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/>
  <mc:AlternateContent xmlns:mc="http://schemas.openxmlformats.org/markup-compatibility/2006">
    <mc:Choice Requires="x15">
      <x15ac:absPath xmlns:x15ac="http://schemas.microsoft.com/office/spreadsheetml/2010/11/ac" url="https://d.docs.live.net/7bd8c08c8472f441/Desktop/Motorcycle Engineering/Course Notes/Hybrid Powertrain and Control/Assignment/Final/"/>
    </mc:Choice>
  </mc:AlternateContent>
  <xr:revisionPtr revIDLastSave="20" documentId="13_ncr:1_{2D2E7426-6F20-4B5B-9F63-733E3301E5E5}" xr6:coauthVersionLast="47" xr6:coauthVersionMax="47" xr10:uidLastSave="{73D2A38C-4414-4FC8-A442-B0DB3CBB5EC7}"/>
  <bookViews>
    <workbookView xWindow="5088" yWindow="3276" windowWidth="17280" windowHeight="8964" tabRatio="906" xr2:uid="{00000000-000D-0000-FFFF-FFFF00000000}"/>
  </bookViews>
  <sheets>
    <sheet name="Specifications and Reduced mass" sheetId="1" r:id="rId1"/>
    <sheet name="Acceleration &amp; Deceleration" sheetId="3" r:id="rId2"/>
    <sheet name="Net Resistance " sheetId="9" r:id="rId3"/>
    <sheet name="Lap Simulation" sheetId="2" r:id="rId4"/>
    <sheet name="Dyno BSFC" sheetId="10" r:id="rId5"/>
    <sheet name="Fuel Consumption" sheetId="11" r:id="rId6"/>
    <sheet name="Data" sheetId="12" r:id="rId7"/>
  </sheets>
  <externalReferences>
    <externalReference r:id="rId8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7" i="3" l="1"/>
  <c r="J38" i="3"/>
  <c r="J39" i="3"/>
  <c r="J40" i="3"/>
  <c r="J41" i="3"/>
  <c r="J42" i="3"/>
  <c r="J43" i="3"/>
  <c r="J44" i="3"/>
  <c r="J45" i="3"/>
  <c r="J46" i="3"/>
  <c r="J47" i="3"/>
  <c r="J36" i="3"/>
  <c r="F36" i="3"/>
  <c r="H36" i="3"/>
  <c r="I36" i="3"/>
  <c r="I37" i="3"/>
  <c r="I38" i="3"/>
  <c r="I39" i="3"/>
  <c r="I40" i="3"/>
  <c r="I41" i="3"/>
  <c r="I42" i="3"/>
  <c r="I43" i="3"/>
  <c r="I44" i="3"/>
  <c r="I45" i="3"/>
  <c r="I46" i="3"/>
  <c r="I47" i="3"/>
  <c r="H37" i="3"/>
  <c r="H38" i="3"/>
  <c r="H39" i="3"/>
  <c r="H40" i="3"/>
  <c r="H41" i="3"/>
  <c r="H42" i="3"/>
  <c r="H43" i="3"/>
  <c r="H44" i="3"/>
  <c r="H45" i="3"/>
  <c r="H46" i="3"/>
  <c r="H47" i="3"/>
  <c r="G37" i="3"/>
  <c r="G38" i="3"/>
  <c r="G39" i="3"/>
  <c r="G40" i="3"/>
  <c r="G41" i="3"/>
  <c r="G42" i="3"/>
  <c r="G43" i="3"/>
  <c r="G44" i="3"/>
  <c r="G45" i="3"/>
  <c r="G46" i="3"/>
  <c r="G47" i="3"/>
  <c r="G36" i="3"/>
  <c r="F37" i="3"/>
  <c r="F38" i="3"/>
  <c r="F39" i="3"/>
  <c r="F40" i="3"/>
  <c r="F41" i="3"/>
  <c r="F42" i="3"/>
  <c r="F43" i="3"/>
  <c r="F44" i="3"/>
  <c r="F45" i="3"/>
  <c r="F46" i="3"/>
  <c r="F47" i="3"/>
  <c r="B61" i="2"/>
  <c r="Q8" i="11"/>
  <c r="H1098" i="11"/>
  <c r="H1183" i="11"/>
  <c r="H1268" i="11"/>
  <c r="A7" i="11"/>
  <c r="A8" i="11" s="1"/>
  <c r="D1291" i="11"/>
  <c r="D1290" i="11"/>
  <c r="E1290" i="11" s="1"/>
  <c r="D1289" i="11"/>
  <c r="D1288" i="11"/>
  <c r="D1287" i="11"/>
  <c r="D1286" i="11"/>
  <c r="D1285" i="11"/>
  <c r="D1284" i="11"/>
  <c r="E1283" i="11"/>
  <c r="D1283" i="11"/>
  <c r="H1283" i="11" s="1"/>
  <c r="D1282" i="11"/>
  <c r="D1281" i="11"/>
  <c r="E1281" i="11" s="1"/>
  <c r="D1280" i="11"/>
  <c r="E1279" i="11"/>
  <c r="D1279" i="11"/>
  <c r="H1279" i="11" s="1"/>
  <c r="D1278" i="11"/>
  <c r="E1277" i="11"/>
  <c r="D1277" i="11"/>
  <c r="H1277" i="11" s="1"/>
  <c r="D1276" i="11"/>
  <c r="D1275" i="11"/>
  <c r="H1275" i="11" s="1"/>
  <c r="D1274" i="11"/>
  <c r="D1273" i="11"/>
  <c r="D1272" i="11"/>
  <c r="E1271" i="11"/>
  <c r="D1271" i="11"/>
  <c r="H1271" i="11" s="1"/>
  <c r="D1270" i="11"/>
  <c r="D1269" i="11"/>
  <c r="H1269" i="11" s="1"/>
  <c r="E1268" i="11"/>
  <c r="D1268" i="11"/>
  <c r="D1267" i="11"/>
  <c r="H1267" i="11" s="1"/>
  <c r="D1266" i="11"/>
  <c r="D1265" i="11"/>
  <c r="D1264" i="11"/>
  <c r="D1263" i="11"/>
  <c r="D1262" i="11"/>
  <c r="D1261" i="11"/>
  <c r="E1260" i="11"/>
  <c r="D1260" i="11"/>
  <c r="H1260" i="11" s="1"/>
  <c r="E1259" i="11"/>
  <c r="D1259" i="11"/>
  <c r="H1259" i="11" s="1"/>
  <c r="D1258" i="11"/>
  <c r="E1258" i="11" s="1"/>
  <c r="D1257" i="11"/>
  <c r="D1256" i="11"/>
  <c r="D1255" i="11"/>
  <c r="H1255" i="11" s="1"/>
  <c r="D1254" i="11"/>
  <c r="D1253" i="11"/>
  <c r="D1252" i="11"/>
  <c r="H1252" i="11" s="1"/>
  <c r="E1251" i="11"/>
  <c r="D1251" i="11"/>
  <c r="H1251" i="11" s="1"/>
  <c r="D1250" i="11"/>
  <c r="D1249" i="11"/>
  <c r="D1248" i="11"/>
  <c r="E1247" i="11"/>
  <c r="D1247" i="11"/>
  <c r="H1247" i="11" s="1"/>
  <c r="D1246" i="11"/>
  <c r="E1245" i="11"/>
  <c r="D1245" i="11"/>
  <c r="H1245" i="11" s="1"/>
  <c r="D1244" i="11"/>
  <c r="E1243" i="11"/>
  <c r="D1243" i="11"/>
  <c r="H1243" i="11" s="1"/>
  <c r="D1242" i="11"/>
  <c r="D1241" i="11"/>
  <c r="H1241" i="11" s="1"/>
  <c r="D1240" i="11"/>
  <c r="E1239" i="11"/>
  <c r="D1239" i="11"/>
  <c r="H1239" i="11" s="1"/>
  <c r="D1238" i="11"/>
  <c r="D1237" i="11"/>
  <c r="E1236" i="11"/>
  <c r="D1236" i="11"/>
  <c r="H1236" i="11" s="1"/>
  <c r="D1235" i="11"/>
  <c r="D1234" i="11"/>
  <c r="D1233" i="11"/>
  <c r="D1232" i="11"/>
  <c r="D1231" i="11"/>
  <c r="H1231" i="11" s="1"/>
  <c r="D1230" i="11"/>
  <c r="D1229" i="11"/>
  <c r="D1228" i="11"/>
  <c r="E1227" i="11"/>
  <c r="D1227" i="11"/>
  <c r="H1227" i="11" s="1"/>
  <c r="D1226" i="11"/>
  <c r="E1226" i="11" s="1"/>
  <c r="D1225" i="11"/>
  <c r="D1224" i="11"/>
  <c r="H1224" i="11" s="1"/>
  <c r="E1223" i="11"/>
  <c r="D1223" i="11"/>
  <c r="H1223" i="11" s="1"/>
  <c r="D1222" i="11"/>
  <c r="D1221" i="11"/>
  <c r="D1220" i="11"/>
  <c r="E1219" i="11"/>
  <c r="D1219" i="11"/>
  <c r="H1219" i="11" s="1"/>
  <c r="D1218" i="11"/>
  <c r="D1217" i="11"/>
  <c r="D1216" i="11"/>
  <c r="E1215" i="11"/>
  <c r="D1215" i="11"/>
  <c r="H1215" i="11" s="1"/>
  <c r="D1214" i="11"/>
  <c r="E1213" i="11"/>
  <c r="D1213" i="11"/>
  <c r="H1213" i="11" s="1"/>
  <c r="D1212" i="11"/>
  <c r="E1211" i="11"/>
  <c r="D1211" i="11"/>
  <c r="H1211" i="11" s="1"/>
  <c r="D1210" i="11"/>
  <c r="D1209" i="11"/>
  <c r="D1208" i="11"/>
  <c r="E1207" i="11"/>
  <c r="D1207" i="11"/>
  <c r="H1207" i="11" s="1"/>
  <c r="D1206" i="11"/>
  <c r="E1205" i="11"/>
  <c r="D1205" i="11"/>
  <c r="H1205" i="11" s="1"/>
  <c r="E1204" i="11"/>
  <c r="D1204" i="11"/>
  <c r="H1204" i="11" s="1"/>
  <c r="D1203" i="11"/>
  <c r="H1203" i="11" s="1"/>
  <c r="D1202" i="11"/>
  <c r="D1201" i="11"/>
  <c r="D1200" i="11"/>
  <c r="E1199" i="11"/>
  <c r="D1199" i="11"/>
  <c r="H1199" i="11" s="1"/>
  <c r="D1198" i="11"/>
  <c r="D1197" i="11"/>
  <c r="D1196" i="11"/>
  <c r="D1195" i="11"/>
  <c r="H1195" i="11" s="1"/>
  <c r="D1194" i="11"/>
  <c r="D1193" i="11"/>
  <c r="D1192" i="11"/>
  <c r="E1191" i="11"/>
  <c r="D1191" i="11"/>
  <c r="H1191" i="11" s="1"/>
  <c r="D1190" i="11"/>
  <c r="D1189" i="11"/>
  <c r="D1188" i="11"/>
  <c r="E1187" i="11"/>
  <c r="D1187" i="11"/>
  <c r="H1187" i="11" s="1"/>
  <c r="D1186" i="11"/>
  <c r="D1185" i="11"/>
  <c r="D1184" i="11"/>
  <c r="D1183" i="11"/>
  <c r="E1183" i="11" s="1"/>
  <c r="D1182" i="11"/>
  <c r="E1181" i="11"/>
  <c r="D1181" i="11"/>
  <c r="H1181" i="11" s="1"/>
  <c r="D1180" i="11"/>
  <c r="D1179" i="11"/>
  <c r="H1179" i="11" s="1"/>
  <c r="D1178" i="11"/>
  <c r="D1177" i="11"/>
  <c r="D1176" i="11"/>
  <c r="E1175" i="11"/>
  <c r="D1175" i="11"/>
  <c r="H1175" i="11" s="1"/>
  <c r="D1174" i="11"/>
  <c r="D1173" i="11"/>
  <c r="D1172" i="11"/>
  <c r="E1172" i="11" s="1"/>
  <c r="E1171" i="11"/>
  <c r="D1171" i="11"/>
  <c r="H1171" i="11" s="1"/>
  <c r="D1170" i="11"/>
  <c r="E1169" i="11"/>
  <c r="D1169" i="11"/>
  <c r="H1169" i="11" s="1"/>
  <c r="E1168" i="11"/>
  <c r="D1168" i="11"/>
  <c r="H1168" i="11" s="1"/>
  <c r="D1167" i="11"/>
  <c r="D1166" i="11"/>
  <c r="D1165" i="11"/>
  <c r="D1164" i="11"/>
  <c r="D1163" i="11"/>
  <c r="H1163" i="11" s="1"/>
  <c r="D1162" i="11"/>
  <c r="E1162" i="11" s="1"/>
  <c r="D1161" i="11"/>
  <c r="D1160" i="11"/>
  <c r="E1159" i="11"/>
  <c r="D1159" i="11"/>
  <c r="H1159" i="11" s="1"/>
  <c r="D1158" i="11"/>
  <c r="D1157" i="11"/>
  <c r="D1156" i="11"/>
  <c r="D1155" i="11"/>
  <c r="H1155" i="11" s="1"/>
  <c r="D1154" i="11"/>
  <c r="D1153" i="11"/>
  <c r="D1152" i="11"/>
  <c r="E1151" i="11"/>
  <c r="D1151" i="11"/>
  <c r="H1151" i="11" s="1"/>
  <c r="D1150" i="11"/>
  <c r="D1149" i="11"/>
  <c r="H1149" i="11" s="1"/>
  <c r="D1148" i="11"/>
  <c r="E1147" i="11"/>
  <c r="D1147" i="11"/>
  <c r="H1147" i="11" s="1"/>
  <c r="D1146" i="11"/>
  <c r="D1145" i="11"/>
  <c r="D1144" i="11"/>
  <c r="D1143" i="11"/>
  <c r="H1143" i="11" s="1"/>
  <c r="D1142" i="11"/>
  <c r="E1141" i="11"/>
  <c r="D1141" i="11"/>
  <c r="H1141" i="11" s="1"/>
  <c r="E1140" i="11"/>
  <c r="D1140" i="11"/>
  <c r="H1140" i="11" s="1"/>
  <c r="E1139" i="11"/>
  <c r="D1139" i="11"/>
  <c r="H1139" i="11" s="1"/>
  <c r="D1138" i="11"/>
  <c r="E1137" i="11"/>
  <c r="D1137" i="11"/>
  <c r="H1137" i="11" s="1"/>
  <c r="D1136" i="11"/>
  <c r="E1135" i="11"/>
  <c r="D1135" i="11"/>
  <c r="H1135" i="11" s="1"/>
  <c r="D1134" i="11"/>
  <c r="D1133" i="11"/>
  <c r="D1132" i="11"/>
  <c r="E1131" i="11"/>
  <c r="D1131" i="11"/>
  <c r="H1131" i="11" s="1"/>
  <c r="D1130" i="11"/>
  <c r="E1130" i="11" s="1"/>
  <c r="D1129" i="11"/>
  <c r="D1128" i="11"/>
  <c r="D1127" i="11"/>
  <c r="H1127" i="11" s="1"/>
  <c r="D1126" i="11"/>
  <c r="D1125" i="11"/>
  <c r="D1124" i="11"/>
  <c r="E1123" i="11"/>
  <c r="D1123" i="11"/>
  <c r="H1123" i="11" s="1"/>
  <c r="D1122" i="11"/>
  <c r="D1121" i="11"/>
  <c r="D1120" i="11"/>
  <c r="E1119" i="11"/>
  <c r="D1119" i="11"/>
  <c r="H1119" i="11" s="1"/>
  <c r="D1118" i="11"/>
  <c r="E1117" i="11"/>
  <c r="D1117" i="11"/>
  <c r="H1117" i="11" s="1"/>
  <c r="D1116" i="11"/>
  <c r="D1115" i="11"/>
  <c r="H1115" i="11" s="1"/>
  <c r="D1114" i="11"/>
  <c r="D1113" i="11"/>
  <c r="D1112" i="11"/>
  <c r="E1111" i="11"/>
  <c r="D1111" i="11"/>
  <c r="H1111" i="11" s="1"/>
  <c r="D1110" i="11"/>
  <c r="D1109" i="11"/>
  <c r="E1108" i="11"/>
  <c r="D1108" i="11"/>
  <c r="H1108" i="11" s="1"/>
  <c r="E1107" i="11"/>
  <c r="D1107" i="11"/>
  <c r="H1107" i="11" s="1"/>
  <c r="D1106" i="11"/>
  <c r="D1105" i="11"/>
  <c r="D1104" i="11"/>
  <c r="D1103" i="11"/>
  <c r="D1102" i="11"/>
  <c r="E1101" i="11"/>
  <c r="D1101" i="11"/>
  <c r="H1101" i="11" s="1"/>
  <c r="D1100" i="11"/>
  <c r="D1099" i="11"/>
  <c r="H1099" i="11" s="1"/>
  <c r="D1098" i="11"/>
  <c r="E1098" i="11" s="1"/>
  <c r="D1097" i="11"/>
  <c r="E1096" i="11"/>
  <c r="D1096" i="11"/>
  <c r="H1096" i="11" s="1"/>
  <c r="E1095" i="11"/>
  <c r="D1095" i="11"/>
  <c r="H1095" i="11" s="1"/>
  <c r="D1094" i="11"/>
  <c r="D1093" i="11"/>
  <c r="D1092" i="11"/>
  <c r="D1091" i="11"/>
  <c r="H1091" i="11" s="1"/>
  <c r="D1090" i="11"/>
  <c r="D1089" i="11"/>
  <c r="D1088" i="11"/>
  <c r="D1087" i="11"/>
  <c r="E1087" i="11" s="1"/>
  <c r="D1086" i="11"/>
  <c r="E1085" i="11"/>
  <c r="D1085" i="11"/>
  <c r="H1085" i="11" s="1"/>
  <c r="D1084" i="11"/>
  <c r="E1083" i="11"/>
  <c r="D1083" i="11"/>
  <c r="H1083" i="11" s="1"/>
  <c r="D1082" i="11"/>
  <c r="D1081" i="11"/>
  <c r="D1080" i="11"/>
  <c r="E1079" i="11"/>
  <c r="D1079" i="11"/>
  <c r="H1079" i="11" s="1"/>
  <c r="D1078" i="11"/>
  <c r="D1077" i="11"/>
  <c r="E1076" i="11"/>
  <c r="D1076" i="11"/>
  <c r="H1076" i="11" s="1"/>
  <c r="D1075" i="11"/>
  <c r="D1074" i="11"/>
  <c r="D1073" i="11"/>
  <c r="D1072" i="11"/>
  <c r="E1071" i="11"/>
  <c r="D1071" i="11"/>
  <c r="H1071" i="11" s="1"/>
  <c r="D1070" i="11"/>
  <c r="E1069" i="11"/>
  <c r="D1069" i="11"/>
  <c r="H1069" i="11" s="1"/>
  <c r="D1068" i="11"/>
  <c r="E1067" i="11"/>
  <c r="D1067" i="11"/>
  <c r="H1067" i="11" s="1"/>
  <c r="D1066" i="11"/>
  <c r="E1066" i="11" s="1"/>
  <c r="D1065" i="11"/>
  <c r="D1064" i="11"/>
  <c r="E1063" i="11"/>
  <c r="D1063" i="11"/>
  <c r="H1063" i="11" s="1"/>
  <c r="D1062" i="11"/>
  <c r="D1061" i="11"/>
  <c r="E1060" i="11"/>
  <c r="D1060" i="11"/>
  <c r="H1060" i="11" s="1"/>
  <c r="D1059" i="11"/>
  <c r="D1058" i="11"/>
  <c r="D1057" i="11"/>
  <c r="D1056" i="11"/>
  <c r="E1055" i="11"/>
  <c r="D1055" i="11"/>
  <c r="H1055" i="11" s="1"/>
  <c r="D1054" i="11"/>
  <c r="D1053" i="11"/>
  <c r="D1052" i="11"/>
  <c r="D1051" i="11"/>
  <c r="H1051" i="11" s="1"/>
  <c r="D1050" i="11"/>
  <c r="E1049" i="11"/>
  <c r="D1049" i="11"/>
  <c r="H1049" i="11" s="1"/>
  <c r="D1048" i="11"/>
  <c r="E1047" i="11"/>
  <c r="D1047" i="11"/>
  <c r="H1047" i="11" s="1"/>
  <c r="D1046" i="11"/>
  <c r="D1045" i="11"/>
  <c r="E1044" i="11"/>
  <c r="D1044" i="11"/>
  <c r="H1044" i="11" s="1"/>
  <c r="E1043" i="11"/>
  <c r="D1043" i="11"/>
  <c r="H1043" i="11" s="1"/>
  <c r="D1042" i="11"/>
  <c r="E1041" i="11"/>
  <c r="D1041" i="11"/>
  <c r="H1041" i="11" s="1"/>
  <c r="E1040" i="11"/>
  <c r="D1040" i="11"/>
  <c r="H1040" i="11" s="1"/>
  <c r="E1039" i="11"/>
  <c r="D1039" i="11"/>
  <c r="H1039" i="11" s="1"/>
  <c r="D1038" i="11"/>
  <c r="D1037" i="11"/>
  <c r="D1036" i="11"/>
  <c r="D1035" i="11"/>
  <c r="H1035" i="11" s="1"/>
  <c r="D1034" i="11"/>
  <c r="D1033" i="11"/>
  <c r="D1032" i="11"/>
  <c r="D1031" i="11"/>
  <c r="D1030" i="11"/>
  <c r="D1029" i="11"/>
  <c r="D1028" i="11"/>
  <c r="H1028" i="11" s="1"/>
  <c r="E1027" i="11"/>
  <c r="D1027" i="11"/>
  <c r="H1027" i="11" s="1"/>
  <c r="D1026" i="11"/>
  <c r="D1025" i="11"/>
  <c r="D1024" i="11"/>
  <c r="E1023" i="11"/>
  <c r="D1023" i="11"/>
  <c r="H1023" i="11" s="1"/>
  <c r="D1022" i="11"/>
  <c r="E1021" i="11"/>
  <c r="D1021" i="11"/>
  <c r="H1021" i="11" s="1"/>
  <c r="D1020" i="11"/>
  <c r="D1019" i="11"/>
  <c r="H1019" i="11" s="1"/>
  <c r="D1018" i="11"/>
  <c r="D1017" i="11"/>
  <c r="D1016" i="11"/>
  <c r="E1015" i="11"/>
  <c r="D1015" i="11"/>
  <c r="H1015" i="11" s="1"/>
  <c r="D1014" i="11"/>
  <c r="D1013" i="11"/>
  <c r="H1013" i="11" s="1"/>
  <c r="E1012" i="11"/>
  <c r="D1012" i="11"/>
  <c r="H1012" i="11" s="1"/>
  <c r="E1011" i="11"/>
  <c r="D1011" i="11"/>
  <c r="H1011" i="11" s="1"/>
  <c r="D1010" i="11"/>
  <c r="D1009" i="11"/>
  <c r="D1008" i="11"/>
  <c r="E1007" i="11"/>
  <c r="D1007" i="11"/>
  <c r="H1007" i="11" s="1"/>
  <c r="D1006" i="11"/>
  <c r="D1005" i="11"/>
  <c r="E1004" i="11"/>
  <c r="D1004" i="11"/>
  <c r="H1004" i="11" s="1"/>
  <c r="D1003" i="11"/>
  <c r="D1002" i="11"/>
  <c r="D1001" i="11"/>
  <c r="D1000" i="11"/>
  <c r="E999" i="11"/>
  <c r="D999" i="11"/>
  <c r="H999" i="11" s="1"/>
  <c r="D998" i="11"/>
  <c r="D997" i="11"/>
  <c r="D996" i="11"/>
  <c r="D995" i="11"/>
  <c r="H995" i="11" s="1"/>
  <c r="D994" i="11"/>
  <c r="D993" i="11"/>
  <c r="D992" i="11"/>
  <c r="E991" i="11"/>
  <c r="D991" i="11"/>
  <c r="H991" i="11" s="1"/>
  <c r="D990" i="11"/>
  <c r="D989" i="11"/>
  <c r="H989" i="11" s="1"/>
  <c r="D988" i="11"/>
  <c r="E987" i="11"/>
  <c r="D987" i="11"/>
  <c r="H987" i="11" s="1"/>
  <c r="D986" i="11"/>
  <c r="D985" i="11"/>
  <c r="D984" i="11"/>
  <c r="D983" i="11"/>
  <c r="H983" i="11" s="1"/>
  <c r="D982" i="11"/>
  <c r="D981" i="11"/>
  <c r="E980" i="11"/>
  <c r="D980" i="11"/>
  <c r="H980" i="11" s="1"/>
  <c r="D979" i="11"/>
  <c r="D978" i="11"/>
  <c r="D977" i="11"/>
  <c r="D976" i="11"/>
  <c r="E975" i="11"/>
  <c r="D975" i="11"/>
  <c r="H975" i="11" s="1"/>
  <c r="D974" i="11"/>
  <c r="D973" i="11"/>
  <c r="D972" i="11"/>
  <c r="E971" i="11"/>
  <c r="D971" i="11"/>
  <c r="H971" i="11" s="1"/>
  <c r="D970" i="11"/>
  <c r="D969" i="11"/>
  <c r="E968" i="11"/>
  <c r="D968" i="11"/>
  <c r="H968" i="11" s="1"/>
  <c r="D967" i="11"/>
  <c r="H967" i="11" s="1"/>
  <c r="D966" i="11"/>
  <c r="D965" i="11"/>
  <c r="D964" i="11"/>
  <c r="E963" i="11"/>
  <c r="D963" i="11"/>
  <c r="H963" i="11" s="1"/>
  <c r="D962" i="11"/>
  <c r="D961" i="11"/>
  <c r="D960" i="11"/>
  <c r="E959" i="11"/>
  <c r="D959" i="11"/>
  <c r="H959" i="11" s="1"/>
  <c r="D958" i="11"/>
  <c r="E957" i="11"/>
  <c r="D957" i="11"/>
  <c r="H957" i="11" s="1"/>
  <c r="D956" i="11"/>
  <c r="D955" i="11"/>
  <c r="H955" i="11" s="1"/>
  <c r="D954" i="11"/>
  <c r="D953" i="11"/>
  <c r="D952" i="11"/>
  <c r="E951" i="11"/>
  <c r="D951" i="11"/>
  <c r="H951" i="11" s="1"/>
  <c r="D950" i="11"/>
  <c r="D949" i="11"/>
  <c r="H949" i="11" s="1"/>
  <c r="D948" i="11"/>
  <c r="D947" i="11"/>
  <c r="H947" i="11" s="1"/>
  <c r="E946" i="11"/>
  <c r="D946" i="11"/>
  <c r="H946" i="11" s="1"/>
  <c r="D945" i="11"/>
  <c r="D944" i="11"/>
  <c r="D943" i="11"/>
  <c r="H943" i="11" s="1"/>
  <c r="D942" i="11"/>
  <c r="D941" i="11"/>
  <c r="D940" i="11"/>
  <c r="E939" i="11"/>
  <c r="D939" i="11"/>
  <c r="H939" i="11" s="1"/>
  <c r="D938" i="11"/>
  <c r="H938" i="11" s="1"/>
  <c r="E937" i="11"/>
  <c r="D937" i="11"/>
  <c r="H937" i="11" s="1"/>
  <c r="D936" i="11"/>
  <c r="E935" i="11"/>
  <c r="D935" i="11"/>
  <c r="H935" i="11" s="1"/>
  <c r="D934" i="11"/>
  <c r="D933" i="11"/>
  <c r="D932" i="11"/>
  <c r="E931" i="11"/>
  <c r="D931" i="11"/>
  <c r="H931" i="11" s="1"/>
  <c r="D930" i="11"/>
  <c r="E929" i="11"/>
  <c r="D929" i="11"/>
  <c r="H929" i="11" s="1"/>
  <c r="D928" i="11"/>
  <c r="D927" i="11"/>
  <c r="H927" i="11" s="1"/>
  <c r="D926" i="11"/>
  <c r="H926" i="11" s="1"/>
  <c r="D925" i="11"/>
  <c r="D924" i="11"/>
  <c r="D923" i="11"/>
  <c r="D922" i="11"/>
  <c r="D921" i="11"/>
  <c r="D920" i="11"/>
  <c r="E919" i="11"/>
  <c r="D919" i="11"/>
  <c r="H919" i="11" s="1"/>
  <c r="D918" i="11"/>
  <c r="D917" i="11"/>
  <c r="D916" i="11"/>
  <c r="E915" i="11"/>
  <c r="D915" i="11"/>
  <c r="H915" i="11" s="1"/>
  <c r="E914" i="11"/>
  <c r="D914" i="11"/>
  <c r="H914" i="11" s="1"/>
  <c r="D913" i="11"/>
  <c r="D912" i="11"/>
  <c r="D911" i="11"/>
  <c r="D910" i="11"/>
  <c r="H910" i="11" s="1"/>
  <c r="D909" i="11"/>
  <c r="H909" i="11" s="1"/>
  <c r="D908" i="11"/>
  <c r="D907" i="11"/>
  <c r="D906" i="11"/>
  <c r="E905" i="11"/>
  <c r="D905" i="11"/>
  <c r="H905" i="11" s="1"/>
  <c r="D904" i="11"/>
  <c r="D903" i="11"/>
  <c r="D902" i="11"/>
  <c r="D901" i="11"/>
  <c r="D900" i="11"/>
  <c r="D899" i="11"/>
  <c r="E898" i="11"/>
  <c r="D898" i="11"/>
  <c r="H898" i="11" s="1"/>
  <c r="D897" i="11"/>
  <c r="D896" i="11"/>
  <c r="D895" i="11"/>
  <c r="E894" i="11"/>
  <c r="D894" i="11"/>
  <c r="H894" i="11" s="1"/>
  <c r="D893" i="11"/>
  <c r="D892" i="11"/>
  <c r="D891" i="11"/>
  <c r="D890" i="11"/>
  <c r="E889" i="11"/>
  <c r="D889" i="11"/>
  <c r="H889" i="11" s="1"/>
  <c r="D888" i="11"/>
  <c r="D887" i="11"/>
  <c r="D886" i="11"/>
  <c r="D885" i="11"/>
  <c r="D884" i="11"/>
  <c r="D883" i="11"/>
  <c r="D882" i="11"/>
  <c r="D881" i="11"/>
  <c r="D880" i="11"/>
  <c r="D879" i="11"/>
  <c r="E878" i="11"/>
  <c r="D878" i="11"/>
  <c r="H878" i="11" s="1"/>
  <c r="D877" i="11"/>
  <c r="D876" i="11"/>
  <c r="D875" i="11"/>
  <c r="D874" i="11"/>
  <c r="E873" i="11"/>
  <c r="D873" i="11"/>
  <c r="H873" i="11" s="1"/>
  <c r="D872" i="11"/>
  <c r="D871" i="11"/>
  <c r="D870" i="11"/>
  <c r="D869" i="11"/>
  <c r="D868" i="11"/>
  <c r="D867" i="11"/>
  <c r="D866" i="11"/>
  <c r="D865" i="11"/>
  <c r="D864" i="11"/>
  <c r="D863" i="11"/>
  <c r="D862" i="11"/>
  <c r="H862" i="11" s="1"/>
  <c r="D861" i="11"/>
  <c r="D860" i="11"/>
  <c r="D859" i="11"/>
  <c r="D858" i="11"/>
  <c r="E857" i="11"/>
  <c r="D857" i="11"/>
  <c r="H857" i="11" s="1"/>
  <c r="D856" i="11"/>
  <c r="D855" i="11"/>
  <c r="D854" i="11"/>
  <c r="D853" i="11"/>
  <c r="D852" i="11"/>
  <c r="D851" i="11"/>
  <c r="D850" i="11"/>
  <c r="D849" i="11"/>
  <c r="D848" i="11"/>
  <c r="D847" i="11"/>
  <c r="E846" i="11"/>
  <c r="D846" i="11"/>
  <c r="H846" i="11" s="1"/>
  <c r="D845" i="11"/>
  <c r="D844" i="11"/>
  <c r="D843" i="11"/>
  <c r="D842" i="11"/>
  <c r="D841" i="11"/>
  <c r="H841" i="11" s="1"/>
  <c r="D840" i="11"/>
  <c r="D839" i="11"/>
  <c r="D838" i="11"/>
  <c r="D837" i="11"/>
  <c r="D836" i="11"/>
  <c r="D835" i="11"/>
  <c r="D834" i="11"/>
  <c r="D833" i="11"/>
  <c r="D832" i="11"/>
  <c r="D831" i="11"/>
  <c r="E830" i="11"/>
  <c r="D830" i="11"/>
  <c r="H830" i="11" s="1"/>
  <c r="D829" i="11"/>
  <c r="D828" i="11"/>
  <c r="D827" i="11"/>
  <c r="D826" i="11"/>
  <c r="E825" i="11"/>
  <c r="D825" i="11"/>
  <c r="H825" i="11" s="1"/>
  <c r="D824" i="11"/>
  <c r="D823" i="11"/>
  <c r="D822" i="11"/>
  <c r="D821" i="11"/>
  <c r="D820" i="11"/>
  <c r="E820" i="11" s="1"/>
  <c r="D819" i="11"/>
  <c r="D818" i="11"/>
  <c r="D817" i="11"/>
  <c r="D816" i="11"/>
  <c r="D815" i="11"/>
  <c r="D814" i="11"/>
  <c r="D813" i="11"/>
  <c r="D812" i="11"/>
  <c r="D811" i="11"/>
  <c r="E810" i="11"/>
  <c r="D810" i="11"/>
  <c r="H810" i="11" s="1"/>
  <c r="E809" i="11"/>
  <c r="D809" i="11"/>
  <c r="H809" i="11" s="1"/>
  <c r="D808" i="11"/>
  <c r="E807" i="11"/>
  <c r="D807" i="11"/>
  <c r="H807" i="11" s="1"/>
  <c r="D806" i="11"/>
  <c r="D805" i="11"/>
  <c r="D804" i="11"/>
  <c r="D803" i="11"/>
  <c r="D802" i="11"/>
  <c r="E801" i="11"/>
  <c r="D801" i="11"/>
  <c r="H801" i="11" s="1"/>
  <c r="D800" i="11"/>
  <c r="D799" i="11"/>
  <c r="E798" i="11"/>
  <c r="D798" i="11"/>
  <c r="H798" i="11" s="1"/>
  <c r="D797" i="11"/>
  <c r="D796" i="11"/>
  <c r="E795" i="11"/>
  <c r="D795" i="11"/>
  <c r="H795" i="11" s="1"/>
  <c r="D794" i="11"/>
  <c r="D793" i="11"/>
  <c r="D792" i="11"/>
  <c r="D791" i="11"/>
  <c r="D790" i="11"/>
  <c r="E790" i="11" s="1"/>
  <c r="D789" i="11"/>
  <c r="D788" i="11"/>
  <c r="E787" i="11"/>
  <c r="D787" i="11"/>
  <c r="H787" i="11" s="1"/>
  <c r="E786" i="11"/>
  <c r="D786" i="11"/>
  <c r="H786" i="11" s="1"/>
  <c r="D785" i="11"/>
  <c r="D784" i="11"/>
  <c r="D783" i="11"/>
  <c r="H783" i="11" s="1"/>
  <c r="D782" i="11"/>
  <c r="D781" i="11"/>
  <c r="D780" i="11"/>
  <c r="D779" i="11"/>
  <c r="E778" i="11"/>
  <c r="D778" i="11"/>
  <c r="H778" i="11" s="1"/>
  <c r="D777" i="11"/>
  <c r="H777" i="11" s="1"/>
  <c r="D776" i="11"/>
  <c r="D775" i="11"/>
  <c r="D774" i="11"/>
  <c r="D773" i="11"/>
  <c r="D772" i="11"/>
  <c r="D771" i="11"/>
  <c r="D770" i="11"/>
  <c r="E769" i="11"/>
  <c r="D769" i="11"/>
  <c r="H769" i="11" s="1"/>
  <c r="D768" i="11"/>
  <c r="D767" i="11"/>
  <c r="E766" i="11"/>
  <c r="D766" i="11"/>
  <c r="H766" i="11" s="1"/>
  <c r="D765" i="11"/>
  <c r="D764" i="11"/>
  <c r="E763" i="11"/>
  <c r="D763" i="11"/>
  <c r="H763" i="11" s="1"/>
  <c r="D762" i="11"/>
  <c r="E761" i="11"/>
  <c r="D761" i="11"/>
  <c r="H761" i="11" s="1"/>
  <c r="D760" i="11"/>
  <c r="D759" i="11"/>
  <c r="D758" i="11"/>
  <c r="D757" i="11"/>
  <c r="D756" i="11"/>
  <c r="D755" i="11"/>
  <c r="H755" i="11" s="1"/>
  <c r="E754" i="11"/>
  <c r="D754" i="11"/>
  <c r="H754" i="11" s="1"/>
  <c r="D753" i="11"/>
  <c r="D752" i="11"/>
  <c r="E751" i="11"/>
  <c r="D751" i="11"/>
  <c r="H751" i="11" s="1"/>
  <c r="D750" i="11"/>
  <c r="D749" i="11"/>
  <c r="D748" i="11"/>
  <c r="D747" i="11"/>
  <c r="D746" i="11"/>
  <c r="D745" i="11"/>
  <c r="H745" i="11" s="1"/>
  <c r="D744" i="11"/>
  <c r="D743" i="11"/>
  <c r="D742" i="11"/>
  <c r="D741" i="11"/>
  <c r="D740" i="11"/>
  <c r="D739" i="11"/>
  <c r="D738" i="11"/>
  <c r="E737" i="11"/>
  <c r="D737" i="11"/>
  <c r="H737" i="11" s="1"/>
  <c r="D736" i="11"/>
  <c r="D735" i="11"/>
  <c r="D734" i="11"/>
  <c r="E734" i="11" s="1"/>
  <c r="D733" i="11"/>
  <c r="D732" i="11"/>
  <c r="D731" i="11"/>
  <c r="H731" i="11" s="1"/>
  <c r="D730" i="11"/>
  <c r="D729" i="11"/>
  <c r="H729" i="11" s="1"/>
  <c r="D728" i="11"/>
  <c r="D727" i="11"/>
  <c r="D726" i="11"/>
  <c r="D725" i="11"/>
  <c r="D724" i="11"/>
  <c r="E723" i="11"/>
  <c r="D723" i="11"/>
  <c r="H723" i="11" s="1"/>
  <c r="E722" i="11"/>
  <c r="D722" i="11"/>
  <c r="H722" i="11" s="1"/>
  <c r="D721" i="11"/>
  <c r="D720" i="11"/>
  <c r="D719" i="11"/>
  <c r="D718" i="11"/>
  <c r="D717" i="11"/>
  <c r="D716" i="11"/>
  <c r="D715" i="11"/>
  <c r="E714" i="11"/>
  <c r="D714" i="11"/>
  <c r="H714" i="11" s="1"/>
  <c r="D713" i="11"/>
  <c r="H713" i="11" s="1"/>
  <c r="D712" i="11"/>
  <c r="D711" i="11"/>
  <c r="D710" i="11"/>
  <c r="D709" i="11"/>
  <c r="D708" i="11"/>
  <c r="D707" i="11"/>
  <c r="D706" i="11"/>
  <c r="H706" i="11" s="1"/>
  <c r="E705" i="11"/>
  <c r="D705" i="11"/>
  <c r="H705" i="11" s="1"/>
  <c r="D704" i="11"/>
  <c r="D703" i="11"/>
  <c r="E702" i="11"/>
  <c r="D702" i="11"/>
  <c r="H702" i="11" s="1"/>
  <c r="D701" i="11"/>
  <c r="H701" i="11" s="1"/>
  <c r="D700" i="11"/>
  <c r="E699" i="11"/>
  <c r="D699" i="11"/>
  <c r="H699" i="11" s="1"/>
  <c r="D698" i="11"/>
  <c r="E697" i="11"/>
  <c r="D697" i="11"/>
  <c r="H697" i="11" s="1"/>
  <c r="D696" i="11"/>
  <c r="H696" i="11" s="1"/>
  <c r="E695" i="11"/>
  <c r="D695" i="11"/>
  <c r="H695" i="11" s="1"/>
  <c r="D694" i="11"/>
  <c r="D693" i="11"/>
  <c r="E692" i="11"/>
  <c r="D692" i="11"/>
  <c r="H692" i="11" s="1"/>
  <c r="D691" i="11"/>
  <c r="H691" i="11" s="1"/>
  <c r="D690" i="11"/>
  <c r="D689" i="11"/>
  <c r="D688" i="11"/>
  <c r="H688" i="11" s="1"/>
  <c r="E687" i="11"/>
  <c r="D687" i="11"/>
  <c r="H687" i="11" s="1"/>
  <c r="D686" i="11"/>
  <c r="D685" i="11"/>
  <c r="E684" i="11"/>
  <c r="D684" i="11"/>
  <c r="H684" i="11" s="1"/>
  <c r="D683" i="11"/>
  <c r="H683" i="11" s="1"/>
  <c r="D682" i="11"/>
  <c r="D681" i="11"/>
  <c r="D680" i="11"/>
  <c r="H680" i="11" s="1"/>
  <c r="E679" i="11"/>
  <c r="D679" i="11"/>
  <c r="H679" i="11" s="1"/>
  <c r="D678" i="11"/>
  <c r="D677" i="11"/>
  <c r="E676" i="11"/>
  <c r="D676" i="11"/>
  <c r="H676" i="11" s="1"/>
  <c r="D675" i="11"/>
  <c r="H675" i="11" s="1"/>
  <c r="D674" i="11"/>
  <c r="E673" i="11"/>
  <c r="D673" i="11"/>
  <c r="H673" i="11" s="1"/>
  <c r="E672" i="11"/>
  <c r="D672" i="11"/>
  <c r="H672" i="11" s="1"/>
  <c r="D671" i="11"/>
  <c r="D670" i="11"/>
  <c r="D669" i="11"/>
  <c r="H669" i="11" s="1"/>
  <c r="E668" i="11"/>
  <c r="D668" i="11"/>
  <c r="H668" i="11" s="1"/>
  <c r="E667" i="11"/>
  <c r="D667" i="11"/>
  <c r="H667" i="11" s="1"/>
  <c r="D666" i="11"/>
  <c r="D665" i="11"/>
  <c r="H665" i="11" s="1"/>
  <c r="E664" i="11"/>
  <c r="D664" i="11"/>
  <c r="H664" i="11" s="1"/>
  <c r="E663" i="11"/>
  <c r="D663" i="11"/>
  <c r="H663" i="11" s="1"/>
  <c r="D662" i="11"/>
  <c r="D661" i="11"/>
  <c r="D660" i="11"/>
  <c r="H660" i="11" s="1"/>
  <c r="E659" i="11"/>
  <c r="D659" i="11"/>
  <c r="H659" i="11" s="1"/>
  <c r="D658" i="11"/>
  <c r="D657" i="11"/>
  <c r="D656" i="11"/>
  <c r="D655" i="11"/>
  <c r="H655" i="11" s="1"/>
  <c r="D654" i="11"/>
  <c r="D653" i="11"/>
  <c r="E652" i="11"/>
  <c r="D652" i="11"/>
  <c r="H652" i="11" s="1"/>
  <c r="D651" i="11"/>
  <c r="D650" i="11"/>
  <c r="D649" i="11"/>
  <c r="D648" i="11"/>
  <c r="H648" i="11" s="1"/>
  <c r="E647" i="11"/>
  <c r="D647" i="11"/>
  <c r="H647" i="11" s="1"/>
  <c r="D646" i="11"/>
  <c r="E646" i="11" s="1"/>
  <c r="D645" i="11"/>
  <c r="D644" i="11"/>
  <c r="H644" i="11" s="1"/>
  <c r="D643" i="11"/>
  <c r="H643" i="11" s="1"/>
  <c r="D642" i="11"/>
  <c r="E641" i="11"/>
  <c r="D641" i="11"/>
  <c r="H641" i="11" s="1"/>
  <c r="D640" i="11"/>
  <c r="H640" i="11" s="1"/>
  <c r="D639" i="11"/>
  <c r="H639" i="11" s="1"/>
  <c r="D638" i="11"/>
  <c r="D637" i="11"/>
  <c r="E636" i="11"/>
  <c r="D636" i="11"/>
  <c r="H636" i="11" s="1"/>
  <c r="D635" i="11"/>
  <c r="H635" i="11" s="1"/>
  <c r="D634" i="11"/>
  <c r="D633" i="11"/>
  <c r="H633" i="11" s="1"/>
  <c r="E632" i="11"/>
  <c r="D632" i="11"/>
  <c r="H632" i="11" s="1"/>
  <c r="D631" i="11"/>
  <c r="D630" i="11"/>
  <c r="D629" i="11"/>
  <c r="D628" i="11"/>
  <c r="H628" i="11" s="1"/>
  <c r="D627" i="11"/>
  <c r="H627" i="11" s="1"/>
  <c r="D626" i="11"/>
  <c r="D625" i="11"/>
  <c r="E624" i="11"/>
  <c r="D624" i="11"/>
  <c r="H624" i="11" s="1"/>
  <c r="D623" i="11"/>
  <c r="H623" i="11" s="1"/>
  <c r="D622" i="11"/>
  <c r="D621" i="11"/>
  <c r="D620" i="11"/>
  <c r="D619" i="11"/>
  <c r="H619" i="11" s="1"/>
  <c r="D618" i="11"/>
  <c r="D617" i="11"/>
  <c r="D616" i="11"/>
  <c r="H616" i="11" s="1"/>
  <c r="D615" i="11"/>
  <c r="D614" i="11"/>
  <c r="D613" i="11"/>
  <c r="E612" i="11"/>
  <c r="D612" i="11"/>
  <c r="H612" i="11" s="1"/>
  <c r="D611" i="11"/>
  <c r="H611" i="11" s="1"/>
  <c r="D610" i="11"/>
  <c r="E609" i="11"/>
  <c r="D609" i="11"/>
  <c r="H609" i="11" s="1"/>
  <c r="D608" i="11"/>
  <c r="H608" i="11" s="1"/>
  <c r="D607" i="11"/>
  <c r="H607" i="11" s="1"/>
  <c r="D606" i="11"/>
  <c r="D605" i="11"/>
  <c r="E604" i="11"/>
  <c r="D604" i="11"/>
  <c r="H604" i="11" s="1"/>
  <c r="D603" i="11"/>
  <c r="H603" i="11" s="1"/>
  <c r="D602" i="11"/>
  <c r="D601" i="11"/>
  <c r="H601" i="11" s="1"/>
  <c r="D600" i="11"/>
  <c r="E599" i="11"/>
  <c r="D599" i="11"/>
  <c r="H599" i="11" s="1"/>
  <c r="D598" i="11"/>
  <c r="D597" i="11"/>
  <c r="D596" i="11"/>
  <c r="H596" i="11" s="1"/>
  <c r="D595" i="11"/>
  <c r="D594" i="11"/>
  <c r="D593" i="11"/>
  <c r="E592" i="11"/>
  <c r="D592" i="11"/>
  <c r="H592" i="11" s="1"/>
  <c r="E591" i="11"/>
  <c r="D591" i="11"/>
  <c r="H591" i="11" s="1"/>
  <c r="D590" i="11"/>
  <c r="D589" i="11"/>
  <c r="D588" i="11"/>
  <c r="H588" i="11" s="1"/>
  <c r="E587" i="11"/>
  <c r="D587" i="11"/>
  <c r="H587" i="11" s="1"/>
  <c r="D586" i="11"/>
  <c r="D585" i="11"/>
  <c r="D584" i="11"/>
  <c r="D583" i="11"/>
  <c r="H583" i="11" s="1"/>
  <c r="D582" i="11"/>
  <c r="D581" i="11"/>
  <c r="D580" i="11"/>
  <c r="H580" i="11" s="1"/>
  <c r="D579" i="11"/>
  <c r="D578" i="11"/>
  <c r="D577" i="11"/>
  <c r="H577" i="11" s="1"/>
  <c r="E576" i="11"/>
  <c r="D576" i="11"/>
  <c r="H576" i="11" s="1"/>
  <c r="E575" i="11"/>
  <c r="D575" i="11"/>
  <c r="H575" i="11" s="1"/>
  <c r="D574" i="11"/>
  <c r="D573" i="11"/>
  <c r="D572" i="11"/>
  <c r="H572" i="11" s="1"/>
  <c r="E571" i="11"/>
  <c r="D571" i="11"/>
  <c r="H571" i="11" s="1"/>
  <c r="D570" i="11"/>
  <c r="D569" i="11"/>
  <c r="D568" i="11"/>
  <c r="H568" i="11" s="1"/>
  <c r="D567" i="11"/>
  <c r="H567" i="11" s="1"/>
  <c r="D566" i="11"/>
  <c r="D565" i="11"/>
  <c r="D564" i="11"/>
  <c r="E563" i="11"/>
  <c r="D563" i="11"/>
  <c r="H563" i="11" s="1"/>
  <c r="D562" i="11"/>
  <c r="D561" i="11"/>
  <c r="D560" i="11"/>
  <c r="H560" i="11" s="1"/>
  <c r="D559" i="11"/>
  <c r="D558" i="11"/>
  <c r="D557" i="11"/>
  <c r="D556" i="11"/>
  <c r="H556" i="11" s="1"/>
  <c r="D555" i="11"/>
  <c r="H555" i="11" s="1"/>
  <c r="D554" i="11"/>
  <c r="D553" i="11"/>
  <c r="D552" i="11"/>
  <c r="H552" i="11" s="1"/>
  <c r="D551" i="11"/>
  <c r="H551" i="11" s="1"/>
  <c r="D550" i="11"/>
  <c r="D549" i="11"/>
  <c r="D548" i="11"/>
  <c r="E547" i="11"/>
  <c r="D547" i="11"/>
  <c r="H547" i="11" s="1"/>
  <c r="D546" i="11"/>
  <c r="D545" i="11"/>
  <c r="H545" i="11" s="1"/>
  <c r="E544" i="11"/>
  <c r="D544" i="11"/>
  <c r="H544" i="11" s="1"/>
  <c r="E543" i="11"/>
  <c r="D543" i="11"/>
  <c r="H543" i="11" s="1"/>
  <c r="D542" i="11"/>
  <c r="D541" i="11"/>
  <c r="D540" i="11"/>
  <c r="H540" i="11" s="1"/>
  <c r="E539" i="11"/>
  <c r="D539" i="11"/>
  <c r="H539" i="11" s="1"/>
  <c r="D538" i="11"/>
  <c r="E537" i="11"/>
  <c r="D537" i="11"/>
  <c r="H537" i="11" s="1"/>
  <c r="E536" i="11"/>
  <c r="D536" i="11"/>
  <c r="H536" i="11" s="1"/>
  <c r="D535" i="11"/>
  <c r="H535" i="11" s="1"/>
  <c r="D534" i="11"/>
  <c r="D533" i="11"/>
  <c r="E532" i="11"/>
  <c r="D532" i="11"/>
  <c r="H532" i="11" s="1"/>
  <c r="E531" i="11"/>
  <c r="D531" i="11"/>
  <c r="H531" i="11" s="1"/>
  <c r="D530" i="11"/>
  <c r="D529" i="11"/>
  <c r="D528" i="11"/>
  <c r="H528" i="11" s="1"/>
  <c r="E527" i="11"/>
  <c r="D527" i="11"/>
  <c r="H527" i="11" s="1"/>
  <c r="D526" i="11"/>
  <c r="D525" i="11"/>
  <c r="D524" i="11"/>
  <c r="H524" i="11" s="1"/>
  <c r="D523" i="11"/>
  <c r="H523" i="11" s="1"/>
  <c r="D522" i="11"/>
  <c r="D521" i="11"/>
  <c r="E520" i="11"/>
  <c r="D520" i="11"/>
  <c r="H520" i="11" s="1"/>
  <c r="D519" i="11"/>
  <c r="H519" i="11" s="1"/>
  <c r="D518" i="11"/>
  <c r="D517" i="11"/>
  <c r="E516" i="11"/>
  <c r="D516" i="11"/>
  <c r="H516" i="11" s="1"/>
  <c r="E515" i="11"/>
  <c r="D515" i="11"/>
  <c r="H515" i="11" s="1"/>
  <c r="D514" i="11"/>
  <c r="D513" i="11"/>
  <c r="H513" i="11" s="1"/>
  <c r="E512" i="11"/>
  <c r="D512" i="11"/>
  <c r="H512" i="11" s="1"/>
  <c r="D511" i="11"/>
  <c r="H511" i="11" s="1"/>
  <c r="D510" i="11"/>
  <c r="D509" i="11"/>
  <c r="D508" i="11"/>
  <c r="H508" i="11" s="1"/>
  <c r="E507" i="11"/>
  <c r="D507" i="11"/>
  <c r="H507" i="11" s="1"/>
  <c r="D506" i="11"/>
  <c r="D505" i="11"/>
  <c r="D504" i="11"/>
  <c r="H504" i="11" s="1"/>
  <c r="D503" i="11"/>
  <c r="H503" i="11" s="1"/>
  <c r="D502" i="11"/>
  <c r="D501" i="11"/>
  <c r="D500" i="11"/>
  <c r="H500" i="11" s="1"/>
  <c r="D499" i="11"/>
  <c r="H499" i="11" s="1"/>
  <c r="D498" i="11"/>
  <c r="D497" i="11"/>
  <c r="E496" i="11"/>
  <c r="D496" i="11"/>
  <c r="H496" i="11" s="1"/>
  <c r="D495" i="11"/>
  <c r="H495" i="11" s="1"/>
  <c r="D494" i="11"/>
  <c r="D493" i="11"/>
  <c r="D492" i="11"/>
  <c r="H492" i="11" s="1"/>
  <c r="E491" i="11"/>
  <c r="D491" i="11"/>
  <c r="H491" i="11" s="1"/>
  <c r="D490" i="11"/>
  <c r="D489" i="11"/>
  <c r="D488" i="11"/>
  <c r="H488" i="11" s="1"/>
  <c r="D487" i="11"/>
  <c r="H487" i="11" s="1"/>
  <c r="D486" i="11"/>
  <c r="D485" i="11"/>
  <c r="D484" i="11"/>
  <c r="H484" i="11" s="1"/>
  <c r="D483" i="11"/>
  <c r="H483" i="11" s="1"/>
  <c r="D482" i="11"/>
  <c r="D481" i="11"/>
  <c r="E480" i="11"/>
  <c r="D480" i="11"/>
  <c r="H480" i="11" s="1"/>
  <c r="D479" i="11"/>
  <c r="H479" i="11" s="1"/>
  <c r="D478" i="11"/>
  <c r="D477" i="11"/>
  <c r="D476" i="11"/>
  <c r="H476" i="11" s="1"/>
  <c r="E475" i="11"/>
  <c r="D475" i="11"/>
  <c r="H475" i="11" s="1"/>
  <c r="D474" i="11"/>
  <c r="D473" i="11"/>
  <c r="D472" i="11"/>
  <c r="H472" i="11" s="1"/>
  <c r="D471" i="11"/>
  <c r="H471" i="11" s="1"/>
  <c r="D470" i="11"/>
  <c r="D469" i="11"/>
  <c r="D468" i="11"/>
  <c r="H468" i="11" s="1"/>
  <c r="D467" i="11"/>
  <c r="H467" i="11" s="1"/>
  <c r="D466" i="11"/>
  <c r="D465" i="11"/>
  <c r="H465" i="11" s="1"/>
  <c r="E464" i="11"/>
  <c r="D464" i="11"/>
  <c r="H464" i="11" s="1"/>
  <c r="E463" i="11"/>
  <c r="D463" i="11"/>
  <c r="H463" i="11" s="1"/>
  <c r="D462" i="11"/>
  <c r="D461" i="11"/>
  <c r="H461" i="11" s="1"/>
  <c r="E460" i="11"/>
  <c r="D460" i="11"/>
  <c r="H460" i="11" s="1"/>
  <c r="D459" i="11"/>
  <c r="H459" i="11" s="1"/>
  <c r="D458" i="11"/>
  <c r="D457" i="11"/>
  <c r="H457" i="11" s="1"/>
  <c r="D456" i="11"/>
  <c r="H456" i="11" s="1"/>
  <c r="E455" i="11"/>
  <c r="D455" i="11"/>
  <c r="H455" i="11" s="1"/>
  <c r="D454" i="11"/>
  <c r="D453" i="11"/>
  <c r="H453" i="11" s="1"/>
  <c r="D452" i="11"/>
  <c r="H452" i="11" s="1"/>
  <c r="E451" i="11"/>
  <c r="D451" i="11"/>
  <c r="H451" i="11" s="1"/>
  <c r="D450" i="11"/>
  <c r="E449" i="11"/>
  <c r="D449" i="11"/>
  <c r="H449" i="11" s="1"/>
  <c r="D448" i="11"/>
  <c r="H448" i="11" s="1"/>
  <c r="D447" i="11"/>
  <c r="H447" i="11" s="1"/>
  <c r="D446" i="11"/>
  <c r="D445" i="11"/>
  <c r="H445" i="11" s="1"/>
  <c r="D444" i="11"/>
  <c r="H444" i="11" s="1"/>
  <c r="D443" i="11"/>
  <c r="H443" i="11" s="1"/>
  <c r="D442" i="11"/>
  <c r="E441" i="11"/>
  <c r="D441" i="11"/>
  <c r="H441" i="11" s="1"/>
  <c r="E440" i="11"/>
  <c r="D440" i="11"/>
  <c r="H440" i="11" s="1"/>
  <c r="D439" i="11"/>
  <c r="H439" i="11" s="1"/>
  <c r="D438" i="11"/>
  <c r="E437" i="11"/>
  <c r="D437" i="11"/>
  <c r="H437" i="11" s="1"/>
  <c r="D436" i="11"/>
  <c r="H436" i="11" s="1"/>
  <c r="D435" i="11"/>
  <c r="H435" i="11" s="1"/>
  <c r="D434" i="11"/>
  <c r="D433" i="11"/>
  <c r="H433" i="11" s="1"/>
  <c r="E432" i="11"/>
  <c r="D432" i="11"/>
  <c r="H432" i="11" s="1"/>
  <c r="E431" i="11"/>
  <c r="D431" i="11"/>
  <c r="H431" i="11" s="1"/>
  <c r="D430" i="11"/>
  <c r="D429" i="11"/>
  <c r="H429" i="11" s="1"/>
  <c r="E428" i="11"/>
  <c r="D428" i="11"/>
  <c r="H428" i="11" s="1"/>
  <c r="D427" i="11"/>
  <c r="H427" i="11" s="1"/>
  <c r="D426" i="11"/>
  <c r="D425" i="11"/>
  <c r="H425" i="11" s="1"/>
  <c r="D424" i="11"/>
  <c r="H424" i="11" s="1"/>
  <c r="E423" i="11"/>
  <c r="D423" i="11"/>
  <c r="H423" i="11" s="1"/>
  <c r="D422" i="11"/>
  <c r="D421" i="11"/>
  <c r="H421" i="11" s="1"/>
  <c r="D420" i="11"/>
  <c r="H420" i="11" s="1"/>
  <c r="E419" i="11"/>
  <c r="D419" i="11"/>
  <c r="H419" i="11" s="1"/>
  <c r="D418" i="11"/>
  <c r="E417" i="11"/>
  <c r="D417" i="11"/>
  <c r="H417" i="11" s="1"/>
  <c r="D416" i="11"/>
  <c r="H416" i="11" s="1"/>
  <c r="D415" i="11"/>
  <c r="H415" i="11" s="1"/>
  <c r="D414" i="11"/>
  <c r="D413" i="11"/>
  <c r="H413" i="11" s="1"/>
  <c r="D412" i="11"/>
  <c r="H412" i="11" s="1"/>
  <c r="D411" i="11"/>
  <c r="H411" i="11" s="1"/>
  <c r="D410" i="11"/>
  <c r="E409" i="11"/>
  <c r="D409" i="11"/>
  <c r="H409" i="11" s="1"/>
  <c r="E408" i="11"/>
  <c r="D408" i="11"/>
  <c r="H408" i="11" s="1"/>
  <c r="D407" i="11"/>
  <c r="H407" i="11" s="1"/>
  <c r="D406" i="11"/>
  <c r="E405" i="11"/>
  <c r="D405" i="11"/>
  <c r="H405" i="11" s="1"/>
  <c r="D404" i="11"/>
  <c r="H404" i="11" s="1"/>
  <c r="D403" i="11"/>
  <c r="H403" i="11" s="1"/>
  <c r="D402" i="11"/>
  <c r="D401" i="11"/>
  <c r="H401" i="11" s="1"/>
  <c r="E400" i="11"/>
  <c r="D400" i="11"/>
  <c r="H400" i="11" s="1"/>
  <c r="E399" i="11"/>
  <c r="D399" i="11"/>
  <c r="H399" i="11" s="1"/>
  <c r="D398" i="11"/>
  <c r="D397" i="11"/>
  <c r="H397" i="11" s="1"/>
  <c r="E396" i="11"/>
  <c r="D396" i="11"/>
  <c r="H396" i="11" s="1"/>
  <c r="D395" i="11"/>
  <c r="H395" i="11" s="1"/>
  <c r="D394" i="11"/>
  <c r="D393" i="11"/>
  <c r="H393" i="11" s="1"/>
  <c r="D392" i="11"/>
  <c r="H392" i="11" s="1"/>
  <c r="E391" i="11"/>
  <c r="D391" i="11"/>
  <c r="H391" i="11" s="1"/>
  <c r="D390" i="11"/>
  <c r="D389" i="11"/>
  <c r="H389" i="11" s="1"/>
  <c r="D388" i="11"/>
  <c r="H388" i="11" s="1"/>
  <c r="E387" i="11"/>
  <c r="D387" i="11"/>
  <c r="H387" i="11" s="1"/>
  <c r="D386" i="11"/>
  <c r="E385" i="11"/>
  <c r="D385" i="11"/>
  <c r="H385" i="11" s="1"/>
  <c r="D384" i="11"/>
  <c r="H384" i="11" s="1"/>
  <c r="D383" i="11"/>
  <c r="H383" i="11" s="1"/>
  <c r="D382" i="11"/>
  <c r="D381" i="11"/>
  <c r="H381" i="11" s="1"/>
  <c r="D380" i="11"/>
  <c r="H380" i="11" s="1"/>
  <c r="D379" i="11"/>
  <c r="H379" i="11" s="1"/>
  <c r="D378" i="11"/>
  <c r="E377" i="11"/>
  <c r="D377" i="11"/>
  <c r="H377" i="11" s="1"/>
  <c r="E376" i="11"/>
  <c r="D376" i="11"/>
  <c r="H376" i="11" s="1"/>
  <c r="D375" i="11"/>
  <c r="H375" i="11" s="1"/>
  <c r="D374" i="11"/>
  <c r="E373" i="11"/>
  <c r="D373" i="11"/>
  <c r="H373" i="11" s="1"/>
  <c r="D372" i="11"/>
  <c r="H372" i="11" s="1"/>
  <c r="D371" i="11"/>
  <c r="H371" i="11" s="1"/>
  <c r="D370" i="11"/>
  <c r="D369" i="11"/>
  <c r="H369" i="11" s="1"/>
  <c r="E368" i="11"/>
  <c r="D368" i="11"/>
  <c r="H368" i="11" s="1"/>
  <c r="E367" i="11"/>
  <c r="D367" i="11"/>
  <c r="H367" i="11" s="1"/>
  <c r="D366" i="11"/>
  <c r="D365" i="11"/>
  <c r="H365" i="11" s="1"/>
  <c r="E364" i="11"/>
  <c r="D364" i="11"/>
  <c r="H364" i="11" s="1"/>
  <c r="D363" i="11"/>
  <c r="H363" i="11" s="1"/>
  <c r="D362" i="11"/>
  <c r="D361" i="11"/>
  <c r="H361" i="11" s="1"/>
  <c r="D360" i="11"/>
  <c r="H360" i="11" s="1"/>
  <c r="E359" i="11"/>
  <c r="D359" i="11"/>
  <c r="H359" i="11" s="1"/>
  <c r="D358" i="11"/>
  <c r="D357" i="11"/>
  <c r="H357" i="11" s="1"/>
  <c r="D356" i="11"/>
  <c r="H356" i="11" s="1"/>
  <c r="E355" i="11"/>
  <c r="D355" i="11"/>
  <c r="H355" i="11" s="1"/>
  <c r="D354" i="11"/>
  <c r="D353" i="11"/>
  <c r="H353" i="11" s="1"/>
  <c r="D352" i="11"/>
  <c r="H352" i="11" s="1"/>
  <c r="D351" i="11"/>
  <c r="H351" i="11" s="1"/>
  <c r="D350" i="11"/>
  <c r="D349" i="11"/>
  <c r="H349" i="11" s="1"/>
  <c r="D348" i="11"/>
  <c r="H348" i="11" s="1"/>
  <c r="D347" i="11"/>
  <c r="H347" i="11" s="1"/>
  <c r="D346" i="11"/>
  <c r="E345" i="11"/>
  <c r="D345" i="11"/>
  <c r="H345" i="11" s="1"/>
  <c r="D344" i="11"/>
  <c r="H344" i="11" s="1"/>
  <c r="D343" i="11"/>
  <c r="H343" i="11" s="1"/>
  <c r="D342" i="11"/>
  <c r="E341" i="11"/>
  <c r="D341" i="11"/>
  <c r="H341" i="11" s="1"/>
  <c r="D340" i="11"/>
  <c r="H340" i="11" s="1"/>
  <c r="D339" i="11"/>
  <c r="H339" i="11" s="1"/>
  <c r="D338" i="11"/>
  <c r="D337" i="11"/>
  <c r="H337" i="11" s="1"/>
  <c r="E336" i="11"/>
  <c r="D336" i="11"/>
  <c r="H336" i="11" s="1"/>
  <c r="D335" i="11"/>
  <c r="H335" i="11" s="1"/>
  <c r="D334" i="11"/>
  <c r="D333" i="11"/>
  <c r="H333" i="11" s="1"/>
  <c r="E332" i="11"/>
  <c r="D332" i="11"/>
  <c r="H332" i="11" s="1"/>
  <c r="D331" i="11"/>
  <c r="H331" i="11" s="1"/>
  <c r="D330" i="11"/>
  <c r="D329" i="11"/>
  <c r="H329" i="11" s="1"/>
  <c r="D328" i="11"/>
  <c r="H328" i="11" s="1"/>
  <c r="E327" i="11"/>
  <c r="D327" i="11"/>
  <c r="H327" i="11" s="1"/>
  <c r="D326" i="11"/>
  <c r="D325" i="11"/>
  <c r="H325" i="11" s="1"/>
  <c r="D324" i="11"/>
  <c r="H324" i="11" s="1"/>
  <c r="E323" i="11"/>
  <c r="D323" i="11"/>
  <c r="H323" i="11" s="1"/>
  <c r="D322" i="11"/>
  <c r="D321" i="11"/>
  <c r="H321" i="11" s="1"/>
  <c r="D320" i="11"/>
  <c r="H320" i="11" s="1"/>
  <c r="D319" i="11"/>
  <c r="H319" i="11" s="1"/>
  <c r="D318" i="11"/>
  <c r="D317" i="11"/>
  <c r="H317" i="11" s="1"/>
  <c r="D316" i="11"/>
  <c r="H316" i="11" s="1"/>
  <c r="D315" i="11"/>
  <c r="H315" i="11" s="1"/>
  <c r="D314" i="11"/>
  <c r="E313" i="11"/>
  <c r="D313" i="11"/>
  <c r="H313" i="11" s="1"/>
  <c r="D312" i="11"/>
  <c r="H312" i="11" s="1"/>
  <c r="D311" i="11"/>
  <c r="H311" i="11" s="1"/>
  <c r="D310" i="11"/>
  <c r="E309" i="11"/>
  <c r="D309" i="11"/>
  <c r="H309" i="11" s="1"/>
  <c r="D308" i="11"/>
  <c r="H308" i="11" s="1"/>
  <c r="D307" i="11"/>
  <c r="H307" i="11" s="1"/>
  <c r="D306" i="11"/>
  <c r="D305" i="11"/>
  <c r="H305" i="11" s="1"/>
  <c r="E304" i="11"/>
  <c r="D304" i="11"/>
  <c r="H304" i="11" s="1"/>
  <c r="D303" i="11"/>
  <c r="H303" i="11" s="1"/>
  <c r="D302" i="11"/>
  <c r="D301" i="11"/>
  <c r="H301" i="11" s="1"/>
  <c r="E300" i="11"/>
  <c r="D300" i="11"/>
  <c r="H300" i="11" s="1"/>
  <c r="D299" i="11"/>
  <c r="H299" i="11" s="1"/>
  <c r="D298" i="11"/>
  <c r="D297" i="11"/>
  <c r="H297" i="11" s="1"/>
  <c r="D296" i="11"/>
  <c r="H296" i="11" s="1"/>
  <c r="E295" i="11"/>
  <c r="D295" i="11"/>
  <c r="H295" i="11" s="1"/>
  <c r="D294" i="11"/>
  <c r="D293" i="11"/>
  <c r="H293" i="11" s="1"/>
  <c r="D292" i="11"/>
  <c r="H292" i="11" s="1"/>
  <c r="E291" i="11"/>
  <c r="D291" i="11"/>
  <c r="H291" i="11" s="1"/>
  <c r="D290" i="11"/>
  <c r="D289" i="11"/>
  <c r="H289" i="11" s="1"/>
  <c r="D288" i="11"/>
  <c r="H288" i="11" s="1"/>
  <c r="D287" i="11"/>
  <c r="H287" i="11" s="1"/>
  <c r="D286" i="11"/>
  <c r="D285" i="11"/>
  <c r="H285" i="11" s="1"/>
  <c r="D284" i="11"/>
  <c r="H284" i="11" s="1"/>
  <c r="D283" i="11"/>
  <c r="H283" i="11" s="1"/>
  <c r="D282" i="11"/>
  <c r="E281" i="11"/>
  <c r="D281" i="11"/>
  <c r="H281" i="11" s="1"/>
  <c r="D280" i="11"/>
  <c r="H280" i="11" s="1"/>
  <c r="D279" i="11"/>
  <c r="H279" i="11" s="1"/>
  <c r="D278" i="11"/>
  <c r="E277" i="11"/>
  <c r="D277" i="11"/>
  <c r="H277" i="11" s="1"/>
  <c r="D276" i="11"/>
  <c r="H276" i="11" s="1"/>
  <c r="D275" i="11"/>
  <c r="H275" i="11" s="1"/>
  <c r="D274" i="11"/>
  <c r="D273" i="11"/>
  <c r="H273" i="11" s="1"/>
  <c r="E272" i="11"/>
  <c r="D272" i="11"/>
  <c r="H272" i="11" s="1"/>
  <c r="D271" i="11"/>
  <c r="H271" i="11" s="1"/>
  <c r="D270" i="11"/>
  <c r="D269" i="11"/>
  <c r="H269" i="11" s="1"/>
  <c r="E268" i="11"/>
  <c r="D268" i="11"/>
  <c r="H268" i="11" s="1"/>
  <c r="D267" i="11"/>
  <c r="H267" i="11" s="1"/>
  <c r="D266" i="11"/>
  <c r="D265" i="11"/>
  <c r="H265" i="11" s="1"/>
  <c r="D264" i="11"/>
  <c r="H264" i="11" s="1"/>
  <c r="E263" i="11"/>
  <c r="D263" i="11"/>
  <c r="H263" i="11" s="1"/>
  <c r="D262" i="11"/>
  <c r="D261" i="11"/>
  <c r="H261" i="11" s="1"/>
  <c r="D260" i="11"/>
  <c r="H260" i="11" s="1"/>
  <c r="E259" i="11"/>
  <c r="D259" i="11"/>
  <c r="H259" i="11" s="1"/>
  <c r="D258" i="11"/>
  <c r="D257" i="11"/>
  <c r="H257" i="11" s="1"/>
  <c r="D256" i="11"/>
  <c r="H256" i="11" s="1"/>
  <c r="D255" i="11"/>
  <c r="H255" i="11" s="1"/>
  <c r="D254" i="11"/>
  <c r="D253" i="11"/>
  <c r="H253" i="11" s="1"/>
  <c r="D252" i="11"/>
  <c r="H252" i="11" s="1"/>
  <c r="D251" i="11"/>
  <c r="H251" i="11" s="1"/>
  <c r="D250" i="11"/>
  <c r="E249" i="11"/>
  <c r="D249" i="11"/>
  <c r="H249" i="11" s="1"/>
  <c r="E248" i="11"/>
  <c r="D248" i="11"/>
  <c r="H248" i="11" s="1"/>
  <c r="D247" i="11"/>
  <c r="H247" i="11" s="1"/>
  <c r="D246" i="11"/>
  <c r="E245" i="11"/>
  <c r="D245" i="11"/>
  <c r="H245" i="11" s="1"/>
  <c r="D244" i="11"/>
  <c r="H244" i="11" s="1"/>
  <c r="D243" i="11"/>
  <c r="H243" i="11" s="1"/>
  <c r="D242" i="11"/>
  <c r="D241" i="11"/>
  <c r="H241" i="11" s="1"/>
  <c r="E240" i="11"/>
  <c r="D240" i="11"/>
  <c r="H240" i="11" s="1"/>
  <c r="D239" i="11"/>
  <c r="H239" i="11" s="1"/>
  <c r="D238" i="11"/>
  <c r="D237" i="11"/>
  <c r="H237" i="11" s="1"/>
  <c r="E236" i="11"/>
  <c r="D236" i="11"/>
  <c r="H236" i="11" s="1"/>
  <c r="D235" i="11"/>
  <c r="H235" i="11" s="1"/>
  <c r="D234" i="11"/>
  <c r="D233" i="11"/>
  <c r="H233" i="11" s="1"/>
  <c r="D232" i="11"/>
  <c r="H232" i="11" s="1"/>
  <c r="E231" i="11"/>
  <c r="D231" i="11"/>
  <c r="H231" i="11" s="1"/>
  <c r="D230" i="11"/>
  <c r="D229" i="11"/>
  <c r="H229" i="11" s="1"/>
  <c r="D228" i="11"/>
  <c r="H228" i="11" s="1"/>
  <c r="E227" i="11"/>
  <c r="D227" i="11"/>
  <c r="H227" i="11" s="1"/>
  <c r="D226" i="11"/>
  <c r="D225" i="11"/>
  <c r="H225" i="11" s="1"/>
  <c r="D224" i="11"/>
  <c r="H224" i="11" s="1"/>
  <c r="D223" i="11"/>
  <c r="D222" i="11"/>
  <c r="E221" i="11"/>
  <c r="D221" i="11"/>
  <c r="H221" i="11" s="1"/>
  <c r="D220" i="11"/>
  <c r="H220" i="11" s="1"/>
  <c r="D219" i="11"/>
  <c r="H219" i="11" s="1"/>
  <c r="D218" i="11"/>
  <c r="E217" i="11"/>
  <c r="D217" i="11"/>
  <c r="H217" i="11" s="1"/>
  <c r="D216" i="11"/>
  <c r="H216" i="11" s="1"/>
  <c r="D215" i="11"/>
  <c r="H215" i="11" s="1"/>
  <c r="D214" i="11"/>
  <c r="D213" i="11"/>
  <c r="H213" i="11" s="1"/>
  <c r="E212" i="11"/>
  <c r="D212" i="11"/>
  <c r="H212" i="11" s="1"/>
  <c r="D211" i="11"/>
  <c r="H211" i="11" s="1"/>
  <c r="D210" i="11"/>
  <c r="D209" i="11"/>
  <c r="H209" i="11" s="1"/>
  <c r="E208" i="11"/>
  <c r="D208" i="11"/>
  <c r="H208" i="11" s="1"/>
  <c r="D207" i="11"/>
  <c r="H207" i="11" s="1"/>
  <c r="D206" i="11"/>
  <c r="D205" i="11"/>
  <c r="H205" i="11" s="1"/>
  <c r="D204" i="11"/>
  <c r="H204" i="11" s="1"/>
  <c r="E203" i="11"/>
  <c r="D203" i="11"/>
  <c r="H203" i="11" s="1"/>
  <c r="D202" i="11"/>
  <c r="D201" i="11"/>
  <c r="H201" i="11" s="1"/>
  <c r="D200" i="11"/>
  <c r="H200" i="11" s="1"/>
  <c r="E199" i="11"/>
  <c r="D199" i="11"/>
  <c r="H199" i="11" s="1"/>
  <c r="D198" i="11"/>
  <c r="D197" i="11"/>
  <c r="H197" i="11" s="1"/>
  <c r="D196" i="11"/>
  <c r="H196" i="11" s="1"/>
  <c r="D195" i="11"/>
  <c r="H195" i="11" s="1"/>
  <c r="D194" i="11"/>
  <c r="D193" i="11"/>
  <c r="H193" i="11" s="1"/>
  <c r="D192" i="11"/>
  <c r="H192" i="11" s="1"/>
  <c r="D191" i="11"/>
  <c r="H191" i="11" s="1"/>
  <c r="D190" i="11"/>
  <c r="E189" i="11"/>
  <c r="D189" i="11"/>
  <c r="H189" i="11" s="1"/>
  <c r="D188" i="11"/>
  <c r="H188" i="11" s="1"/>
  <c r="D187" i="11"/>
  <c r="H187" i="11" s="1"/>
  <c r="D186" i="11"/>
  <c r="E185" i="11"/>
  <c r="D185" i="11"/>
  <c r="H185" i="11" s="1"/>
  <c r="D184" i="11"/>
  <c r="H184" i="11" s="1"/>
  <c r="D183" i="11"/>
  <c r="H183" i="11" s="1"/>
  <c r="D182" i="11"/>
  <c r="D181" i="11"/>
  <c r="H181" i="11" s="1"/>
  <c r="E180" i="11"/>
  <c r="D180" i="11"/>
  <c r="H180" i="11" s="1"/>
  <c r="D179" i="11"/>
  <c r="H179" i="11" s="1"/>
  <c r="D178" i="11"/>
  <c r="D177" i="11"/>
  <c r="H177" i="11" s="1"/>
  <c r="E176" i="11"/>
  <c r="D176" i="11"/>
  <c r="H176" i="11" s="1"/>
  <c r="D175" i="11"/>
  <c r="H175" i="11" s="1"/>
  <c r="D174" i="11"/>
  <c r="D173" i="11"/>
  <c r="H173" i="11" s="1"/>
  <c r="D172" i="11"/>
  <c r="H172" i="11" s="1"/>
  <c r="E171" i="11"/>
  <c r="D171" i="11"/>
  <c r="H171" i="11" s="1"/>
  <c r="D170" i="11"/>
  <c r="D169" i="11"/>
  <c r="H169" i="11" s="1"/>
  <c r="D168" i="11"/>
  <c r="H168" i="11" s="1"/>
  <c r="E167" i="11"/>
  <c r="D167" i="11"/>
  <c r="H167" i="11" s="1"/>
  <c r="D166" i="11"/>
  <c r="D165" i="11"/>
  <c r="H165" i="11" s="1"/>
  <c r="D164" i="11"/>
  <c r="H164" i="11" s="1"/>
  <c r="D163" i="11"/>
  <c r="H163" i="11" s="1"/>
  <c r="D162" i="11"/>
  <c r="D161" i="11"/>
  <c r="H161" i="11" s="1"/>
  <c r="D160" i="11"/>
  <c r="H160" i="11" s="1"/>
  <c r="D159" i="11"/>
  <c r="H159" i="11" s="1"/>
  <c r="D158" i="11"/>
  <c r="E157" i="11"/>
  <c r="D157" i="11"/>
  <c r="H157" i="11" s="1"/>
  <c r="D156" i="11"/>
  <c r="H156" i="11" s="1"/>
  <c r="D155" i="11"/>
  <c r="H155" i="11" s="1"/>
  <c r="D154" i="11"/>
  <c r="E153" i="11"/>
  <c r="D153" i="11"/>
  <c r="H153" i="11" s="1"/>
  <c r="D152" i="11"/>
  <c r="H152" i="11" s="1"/>
  <c r="D151" i="11"/>
  <c r="H151" i="11" s="1"/>
  <c r="D150" i="11"/>
  <c r="D149" i="11"/>
  <c r="H149" i="11" s="1"/>
  <c r="E148" i="11"/>
  <c r="D148" i="11"/>
  <c r="H148" i="11" s="1"/>
  <c r="D147" i="11"/>
  <c r="D146" i="11"/>
  <c r="D145" i="11"/>
  <c r="D144" i="11"/>
  <c r="H144" i="11" s="1"/>
  <c r="D143" i="11"/>
  <c r="D142" i="11"/>
  <c r="D141" i="11"/>
  <c r="D140" i="11"/>
  <c r="H140" i="11" s="1"/>
  <c r="D139" i="11"/>
  <c r="H139" i="11" s="1"/>
  <c r="D138" i="11"/>
  <c r="D137" i="11"/>
  <c r="E136" i="11"/>
  <c r="D136" i="11"/>
  <c r="H136" i="11" s="1"/>
  <c r="D135" i="11"/>
  <c r="H135" i="11" s="1"/>
  <c r="D134" i="11"/>
  <c r="D133" i="11"/>
  <c r="D132" i="11"/>
  <c r="H132" i="11" s="1"/>
  <c r="E131" i="11"/>
  <c r="D131" i="11"/>
  <c r="H131" i="11" s="1"/>
  <c r="D130" i="11"/>
  <c r="D129" i="11"/>
  <c r="D128" i="11"/>
  <c r="H128" i="11" s="1"/>
  <c r="D127" i="11"/>
  <c r="D126" i="11"/>
  <c r="D125" i="11"/>
  <c r="D124" i="11"/>
  <c r="H124" i="11" s="1"/>
  <c r="D123" i="11"/>
  <c r="D122" i="11"/>
  <c r="H122" i="11" s="1"/>
  <c r="D121" i="11"/>
  <c r="E120" i="11"/>
  <c r="D120" i="11"/>
  <c r="H120" i="11" s="1"/>
  <c r="D119" i="11"/>
  <c r="D118" i="11"/>
  <c r="D117" i="11"/>
  <c r="D116" i="11"/>
  <c r="H116" i="11" s="1"/>
  <c r="D115" i="11"/>
  <c r="E114" i="11"/>
  <c r="D114" i="11"/>
  <c r="H114" i="11" s="1"/>
  <c r="D113" i="11"/>
  <c r="H113" i="11" s="1"/>
  <c r="D112" i="11"/>
  <c r="H112" i="11" s="1"/>
  <c r="D111" i="11"/>
  <c r="D110" i="11"/>
  <c r="D109" i="11"/>
  <c r="E108" i="11"/>
  <c r="D108" i="11"/>
  <c r="H108" i="11" s="1"/>
  <c r="D107" i="11"/>
  <c r="D106" i="11"/>
  <c r="D105" i="11"/>
  <c r="H105" i="11" s="1"/>
  <c r="D104" i="11"/>
  <c r="H104" i="11" s="1"/>
  <c r="D103" i="11"/>
  <c r="D102" i="11"/>
  <c r="D101" i="11"/>
  <c r="D100" i="11"/>
  <c r="H100" i="11" s="1"/>
  <c r="D99" i="11"/>
  <c r="D98" i="11"/>
  <c r="D97" i="11"/>
  <c r="E96" i="11"/>
  <c r="D96" i="11"/>
  <c r="H96" i="11" s="1"/>
  <c r="D95" i="11"/>
  <c r="D94" i="11"/>
  <c r="D93" i="11"/>
  <c r="D92" i="11"/>
  <c r="H92" i="11" s="1"/>
  <c r="D91" i="11"/>
  <c r="E90" i="11"/>
  <c r="D90" i="11"/>
  <c r="H90" i="11" s="1"/>
  <c r="D89" i="11"/>
  <c r="D88" i="11"/>
  <c r="H88" i="11" s="1"/>
  <c r="D87" i="11"/>
  <c r="D86" i="11"/>
  <c r="D85" i="11"/>
  <c r="E84" i="11"/>
  <c r="D84" i="11"/>
  <c r="H84" i="11" s="1"/>
  <c r="D83" i="11"/>
  <c r="D82" i="11"/>
  <c r="H82" i="11" s="1"/>
  <c r="D81" i="11"/>
  <c r="H81" i="11" s="1"/>
  <c r="E80" i="11"/>
  <c r="D80" i="11"/>
  <c r="H80" i="11" s="1"/>
  <c r="D79" i="11"/>
  <c r="D78" i="11"/>
  <c r="D77" i="11"/>
  <c r="D76" i="11"/>
  <c r="H76" i="11" s="1"/>
  <c r="D75" i="11"/>
  <c r="D74" i="11"/>
  <c r="E73" i="11"/>
  <c r="D73" i="11"/>
  <c r="H73" i="11" s="1"/>
  <c r="D72" i="11"/>
  <c r="H72" i="11" s="1"/>
  <c r="D71" i="11"/>
  <c r="D70" i="11"/>
  <c r="D69" i="11"/>
  <c r="E68" i="11"/>
  <c r="D68" i="11"/>
  <c r="H68" i="11" s="1"/>
  <c r="D67" i="11"/>
  <c r="H67" i="11" s="1"/>
  <c r="D66" i="11"/>
  <c r="D65" i="11"/>
  <c r="D64" i="11"/>
  <c r="H64" i="11" s="1"/>
  <c r="E63" i="11"/>
  <c r="D63" i="11"/>
  <c r="H63" i="11" s="1"/>
  <c r="D62" i="11"/>
  <c r="D61" i="11"/>
  <c r="D60" i="11"/>
  <c r="H60" i="11" s="1"/>
  <c r="D59" i="11"/>
  <c r="H59" i="11" s="1"/>
  <c r="D58" i="11"/>
  <c r="D57" i="11"/>
  <c r="D56" i="11"/>
  <c r="H56" i="11" s="1"/>
  <c r="D55" i="11"/>
  <c r="H55" i="11" s="1"/>
  <c r="D54" i="11"/>
  <c r="D53" i="11"/>
  <c r="E52" i="11"/>
  <c r="D52" i="11"/>
  <c r="H52" i="11" s="1"/>
  <c r="D51" i="11"/>
  <c r="H51" i="11" s="1"/>
  <c r="D50" i="11"/>
  <c r="D49" i="11"/>
  <c r="D48" i="11"/>
  <c r="H48" i="11" s="1"/>
  <c r="E47" i="11"/>
  <c r="D47" i="11"/>
  <c r="H47" i="11" s="1"/>
  <c r="D46" i="11"/>
  <c r="D45" i="11"/>
  <c r="D44" i="11"/>
  <c r="H44" i="11" s="1"/>
  <c r="D43" i="11"/>
  <c r="H43" i="11" s="1"/>
  <c r="D42" i="11"/>
  <c r="D41" i="11"/>
  <c r="D40" i="11"/>
  <c r="H40" i="11" s="1"/>
  <c r="D39" i="11"/>
  <c r="H39" i="11" s="1"/>
  <c r="D38" i="11"/>
  <c r="D37" i="11"/>
  <c r="E36" i="11"/>
  <c r="D36" i="11"/>
  <c r="H36" i="11" s="1"/>
  <c r="D35" i="11"/>
  <c r="H35" i="11" s="1"/>
  <c r="D34" i="11"/>
  <c r="D33" i="11"/>
  <c r="D32" i="11"/>
  <c r="H32" i="11" s="1"/>
  <c r="E31" i="11"/>
  <c r="D31" i="11"/>
  <c r="H31" i="11" s="1"/>
  <c r="D30" i="11"/>
  <c r="D29" i="11"/>
  <c r="D28" i="11"/>
  <c r="H28" i="11" s="1"/>
  <c r="D27" i="11"/>
  <c r="H27" i="11" s="1"/>
  <c r="D26" i="11"/>
  <c r="D25" i="11"/>
  <c r="D24" i="11"/>
  <c r="H24" i="11" s="1"/>
  <c r="D23" i="11"/>
  <c r="H23" i="11" s="1"/>
  <c r="D22" i="11"/>
  <c r="D21" i="11"/>
  <c r="E20" i="11"/>
  <c r="D20" i="11"/>
  <c r="H20" i="11" s="1"/>
  <c r="D19" i="11"/>
  <c r="H19" i="11" s="1"/>
  <c r="D18" i="11"/>
  <c r="D17" i="11"/>
  <c r="D16" i="11"/>
  <c r="H16" i="11" s="1"/>
  <c r="E15" i="11"/>
  <c r="D15" i="11"/>
  <c r="H15" i="11" s="1"/>
  <c r="D14" i="11"/>
  <c r="D13" i="11"/>
  <c r="D12" i="11"/>
  <c r="H12" i="11" s="1"/>
  <c r="D11" i="11"/>
  <c r="H11" i="11" s="1"/>
  <c r="D10" i="11"/>
  <c r="D9" i="11"/>
  <c r="D8" i="11"/>
  <c r="H8" i="11" s="1"/>
  <c r="D7" i="11"/>
  <c r="H7" i="11" s="1"/>
  <c r="D6" i="11"/>
  <c r="D5" i="11"/>
  <c r="E5" i="11" s="1"/>
  <c r="D5" i="10"/>
  <c r="D6" i="10"/>
  <c r="D7" i="10"/>
  <c r="D8" i="10"/>
  <c r="D9" i="10"/>
  <c r="D10" i="10"/>
  <c r="D11" i="10"/>
  <c r="D12" i="10"/>
  <c r="D13" i="10"/>
  <c r="D14" i="10"/>
  <c r="D15" i="10"/>
  <c r="D16" i="10"/>
  <c r="D17" i="10"/>
  <c r="D18" i="10"/>
  <c r="D19" i="10"/>
  <c r="D20" i="10"/>
  <c r="D21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I1183" i="2"/>
  <c r="J1183" i="2" s="1"/>
  <c r="I1184" i="2"/>
  <c r="J1184" i="2" s="1"/>
  <c r="I1185" i="2"/>
  <c r="J1185" i="2" s="1"/>
  <c r="I1186" i="2"/>
  <c r="J1186" i="2" s="1"/>
  <c r="I1187" i="2"/>
  <c r="J1187" i="2" s="1"/>
  <c r="I1188" i="2"/>
  <c r="J1188" i="2" s="1"/>
  <c r="I1189" i="2"/>
  <c r="J1189" i="2" s="1"/>
  <c r="I1190" i="2"/>
  <c r="J1190" i="2" s="1"/>
  <c r="I1191" i="2"/>
  <c r="J1191" i="2" s="1"/>
  <c r="I1192" i="2"/>
  <c r="J1192" i="2" s="1"/>
  <c r="I1193" i="2"/>
  <c r="J1193" i="2" s="1"/>
  <c r="I1194" i="2"/>
  <c r="J1194" i="2" s="1"/>
  <c r="I1195" i="2"/>
  <c r="J1195" i="2" s="1"/>
  <c r="I1196" i="2"/>
  <c r="J1196" i="2" s="1"/>
  <c r="I1197" i="2"/>
  <c r="J1197" i="2" s="1"/>
  <c r="I1198" i="2"/>
  <c r="J1198" i="2" s="1"/>
  <c r="I1199" i="2"/>
  <c r="J1199" i="2" s="1"/>
  <c r="I1200" i="2"/>
  <c r="J1200" i="2" s="1"/>
  <c r="I1201" i="2"/>
  <c r="J1201" i="2" s="1"/>
  <c r="I1202" i="2"/>
  <c r="J1202" i="2" s="1"/>
  <c r="I1203" i="2"/>
  <c r="J1203" i="2" s="1"/>
  <c r="I1204" i="2"/>
  <c r="J1204" i="2" s="1"/>
  <c r="I1205" i="2"/>
  <c r="J1205" i="2" s="1"/>
  <c r="I1206" i="2"/>
  <c r="J1206" i="2" s="1"/>
  <c r="I1207" i="2"/>
  <c r="J1207" i="2" s="1"/>
  <c r="I1208" i="2"/>
  <c r="J1208" i="2" s="1"/>
  <c r="I1209" i="2"/>
  <c r="J1209" i="2" s="1"/>
  <c r="I1210" i="2"/>
  <c r="J1210" i="2" s="1"/>
  <c r="I1211" i="2"/>
  <c r="J1211" i="2" s="1"/>
  <c r="I1212" i="2"/>
  <c r="J1212" i="2" s="1"/>
  <c r="I1213" i="2"/>
  <c r="J1213" i="2" s="1"/>
  <c r="I1214" i="2"/>
  <c r="J1214" i="2" s="1"/>
  <c r="I1215" i="2"/>
  <c r="J1215" i="2" s="1"/>
  <c r="I1216" i="2"/>
  <c r="J1216" i="2" s="1"/>
  <c r="I1217" i="2"/>
  <c r="J1217" i="2" s="1"/>
  <c r="I1218" i="2"/>
  <c r="J1218" i="2" s="1"/>
  <c r="I1219" i="2"/>
  <c r="J1219" i="2" s="1"/>
  <c r="I1220" i="2"/>
  <c r="J1220" i="2" s="1"/>
  <c r="I1221" i="2"/>
  <c r="J1221" i="2" s="1"/>
  <c r="I1222" i="2"/>
  <c r="J1222" i="2" s="1"/>
  <c r="I1223" i="2"/>
  <c r="J1223" i="2" s="1"/>
  <c r="I1224" i="2"/>
  <c r="J1224" i="2" s="1"/>
  <c r="I1225" i="2"/>
  <c r="J1225" i="2" s="1"/>
  <c r="I1226" i="2"/>
  <c r="J1226" i="2" s="1"/>
  <c r="I1227" i="2"/>
  <c r="J1227" i="2" s="1"/>
  <c r="I1228" i="2"/>
  <c r="J1228" i="2" s="1"/>
  <c r="I1229" i="2"/>
  <c r="J1229" i="2" s="1"/>
  <c r="I1230" i="2"/>
  <c r="J1230" i="2" s="1"/>
  <c r="I1231" i="2"/>
  <c r="J1231" i="2" s="1"/>
  <c r="I1232" i="2"/>
  <c r="J1232" i="2" s="1"/>
  <c r="I1233" i="2"/>
  <c r="J1233" i="2" s="1"/>
  <c r="I1234" i="2"/>
  <c r="J1234" i="2" s="1"/>
  <c r="I1235" i="2"/>
  <c r="J1235" i="2" s="1"/>
  <c r="I1236" i="2"/>
  <c r="J1236" i="2" s="1"/>
  <c r="I1237" i="2"/>
  <c r="J1237" i="2" s="1"/>
  <c r="I1238" i="2"/>
  <c r="J1238" i="2" s="1"/>
  <c r="I1239" i="2"/>
  <c r="J1239" i="2" s="1"/>
  <c r="I1240" i="2"/>
  <c r="J1240" i="2" s="1"/>
  <c r="I1241" i="2"/>
  <c r="J1241" i="2" s="1"/>
  <c r="I1242" i="2"/>
  <c r="J1242" i="2" s="1"/>
  <c r="I1243" i="2"/>
  <c r="J1243" i="2" s="1"/>
  <c r="I1244" i="2"/>
  <c r="J1244" i="2" s="1"/>
  <c r="I1245" i="2"/>
  <c r="J1245" i="2" s="1"/>
  <c r="I1246" i="2"/>
  <c r="J1246" i="2" s="1"/>
  <c r="I1247" i="2"/>
  <c r="J1247" i="2" s="1"/>
  <c r="I1248" i="2"/>
  <c r="J1248" i="2" s="1"/>
  <c r="I1249" i="2"/>
  <c r="J1249" i="2" s="1"/>
  <c r="I1250" i="2"/>
  <c r="J1250" i="2" s="1"/>
  <c r="I1251" i="2"/>
  <c r="J1251" i="2" s="1"/>
  <c r="I1252" i="2"/>
  <c r="J1252" i="2" s="1"/>
  <c r="I1253" i="2"/>
  <c r="J1253" i="2" s="1"/>
  <c r="I1254" i="2"/>
  <c r="J1254" i="2" s="1"/>
  <c r="I1255" i="2"/>
  <c r="J1255" i="2" s="1"/>
  <c r="I1256" i="2"/>
  <c r="J1256" i="2" s="1"/>
  <c r="I1257" i="2"/>
  <c r="J1257" i="2" s="1"/>
  <c r="I1258" i="2"/>
  <c r="J1258" i="2" s="1"/>
  <c r="I1259" i="2"/>
  <c r="J1259" i="2" s="1"/>
  <c r="I1260" i="2"/>
  <c r="J1260" i="2" s="1"/>
  <c r="I1261" i="2"/>
  <c r="J1261" i="2" s="1"/>
  <c r="I1262" i="2"/>
  <c r="J1262" i="2" s="1"/>
  <c r="I1263" i="2"/>
  <c r="J1263" i="2" s="1"/>
  <c r="I1264" i="2"/>
  <c r="J1264" i="2" s="1"/>
  <c r="I1265" i="2"/>
  <c r="J1265" i="2" s="1"/>
  <c r="I1266" i="2"/>
  <c r="J1266" i="2" s="1"/>
  <c r="I1267" i="2"/>
  <c r="J1267" i="2" s="1"/>
  <c r="I1268" i="2"/>
  <c r="J1268" i="2" s="1"/>
  <c r="I1269" i="2"/>
  <c r="J1269" i="2" s="1"/>
  <c r="I1270" i="2"/>
  <c r="J1270" i="2" s="1"/>
  <c r="I1271" i="2"/>
  <c r="J1271" i="2" s="1"/>
  <c r="I1272" i="2"/>
  <c r="J1272" i="2" s="1"/>
  <c r="I1273" i="2"/>
  <c r="J1273" i="2" s="1"/>
  <c r="I1274" i="2"/>
  <c r="J1274" i="2" s="1"/>
  <c r="I1275" i="2"/>
  <c r="J1275" i="2" s="1"/>
  <c r="I1276" i="2"/>
  <c r="J1276" i="2" s="1"/>
  <c r="I1277" i="2"/>
  <c r="J1277" i="2" s="1"/>
  <c r="I1278" i="2"/>
  <c r="J1278" i="2" s="1"/>
  <c r="I1279" i="2"/>
  <c r="J1279" i="2" s="1"/>
  <c r="I1280" i="2"/>
  <c r="J1280" i="2" s="1"/>
  <c r="I1281" i="2"/>
  <c r="J1281" i="2" s="1"/>
  <c r="I1282" i="2"/>
  <c r="J1282" i="2" s="1"/>
  <c r="I1283" i="2"/>
  <c r="J1283" i="2" s="1"/>
  <c r="I1284" i="2"/>
  <c r="J1284" i="2" s="1"/>
  <c r="I1285" i="2"/>
  <c r="J1285" i="2" s="1"/>
  <c r="I1286" i="2"/>
  <c r="J1286" i="2" s="1"/>
  <c r="I1287" i="2"/>
  <c r="J1287" i="2" s="1"/>
  <c r="I1288" i="2"/>
  <c r="J1288" i="2" s="1"/>
  <c r="I1289" i="2"/>
  <c r="J1289" i="2" s="1"/>
  <c r="I1290" i="2"/>
  <c r="J1290" i="2" s="1"/>
  <c r="I1291" i="2"/>
  <c r="J1291" i="2" s="1"/>
  <c r="I1182" i="2"/>
  <c r="J1182" i="2" s="1"/>
  <c r="I1169" i="2"/>
  <c r="J1169" i="2" s="1"/>
  <c r="I1170" i="2"/>
  <c r="J1170" i="2" s="1"/>
  <c r="I1171" i="2"/>
  <c r="J1171" i="2" s="1"/>
  <c r="I1172" i="2"/>
  <c r="J1172" i="2" s="1"/>
  <c r="I1173" i="2"/>
  <c r="J1173" i="2" s="1"/>
  <c r="I1174" i="2"/>
  <c r="J1174" i="2" s="1"/>
  <c r="I1175" i="2"/>
  <c r="J1175" i="2" s="1"/>
  <c r="I1176" i="2"/>
  <c r="J1176" i="2" s="1"/>
  <c r="I1177" i="2"/>
  <c r="J1177" i="2" s="1"/>
  <c r="I1178" i="2"/>
  <c r="J1178" i="2" s="1"/>
  <c r="I1179" i="2"/>
  <c r="J1179" i="2" s="1"/>
  <c r="I1180" i="2"/>
  <c r="J1180" i="2" s="1"/>
  <c r="I1181" i="2"/>
  <c r="J1181" i="2" s="1"/>
  <c r="I1168" i="2"/>
  <c r="J1168" i="2" s="1"/>
  <c r="I1154" i="2"/>
  <c r="J1154" i="2" s="1"/>
  <c r="I1155" i="2"/>
  <c r="J1155" i="2" s="1"/>
  <c r="I1156" i="2"/>
  <c r="J1156" i="2" s="1"/>
  <c r="I1157" i="2"/>
  <c r="J1157" i="2" s="1"/>
  <c r="I1158" i="2"/>
  <c r="J1158" i="2" s="1"/>
  <c r="I1159" i="2"/>
  <c r="J1159" i="2" s="1"/>
  <c r="I1160" i="2"/>
  <c r="J1160" i="2" s="1"/>
  <c r="I1161" i="2"/>
  <c r="J1161" i="2" s="1"/>
  <c r="I1162" i="2"/>
  <c r="J1162" i="2" s="1"/>
  <c r="I1163" i="2"/>
  <c r="J1163" i="2" s="1"/>
  <c r="I1164" i="2"/>
  <c r="J1164" i="2" s="1"/>
  <c r="I1165" i="2"/>
  <c r="J1165" i="2" s="1"/>
  <c r="I1166" i="2"/>
  <c r="J1166" i="2" s="1"/>
  <c r="I1167" i="2"/>
  <c r="J1167" i="2" s="1"/>
  <c r="I1153" i="2"/>
  <c r="J1153" i="2" s="1"/>
  <c r="I1137" i="2"/>
  <c r="J1137" i="2" s="1"/>
  <c r="I1138" i="2"/>
  <c r="J1138" i="2" s="1"/>
  <c r="I1139" i="2"/>
  <c r="J1139" i="2" s="1"/>
  <c r="I1140" i="2"/>
  <c r="J1140" i="2" s="1"/>
  <c r="I1141" i="2"/>
  <c r="J1141" i="2" s="1"/>
  <c r="I1142" i="2"/>
  <c r="J1142" i="2" s="1"/>
  <c r="I1143" i="2"/>
  <c r="J1143" i="2" s="1"/>
  <c r="I1144" i="2"/>
  <c r="J1144" i="2" s="1"/>
  <c r="I1145" i="2"/>
  <c r="J1145" i="2" s="1"/>
  <c r="I1146" i="2"/>
  <c r="J1146" i="2" s="1"/>
  <c r="I1147" i="2"/>
  <c r="J1147" i="2" s="1"/>
  <c r="I1148" i="2"/>
  <c r="J1148" i="2" s="1"/>
  <c r="I1149" i="2"/>
  <c r="J1149" i="2" s="1"/>
  <c r="I1150" i="2"/>
  <c r="J1150" i="2" s="1"/>
  <c r="I1151" i="2"/>
  <c r="J1151" i="2" s="1"/>
  <c r="I1152" i="2"/>
  <c r="J1152" i="2" s="1"/>
  <c r="I1123" i="2"/>
  <c r="J1123" i="2" s="1"/>
  <c r="I1124" i="2"/>
  <c r="J1124" i="2" s="1"/>
  <c r="I1125" i="2"/>
  <c r="J1125" i="2" s="1"/>
  <c r="I1126" i="2"/>
  <c r="J1126" i="2" s="1"/>
  <c r="I1127" i="2"/>
  <c r="J1127" i="2" s="1"/>
  <c r="I1128" i="2"/>
  <c r="J1128" i="2" s="1"/>
  <c r="I1129" i="2"/>
  <c r="J1129" i="2" s="1"/>
  <c r="I1130" i="2"/>
  <c r="J1130" i="2" s="1"/>
  <c r="I1131" i="2"/>
  <c r="J1131" i="2" s="1"/>
  <c r="I1132" i="2"/>
  <c r="J1132" i="2" s="1"/>
  <c r="I1133" i="2"/>
  <c r="J1133" i="2" s="1"/>
  <c r="I1134" i="2"/>
  <c r="J1134" i="2" s="1"/>
  <c r="I1135" i="2"/>
  <c r="J1135" i="2" s="1"/>
  <c r="I1136" i="2"/>
  <c r="J1136" i="2" s="1"/>
  <c r="I1122" i="2"/>
  <c r="J1122" i="2" s="1"/>
  <c r="I1050" i="2"/>
  <c r="J1050" i="2" s="1"/>
  <c r="I1051" i="2"/>
  <c r="J1051" i="2" s="1"/>
  <c r="I1052" i="2"/>
  <c r="J1052" i="2" s="1"/>
  <c r="I1053" i="2"/>
  <c r="J1053" i="2" s="1"/>
  <c r="I1054" i="2"/>
  <c r="J1054" i="2" s="1"/>
  <c r="I1055" i="2"/>
  <c r="J1055" i="2" s="1"/>
  <c r="I1056" i="2"/>
  <c r="J1056" i="2" s="1"/>
  <c r="I1057" i="2"/>
  <c r="J1057" i="2" s="1"/>
  <c r="I1058" i="2"/>
  <c r="J1058" i="2" s="1"/>
  <c r="I1059" i="2"/>
  <c r="J1059" i="2" s="1"/>
  <c r="I1060" i="2"/>
  <c r="J1060" i="2" s="1"/>
  <c r="I1061" i="2"/>
  <c r="J1061" i="2" s="1"/>
  <c r="I1062" i="2"/>
  <c r="J1062" i="2" s="1"/>
  <c r="I1063" i="2"/>
  <c r="J1063" i="2" s="1"/>
  <c r="I1064" i="2"/>
  <c r="J1064" i="2" s="1"/>
  <c r="I1065" i="2"/>
  <c r="J1065" i="2" s="1"/>
  <c r="I1066" i="2"/>
  <c r="J1066" i="2" s="1"/>
  <c r="I1067" i="2"/>
  <c r="J1067" i="2" s="1"/>
  <c r="I1068" i="2"/>
  <c r="J1068" i="2" s="1"/>
  <c r="I1069" i="2"/>
  <c r="J1069" i="2" s="1"/>
  <c r="I1070" i="2"/>
  <c r="J1070" i="2" s="1"/>
  <c r="I1071" i="2"/>
  <c r="J1071" i="2" s="1"/>
  <c r="I1072" i="2"/>
  <c r="J1072" i="2" s="1"/>
  <c r="I1073" i="2"/>
  <c r="J1073" i="2" s="1"/>
  <c r="I1074" i="2"/>
  <c r="J1074" i="2" s="1"/>
  <c r="I1075" i="2"/>
  <c r="J1075" i="2" s="1"/>
  <c r="I1076" i="2"/>
  <c r="J1076" i="2" s="1"/>
  <c r="I1077" i="2"/>
  <c r="J1077" i="2" s="1"/>
  <c r="I1078" i="2"/>
  <c r="J1078" i="2" s="1"/>
  <c r="I1079" i="2"/>
  <c r="J1079" i="2" s="1"/>
  <c r="I1080" i="2"/>
  <c r="J1080" i="2" s="1"/>
  <c r="I1081" i="2"/>
  <c r="J1081" i="2" s="1"/>
  <c r="I1082" i="2"/>
  <c r="J1082" i="2" s="1"/>
  <c r="I1083" i="2"/>
  <c r="J1083" i="2" s="1"/>
  <c r="I1084" i="2"/>
  <c r="J1084" i="2" s="1"/>
  <c r="I1085" i="2"/>
  <c r="J1085" i="2" s="1"/>
  <c r="I1086" i="2"/>
  <c r="J1086" i="2" s="1"/>
  <c r="I1087" i="2"/>
  <c r="J1087" i="2" s="1"/>
  <c r="I1088" i="2"/>
  <c r="J1088" i="2" s="1"/>
  <c r="I1089" i="2"/>
  <c r="J1089" i="2" s="1"/>
  <c r="I1090" i="2"/>
  <c r="J1090" i="2" s="1"/>
  <c r="I1091" i="2"/>
  <c r="J1091" i="2" s="1"/>
  <c r="I1092" i="2"/>
  <c r="J1092" i="2" s="1"/>
  <c r="I1093" i="2"/>
  <c r="J1093" i="2" s="1"/>
  <c r="I1094" i="2"/>
  <c r="J1094" i="2" s="1"/>
  <c r="I1095" i="2"/>
  <c r="J1095" i="2" s="1"/>
  <c r="I1096" i="2"/>
  <c r="J1096" i="2" s="1"/>
  <c r="I1097" i="2"/>
  <c r="J1097" i="2" s="1"/>
  <c r="I1098" i="2"/>
  <c r="J1098" i="2" s="1"/>
  <c r="I1099" i="2"/>
  <c r="J1099" i="2" s="1"/>
  <c r="I1100" i="2"/>
  <c r="J1100" i="2" s="1"/>
  <c r="I1101" i="2"/>
  <c r="J1101" i="2" s="1"/>
  <c r="I1102" i="2"/>
  <c r="J1102" i="2" s="1"/>
  <c r="I1103" i="2"/>
  <c r="J1103" i="2" s="1"/>
  <c r="I1104" i="2"/>
  <c r="J1104" i="2" s="1"/>
  <c r="I1105" i="2"/>
  <c r="J1105" i="2" s="1"/>
  <c r="I1106" i="2"/>
  <c r="J1106" i="2" s="1"/>
  <c r="I1107" i="2"/>
  <c r="J1107" i="2" s="1"/>
  <c r="I1108" i="2"/>
  <c r="J1108" i="2" s="1"/>
  <c r="I1109" i="2"/>
  <c r="J1109" i="2" s="1"/>
  <c r="I1110" i="2"/>
  <c r="J1110" i="2" s="1"/>
  <c r="I1111" i="2"/>
  <c r="J1111" i="2" s="1"/>
  <c r="I1112" i="2"/>
  <c r="J1112" i="2" s="1"/>
  <c r="I1113" i="2"/>
  <c r="J1113" i="2" s="1"/>
  <c r="I1114" i="2"/>
  <c r="J1114" i="2" s="1"/>
  <c r="I1115" i="2"/>
  <c r="J1115" i="2" s="1"/>
  <c r="I1116" i="2"/>
  <c r="J1116" i="2" s="1"/>
  <c r="I1117" i="2"/>
  <c r="J1117" i="2" s="1"/>
  <c r="I1118" i="2"/>
  <c r="J1118" i="2" s="1"/>
  <c r="I1119" i="2"/>
  <c r="J1119" i="2" s="1"/>
  <c r="I1120" i="2"/>
  <c r="J1120" i="2" s="1"/>
  <c r="I1121" i="2"/>
  <c r="J1121" i="2" s="1"/>
  <c r="I1049" i="2"/>
  <c r="J1049" i="2" s="1"/>
  <c r="I1016" i="2"/>
  <c r="J1016" i="2" s="1"/>
  <c r="I1017" i="2"/>
  <c r="J1017" i="2" s="1"/>
  <c r="I1018" i="2"/>
  <c r="J1018" i="2" s="1"/>
  <c r="I1019" i="2"/>
  <c r="J1019" i="2" s="1"/>
  <c r="I1020" i="2"/>
  <c r="J1020" i="2" s="1"/>
  <c r="I1021" i="2"/>
  <c r="J1021" i="2" s="1"/>
  <c r="I1022" i="2"/>
  <c r="J1022" i="2" s="1"/>
  <c r="I1023" i="2"/>
  <c r="J1023" i="2" s="1"/>
  <c r="I1024" i="2"/>
  <c r="J1024" i="2" s="1"/>
  <c r="I1025" i="2"/>
  <c r="J1025" i="2" s="1"/>
  <c r="I1026" i="2"/>
  <c r="J1026" i="2" s="1"/>
  <c r="I1027" i="2"/>
  <c r="J1027" i="2" s="1"/>
  <c r="I1028" i="2"/>
  <c r="J1028" i="2" s="1"/>
  <c r="I1029" i="2"/>
  <c r="J1029" i="2" s="1"/>
  <c r="I1030" i="2"/>
  <c r="J1030" i="2" s="1"/>
  <c r="I1031" i="2"/>
  <c r="J1031" i="2" s="1"/>
  <c r="I1032" i="2"/>
  <c r="J1032" i="2" s="1"/>
  <c r="I1033" i="2"/>
  <c r="J1033" i="2" s="1"/>
  <c r="I1034" i="2"/>
  <c r="J1034" i="2" s="1"/>
  <c r="I1035" i="2"/>
  <c r="J1035" i="2" s="1"/>
  <c r="I1036" i="2"/>
  <c r="J1036" i="2" s="1"/>
  <c r="I1037" i="2"/>
  <c r="J1037" i="2" s="1"/>
  <c r="I1038" i="2"/>
  <c r="J1038" i="2" s="1"/>
  <c r="I1039" i="2"/>
  <c r="J1039" i="2" s="1"/>
  <c r="I1040" i="2"/>
  <c r="J1040" i="2" s="1"/>
  <c r="I1041" i="2"/>
  <c r="J1041" i="2" s="1"/>
  <c r="I1042" i="2"/>
  <c r="J1042" i="2" s="1"/>
  <c r="I1043" i="2"/>
  <c r="J1043" i="2" s="1"/>
  <c r="I1044" i="2"/>
  <c r="J1044" i="2" s="1"/>
  <c r="I1045" i="2"/>
  <c r="J1045" i="2" s="1"/>
  <c r="I1046" i="2"/>
  <c r="J1046" i="2" s="1"/>
  <c r="I1047" i="2"/>
  <c r="J1047" i="2" s="1"/>
  <c r="I1048" i="2"/>
  <c r="J1048" i="2" s="1"/>
  <c r="I1015" i="2"/>
  <c r="J1015" i="2" s="1"/>
  <c r="I1014" i="2"/>
  <c r="J1014" i="2" s="1"/>
  <c r="I1013" i="2"/>
  <c r="J1013" i="2" s="1"/>
  <c r="I975" i="2"/>
  <c r="J975" i="2" s="1"/>
  <c r="I976" i="2"/>
  <c r="J976" i="2" s="1"/>
  <c r="I977" i="2"/>
  <c r="J977" i="2" s="1"/>
  <c r="I978" i="2"/>
  <c r="J978" i="2" s="1"/>
  <c r="I979" i="2"/>
  <c r="J979" i="2" s="1"/>
  <c r="I980" i="2"/>
  <c r="J980" i="2" s="1"/>
  <c r="I981" i="2"/>
  <c r="J981" i="2" s="1"/>
  <c r="I982" i="2"/>
  <c r="J982" i="2" s="1"/>
  <c r="I983" i="2"/>
  <c r="J983" i="2" s="1"/>
  <c r="I984" i="2"/>
  <c r="J984" i="2" s="1"/>
  <c r="I985" i="2"/>
  <c r="J985" i="2" s="1"/>
  <c r="I986" i="2"/>
  <c r="J986" i="2" s="1"/>
  <c r="I987" i="2"/>
  <c r="J987" i="2" s="1"/>
  <c r="I988" i="2"/>
  <c r="J988" i="2" s="1"/>
  <c r="I989" i="2"/>
  <c r="J989" i="2" s="1"/>
  <c r="I990" i="2"/>
  <c r="J990" i="2" s="1"/>
  <c r="I991" i="2"/>
  <c r="J991" i="2" s="1"/>
  <c r="I992" i="2"/>
  <c r="J992" i="2" s="1"/>
  <c r="I993" i="2"/>
  <c r="J993" i="2" s="1"/>
  <c r="I994" i="2"/>
  <c r="J994" i="2" s="1"/>
  <c r="I995" i="2"/>
  <c r="J995" i="2" s="1"/>
  <c r="I996" i="2"/>
  <c r="J996" i="2" s="1"/>
  <c r="I997" i="2"/>
  <c r="J997" i="2" s="1"/>
  <c r="I998" i="2"/>
  <c r="J998" i="2" s="1"/>
  <c r="I999" i="2"/>
  <c r="J999" i="2" s="1"/>
  <c r="I1000" i="2"/>
  <c r="J1000" i="2" s="1"/>
  <c r="I1001" i="2"/>
  <c r="J1001" i="2" s="1"/>
  <c r="I1002" i="2"/>
  <c r="J1002" i="2" s="1"/>
  <c r="I1003" i="2"/>
  <c r="J1003" i="2" s="1"/>
  <c r="I1004" i="2"/>
  <c r="J1004" i="2" s="1"/>
  <c r="I1005" i="2"/>
  <c r="J1005" i="2" s="1"/>
  <c r="I1006" i="2"/>
  <c r="J1006" i="2" s="1"/>
  <c r="I1007" i="2"/>
  <c r="J1007" i="2" s="1"/>
  <c r="I1008" i="2"/>
  <c r="J1008" i="2" s="1"/>
  <c r="I1009" i="2"/>
  <c r="J1009" i="2" s="1"/>
  <c r="I1010" i="2"/>
  <c r="J1010" i="2" s="1"/>
  <c r="I1011" i="2"/>
  <c r="J1011" i="2" s="1"/>
  <c r="I1012" i="2"/>
  <c r="J1012" i="2" s="1"/>
  <c r="I974" i="2"/>
  <c r="J974" i="2" s="1"/>
  <c r="I962" i="2"/>
  <c r="J962" i="2" s="1"/>
  <c r="I963" i="2"/>
  <c r="J963" i="2" s="1"/>
  <c r="I964" i="2"/>
  <c r="J964" i="2" s="1"/>
  <c r="I965" i="2"/>
  <c r="J965" i="2" s="1"/>
  <c r="I966" i="2"/>
  <c r="J966" i="2" s="1"/>
  <c r="I967" i="2"/>
  <c r="J967" i="2" s="1"/>
  <c r="I968" i="2"/>
  <c r="J968" i="2" s="1"/>
  <c r="I969" i="2"/>
  <c r="J969" i="2" s="1"/>
  <c r="I970" i="2"/>
  <c r="J970" i="2" s="1"/>
  <c r="I971" i="2"/>
  <c r="J971" i="2" s="1"/>
  <c r="I972" i="2"/>
  <c r="J972" i="2" s="1"/>
  <c r="I973" i="2"/>
  <c r="J973" i="2" s="1"/>
  <c r="I961" i="2"/>
  <c r="J961" i="2" s="1"/>
  <c r="I944" i="2"/>
  <c r="J944" i="2" s="1"/>
  <c r="I945" i="2"/>
  <c r="J945" i="2" s="1"/>
  <c r="I946" i="2"/>
  <c r="J946" i="2" s="1"/>
  <c r="I947" i="2"/>
  <c r="J947" i="2" s="1"/>
  <c r="I948" i="2"/>
  <c r="J948" i="2" s="1"/>
  <c r="I949" i="2"/>
  <c r="J949" i="2" s="1"/>
  <c r="I950" i="2"/>
  <c r="J950" i="2" s="1"/>
  <c r="I951" i="2"/>
  <c r="J951" i="2" s="1"/>
  <c r="I952" i="2"/>
  <c r="J952" i="2" s="1"/>
  <c r="I953" i="2"/>
  <c r="J953" i="2" s="1"/>
  <c r="I954" i="2"/>
  <c r="J954" i="2" s="1"/>
  <c r="I955" i="2"/>
  <c r="J955" i="2" s="1"/>
  <c r="I956" i="2"/>
  <c r="J956" i="2" s="1"/>
  <c r="I957" i="2"/>
  <c r="J957" i="2" s="1"/>
  <c r="I958" i="2"/>
  <c r="J958" i="2" s="1"/>
  <c r="I959" i="2"/>
  <c r="J959" i="2" s="1"/>
  <c r="I960" i="2"/>
  <c r="J960" i="2" s="1"/>
  <c r="I817" i="2"/>
  <c r="J817" i="2" s="1"/>
  <c r="I818" i="2"/>
  <c r="J818" i="2" s="1"/>
  <c r="I819" i="2"/>
  <c r="J819" i="2" s="1"/>
  <c r="I820" i="2"/>
  <c r="J820" i="2" s="1"/>
  <c r="I821" i="2"/>
  <c r="J821" i="2" s="1"/>
  <c r="I822" i="2"/>
  <c r="J822" i="2" s="1"/>
  <c r="I823" i="2"/>
  <c r="J823" i="2" s="1"/>
  <c r="I824" i="2"/>
  <c r="J824" i="2" s="1"/>
  <c r="I825" i="2"/>
  <c r="J825" i="2" s="1"/>
  <c r="I826" i="2"/>
  <c r="J826" i="2" s="1"/>
  <c r="I827" i="2"/>
  <c r="J827" i="2" s="1"/>
  <c r="I828" i="2"/>
  <c r="J828" i="2" s="1"/>
  <c r="I829" i="2"/>
  <c r="J829" i="2" s="1"/>
  <c r="I830" i="2"/>
  <c r="J830" i="2" s="1"/>
  <c r="I831" i="2"/>
  <c r="J831" i="2" s="1"/>
  <c r="I832" i="2"/>
  <c r="J832" i="2" s="1"/>
  <c r="I833" i="2"/>
  <c r="J833" i="2" s="1"/>
  <c r="I834" i="2"/>
  <c r="J834" i="2" s="1"/>
  <c r="I835" i="2"/>
  <c r="J835" i="2" s="1"/>
  <c r="I836" i="2"/>
  <c r="J836" i="2" s="1"/>
  <c r="I837" i="2"/>
  <c r="J837" i="2" s="1"/>
  <c r="I838" i="2"/>
  <c r="J838" i="2" s="1"/>
  <c r="I839" i="2"/>
  <c r="J839" i="2" s="1"/>
  <c r="I840" i="2"/>
  <c r="J840" i="2" s="1"/>
  <c r="I841" i="2"/>
  <c r="J841" i="2" s="1"/>
  <c r="I842" i="2"/>
  <c r="J842" i="2" s="1"/>
  <c r="I843" i="2"/>
  <c r="J843" i="2" s="1"/>
  <c r="I844" i="2"/>
  <c r="J844" i="2" s="1"/>
  <c r="I845" i="2"/>
  <c r="J845" i="2" s="1"/>
  <c r="I846" i="2"/>
  <c r="J846" i="2" s="1"/>
  <c r="I847" i="2"/>
  <c r="J847" i="2" s="1"/>
  <c r="I848" i="2"/>
  <c r="J848" i="2" s="1"/>
  <c r="I849" i="2"/>
  <c r="J849" i="2" s="1"/>
  <c r="I850" i="2"/>
  <c r="J850" i="2" s="1"/>
  <c r="I851" i="2"/>
  <c r="J851" i="2" s="1"/>
  <c r="I852" i="2"/>
  <c r="J852" i="2" s="1"/>
  <c r="I853" i="2"/>
  <c r="J853" i="2" s="1"/>
  <c r="I854" i="2"/>
  <c r="J854" i="2" s="1"/>
  <c r="I855" i="2"/>
  <c r="J855" i="2" s="1"/>
  <c r="I856" i="2"/>
  <c r="J856" i="2" s="1"/>
  <c r="I857" i="2"/>
  <c r="J857" i="2" s="1"/>
  <c r="I858" i="2"/>
  <c r="J858" i="2" s="1"/>
  <c r="I859" i="2"/>
  <c r="J859" i="2" s="1"/>
  <c r="I860" i="2"/>
  <c r="J860" i="2" s="1"/>
  <c r="I861" i="2"/>
  <c r="J861" i="2" s="1"/>
  <c r="I862" i="2"/>
  <c r="J862" i="2" s="1"/>
  <c r="I863" i="2"/>
  <c r="J863" i="2" s="1"/>
  <c r="I864" i="2"/>
  <c r="J864" i="2" s="1"/>
  <c r="I865" i="2"/>
  <c r="J865" i="2" s="1"/>
  <c r="I866" i="2"/>
  <c r="J866" i="2" s="1"/>
  <c r="I867" i="2"/>
  <c r="J867" i="2" s="1"/>
  <c r="I868" i="2"/>
  <c r="J868" i="2" s="1"/>
  <c r="I869" i="2"/>
  <c r="J869" i="2" s="1"/>
  <c r="I870" i="2"/>
  <c r="J870" i="2" s="1"/>
  <c r="I871" i="2"/>
  <c r="J871" i="2" s="1"/>
  <c r="I872" i="2"/>
  <c r="J872" i="2" s="1"/>
  <c r="I873" i="2"/>
  <c r="J873" i="2" s="1"/>
  <c r="I874" i="2"/>
  <c r="J874" i="2" s="1"/>
  <c r="I875" i="2"/>
  <c r="J875" i="2" s="1"/>
  <c r="I876" i="2"/>
  <c r="J876" i="2" s="1"/>
  <c r="I877" i="2"/>
  <c r="J877" i="2" s="1"/>
  <c r="I878" i="2"/>
  <c r="J878" i="2" s="1"/>
  <c r="I879" i="2"/>
  <c r="J879" i="2" s="1"/>
  <c r="I880" i="2"/>
  <c r="J880" i="2" s="1"/>
  <c r="I881" i="2"/>
  <c r="J881" i="2" s="1"/>
  <c r="I882" i="2"/>
  <c r="J882" i="2" s="1"/>
  <c r="I883" i="2"/>
  <c r="J883" i="2" s="1"/>
  <c r="I884" i="2"/>
  <c r="J884" i="2" s="1"/>
  <c r="I885" i="2"/>
  <c r="J885" i="2" s="1"/>
  <c r="I886" i="2"/>
  <c r="J886" i="2" s="1"/>
  <c r="I887" i="2"/>
  <c r="J887" i="2" s="1"/>
  <c r="I888" i="2"/>
  <c r="J888" i="2" s="1"/>
  <c r="I889" i="2"/>
  <c r="J889" i="2" s="1"/>
  <c r="I890" i="2"/>
  <c r="J890" i="2" s="1"/>
  <c r="I891" i="2"/>
  <c r="J891" i="2" s="1"/>
  <c r="I892" i="2"/>
  <c r="J892" i="2" s="1"/>
  <c r="I893" i="2"/>
  <c r="J893" i="2" s="1"/>
  <c r="I894" i="2"/>
  <c r="J894" i="2" s="1"/>
  <c r="I895" i="2"/>
  <c r="J895" i="2" s="1"/>
  <c r="I896" i="2"/>
  <c r="J896" i="2" s="1"/>
  <c r="I897" i="2"/>
  <c r="J897" i="2" s="1"/>
  <c r="I898" i="2"/>
  <c r="J898" i="2" s="1"/>
  <c r="I899" i="2"/>
  <c r="J899" i="2" s="1"/>
  <c r="I900" i="2"/>
  <c r="J900" i="2" s="1"/>
  <c r="I901" i="2"/>
  <c r="J901" i="2" s="1"/>
  <c r="I902" i="2"/>
  <c r="J902" i="2" s="1"/>
  <c r="I903" i="2"/>
  <c r="J903" i="2" s="1"/>
  <c r="I904" i="2"/>
  <c r="J904" i="2" s="1"/>
  <c r="I905" i="2"/>
  <c r="J905" i="2" s="1"/>
  <c r="I906" i="2"/>
  <c r="J906" i="2" s="1"/>
  <c r="I907" i="2"/>
  <c r="J907" i="2" s="1"/>
  <c r="I908" i="2"/>
  <c r="J908" i="2" s="1"/>
  <c r="I909" i="2"/>
  <c r="J909" i="2" s="1"/>
  <c r="I910" i="2"/>
  <c r="J910" i="2" s="1"/>
  <c r="I911" i="2"/>
  <c r="J911" i="2" s="1"/>
  <c r="I912" i="2"/>
  <c r="J912" i="2" s="1"/>
  <c r="I913" i="2"/>
  <c r="J913" i="2" s="1"/>
  <c r="I914" i="2"/>
  <c r="J914" i="2" s="1"/>
  <c r="I915" i="2"/>
  <c r="J915" i="2" s="1"/>
  <c r="I916" i="2"/>
  <c r="J916" i="2" s="1"/>
  <c r="I917" i="2"/>
  <c r="J917" i="2" s="1"/>
  <c r="I918" i="2"/>
  <c r="J918" i="2" s="1"/>
  <c r="I919" i="2"/>
  <c r="J919" i="2" s="1"/>
  <c r="I920" i="2"/>
  <c r="J920" i="2" s="1"/>
  <c r="I921" i="2"/>
  <c r="J921" i="2" s="1"/>
  <c r="I922" i="2"/>
  <c r="J922" i="2" s="1"/>
  <c r="I923" i="2"/>
  <c r="J923" i="2" s="1"/>
  <c r="I924" i="2"/>
  <c r="J924" i="2" s="1"/>
  <c r="I925" i="2"/>
  <c r="J925" i="2" s="1"/>
  <c r="I926" i="2"/>
  <c r="J926" i="2" s="1"/>
  <c r="I927" i="2"/>
  <c r="J927" i="2" s="1"/>
  <c r="I928" i="2"/>
  <c r="J928" i="2" s="1"/>
  <c r="I929" i="2"/>
  <c r="J929" i="2" s="1"/>
  <c r="I930" i="2"/>
  <c r="J930" i="2" s="1"/>
  <c r="I931" i="2"/>
  <c r="J931" i="2" s="1"/>
  <c r="I932" i="2"/>
  <c r="J932" i="2" s="1"/>
  <c r="I933" i="2"/>
  <c r="J933" i="2" s="1"/>
  <c r="I934" i="2"/>
  <c r="J934" i="2" s="1"/>
  <c r="I935" i="2"/>
  <c r="J935" i="2" s="1"/>
  <c r="I936" i="2"/>
  <c r="J936" i="2" s="1"/>
  <c r="I937" i="2"/>
  <c r="J937" i="2" s="1"/>
  <c r="I938" i="2"/>
  <c r="J938" i="2" s="1"/>
  <c r="I939" i="2"/>
  <c r="J939" i="2" s="1"/>
  <c r="I940" i="2"/>
  <c r="J940" i="2" s="1"/>
  <c r="I941" i="2"/>
  <c r="J941" i="2" s="1"/>
  <c r="I942" i="2"/>
  <c r="J942" i="2" s="1"/>
  <c r="I943" i="2"/>
  <c r="J943" i="2" s="1"/>
  <c r="I816" i="2"/>
  <c r="J816" i="2" s="1"/>
  <c r="I815" i="2"/>
  <c r="J815" i="2" s="1"/>
  <c r="I814" i="2"/>
  <c r="J814" i="2" s="1"/>
  <c r="I813" i="2"/>
  <c r="J813" i="2" s="1"/>
  <c r="I812" i="2"/>
  <c r="J812" i="2" s="1"/>
  <c r="I811" i="2"/>
  <c r="J811" i="2" s="1"/>
  <c r="I810" i="2"/>
  <c r="J810" i="2" s="1"/>
  <c r="I809" i="2"/>
  <c r="J809" i="2" s="1"/>
  <c r="I808" i="2"/>
  <c r="J808" i="2" s="1"/>
  <c r="I807" i="2"/>
  <c r="J807" i="2" s="1"/>
  <c r="I806" i="2"/>
  <c r="J806" i="2" s="1"/>
  <c r="I805" i="2"/>
  <c r="J805" i="2" s="1"/>
  <c r="I753" i="2"/>
  <c r="J753" i="2" s="1"/>
  <c r="I754" i="2"/>
  <c r="J754" i="2" s="1"/>
  <c r="I755" i="2"/>
  <c r="J755" i="2" s="1"/>
  <c r="I756" i="2"/>
  <c r="J756" i="2" s="1"/>
  <c r="I757" i="2"/>
  <c r="J757" i="2" s="1"/>
  <c r="I758" i="2"/>
  <c r="J758" i="2" s="1"/>
  <c r="I759" i="2"/>
  <c r="J759" i="2" s="1"/>
  <c r="I760" i="2"/>
  <c r="J760" i="2" s="1"/>
  <c r="I761" i="2"/>
  <c r="J761" i="2" s="1"/>
  <c r="I762" i="2"/>
  <c r="J762" i="2" s="1"/>
  <c r="I763" i="2"/>
  <c r="J763" i="2" s="1"/>
  <c r="I764" i="2"/>
  <c r="J764" i="2" s="1"/>
  <c r="I765" i="2"/>
  <c r="J765" i="2" s="1"/>
  <c r="I766" i="2"/>
  <c r="J766" i="2" s="1"/>
  <c r="I767" i="2"/>
  <c r="J767" i="2" s="1"/>
  <c r="I768" i="2"/>
  <c r="J768" i="2" s="1"/>
  <c r="I769" i="2"/>
  <c r="J769" i="2" s="1"/>
  <c r="I770" i="2"/>
  <c r="J770" i="2" s="1"/>
  <c r="I771" i="2"/>
  <c r="J771" i="2" s="1"/>
  <c r="I772" i="2"/>
  <c r="J772" i="2" s="1"/>
  <c r="I773" i="2"/>
  <c r="J773" i="2" s="1"/>
  <c r="I774" i="2"/>
  <c r="J774" i="2" s="1"/>
  <c r="I775" i="2"/>
  <c r="J775" i="2" s="1"/>
  <c r="I776" i="2"/>
  <c r="J776" i="2" s="1"/>
  <c r="I777" i="2"/>
  <c r="J777" i="2" s="1"/>
  <c r="I778" i="2"/>
  <c r="J778" i="2" s="1"/>
  <c r="I779" i="2"/>
  <c r="J779" i="2" s="1"/>
  <c r="I780" i="2"/>
  <c r="J780" i="2" s="1"/>
  <c r="I781" i="2"/>
  <c r="J781" i="2" s="1"/>
  <c r="I782" i="2"/>
  <c r="J782" i="2" s="1"/>
  <c r="I783" i="2"/>
  <c r="J783" i="2" s="1"/>
  <c r="I784" i="2"/>
  <c r="J784" i="2" s="1"/>
  <c r="I785" i="2"/>
  <c r="J785" i="2" s="1"/>
  <c r="I786" i="2"/>
  <c r="J786" i="2" s="1"/>
  <c r="I787" i="2"/>
  <c r="J787" i="2" s="1"/>
  <c r="I788" i="2"/>
  <c r="J788" i="2" s="1"/>
  <c r="I789" i="2"/>
  <c r="J789" i="2" s="1"/>
  <c r="I790" i="2"/>
  <c r="J790" i="2" s="1"/>
  <c r="I791" i="2"/>
  <c r="J791" i="2" s="1"/>
  <c r="I792" i="2"/>
  <c r="J792" i="2" s="1"/>
  <c r="I793" i="2"/>
  <c r="J793" i="2" s="1"/>
  <c r="I794" i="2"/>
  <c r="J794" i="2" s="1"/>
  <c r="I795" i="2"/>
  <c r="J795" i="2" s="1"/>
  <c r="I796" i="2"/>
  <c r="J796" i="2" s="1"/>
  <c r="I797" i="2"/>
  <c r="J797" i="2" s="1"/>
  <c r="I798" i="2"/>
  <c r="J798" i="2" s="1"/>
  <c r="I799" i="2"/>
  <c r="J799" i="2" s="1"/>
  <c r="I800" i="2"/>
  <c r="J800" i="2" s="1"/>
  <c r="I801" i="2"/>
  <c r="J801" i="2" s="1"/>
  <c r="I802" i="2"/>
  <c r="J802" i="2" s="1"/>
  <c r="I803" i="2"/>
  <c r="J803" i="2" s="1"/>
  <c r="I804" i="2"/>
  <c r="J804" i="2" s="1"/>
  <c r="I752" i="2"/>
  <c r="J752" i="2" s="1"/>
  <c r="I751" i="2"/>
  <c r="J751" i="2" s="1"/>
  <c r="I750" i="2"/>
  <c r="J750" i="2" s="1"/>
  <c r="I749" i="2"/>
  <c r="J749" i="2" s="1"/>
  <c r="I748" i="2"/>
  <c r="J748" i="2" s="1"/>
  <c r="I747" i="2"/>
  <c r="J747" i="2" s="1"/>
  <c r="I745" i="2"/>
  <c r="J745" i="2" s="1"/>
  <c r="I746" i="2"/>
  <c r="J746" i="2" s="1"/>
  <c r="I744" i="2"/>
  <c r="J744" i="2" s="1"/>
  <c r="I742" i="2"/>
  <c r="J742" i="2" s="1"/>
  <c r="I743" i="2"/>
  <c r="J743" i="2" s="1"/>
  <c r="I741" i="2"/>
  <c r="J741" i="2" s="1"/>
  <c r="I740" i="2"/>
  <c r="J740" i="2" s="1"/>
  <c r="I739" i="2"/>
  <c r="J739" i="2" s="1"/>
  <c r="I738" i="2"/>
  <c r="J738" i="2" s="1"/>
  <c r="I737" i="2"/>
  <c r="J737" i="2" s="1"/>
  <c r="I736" i="2"/>
  <c r="J736" i="2" s="1"/>
  <c r="I735" i="2"/>
  <c r="J735" i="2" s="1"/>
  <c r="I734" i="2"/>
  <c r="J734" i="2" s="1"/>
  <c r="I733" i="2"/>
  <c r="J733" i="2" s="1"/>
  <c r="I732" i="2"/>
  <c r="J732" i="2" s="1"/>
  <c r="I731" i="2"/>
  <c r="J731" i="2" s="1"/>
  <c r="I730" i="2"/>
  <c r="J730" i="2" s="1"/>
  <c r="I729" i="2"/>
  <c r="J729" i="2" s="1"/>
  <c r="I728" i="2"/>
  <c r="J728" i="2" s="1"/>
  <c r="I727" i="2"/>
  <c r="J727" i="2" s="1"/>
  <c r="I726" i="2"/>
  <c r="J726" i="2" s="1"/>
  <c r="I725" i="2"/>
  <c r="J725" i="2" s="1"/>
  <c r="I724" i="2"/>
  <c r="J724" i="2" s="1"/>
  <c r="I723" i="2"/>
  <c r="J723" i="2" s="1"/>
  <c r="I722" i="2"/>
  <c r="J722" i="2" s="1"/>
  <c r="I721" i="2"/>
  <c r="J721" i="2" s="1"/>
  <c r="I720" i="2"/>
  <c r="J720" i="2" s="1"/>
  <c r="I719" i="2"/>
  <c r="J719" i="2" s="1"/>
  <c r="I718" i="2"/>
  <c r="J718" i="2" s="1"/>
  <c r="I717" i="2"/>
  <c r="J717" i="2" s="1"/>
  <c r="I716" i="2"/>
  <c r="J716" i="2" s="1"/>
  <c r="I715" i="2"/>
  <c r="J715" i="2" s="1"/>
  <c r="I714" i="2"/>
  <c r="J714" i="2" s="1"/>
  <c r="I713" i="2"/>
  <c r="J713" i="2" s="1"/>
  <c r="I712" i="2"/>
  <c r="J712" i="2" s="1"/>
  <c r="I711" i="2"/>
  <c r="J711" i="2" s="1"/>
  <c r="I710" i="2"/>
  <c r="J710" i="2" s="1"/>
  <c r="I709" i="2"/>
  <c r="J709" i="2" s="1"/>
  <c r="I708" i="2"/>
  <c r="J708" i="2" s="1"/>
  <c r="I707" i="2"/>
  <c r="J707" i="2" s="1"/>
  <c r="I706" i="2"/>
  <c r="J706" i="2" s="1"/>
  <c r="I705" i="2"/>
  <c r="J705" i="2" s="1"/>
  <c r="I704" i="2"/>
  <c r="J704" i="2" s="1"/>
  <c r="I703" i="2"/>
  <c r="J703" i="2" s="1"/>
  <c r="I702" i="2"/>
  <c r="J702" i="2" s="1"/>
  <c r="I701" i="2"/>
  <c r="J701" i="2" s="1"/>
  <c r="I700" i="2"/>
  <c r="J700" i="2" s="1"/>
  <c r="I699" i="2"/>
  <c r="J699" i="2" s="1"/>
  <c r="I698" i="2"/>
  <c r="J698" i="2" s="1"/>
  <c r="I697" i="2"/>
  <c r="J697" i="2" s="1"/>
  <c r="I696" i="2"/>
  <c r="J696" i="2" s="1"/>
  <c r="I695" i="2"/>
  <c r="J695" i="2" s="1"/>
  <c r="I694" i="2"/>
  <c r="J694" i="2" s="1"/>
  <c r="I693" i="2"/>
  <c r="J693" i="2" s="1"/>
  <c r="I692" i="2"/>
  <c r="J692" i="2" s="1"/>
  <c r="I691" i="2"/>
  <c r="J691" i="2" s="1"/>
  <c r="I690" i="2"/>
  <c r="J690" i="2" s="1"/>
  <c r="I689" i="2"/>
  <c r="J689" i="2" s="1"/>
  <c r="I688" i="2"/>
  <c r="J688" i="2" s="1"/>
  <c r="I687" i="2"/>
  <c r="J687" i="2" s="1"/>
  <c r="I686" i="2"/>
  <c r="J686" i="2" s="1"/>
  <c r="I685" i="2"/>
  <c r="J685" i="2" s="1"/>
  <c r="I684" i="2"/>
  <c r="J684" i="2" s="1"/>
  <c r="I683" i="2"/>
  <c r="J683" i="2" s="1"/>
  <c r="I682" i="2"/>
  <c r="J682" i="2" s="1"/>
  <c r="I681" i="2"/>
  <c r="J681" i="2" s="1"/>
  <c r="I680" i="2"/>
  <c r="J680" i="2" s="1"/>
  <c r="I679" i="2"/>
  <c r="J679" i="2" s="1"/>
  <c r="I678" i="2"/>
  <c r="J678" i="2" s="1"/>
  <c r="I677" i="2"/>
  <c r="J677" i="2" s="1"/>
  <c r="I676" i="2"/>
  <c r="J676" i="2" s="1"/>
  <c r="I675" i="2"/>
  <c r="J675" i="2" s="1"/>
  <c r="I674" i="2"/>
  <c r="J674" i="2" s="1"/>
  <c r="I673" i="2"/>
  <c r="J673" i="2" s="1"/>
  <c r="I624" i="2"/>
  <c r="J624" i="2" s="1"/>
  <c r="I625" i="2"/>
  <c r="J625" i="2" s="1"/>
  <c r="I626" i="2"/>
  <c r="J626" i="2" s="1"/>
  <c r="I627" i="2"/>
  <c r="J627" i="2" s="1"/>
  <c r="I628" i="2"/>
  <c r="J628" i="2" s="1"/>
  <c r="I629" i="2"/>
  <c r="J629" i="2" s="1"/>
  <c r="I630" i="2"/>
  <c r="J630" i="2" s="1"/>
  <c r="I631" i="2"/>
  <c r="J631" i="2" s="1"/>
  <c r="I632" i="2"/>
  <c r="J632" i="2" s="1"/>
  <c r="I633" i="2"/>
  <c r="J633" i="2" s="1"/>
  <c r="I634" i="2"/>
  <c r="J634" i="2" s="1"/>
  <c r="I635" i="2"/>
  <c r="J635" i="2" s="1"/>
  <c r="I636" i="2"/>
  <c r="J636" i="2" s="1"/>
  <c r="I637" i="2"/>
  <c r="J637" i="2" s="1"/>
  <c r="I638" i="2"/>
  <c r="J638" i="2" s="1"/>
  <c r="I639" i="2"/>
  <c r="J639" i="2" s="1"/>
  <c r="I640" i="2"/>
  <c r="J640" i="2" s="1"/>
  <c r="I641" i="2"/>
  <c r="J641" i="2" s="1"/>
  <c r="I642" i="2"/>
  <c r="J642" i="2" s="1"/>
  <c r="I643" i="2"/>
  <c r="J643" i="2" s="1"/>
  <c r="I644" i="2"/>
  <c r="J644" i="2" s="1"/>
  <c r="I645" i="2"/>
  <c r="J645" i="2" s="1"/>
  <c r="I646" i="2"/>
  <c r="J646" i="2" s="1"/>
  <c r="I647" i="2"/>
  <c r="J647" i="2" s="1"/>
  <c r="I648" i="2"/>
  <c r="J648" i="2" s="1"/>
  <c r="I649" i="2"/>
  <c r="J649" i="2" s="1"/>
  <c r="I650" i="2"/>
  <c r="J650" i="2" s="1"/>
  <c r="I651" i="2"/>
  <c r="J651" i="2" s="1"/>
  <c r="I652" i="2"/>
  <c r="J652" i="2" s="1"/>
  <c r="I653" i="2"/>
  <c r="J653" i="2" s="1"/>
  <c r="I654" i="2"/>
  <c r="J654" i="2" s="1"/>
  <c r="I655" i="2"/>
  <c r="J655" i="2" s="1"/>
  <c r="I656" i="2"/>
  <c r="J656" i="2" s="1"/>
  <c r="I657" i="2"/>
  <c r="J657" i="2" s="1"/>
  <c r="I658" i="2"/>
  <c r="J658" i="2" s="1"/>
  <c r="I659" i="2"/>
  <c r="J659" i="2" s="1"/>
  <c r="I660" i="2"/>
  <c r="J660" i="2" s="1"/>
  <c r="I661" i="2"/>
  <c r="J661" i="2" s="1"/>
  <c r="I662" i="2"/>
  <c r="J662" i="2" s="1"/>
  <c r="I663" i="2"/>
  <c r="J663" i="2" s="1"/>
  <c r="I664" i="2"/>
  <c r="J664" i="2" s="1"/>
  <c r="I665" i="2"/>
  <c r="J665" i="2" s="1"/>
  <c r="I666" i="2"/>
  <c r="J666" i="2" s="1"/>
  <c r="I667" i="2"/>
  <c r="J667" i="2" s="1"/>
  <c r="I668" i="2"/>
  <c r="J668" i="2" s="1"/>
  <c r="I669" i="2"/>
  <c r="J669" i="2" s="1"/>
  <c r="I670" i="2"/>
  <c r="J670" i="2" s="1"/>
  <c r="I671" i="2"/>
  <c r="J671" i="2" s="1"/>
  <c r="I672" i="2"/>
  <c r="J672" i="2" s="1"/>
  <c r="I623" i="2"/>
  <c r="J623" i="2" s="1"/>
  <c r="I622" i="2"/>
  <c r="J622" i="2" s="1"/>
  <c r="I621" i="2"/>
  <c r="J621" i="2" s="1"/>
  <c r="I620" i="2"/>
  <c r="J620" i="2" s="1"/>
  <c r="I619" i="2"/>
  <c r="J619" i="2" s="1"/>
  <c r="I618" i="2"/>
  <c r="J618" i="2" s="1"/>
  <c r="I617" i="2"/>
  <c r="J617" i="2" s="1"/>
  <c r="I616" i="2"/>
  <c r="J616" i="2" s="1"/>
  <c r="I615" i="2"/>
  <c r="J615" i="2" s="1"/>
  <c r="I614" i="2"/>
  <c r="J614" i="2" s="1"/>
  <c r="I613" i="2"/>
  <c r="J613" i="2" s="1"/>
  <c r="I612" i="2"/>
  <c r="J612" i="2" s="1"/>
  <c r="I611" i="2"/>
  <c r="J611" i="2" s="1"/>
  <c r="I610" i="2"/>
  <c r="J610" i="2" s="1"/>
  <c r="I609" i="2"/>
  <c r="J609" i="2" s="1"/>
  <c r="I608" i="2"/>
  <c r="J608" i="2" s="1"/>
  <c r="I607" i="2"/>
  <c r="J607" i="2" s="1"/>
  <c r="I606" i="2"/>
  <c r="J606" i="2" s="1"/>
  <c r="I605" i="2"/>
  <c r="J605" i="2" s="1"/>
  <c r="I604" i="2"/>
  <c r="J604" i="2" s="1"/>
  <c r="I597" i="2"/>
  <c r="J597" i="2" s="1"/>
  <c r="I598" i="2"/>
  <c r="J598" i="2" s="1"/>
  <c r="I599" i="2"/>
  <c r="J599" i="2" s="1"/>
  <c r="I600" i="2"/>
  <c r="J600" i="2" s="1"/>
  <c r="I601" i="2"/>
  <c r="J601" i="2" s="1"/>
  <c r="I602" i="2"/>
  <c r="J602" i="2" s="1"/>
  <c r="I603" i="2"/>
  <c r="J603" i="2" s="1"/>
  <c r="I591" i="2"/>
  <c r="J591" i="2" s="1"/>
  <c r="I592" i="2"/>
  <c r="J592" i="2" s="1"/>
  <c r="I593" i="2"/>
  <c r="J593" i="2" s="1"/>
  <c r="I594" i="2"/>
  <c r="J594" i="2" s="1"/>
  <c r="I595" i="2"/>
  <c r="J595" i="2" s="1"/>
  <c r="I596" i="2"/>
  <c r="J596" i="2" s="1"/>
  <c r="I590" i="2"/>
  <c r="J590" i="2" s="1"/>
  <c r="I589" i="2"/>
  <c r="J589" i="2" s="1"/>
  <c r="I587" i="2"/>
  <c r="J587" i="2" s="1"/>
  <c r="I588" i="2"/>
  <c r="J588" i="2" s="1"/>
  <c r="I586" i="2"/>
  <c r="J586" i="2" s="1"/>
  <c r="I584" i="2"/>
  <c r="J584" i="2" s="1"/>
  <c r="I585" i="2"/>
  <c r="J585" i="2" s="1"/>
  <c r="I574" i="2"/>
  <c r="J574" i="2" s="1"/>
  <c r="I575" i="2"/>
  <c r="J575" i="2" s="1"/>
  <c r="I576" i="2"/>
  <c r="J576" i="2" s="1"/>
  <c r="I577" i="2"/>
  <c r="J577" i="2" s="1"/>
  <c r="I578" i="2"/>
  <c r="J578" i="2" s="1"/>
  <c r="I579" i="2"/>
  <c r="J579" i="2" s="1"/>
  <c r="I580" i="2"/>
  <c r="J580" i="2" s="1"/>
  <c r="I581" i="2"/>
  <c r="J581" i="2" s="1"/>
  <c r="I582" i="2"/>
  <c r="J582" i="2" s="1"/>
  <c r="I583" i="2"/>
  <c r="J583" i="2" s="1"/>
  <c r="I573" i="2"/>
  <c r="J573" i="2" s="1"/>
  <c r="I568" i="2"/>
  <c r="J568" i="2" s="1"/>
  <c r="I569" i="2"/>
  <c r="J569" i="2" s="1"/>
  <c r="I570" i="2"/>
  <c r="J570" i="2" s="1"/>
  <c r="I571" i="2"/>
  <c r="J571" i="2" s="1"/>
  <c r="I572" i="2"/>
  <c r="J572" i="2" s="1"/>
  <c r="I565" i="2"/>
  <c r="J565" i="2" s="1"/>
  <c r="I566" i="2"/>
  <c r="J566" i="2" s="1"/>
  <c r="I567" i="2"/>
  <c r="J567" i="2" s="1"/>
  <c r="I564" i="2"/>
  <c r="J564" i="2" s="1"/>
  <c r="I488" i="2"/>
  <c r="J488" i="2" s="1"/>
  <c r="I489" i="2"/>
  <c r="J489" i="2" s="1"/>
  <c r="I490" i="2"/>
  <c r="J490" i="2" s="1"/>
  <c r="I491" i="2"/>
  <c r="J491" i="2" s="1"/>
  <c r="I492" i="2"/>
  <c r="J492" i="2" s="1"/>
  <c r="I493" i="2"/>
  <c r="J493" i="2" s="1"/>
  <c r="I494" i="2"/>
  <c r="J494" i="2" s="1"/>
  <c r="I495" i="2"/>
  <c r="J495" i="2" s="1"/>
  <c r="I496" i="2"/>
  <c r="J496" i="2" s="1"/>
  <c r="I497" i="2"/>
  <c r="J497" i="2" s="1"/>
  <c r="I498" i="2"/>
  <c r="J498" i="2" s="1"/>
  <c r="I499" i="2"/>
  <c r="J499" i="2" s="1"/>
  <c r="I500" i="2"/>
  <c r="J500" i="2" s="1"/>
  <c r="I501" i="2"/>
  <c r="J501" i="2" s="1"/>
  <c r="I502" i="2"/>
  <c r="J502" i="2" s="1"/>
  <c r="I503" i="2"/>
  <c r="J503" i="2" s="1"/>
  <c r="I504" i="2"/>
  <c r="J504" i="2" s="1"/>
  <c r="I505" i="2"/>
  <c r="J505" i="2" s="1"/>
  <c r="I506" i="2"/>
  <c r="J506" i="2" s="1"/>
  <c r="I507" i="2"/>
  <c r="J507" i="2" s="1"/>
  <c r="I508" i="2"/>
  <c r="J508" i="2" s="1"/>
  <c r="I509" i="2"/>
  <c r="J509" i="2" s="1"/>
  <c r="I510" i="2"/>
  <c r="J510" i="2" s="1"/>
  <c r="I511" i="2"/>
  <c r="J511" i="2" s="1"/>
  <c r="I512" i="2"/>
  <c r="J512" i="2" s="1"/>
  <c r="I513" i="2"/>
  <c r="J513" i="2" s="1"/>
  <c r="I514" i="2"/>
  <c r="J514" i="2" s="1"/>
  <c r="I515" i="2"/>
  <c r="J515" i="2" s="1"/>
  <c r="I516" i="2"/>
  <c r="J516" i="2" s="1"/>
  <c r="I517" i="2"/>
  <c r="J517" i="2" s="1"/>
  <c r="I518" i="2"/>
  <c r="J518" i="2" s="1"/>
  <c r="I519" i="2"/>
  <c r="J519" i="2" s="1"/>
  <c r="I520" i="2"/>
  <c r="J520" i="2" s="1"/>
  <c r="I521" i="2"/>
  <c r="J521" i="2" s="1"/>
  <c r="I522" i="2"/>
  <c r="J522" i="2" s="1"/>
  <c r="I523" i="2"/>
  <c r="J523" i="2" s="1"/>
  <c r="I524" i="2"/>
  <c r="J524" i="2" s="1"/>
  <c r="I525" i="2"/>
  <c r="J525" i="2" s="1"/>
  <c r="I526" i="2"/>
  <c r="J526" i="2" s="1"/>
  <c r="I527" i="2"/>
  <c r="J527" i="2" s="1"/>
  <c r="I528" i="2"/>
  <c r="J528" i="2" s="1"/>
  <c r="I529" i="2"/>
  <c r="J529" i="2" s="1"/>
  <c r="I530" i="2"/>
  <c r="J530" i="2" s="1"/>
  <c r="I531" i="2"/>
  <c r="J531" i="2" s="1"/>
  <c r="I532" i="2"/>
  <c r="J532" i="2" s="1"/>
  <c r="I533" i="2"/>
  <c r="J533" i="2" s="1"/>
  <c r="I534" i="2"/>
  <c r="J534" i="2" s="1"/>
  <c r="I535" i="2"/>
  <c r="J535" i="2" s="1"/>
  <c r="I536" i="2"/>
  <c r="J536" i="2" s="1"/>
  <c r="I537" i="2"/>
  <c r="J537" i="2" s="1"/>
  <c r="I538" i="2"/>
  <c r="J538" i="2" s="1"/>
  <c r="I539" i="2"/>
  <c r="J539" i="2" s="1"/>
  <c r="I540" i="2"/>
  <c r="J540" i="2" s="1"/>
  <c r="I541" i="2"/>
  <c r="J541" i="2" s="1"/>
  <c r="I542" i="2"/>
  <c r="J542" i="2" s="1"/>
  <c r="I543" i="2"/>
  <c r="J543" i="2" s="1"/>
  <c r="I544" i="2"/>
  <c r="J544" i="2" s="1"/>
  <c r="I545" i="2"/>
  <c r="J545" i="2" s="1"/>
  <c r="I546" i="2"/>
  <c r="J546" i="2" s="1"/>
  <c r="I547" i="2"/>
  <c r="J547" i="2" s="1"/>
  <c r="I548" i="2"/>
  <c r="J548" i="2" s="1"/>
  <c r="I549" i="2"/>
  <c r="J549" i="2" s="1"/>
  <c r="I550" i="2"/>
  <c r="J550" i="2" s="1"/>
  <c r="I551" i="2"/>
  <c r="J551" i="2" s="1"/>
  <c r="I552" i="2"/>
  <c r="J552" i="2" s="1"/>
  <c r="I553" i="2"/>
  <c r="J553" i="2" s="1"/>
  <c r="I554" i="2"/>
  <c r="J554" i="2" s="1"/>
  <c r="I555" i="2"/>
  <c r="J555" i="2" s="1"/>
  <c r="I556" i="2"/>
  <c r="J556" i="2" s="1"/>
  <c r="I557" i="2"/>
  <c r="J557" i="2" s="1"/>
  <c r="I558" i="2"/>
  <c r="J558" i="2" s="1"/>
  <c r="I559" i="2"/>
  <c r="J559" i="2" s="1"/>
  <c r="I560" i="2"/>
  <c r="J560" i="2" s="1"/>
  <c r="I561" i="2"/>
  <c r="J561" i="2" s="1"/>
  <c r="I562" i="2"/>
  <c r="J562" i="2" s="1"/>
  <c r="I563" i="2"/>
  <c r="J563" i="2" s="1"/>
  <c r="I487" i="2"/>
  <c r="J487" i="2" s="1"/>
  <c r="I483" i="2"/>
  <c r="J483" i="2" s="1"/>
  <c r="I484" i="2"/>
  <c r="J484" i="2" s="1"/>
  <c r="I485" i="2"/>
  <c r="J485" i="2" s="1"/>
  <c r="I486" i="2"/>
  <c r="J486" i="2" s="1"/>
  <c r="I482" i="2"/>
  <c r="J482" i="2" s="1"/>
  <c r="I473" i="2"/>
  <c r="J473" i="2" s="1"/>
  <c r="I474" i="2"/>
  <c r="J474" i="2" s="1"/>
  <c r="I475" i="2"/>
  <c r="J475" i="2" s="1"/>
  <c r="I476" i="2"/>
  <c r="J476" i="2" s="1"/>
  <c r="I477" i="2"/>
  <c r="J477" i="2" s="1"/>
  <c r="I478" i="2"/>
  <c r="J478" i="2" s="1"/>
  <c r="I479" i="2"/>
  <c r="J479" i="2" s="1"/>
  <c r="I480" i="2"/>
  <c r="J480" i="2" s="1"/>
  <c r="I481" i="2"/>
  <c r="J481" i="2" s="1"/>
  <c r="I466" i="2"/>
  <c r="J466" i="2" s="1"/>
  <c r="I467" i="2"/>
  <c r="J467" i="2" s="1"/>
  <c r="I468" i="2"/>
  <c r="J468" i="2" s="1"/>
  <c r="I469" i="2"/>
  <c r="J469" i="2" s="1"/>
  <c r="I470" i="2"/>
  <c r="J470" i="2" s="1"/>
  <c r="I471" i="2"/>
  <c r="J471" i="2" s="1"/>
  <c r="I472" i="2"/>
  <c r="J472" i="2" s="1"/>
  <c r="I447" i="2"/>
  <c r="J447" i="2" s="1"/>
  <c r="I448" i="2"/>
  <c r="J448" i="2" s="1"/>
  <c r="I449" i="2"/>
  <c r="J449" i="2" s="1"/>
  <c r="I450" i="2"/>
  <c r="J450" i="2" s="1"/>
  <c r="I451" i="2"/>
  <c r="J451" i="2" s="1"/>
  <c r="I452" i="2"/>
  <c r="J452" i="2" s="1"/>
  <c r="I453" i="2"/>
  <c r="J453" i="2" s="1"/>
  <c r="I454" i="2"/>
  <c r="J454" i="2" s="1"/>
  <c r="I455" i="2"/>
  <c r="J455" i="2" s="1"/>
  <c r="I456" i="2"/>
  <c r="J456" i="2" s="1"/>
  <c r="I457" i="2"/>
  <c r="J457" i="2" s="1"/>
  <c r="I458" i="2"/>
  <c r="J458" i="2" s="1"/>
  <c r="I459" i="2"/>
  <c r="J459" i="2" s="1"/>
  <c r="I460" i="2"/>
  <c r="J460" i="2" s="1"/>
  <c r="I461" i="2"/>
  <c r="J461" i="2" s="1"/>
  <c r="I462" i="2"/>
  <c r="J462" i="2" s="1"/>
  <c r="I463" i="2"/>
  <c r="J463" i="2" s="1"/>
  <c r="I464" i="2"/>
  <c r="J464" i="2" s="1"/>
  <c r="I465" i="2"/>
  <c r="J465" i="2" s="1"/>
  <c r="I446" i="2"/>
  <c r="J446" i="2" s="1"/>
  <c r="I436" i="2"/>
  <c r="J436" i="2" s="1"/>
  <c r="I437" i="2"/>
  <c r="J437" i="2" s="1"/>
  <c r="I438" i="2"/>
  <c r="J438" i="2" s="1"/>
  <c r="I439" i="2"/>
  <c r="J439" i="2" s="1"/>
  <c r="I440" i="2"/>
  <c r="J440" i="2" s="1"/>
  <c r="I441" i="2"/>
  <c r="J441" i="2" s="1"/>
  <c r="I442" i="2"/>
  <c r="J442" i="2" s="1"/>
  <c r="I443" i="2"/>
  <c r="J443" i="2" s="1"/>
  <c r="I444" i="2"/>
  <c r="J444" i="2" s="1"/>
  <c r="I445" i="2"/>
  <c r="J445" i="2" s="1"/>
  <c r="I435" i="2"/>
  <c r="J435" i="2" s="1"/>
  <c r="I434" i="2"/>
  <c r="J434" i="2" s="1"/>
  <c r="I433" i="2"/>
  <c r="J433" i="2" s="1"/>
  <c r="I432" i="2"/>
  <c r="J432" i="2" s="1"/>
  <c r="I431" i="2"/>
  <c r="J431" i="2" s="1"/>
  <c r="I430" i="2"/>
  <c r="J430" i="2" s="1"/>
  <c r="I429" i="2"/>
  <c r="J429" i="2" s="1"/>
  <c r="I428" i="2"/>
  <c r="J428" i="2" s="1"/>
  <c r="I427" i="2"/>
  <c r="J427" i="2" s="1"/>
  <c r="I426" i="2"/>
  <c r="J426" i="2" s="1"/>
  <c r="I425" i="2"/>
  <c r="J425" i="2" s="1"/>
  <c r="I424" i="2"/>
  <c r="J424" i="2" s="1"/>
  <c r="I401" i="2"/>
  <c r="J401" i="2" s="1"/>
  <c r="I402" i="2"/>
  <c r="J402" i="2" s="1"/>
  <c r="I403" i="2"/>
  <c r="J403" i="2" s="1"/>
  <c r="I404" i="2"/>
  <c r="J404" i="2" s="1"/>
  <c r="I405" i="2"/>
  <c r="J405" i="2" s="1"/>
  <c r="I406" i="2"/>
  <c r="J406" i="2" s="1"/>
  <c r="I407" i="2"/>
  <c r="J407" i="2" s="1"/>
  <c r="I408" i="2"/>
  <c r="J408" i="2" s="1"/>
  <c r="I409" i="2"/>
  <c r="J409" i="2" s="1"/>
  <c r="I410" i="2"/>
  <c r="J410" i="2" s="1"/>
  <c r="I411" i="2"/>
  <c r="J411" i="2" s="1"/>
  <c r="I412" i="2"/>
  <c r="J412" i="2" s="1"/>
  <c r="I413" i="2"/>
  <c r="J413" i="2" s="1"/>
  <c r="I414" i="2"/>
  <c r="J414" i="2" s="1"/>
  <c r="I415" i="2"/>
  <c r="J415" i="2" s="1"/>
  <c r="I416" i="2"/>
  <c r="J416" i="2" s="1"/>
  <c r="I417" i="2"/>
  <c r="J417" i="2" s="1"/>
  <c r="I418" i="2"/>
  <c r="J418" i="2" s="1"/>
  <c r="I419" i="2"/>
  <c r="J419" i="2" s="1"/>
  <c r="I420" i="2"/>
  <c r="J420" i="2" s="1"/>
  <c r="I421" i="2"/>
  <c r="J421" i="2" s="1"/>
  <c r="I422" i="2"/>
  <c r="J422" i="2" s="1"/>
  <c r="I423" i="2"/>
  <c r="J423" i="2" s="1"/>
  <c r="I377" i="2"/>
  <c r="J377" i="2" s="1"/>
  <c r="I378" i="2"/>
  <c r="J378" i="2" s="1"/>
  <c r="I379" i="2"/>
  <c r="J379" i="2" s="1"/>
  <c r="I380" i="2"/>
  <c r="J380" i="2" s="1"/>
  <c r="I381" i="2"/>
  <c r="J381" i="2" s="1"/>
  <c r="I382" i="2"/>
  <c r="J382" i="2" s="1"/>
  <c r="I383" i="2"/>
  <c r="J383" i="2" s="1"/>
  <c r="I384" i="2"/>
  <c r="J384" i="2" s="1"/>
  <c r="I385" i="2"/>
  <c r="J385" i="2" s="1"/>
  <c r="I386" i="2"/>
  <c r="J386" i="2" s="1"/>
  <c r="I387" i="2"/>
  <c r="J387" i="2" s="1"/>
  <c r="I388" i="2"/>
  <c r="J388" i="2" s="1"/>
  <c r="I389" i="2"/>
  <c r="J389" i="2" s="1"/>
  <c r="I390" i="2"/>
  <c r="J390" i="2" s="1"/>
  <c r="I391" i="2"/>
  <c r="J391" i="2" s="1"/>
  <c r="I392" i="2"/>
  <c r="J392" i="2" s="1"/>
  <c r="I393" i="2"/>
  <c r="J393" i="2" s="1"/>
  <c r="I394" i="2"/>
  <c r="J394" i="2" s="1"/>
  <c r="I395" i="2"/>
  <c r="J395" i="2" s="1"/>
  <c r="I396" i="2"/>
  <c r="J396" i="2" s="1"/>
  <c r="I397" i="2"/>
  <c r="J397" i="2" s="1"/>
  <c r="I398" i="2"/>
  <c r="J398" i="2" s="1"/>
  <c r="I399" i="2"/>
  <c r="J399" i="2" s="1"/>
  <c r="I400" i="2"/>
  <c r="J400" i="2" s="1"/>
  <c r="I376" i="2"/>
  <c r="J376" i="2" s="1"/>
  <c r="I358" i="2"/>
  <c r="J358" i="2" s="1"/>
  <c r="I359" i="2"/>
  <c r="J359" i="2" s="1"/>
  <c r="I360" i="2"/>
  <c r="J360" i="2" s="1"/>
  <c r="I361" i="2"/>
  <c r="J361" i="2" s="1"/>
  <c r="I362" i="2"/>
  <c r="J362" i="2" s="1"/>
  <c r="I363" i="2"/>
  <c r="J363" i="2" s="1"/>
  <c r="I364" i="2"/>
  <c r="J364" i="2" s="1"/>
  <c r="I365" i="2"/>
  <c r="J365" i="2" s="1"/>
  <c r="I366" i="2"/>
  <c r="J366" i="2" s="1"/>
  <c r="I367" i="2"/>
  <c r="J367" i="2" s="1"/>
  <c r="I368" i="2"/>
  <c r="J368" i="2" s="1"/>
  <c r="I369" i="2"/>
  <c r="J369" i="2" s="1"/>
  <c r="I370" i="2"/>
  <c r="J370" i="2" s="1"/>
  <c r="I371" i="2"/>
  <c r="J371" i="2" s="1"/>
  <c r="I372" i="2"/>
  <c r="J372" i="2" s="1"/>
  <c r="I373" i="2"/>
  <c r="J373" i="2" s="1"/>
  <c r="I374" i="2"/>
  <c r="J374" i="2" s="1"/>
  <c r="I375" i="2"/>
  <c r="J375" i="2" s="1"/>
  <c r="I357" i="2"/>
  <c r="J357" i="2" s="1"/>
  <c r="I345" i="2"/>
  <c r="J345" i="2" s="1"/>
  <c r="I346" i="2"/>
  <c r="J346" i="2" s="1"/>
  <c r="I347" i="2"/>
  <c r="J347" i="2" s="1"/>
  <c r="I348" i="2"/>
  <c r="J348" i="2" s="1"/>
  <c r="I349" i="2"/>
  <c r="J349" i="2" s="1"/>
  <c r="I350" i="2"/>
  <c r="J350" i="2" s="1"/>
  <c r="I351" i="2"/>
  <c r="J351" i="2" s="1"/>
  <c r="I352" i="2"/>
  <c r="J352" i="2" s="1"/>
  <c r="I353" i="2"/>
  <c r="J353" i="2" s="1"/>
  <c r="I354" i="2"/>
  <c r="J354" i="2" s="1"/>
  <c r="I355" i="2"/>
  <c r="J355" i="2" s="1"/>
  <c r="I356" i="2"/>
  <c r="J356" i="2" s="1"/>
  <c r="I344" i="2"/>
  <c r="J344" i="2" s="1"/>
  <c r="I343" i="2"/>
  <c r="J343" i="2" s="1"/>
  <c r="I342" i="2"/>
  <c r="J342" i="2" s="1"/>
  <c r="I341" i="2"/>
  <c r="J341" i="2" s="1"/>
  <c r="I340" i="2"/>
  <c r="J340" i="2" s="1"/>
  <c r="I339" i="2"/>
  <c r="J339" i="2" s="1"/>
  <c r="I338" i="2"/>
  <c r="J338" i="2" s="1"/>
  <c r="I337" i="2"/>
  <c r="J337" i="2" s="1"/>
  <c r="I336" i="2"/>
  <c r="J336" i="2" s="1"/>
  <c r="I335" i="2"/>
  <c r="J335" i="2" s="1"/>
  <c r="I334" i="2"/>
  <c r="J334" i="2" s="1"/>
  <c r="I333" i="2"/>
  <c r="J333" i="2" s="1"/>
  <c r="I332" i="2"/>
  <c r="J332" i="2" s="1"/>
  <c r="I331" i="2"/>
  <c r="J331" i="2" s="1"/>
  <c r="I330" i="2"/>
  <c r="J330" i="2" s="1"/>
  <c r="I329" i="2"/>
  <c r="J329" i="2" s="1"/>
  <c r="I328" i="2"/>
  <c r="J328" i="2" s="1"/>
  <c r="I327" i="2"/>
  <c r="J327" i="2" s="1"/>
  <c r="I326" i="2"/>
  <c r="J326" i="2" s="1"/>
  <c r="I325" i="2"/>
  <c r="J325" i="2" s="1"/>
  <c r="I324" i="2"/>
  <c r="J324" i="2" s="1"/>
  <c r="I310" i="2"/>
  <c r="J310" i="2" s="1"/>
  <c r="I311" i="2"/>
  <c r="J311" i="2" s="1"/>
  <c r="I312" i="2"/>
  <c r="J312" i="2" s="1"/>
  <c r="I313" i="2"/>
  <c r="J313" i="2" s="1"/>
  <c r="I314" i="2"/>
  <c r="J314" i="2" s="1"/>
  <c r="I315" i="2"/>
  <c r="J315" i="2" s="1"/>
  <c r="I316" i="2"/>
  <c r="J316" i="2" s="1"/>
  <c r="I317" i="2"/>
  <c r="J317" i="2" s="1"/>
  <c r="I318" i="2"/>
  <c r="J318" i="2" s="1"/>
  <c r="I319" i="2"/>
  <c r="J319" i="2" s="1"/>
  <c r="I320" i="2"/>
  <c r="J320" i="2" s="1"/>
  <c r="I321" i="2"/>
  <c r="J321" i="2" s="1"/>
  <c r="I322" i="2"/>
  <c r="J322" i="2" s="1"/>
  <c r="I323" i="2"/>
  <c r="J323" i="2" s="1"/>
  <c r="I307" i="2"/>
  <c r="J307" i="2" s="1"/>
  <c r="I308" i="2"/>
  <c r="J308" i="2" s="1"/>
  <c r="I309" i="2"/>
  <c r="J309" i="2" s="1"/>
  <c r="I306" i="2"/>
  <c r="J306" i="2" s="1"/>
  <c r="I302" i="2"/>
  <c r="J302" i="2" s="1"/>
  <c r="I303" i="2"/>
  <c r="J303" i="2" s="1"/>
  <c r="I304" i="2"/>
  <c r="J304" i="2" s="1"/>
  <c r="I305" i="2"/>
  <c r="J305" i="2" s="1"/>
  <c r="I301" i="2"/>
  <c r="J301" i="2" s="1"/>
  <c r="I296" i="2"/>
  <c r="J296" i="2" s="1"/>
  <c r="I297" i="2"/>
  <c r="J297" i="2" s="1"/>
  <c r="I298" i="2"/>
  <c r="J298" i="2" s="1"/>
  <c r="I299" i="2"/>
  <c r="J299" i="2" s="1"/>
  <c r="I300" i="2"/>
  <c r="J300" i="2" s="1"/>
  <c r="I295" i="2"/>
  <c r="J295" i="2" s="1"/>
  <c r="I290" i="2"/>
  <c r="J290" i="2" s="1"/>
  <c r="I291" i="2"/>
  <c r="J291" i="2" s="1"/>
  <c r="I292" i="2"/>
  <c r="J292" i="2" s="1"/>
  <c r="I293" i="2"/>
  <c r="J293" i="2" s="1"/>
  <c r="I294" i="2"/>
  <c r="J294" i="2" s="1"/>
  <c r="I289" i="2"/>
  <c r="J289" i="2" s="1"/>
  <c r="I283" i="2"/>
  <c r="J283" i="2" s="1"/>
  <c r="I284" i="2"/>
  <c r="J284" i="2" s="1"/>
  <c r="I285" i="2"/>
  <c r="J285" i="2" s="1"/>
  <c r="I286" i="2"/>
  <c r="J286" i="2" s="1"/>
  <c r="I287" i="2"/>
  <c r="J287" i="2" s="1"/>
  <c r="I288" i="2"/>
  <c r="J288" i="2" s="1"/>
  <c r="I282" i="2"/>
  <c r="J282" i="2" s="1"/>
  <c r="I277" i="2"/>
  <c r="J277" i="2" s="1"/>
  <c r="I278" i="2"/>
  <c r="J278" i="2" s="1"/>
  <c r="I279" i="2"/>
  <c r="J279" i="2" s="1"/>
  <c r="I280" i="2"/>
  <c r="J280" i="2" s="1"/>
  <c r="I281" i="2"/>
  <c r="J281" i="2" s="1"/>
  <c r="I276" i="2"/>
  <c r="J276" i="2" s="1"/>
  <c r="I275" i="2"/>
  <c r="J275" i="2" s="1"/>
  <c r="I264" i="2"/>
  <c r="J264" i="2" s="1"/>
  <c r="I265" i="2"/>
  <c r="J265" i="2" s="1"/>
  <c r="I266" i="2"/>
  <c r="J266" i="2" s="1"/>
  <c r="I267" i="2"/>
  <c r="J267" i="2" s="1"/>
  <c r="I268" i="2"/>
  <c r="J268" i="2" s="1"/>
  <c r="I269" i="2"/>
  <c r="J269" i="2" s="1"/>
  <c r="I270" i="2"/>
  <c r="J270" i="2" s="1"/>
  <c r="I271" i="2"/>
  <c r="J271" i="2" s="1"/>
  <c r="I272" i="2"/>
  <c r="J272" i="2" s="1"/>
  <c r="I273" i="2"/>
  <c r="J273" i="2" s="1"/>
  <c r="I274" i="2"/>
  <c r="J274" i="2" s="1"/>
  <c r="I220" i="2"/>
  <c r="J220" i="2" s="1"/>
  <c r="I221" i="2"/>
  <c r="J221" i="2" s="1"/>
  <c r="I222" i="2"/>
  <c r="J222" i="2" s="1"/>
  <c r="I223" i="2"/>
  <c r="J223" i="2" s="1"/>
  <c r="I224" i="2"/>
  <c r="J224" i="2" s="1"/>
  <c r="I225" i="2"/>
  <c r="J225" i="2" s="1"/>
  <c r="I226" i="2"/>
  <c r="J226" i="2" s="1"/>
  <c r="I227" i="2"/>
  <c r="J227" i="2" s="1"/>
  <c r="I228" i="2"/>
  <c r="J228" i="2" s="1"/>
  <c r="I229" i="2"/>
  <c r="J229" i="2" s="1"/>
  <c r="I230" i="2"/>
  <c r="J230" i="2" s="1"/>
  <c r="I231" i="2"/>
  <c r="J231" i="2" s="1"/>
  <c r="I232" i="2"/>
  <c r="J232" i="2" s="1"/>
  <c r="I233" i="2"/>
  <c r="J233" i="2" s="1"/>
  <c r="I234" i="2"/>
  <c r="J234" i="2" s="1"/>
  <c r="I235" i="2"/>
  <c r="J235" i="2" s="1"/>
  <c r="I236" i="2"/>
  <c r="J236" i="2" s="1"/>
  <c r="I237" i="2"/>
  <c r="J237" i="2" s="1"/>
  <c r="I238" i="2"/>
  <c r="J238" i="2" s="1"/>
  <c r="I239" i="2"/>
  <c r="J239" i="2" s="1"/>
  <c r="I240" i="2"/>
  <c r="J240" i="2" s="1"/>
  <c r="I241" i="2"/>
  <c r="J241" i="2" s="1"/>
  <c r="I242" i="2"/>
  <c r="J242" i="2" s="1"/>
  <c r="I243" i="2"/>
  <c r="J243" i="2" s="1"/>
  <c r="I244" i="2"/>
  <c r="J244" i="2" s="1"/>
  <c r="I245" i="2"/>
  <c r="J245" i="2" s="1"/>
  <c r="I246" i="2"/>
  <c r="J246" i="2" s="1"/>
  <c r="I247" i="2"/>
  <c r="J247" i="2" s="1"/>
  <c r="I248" i="2"/>
  <c r="J248" i="2" s="1"/>
  <c r="I249" i="2"/>
  <c r="J249" i="2" s="1"/>
  <c r="I250" i="2"/>
  <c r="J250" i="2" s="1"/>
  <c r="I251" i="2"/>
  <c r="J251" i="2" s="1"/>
  <c r="I252" i="2"/>
  <c r="J252" i="2" s="1"/>
  <c r="I253" i="2"/>
  <c r="J253" i="2" s="1"/>
  <c r="I254" i="2"/>
  <c r="J254" i="2" s="1"/>
  <c r="I255" i="2"/>
  <c r="J255" i="2" s="1"/>
  <c r="I256" i="2"/>
  <c r="J256" i="2" s="1"/>
  <c r="I257" i="2"/>
  <c r="J257" i="2" s="1"/>
  <c r="I258" i="2"/>
  <c r="J258" i="2" s="1"/>
  <c r="I259" i="2"/>
  <c r="J259" i="2" s="1"/>
  <c r="I260" i="2"/>
  <c r="J260" i="2" s="1"/>
  <c r="I261" i="2"/>
  <c r="J261" i="2" s="1"/>
  <c r="I262" i="2"/>
  <c r="J262" i="2" s="1"/>
  <c r="I263" i="2"/>
  <c r="J263" i="2" s="1"/>
  <c r="I219" i="2"/>
  <c r="J219" i="2" s="1"/>
  <c r="I216" i="2"/>
  <c r="J216" i="2" s="1"/>
  <c r="I217" i="2"/>
  <c r="J217" i="2" s="1"/>
  <c r="I218" i="2"/>
  <c r="J218" i="2" s="1"/>
  <c r="I170" i="2"/>
  <c r="J170" i="2" s="1"/>
  <c r="I171" i="2"/>
  <c r="J171" i="2" s="1"/>
  <c r="I172" i="2"/>
  <c r="J172" i="2" s="1"/>
  <c r="I173" i="2"/>
  <c r="J173" i="2" s="1"/>
  <c r="I174" i="2"/>
  <c r="J174" i="2" s="1"/>
  <c r="I175" i="2"/>
  <c r="J175" i="2" s="1"/>
  <c r="I176" i="2"/>
  <c r="J176" i="2" s="1"/>
  <c r="I177" i="2"/>
  <c r="J177" i="2" s="1"/>
  <c r="I178" i="2"/>
  <c r="J178" i="2" s="1"/>
  <c r="I179" i="2"/>
  <c r="J179" i="2" s="1"/>
  <c r="I180" i="2"/>
  <c r="J180" i="2" s="1"/>
  <c r="I181" i="2"/>
  <c r="J181" i="2" s="1"/>
  <c r="I182" i="2"/>
  <c r="J182" i="2" s="1"/>
  <c r="I183" i="2"/>
  <c r="J183" i="2" s="1"/>
  <c r="I184" i="2"/>
  <c r="J184" i="2" s="1"/>
  <c r="I185" i="2"/>
  <c r="J185" i="2" s="1"/>
  <c r="I186" i="2"/>
  <c r="J186" i="2" s="1"/>
  <c r="I187" i="2"/>
  <c r="J187" i="2" s="1"/>
  <c r="I188" i="2"/>
  <c r="J188" i="2" s="1"/>
  <c r="I189" i="2"/>
  <c r="J189" i="2" s="1"/>
  <c r="I190" i="2"/>
  <c r="J190" i="2" s="1"/>
  <c r="I191" i="2"/>
  <c r="J191" i="2" s="1"/>
  <c r="I192" i="2"/>
  <c r="J192" i="2" s="1"/>
  <c r="I193" i="2"/>
  <c r="J193" i="2" s="1"/>
  <c r="I194" i="2"/>
  <c r="J194" i="2" s="1"/>
  <c r="I195" i="2"/>
  <c r="J195" i="2" s="1"/>
  <c r="I196" i="2"/>
  <c r="J196" i="2" s="1"/>
  <c r="I197" i="2"/>
  <c r="J197" i="2" s="1"/>
  <c r="I198" i="2"/>
  <c r="J198" i="2" s="1"/>
  <c r="I199" i="2"/>
  <c r="J199" i="2" s="1"/>
  <c r="I200" i="2"/>
  <c r="J200" i="2" s="1"/>
  <c r="I201" i="2"/>
  <c r="J201" i="2" s="1"/>
  <c r="I202" i="2"/>
  <c r="J202" i="2" s="1"/>
  <c r="I203" i="2"/>
  <c r="J203" i="2" s="1"/>
  <c r="I204" i="2"/>
  <c r="J204" i="2" s="1"/>
  <c r="I205" i="2"/>
  <c r="J205" i="2" s="1"/>
  <c r="I206" i="2"/>
  <c r="J206" i="2" s="1"/>
  <c r="I207" i="2"/>
  <c r="J207" i="2" s="1"/>
  <c r="I208" i="2"/>
  <c r="J208" i="2" s="1"/>
  <c r="I209" i="2"/>
  <c r="J209" i="2" s="1"/>
  <c r="I210" i="2"/>
  <c r="J210" i="2" s="1"/>
  <c r="I211" i="2"/>
  <c r="J211" i="2" s="1"/>
  <c r="I212" i="2"/>
  <c r="J212" i="2" s="1"/>
  <c r="I213" i="2"/>
  <c r="J213" i="2" s="1"/>
  <c r="I214" i="2"/>
  <c r="J214" i="2" s="1"/>
  <c r="I215" i="2"/>
  <c r="J215" i="2" s="1"/>
  <c r="I169" i="2"/>
  <c r="J169" i="2" s="1"/>
  <c r="I166" i="2"/>
  <c r="J166" i="2" s="1"/>
  <c r="I167" i="2"/>
  <c r="J167" i="2" s="1"/>
  <c r="I168" i="2"/>
  <c r="J168" i="2" s="1"/>
  <c r="I148" i="2"/>
  <c r="J148" i="2" s="1"/>
  <c r="I149" i="2"/>
  <c r="J149" i="2" s="1"/>
  <c r="I150" i="2"/>
  <c r="J150" i="2" s="1"/>
  <c r="I151" i="2"/>
  <c r="J151" i="2" s="1"/>
  <c r="I152" i="2"/>
  <c r="J152" i="2" s="1"/>
  <c r="I153" i="2"/>
  <c r="J153" i="2" s="1"/>
  <c r="I154" i="2"/>
  <c r="J154" i="2" s="1"/>
  <c r="I155" i="2"/>
  <c r="J155" i="2" s="1"/>
  <c r="I156" i="2"/>
  <c r="J156" i="2" s="1"/>
  <c r="I157" i="2"/>
  <c r="J157" i="2" s="1"/>
  <c r="I158" i="2"/>
  <c r="J158" i="2" s="1"/>
  <c r="I159" i="2"/>
  <c r="J159" i="2" s="1"/>
  <c r="I160" i="2"/>
  <c r="J160" i="2" s="1"/>
  <c r="I161" i="2"/>
  <c r="J161" i="2" s="1"/>
  <c r="I162" i="2"/>
  <c r="J162" i="2" s="1"/>
  <c r="I163" i="2"/>
  <c r="J163" i="2" s="1"/>
  <c r="I164" i="2"/>
  <c r="J164" i="2" s="1"/>
  <c r="I165" i="2"/>
  <c r="J165" i="2" s="1"/>
  <c r="I133" i="2"/>
  <c r="J133" i="2" s="1"/>
  <c r="I134" i="2"/>
  <c r="J134" i="2" s="1"/>
  <c r="I135" i="2"/>
  <c r="J135" i="2" s="1"/>
  <c r="I136" i="2"/>
  <c r="J136" i="2" s="1"/>
  <c r="I137" i="2"/>
  <c r="J137" i="2" s="1"/>
  <c r="I138" i="2"/>
  <c r="J138" i="2" s="1"/>
  <c r="I139" i="2"/>
  <c r="J139" i="2" s="1"/>
  <c r="I140" i="2"/>
  <c r="J140" i="2" s="1"/>
  <c r="I141" i="2"/>
  <c r="J141" i="2" s="1"/>
  <c r="I142" i="2"/>
  <c r="J142" i="2" s="1"/>
  <c r="I143" i="2"/>
  <c r="J143" i="2" s="1"/>
  <c r="I144" i="2"/>
  <c r="J144" i="2" s="1"/>
  <c r="I145" i="2"/>
  <c r="J145" i="2" s="1"/>
  <c r="I146" i="2"/>
  <c r="J146" i="2" s="1"/>
  <c r="I147" i="2"/>
  <c r="J147" i="2" s="1"/>
  <c r="I114" i="2"/>
  <c r="J114" i="2" s="1"/>
  <c r="I115" i="2"/>
  <c r="J115" i="2" s="1"/>
  <c r="I116" i="2"/>
  <c r="J116" i="2" s="1"/>
  <c r="I117" i="2"/>
  <c r="J117" i="2" s="1"/>
  <c r="I118" i="2"/>
  <c r="J118" i="2" s="1"/>
  <c r="I119" i="2"/>
  <c r="J119" i="2" s="1"/>
  <c r="I120" i="2"/>
  <c r="J120" i="2" s="1"/>
  <c r="I121" i="2"/>
  <c r="J121" i="2" s="1"/>
  <c r="I122" i="2"/>
  <c r="J122" i="2" s="1"/>
  <c r="I123" i="2"/>
  <c r="J123" i="2" s="1"/>
  <c r="I124" i="2"/>
  <c r="J124" i="2" s="1"/>
  <c r="I125" i="2"/>
  <c r="J125" i="2" s="1"/>
  <c r="I126" i="2"/>
  <c r="J126" i="2" s="1"/>
  <c r="I127" i="2"/>
  <c r="J127" i="2" s="1"/>
  <c r="I128" i="2"/>
  <c r="J128" i="2" s="1"/>
  <c r="I129" i="2"/>
  <c r="J129" i="2" s="1"/>
  <c r="I130" i="2"/>
  <c r="J130" i="2" s="1"/>
  <c r="I131" i="2"/>
  <c r="J131" i="2" s="1"/>
  <c r="I132" i="2"/>
  <c r="J132" i="2" s="1"/>
  <c r="I73" i="2"/>
  <c r="J73" i="2" s="1"/>
  <c r="I74" i="2"/>
  <c r="J74" i="2" s="1"/>
  <c r="I75" i="2"/>
  <c r="J75" i="2" s="1"/>
  <c r="I76" i="2"/>
  <c r="J76" i="2" s="1"/>
  <c r="I77" i="2"/>
  <c r="J77" i="2" s="1"/>
  <c r="I78" i="2"/>
  <c r="J78" i="2" s="1"/>
  <c r="I79" i="2"/>
  <c r="J79" i="2" s="1"/>
  <c r="I80" i="2"/>
  <c r="J80" i="2" s="1"/>
  <c r="I81" i="2"/>
  <c r="J81" i="2" s="1"/>
  <c r="I82" i="2"/>
  <c r="J82" i="2" s="1"/>
  <c r="I83" i="2"/>
  <c r="J83" i="2" s="1"/>
  <c r="I84" i="2"/>
  <c r="J84" i="2" s="1"/>
  <c r="I85" i="2"/>
  <c r="J85" i="2" s="1"/>
  <c r="I86" i="2"/>
  <c r="J86" i="2" s="1"/>
  <c r="I87" i="2"/>
  <c r="J87" i="2" s="1"/>
  <c r="I88" i="2"/>
  <c r="J88" i="2" s="1"/>
  <c r="I89" i="2"/>
  <c r="J89" i="2" s="1"/>
  <c r="I90" i="2"/>
  <c r="J90" i="2" s="1"/>
  <c r="I91" i="2"/>
  <c r="J91" i="2" s="1"/>
  <c r="I92" i="2"/>
  <c r="J92" i="2" s="1"/>
  <c r="I93" i="2"/>
  <c r="J93" i="2" s="1"/>
  <c r="I94" i="2"/>
  <c r="J94" i="2" s="1"/>
  <c r="I95" i="2"/>
  <c r="J95" i="2" s="1"/>
  <c r="I96" i="2"/>
  <c r="J96" i="2" s="1"/>
  <c r="I97" i="2"/>
  <c r="J97" i="2" s="1"/>
  <c r="I98" i="2"/>
  <c r="J98" i="2" s="1"/>
  <c r="I99" i="2"/>
  <c r="J99" i="2" s="1"/>
  <c r="I100" i="2"/>
  <c r="J100" i="2" s="1"/>
  <c r="I101" i="2"/>
  <c r="J101" i="2" s="1"/>
  <c r="I102" i="2"/>
  <c r="J102" i="2" s="1"/>
  <c r="I103" i="2"/>
  <c r="J103" i="2" s="1"/>
  <c r="I104" i="2"/>
  <c r="J104" i="2" s="1"/>
  <c r="I105" i="2"/>
  <c r="J105" i="2" s="1"/>
  <c r="I106" i="2"/>
  <c r="J106" i="2" s="1"/>
  <c r="I107" i="2"/>
  <c r="J107" i="2" s="1"/>
  <c r="I108" i="2"/>
  <c r="J108" i="2" s="1"/>
  <c r="I109" i="2"/>
  <c r="J109" i="2" s="1"/>
  <c r="I110" i="2"/>
  <c r="J110" i="2" s="1"/>
  <c r="I111" i="2"/>
  <c r="J111" i="2" s="1"/>
  <c r="I112" i="2"/>
  <c r="J112" i="2" s="1"/>
  <c r="I113" i="2"/>
  <c r="J113" i="2" s="1"/>
  <c r="I72" i="2"/>
  <c r="J72" i="2" s="1"/>
  <c r="I71" i="2"/>
  <c r="J71" i="2" s="1"/>
  <c r="I70" i="2"/>
  <c r="J70" i="2" s="1"/>
  <c r="I8" i="2"/>
  <c r="J8" i="2" s="1"/>
  <c r="I9" i="2"/>
  <c r="J9" i="2" s="1"/>
  <c r="I10" i="2"/>
  <c r="J10" i="2" s="1"/>
  <c r="I11" i="2"/>
  <c r="J11" i="2" s="1"/>
  <c r="I12" i="2"/>
  <c r="J12" i="2" s="1"/>
  <c r="I13" i="2"/>
  <c r="J13" i="2" s="1"/>
  <c r="I14" i="2"/>
  <c r="J14" i="2" s="1"/>
  <c r="I15" i="2"/>
  <c r="J15" i="2" s="1"/>
  <c r="I16" i="2"/>
  <c r="J16" i="2" s="1"/>
  <c r="I17" i="2"/>
  <c r="J17" i="2" s="1"/>
  <c r="I18" i="2"/>
  <c r="J18" i="2" s="1"/>
  <c r="I19" i="2"/>
  <c r="J19" i="2" s="1"/>
  <c r="I20" i="2"/>
  <c r="J20" i="2" s="1"/>
  <c r="I21" i="2"/>
  <c r="J21" i="2" s="1"/>
  <c r="I22" i="2"/>
  <c r="J22" i="2" s="1"/>
  <c r="I23" i="2"/>
  <c r="J23" i="2" s="1"/>
  <c r="I24" i="2"/>
  <c r="J24" i="2" s="1"/>
  <c r="I25" i="2"/>
  <c r="J25" i="2" s="1"/>
  <c r="I26" i="2"/>
  <c r="J26" i="2" s="1"/>
  <c r="I27" i="2"/>
  <c r="J27" i="2" s="1"/>
  <c r="I28" i="2"/>
  <c r="J28" i="2" s="1"/>
  <c r="I29" i="2"/>
  <c r="J29" i="2" s="1"/>
  <c r="I30" i="2"/>
  <c r="J30" i="2" s="1"/>
  <c r="I31" i="2"/>
  <c r="J31" i="2" s="1"/>
  <c r="I32" i="2"/>
  <c r="J32" i="2" s="1"/>
  <c r="I33" i="2"/>
  <c r="J33" i="2" s="1"/>
  <c r="I34" i="2"/>
  <c r="J34" i="2" s="1"/>
  <c r="I35" i="2"/>
  <c r="J35" i="2" s="1"/>
  <c r="I36" i="2"/>
  <c r="J36" i="2" s="1"/>
  <c r="I37" i="2"/>
  <c r="J37" i="2" s="1"/>
  <c r="I38" i="2"/>
  <c r="J38" i="2" s="1"/>
  <c r="I39" i="2"/>
  <c r="J39" i="2" s="1"/>
  <c r="I40" i="2"/>
  <c r="J40" i="2" s="1"/>
  <c r="I41" i="2"/>
  <c r="J41" i="2" s="1"/>
  <c r="I42" i="2"/>
  <c r="J42" i="2" s="1"/>
  <c r="I43" i="2"/>
  <c r="J43" i="2" s="1"/>
  <c r="I44" i="2"/>
  <c r="J44" i="2" s="1"/>
  <c r="I45" i="2"/>
  <c r="J45" i="2" s="1"/>
  <c r="I46" i="2"/>
  <c r="J46" i="2" s="1"/>
  <c r="I47" i="2"/>
  <c r="J47" i="2" s="1"/>
  <c r="I48" i="2"/>
  <c r="J48" i="2" s="1"/>
  <c r="I49" i="2"/>
  <c r="J49" i="2" s="1"/>
  <c r="I50" i="2"/>
  <c r="J50" i="2" s="1"/>
  <c r="I51" i="2"/>
  <c r="J51" i="2" s="1"/>
  <c r="I52" i="2"/>
  <c r="J52" i="2" s="1"/>
  <c r="I53" i="2"/>
  <c r="J53" i="2" s="1"/>
  <c r="I54" i="2"/>
  <c r="J54" i="2" s="1"/>
  <c r="I55" i="2"/>
  <c r="J55" i="2" s="1"/>
  <c r="I56" i="2"/>
  <c r="J56" i="2" s="1"/>
  <c r="I57" i="2"/>
  <c r="J57" i="2" s="1"/>
  <c r="I58" i="2"/>
  <c r="J58" i="2" s="1"/>
  <c r="I59" i="2"/>
  <c r="J59" i="2" s="1"/>
  <c r="I60" i="2"/>
  <c r="J60" i="2" s="1"/>
  <c r="I61" i="2"/>
  <c r="J61" i="2" s="1"/>
  <c r="I62" i="2"/>
  <c r="J62" i="2" s="1"/>
  <c r="I63" i="2"/>
  <c r="J63" i="2" s="1"/>
  <c r="I64" i="2"/>
  <c r="J64" i="2" s="1"/>
  <c r="I65" i="2"/>
  <c r="J65" i="2" s="1"/>
  <c r="I66" i="2"/>
  <c r="J66" i="2" s="1"/>
  <c r="I67" i="2"/>
  <c r="J67" i="2" s="1"/>
  <c r="I68" i="2"/>
  <c r="J68" i="2" s="1"/>
  <c r="I69" i="2"/>
  <c r="J69" i="2" s="1"/>
  <c r="I6" i="2"/>
  <c r="J6" i="2" s="1"/>
  <c r="I7" i="2"/>
  <c r="J7" i="2" s="1"/>
  <c r="I5" i="2"/>
  <c r="J5" i="2" s="1"/>
  <c r="Q216" i="2"/>
  <c r="W216" i="2" s="1"/>
  <c r="P170" i="2"/>
  <c r="C43" i="1"/>
  <c r="C45" i="1" s="1"/>
  <c r="C42" i="1"/>
  <c r="C44" i="1" s="1"/>
  <c r="C41" i="1"/>
  <c r="Y5" i="2"/>
  <c r="E26" i="11" l="1"/>
  <c r="H26" i="11"/>
  <c r="E109" i="11"/>
  <c r="H109" i="11"/>
  <c r="E190" i="11"/>
  <c r="H190" i="11"/>
  <c r="E222" i="11"/>
  <c r="H222" i="11"/>
  <c r="E250" i="11"/>
  <c r="H250" i="11"/>
  <c r="E314" i="11"/>
  <c r="H314" i="11"/>
  <c r="E378" i="11"/>
  <c r="H378" i="11"/>
  <c r="E470" i="11"/>
  <c r="H470" i="11"/>
  <c r="E724" i="11"/>
  <c r="H724" i="11"/>
  <c r="E788" i="11"/>
  <c r="H788" i="11"/>
  <c r="E9" i="11"/>
  <c r="H9" i="11"/>
  <c r="E25" i="11"/>
  <c r="H25" i="11"/>
  <c r="E41" i="11"/>
  <c r="H41" i="11"/>
  <c r="E57" i="11"/>
  <c r="H57" i="11"/>
  <c r="E103" i="11"/>
  <c r="H103" i="11"/>
  <c r="E125" i="11"/>
  <c r="H125" i="11"/>
  <c r="E142" i="11"/>
  <c r="H142" i="11"/>
  <c r="E162" i="11"/>
  <c r="H162" i="11"/>
  <c r="E194" i="11"/>
  <c r="H194" i="11"/>
  <c r="E254" i="11"/>
  <c r="H254" i="11"/>
  <c r="E286" i="11"/>
  <c r="H286" i="11"/>
  <c r="E318" i="11"/>
  <c r="H318" i="11"/>
  <c r="E350" i="11"/>
  <c r="H350" i="11"/>
  <c r="E382" i="11"/>
  <c r="H382" i="11"/>
  <c r="E414" i="11"/>
  <c r="H414" i="11"/>
  <c r="E446" i="11"/>
  <c r="H446" i="11"/>
  <c r="E469" i="11"/>
  <c r="H469" i="11"/>
  <c r="E485" i="11"/>
  <c r="H485" i="11"/>
  <c r="E501" i="11"/>
  <c r="H501" i="11"/>
  <c r="E522" i="11"/>
  <c r="H522" i="11"/>
  <c r="E553" i="11"/>
  <c r="H553" i="11"/>
  <c r="H559" i="11"/>
  <c r="E559" i="11"/>
  <c r="E565" i="11"/>
  <c r="H565" i="11"/>
  <c r="E581" i="11"/>
  <c r="H581" i="11"/>
  <c r="E614" i="11"/>
  <c r="H614" i="11"/>
  <c r="H620" i="11"/>
  <c r="E620" i="11"/>
  <c r="E689" i="11"/>
  <c r="H689" i="11"/>
  <c r="E711" i="11"/>
  <c r="H711" i="11"/>
  <c r="E717" i="11"/>
  <c r="H717" i="11"/>
  <c r="E730" i="11"/>
  <c r="H730" i="11"/>
  <c r="E744" i="11"/>
  <c r="H744" i="11"/>
  <c r="E756" i="11"/>
  <c r="H756" i="11"/>
  <c r="E776" i="11"/>
  <c r="H776" i="11"/>
  <c r="E782" i="11"/>
  <c r="H782" i="11"/>
  <c r="E813" i="11"/>
  <c r="H813" i="11"/>
  <c r="E821" i="11"/>
  <c r="H821" i="11"/>
  <c r="E828" i="11"/>
  <c r="H828" i="11"/>
  <c r="E835" i="11"/>
  <c r="H835" i="11"/>
  <c r="E842" i="11"/>
  <c r="H842" i="11"/>
  <c r="E849" i="11"/>
  <c r="H849" i="11"/>
  <c r="E863" i="11"/>
  <c r="H863" i="11"/>
  <c r="E871" i="11"/>
  <c r="H871" i="11"/>
  <c r="E885" i="11"/>
  <c r="H885" i="11"/>
  <c r="E892" i="11"/>
  <c r="H892" i="11"/>
  <c r="E911" i="11"/>
  <c r="H911" i="11"/>
  <c r="H917" i="11"/>
  <c r="E917" i="11"/>
  <c r="E982" i="11"/>
  <c r="H982" i="11"/>
  <c r="E988" i="11"/>
  <c r="H988" i="11"/>
  <c r="E994" i="11"/>
  <c r="H994" i="11"/>
  <c r="E1000" i="11"/>
  <c r="H1000" i="11"/>
  <c r="E1018" i="11"/>
  <c r="H1018" i="11"/>
  <c r="E1029" i="11"/>
  <c r="H1029" i="11"/>
  <c r="E1036" i="11"/>
  <c r="H1036" i="11"/>
  <c r="E1052" i="11"/>
  <c r="H1052" i="11"/>
  <c r="H1059" i="11"/>
  <c r="E1059" i="11"/>
  <c r="E1102" i="11"/>
  <c r="H1102" i="11"/>
  <c r="H1167" i="11"/>
  <c r="E1167" i="11"/>
  <c r="E1217" i="11"/>
  <c r="H1217" i="11"/>
  <c r="E58" i="11"/>
  <c r="H58" i="11"/>
  <c r="E97" i="11"/>
  <c r="H97" i="11"/>
  <c r="E137" i="11"/>
  <c r="H137" i="11"/>
  <c r="E502" i="11"/>
  <c r="H502" i="11"/>
  <c r="E538" i="11"/>
  <c r="H538" i="11"/>
  <c r="H615" i="11"/>
  <c r="E615" i="11"/>
  <c r="E836" i="11"/>
  <c r="H836" i="11"/>
  <c r="E958" i="11"/>
  <c r="H958" i="11"/>
  <c r="E21" i="11"/>
  <c r="H21" i="11"/>
  <c r="E37" i="11"/>
  <c r="H37" i="11"/>
  <c r="E53" i="11"/>
  <c r="H53" i="11"/>
  <c r="E69" i="11"/>
  <c r="H69" i="11"/>
  <c r="E75" i="11"/>
  <c r="H75" i="11"/>
  <c r="E86" i="11"/>
  <c r="H86" i="11"/>
  <c r="E98" i="11"/>
  <c r="H98" i="11"/>
  <c r="E104" i="11"/>
  <c r="E110" i="11"/>
  <c r="H110" i="11"/>
  <c r="E115" i="11"/>
  <c r="H115" i="11"/>
  <c r="E121" i="11"/>
  <c r="H121" i="11"/>
  <c r="E127" i="11"/>
  <c r="H127" i="11"/>
  <c r="E132" i="11"/>
  <c r="E138" i="11"/>
  <c r="H138" i="11"/>
  <c r="E149" i="11"/>
  <c r="E154" i="11"/>
  <c r="H154" i="11"/>
  <c r="E163" i="11"/>
  <c r="E172" i="11"/>
  <c r="E181" i="11"/>
  <c r="E186" i="11"/>
  <c r="H186" i="11"/>
  <c r="E195" i="11"/>
  <c r="E204" i="11"/>
  <c r="E213" i="11"/>
  <c r="E218" i="11"/>
  <c r="H218" i="11"/>
  <c r="E223" i="11"/>
  <c r="H223" i="11"/>
  <c r="E232" i="11"/>
  <c r="E241" i="11"/>
  <c r="E246" i="11"/>
  <c r="H246" i="11"/>
  <c r="E255" i="11"/>
  <c r="E264" i="11"/>
  <c r="E273" i="11"/>
  <c r="E278" i="11"/>
  <c r="H278" i="11"/>
  <c r="E287" i="11"/>
  <c r="E296" i="11"/>
  <c r="E305" i="11"/>
  <c r="E310" i="11"/>
  <c r="H310" i="11"/>
  <c r="E319" i="11"/>
  <c r="E328" i="11"/>
  <c r="E337" i="11"/>
  <c r="E342" i="11"/>
  <c r="H342" i="11"/>
  <c r="E351" i="11"/>
  <c r="E360" i="11"/>
  <c r="E369" i="11"/>
  <c r="E374" i="11"/>
  <c r="H374" i="11"/>
  <c r="E383" i="11"/>
  <c r="E392" i="11"/>
  <c r="E401" i="11"/>
  <c r="E406" i="11"/>
  <c r="H406" i="11"/>
  <c r="E415" i="11"/>
  <c r="E424" i="11"/>
  <c r="E433" i="11"/>
  <c r="E438" i="11"/>
  <c r="H438" i="11"/>
  <c r="E447" i="11"/>
  <c r="E456" i="11"/>
  <c r="E465" i="11"/>
  <c r="E481" i="11"/>
  <c r="H481" i="11"/>
  <c r="E497" i="11"/>
  <c r="H497" i="11"/>
  <c r="E518" i="11"/>
  <c r="H518" i="11"/>
  <c r="E523" i="11"/>
  <c r="E528" i="11"/>
  <c r="E549" i="11"/>
  <c r="H549" i="11"/>
  <c r="E560" i="11"/>
  <c r="E588" i="11"/>
  <c r="E594" i="11"/>
  <c r="H594" i="11"/>
  <c r="H600" i="11"/>
  <c r="E600" i="11"/>
  <c r="E622" i="11"/>
  <c r="H622" i="11"/>
  <c r="E627" i="11"/>
  <c r="E638" i="11"/>
  <c r="H638" i="11"/>
  <c r="E654" i="11"/>
  <c r="H654" i="11"/>
  <c r="E669" i="11"/>
  <c r="E685" i="11"/>
  <c r="H685" i="11"/>
  <c r="E719" i="11"/>
  <c r="H719" i="11"/>
  <c r="E725" i="11"/>
  <c r="H725" i="11"/>
  <c r="E731" i="11"/>
  <c r="E738" i="11"/>
  <c r="H738" i="11"/>
  <c r="E745" i="11"/>
  <c r="E752" i="11"/>
  <c r="H752" i="11"/>
  <c r="E758" i="11"/>
  <c r="H758" i="11"/>
  <c r="E764" i="11"/>
  <c r="H764" i="11"/>
  <c r="E770" i="11"/>
  <c r="H770" i="11"/>
  <c r="E777" i="11"/>
  <c r="E783" i="11"/>
  <c r="H789" i="11"/>
  <c r="E789" i="11"/>
  <c r="E942" i="11"/>
  <c r="H942" i="11"/>
  <c r="E947" i="11"/>
  <c r="E953" i="11"/>
  <c r="H953" i="11"/>
  <c r="E965" i="11"/>
  <c r="H965" i="11"/>
  <c r="E977" i="11"/>
  <c r="H977" i="11"/>
  <c r="E983" i="11"/>
  <c r="E989" i="11"/>
  <c r="E995" i="11"/>
  <c r="E1002" i="11"/>
  <c r="H1002" i="11"/>
  <c r="E1008" i="11"/>
  <c r="H1008" i="11"/>
  <c r="E1013" i="11"/>
  <c r="E1019" i="11"/>
  <c r="E1025" i="11"/>
  <c r="H1025" i="11"/>
  <c r="H1031" i="11"/>
  <c r="E1031" i="11"/>
  <c r="E1072" i="11"/>
  <c r="H1072" i="11"/>
  <c r="E1091" i="11"/>
  <c r="E1097" i="11"/>
  <c r="H1097" i="11"/>
  <c r="E1154" i="11"/>
  <c r="H1154" i="11"/>
  <c r="E1194" i="11"/>
  <c r="H1194" i="11"/>
  <c r="E10" i="11"/>
  <c r="H10" i="11"/>
  <c r="E85" i="11"/>
  <c r="H85" i="11"/>
  <c r="E126" i="11"/>
  <c r="H126" i="11"/>
  <c r="E410" i="11"/>
  <c r="H410" i="11"/>
  <c r="E442" i="11"/>
  <c r="H442" i="11"/>
  <c r="E653" i="11"/>
  <c r="H653" i="11"/>
  <c r="E700" i="11"/>
  <c r="H700" i="11"/>
  <c r="E822" i="11"/>
  <c r="H822" i="11"/>
  <c r="E964" i="11"/>
  <c r="H964" i="11"/>
  <c r="E6" i="11"/>
  <c r="H6" i="11"/>
  <c r="G6" i="11"/>
  <c r="E11" i="11"/>
  <c r="E16" i="11"/>
  <c r="E22" i="11"/>
  <c r="H22" i="11"/>
  <c r="E27" i="11"/>
  <c r="E32" i="11"/>
  <c r="E38" i="11"/>
  <c r="H38" i="11"/>
  <c r="E43" i="11"/>
  <c r="E48" i="11"/>
  <c r="E54" i="11"/>
  <c r="H54" i="11"/>
  <c r="E59" i="11"/>
  <c r="E64" i="11"/>
  <c r="E70" i="11"/>
  <c r="H70" i="11"/>
  <c r="E81" i="11"/>
  <c r="E87" i="11"/>
  <c r="H87" i="11"/>
  <c r="E92" i="11"/>
  <c r="E99" i="11"/>
  <c r="H99" i="11"/>
  <c r="E111" i="11"/>
  <c r="H111" i="11"/>
  <c r="E133" i="11"/>
  <c r="H133" i="11"/>
  <c r="E144" i="11"/>
  <c r="E150" i="11"/>
  <c r="H150" i="11"/>
  <c r="E159" i="11"/>
  <c r="E168" i="11"/>
  <c r="E177" i="11"/>
  <c r="E182" i="11"/>
  <c r="H182" i="11"/>
  <c r="E191" i="11"/>
  <c r="E200" i="11"/>
  <c r="E209" i="11"/>
  <c r="E214" i="11"/>
  <c r="H214" i="11"/>
  <c r="E228" i="11"/>
  <c r="E237" i="11"/>
  <c r="E242" i="11"/>
  <c r="H242" i="11"/>
  <c r="E251" i="11"/>
  <c r="E260" i="11"/>
  <c r="E269" i="11"/>
  <c r="E274" i="11"/>
  <c r="H274" i="11"/>
  <c r="E283" i="11"/>
  <c r="E292" i="11"/>
  <c r="E301" i="11"/>
  <c r="E306" i="11"/>
  <c r="H306" i="11"/>
  <c r="E315" i="11"/>
  <c r="E324" i="11"/>
  <c r="E333" i="11"/>
  <c r="E338" i="11"/>
  <c r="H338" i="11"/>
  <c r="E347" i="11"/>
  <c r="E356" i="11"/>
  <c r="E365" i="11"/>
  <c r="E370" i="11"/>
  <c r="H370" i="11"/>
  <c r="E379" i="11"/>
  <c r="E388" i="11"/>
  <c r="E397" i="11"/>
  <c r="E402" i="11"/>
  <c r="H402" i="11"/>
  <c r="E411" i="11"/>
  <c r="E420" i="11"/>
  <c r="E429" i="11"/>
  <c r="E434" i="11"/>
  <c r="H434" i="11"/>
  <c r="E443" i="11"/>
  <c r="E452" i="11"/>
  <c r="E461" i="11"/>
  <c r="E466" i="11"/>
  <c r="H466" i="11"/>
  <c r="E471" i="11"/>
  <c r="E476" i="11"/>
  <c r="E482" i="11"/>
  <c r="H482" i="11"/>
  <c r="E487" i="11"/>
  <c r="E492" i="11"/>
  <c r="E498" i="11"/>
  <c r="H498" i="11"/>
  <c r="E503" i="11"/>
  <c r="E508" i="11"/>
  <c r="E513" i="11"/>
  <c r="E529" i="11"/>
  <c r="H529" i="11"/>
  <c r="E550" i="11"/>
  <c r="H550" i="11"/>
  <c r="E555" i="11"/>
  <c r="E561" i="11"/>
  <c r="H561" i="11"/>
  <c r="E567" i="11"/>
  <c r="E572" i="11"/>
  <c r="E577" i="11"/>
  <c r="E583" i="11"/>
  <c r="E589" i="11"/>
  <c r="H589" i="11"/>
  <c r="H595" i="11"/>
  <c r="E595" i="11"/>
  <c r="E606" i="11"/>
  <c r="H606" i="11"/>
  <c r="E616" i="11"/>
  <c r="E633" i="11"/>
  <c r="E643" i="11"/>
  <c r="E648" i="11"/>
  <c r="E660" i="11"/>
  <c r="E665" i="11"/>
  <c r="E670" i="11"/>
  <c r="H670" i="11"/>
  <c r="E675" i="11"/>
  <c r="E680" i="11"/>
  <c r="E686" i="11"/>
  <c r="H686" i="11"/>
  <c r="E691" i="11"/>
  <c r="E696" i="11"/>
  <c r="E701" i="11"/>
  <c r="E706" i="11"/>
  <c r="E713" i="11"/>
  <c r="E720" i="11"/>
  <c r="H720" i="11"/>
  <c r="E726" i="11"/>
  <c r="H726" i="11"/>
  <c r="E732" i="11"/>
  <c r="H732" i="11"/>
  <c r="E739" i="11"/>
  <c r="H739" i="11"/>
  <c r="H746" i="11"/>
  <c r="E746" i="11"/>
  <c r="E926" i="11"/>
  <c r="E948" i="11"/>
  <c r="H948" i="11"/>
  <c r="E954" i="11"/>
  <c r="H954" i="11"/>
  <c r="E966" i="11"/>
  <c r="H966" i="11"/>
  <c r="E978" i="11"/>
  <c r="H978" i="11"/>
  <c r="E984" i="11"/>
  <c r="H984" i="11"/>
  <c r="E990" i="11"/>
  <c r="H990" i="11"/>
  <c r="E996" i="11"/>
  <c r="H996" i="11"/>
  <c r="H1003" i="11"/>
  <c r="E1003" i="11"/>
  <c r="E1061" i="11"/>
  <c r="H1061" i="11"/>
  <c r="E1073" i="11"/>
  <c r="H1073" i="11"/>
  <c r="E1148" i="11"/>
  <c r="H1148" i="11"/>
  <c r="H1188" i="11"/>
  <c r="E1188" i="11"/>
  <c r="E42" i="11"/>
  <c r="H42" i="11"/>
  <c r="E566" i="11"/>
  <c r="H566" i="11"/>
  <c r="E712" i="11"/>
  <c r="H712" i="11"/>
  <c r="E976" i="11"/>
  <c r="H976" i="11"/>
  <c r="E17" i="11"/>
  <c r="H17" i="11"/>
  <c r="E33" i="11"/>
  <c r="H33" i="11"/>
  <c r="E49" i="11"/>
  <c r="H49" i="11"/>
  <c r="E65" i="11"/>
  <c r="H65" i="11"/>
  <c r="E71" i="11"/>
  <c r="H71" i="11"/>
  <c r="E76" i="11"/>
  <c r="E93" i="11"/>
  <c r="H93" i="11"/>
  <c r="E105" i="11"/>
  <c r="E116" i="11"/>
  <c r="E122" i="11"/>
  <c r="E128" i="11"/>
  <c r="E134" i="11"/>
  <c r="H134" i="11"/>
  <c r="E139" i="11"/>
  <c r="E145" i="11"/>
  <c r="H145" i="11"/>
  <c r="E155" i="11"/>
  <c r="E164" i="11"/>
  <c r="E173" i="11"/>
  <c r="E178" i="11"/>
  <c r="H178" i="11"/>
  <c r="E187" i="11"/>
  <c r="E196" i="11"/>
  <c r="E205" i="11"/>
  <c r="E210" i="11"/>
  <c r="H210" i="11"/>
  <c r="E219" i="11"/>
  <c r="E224" i="11"/>
  <c r="E233" i="11"/>
  <c r="E238" i="11"/>
  <c r="H238" i="11"/>
  <c r="E247" i="11"/>
  <c r="E256" i="11"/>
  <c r="E265" i="11"/>
  <c r="E270" i="11"/>
  <c r="H270" i="11"/>
  <c r="E279" i="11"/>
  <c r="E288" i="11"/>
  <c r="E297" i="11"/>
  <c r="E302" i="11"/>
  <c r="H302" i="11"/>
  <c r="E311" i="11"/>
  <c r="E320" i="11"/>
  <c r="E329" i="11"/>
  <c r="E334" i="11"/>
  <c r="H334" i="11"/>
  <c r="E343" i="11"/>
  <c r="E352" i="11"/>
  <c r="E361" i="11"/>
  <c r="E366" i="11"/>
  <c r="H366" i="11"/>
  <c r="E375" i="11"/>
  <c r="E384" i="11"/>
  <c r="E393" i="11"/>
  <c r="E398" i="11"/>
  <c r="H398" i="11"/>
  <c r="E407" i="11"/>
  <c r="E416" i="11"/>
  <c r="E425" i="11"/>
  <c r="E430" i="11"/>
  <c r="H430" i="11"/>
  <c r="E439" i="11"/>
  <c r="E448" i="11"/>
  <c r="E457" i="11"/>
  <c r="E462" i="11"/>
  <c r="H462" i="11"/>
  <c r="E477" i="11"/>
  <c r="H477" i="11"/>
  <c r="E493" i="11"/>
  <c r="H493" i="11"/>
  <c r="E509" i="11"/>
  <c r="H509" i="11"/>
  <c r="E514" i="11"/>
  <c r="H514" i="11"/>
  <c r="E519" i="11"/>
  <c r="E524" i="11"/>
  <c r="E530" i="11"/>
  <c r="H530" i="11"/>
  <c r="E535" i="11"/>
  <c r="E562" i="11"/>
  <c r="H562" i="11"/>
  <c r="E573" i="11"/>
  <c r="H573" i="11"/>
  <c r="E578" i="11"/>
  <c r="H578" i="11"/>
  <c r="H584" i="11"/>
  <c r="E584" i="11"/>
  <c r="E601" i="11"/>
  <c r="E611" i="11"/>
  <c r="E617" i="11"/>
  <c r="H617" i="11"/>
  <c r="E623" i="11"/>
  <c r="E628" i="11"/>
  <c r="E634" i="11"/>
  <c r="H634" i="11"/>
  <c r="E639" i="11"/>
  <c r="E649" i="11"/>
  <c r="H649" i="11"/>
  <c r="E655" i="11"/>
  <c r="E661" i="11"/>
  <c r="H661" i="11"/>
  <c r="E666" i="11"/>
  <c r="H666" i="11"/>
  <c r="H671" i="11"/>
  <c r="E671" i="11"/>
  <c r="E895" i="11"/>
  <c r="H895" i="11"/>
  <c r="E902" i="11"/>
  <c r="H902" i="11"/>
  <c r="E920" i="11"/>
  <c r="H920" i="11"/>
  <c r="E932" i="11"/>
  <c r="H932" i="11"/>
  <c r="E943" i="11"/>
  <c r="E960" i="11"/>
  <c r="H960" i="11"/>
  <c r="E972" i="11"/>
  <c r="H972" i="11"/>
  <c r="H979" i="11"/>
  <c r="E979" i="11"/>
  <c r="E1062" i="11"/>
  <c r="H1062" i="11"/>
  <c r="E1068" i="11"/>
  <c r="H1068" i="11"/>
  <c r="E1074" i="11"/>
  <c r="H1074" i="11"/>
  <c r="E1080" i="11"/>
  <c r="H1080" i="11"/>
  <c r="E1142" i="11"/>
  <c r="H1142" i="11"/>
  <c r="E1182" i="11"/>
  <c r="H1182" i="11"/>
  <c r="E1240" i="11"/>
  <c r="H1240" i="11"/>
  <c r="G7" i="11"/>
  <c r="E91" i="11"/>
  <c r="H91" i="11"/>
  <c r="E346" i="11"/>
  <c r="H346" i="11"/>
  <c r="E517" i="11"/>
  <c r="H517" i="11"/>
  <c r="H548" i="11"/>
  <c r="E548" i="11"/>
  <c r="E637" i="11"/>
  <c r="H637" i="11"/>
  <c r="E690" i="11"/>
  <c r="H690" i="11"/>
  <c r="E718" i="11"/>
  <c r="H718" i="11"/>
  <c r="E808" i="11"/>
  <c r="H808" i="11"/>
  <c r="E843" i="11"/>
  <c r="H843" i="11"/>
  <c r="E864" i="11"/>
  <c r="H864" i="11"/>
  <c r="E886" i="11"/>
  <c r="H886" i="11"/>
  <c r="E941" i="11"/>
  <c r="H941" i="11"/>
  <c r="E952" i="11"/>
  <c r="H952" i="11"/>
  <c r="E1001" i="11"/>
  <c r="H1001" i="11"/>
  <c r="E1030" i="11"/>
  <c r="H1030" i="11"/>
  <c r="E1042" i="11"/>
  <c r="H1042" i="11"/>
  <c r="H1053" i="11"/>
  <c r="E1053" i="11"/>
  <c r="H1103" i="11"/>
  <c r="E1103" i="11"/>
  <c r="E1200" i="11"/>
  <c r="H1200" i="11"/>
  <c r="E1257" i="11"/>
  <c r="H1257" i="11"/>
  <c r="E7" i="11"/>
  <c r="E12" i="11"/>
  <c r="E18" i="11"/>
  <c r="H18" i="11"/>
  <c r="E23" i="11"/>
  <c r="E28" i="11"/>
  <c r="E34" i="11"/>
  <c r="H34" i="11"/>
  <c r="E39" i="11"/>
  <c r="E44" i="11"/>
  <c r="E50" i="11"/>
  <c r="H50" i="11"/>
  <c r="E55" i="11"/>
  <c r="E60" i="11"/>
  <c r="E66" i="11"/>
  <c r="H66" i="11"/>
  <c r="E77" i="11"/>
  <c r="H77" i="11"/>
  <c r="E82" i="11"/>
  <c r="E88" i="11"/>
  <c r="E94" i="11"/>
  <c r="H94" i="11"/>
  <c r="E100" i="11"/>
  <c r="E106" i="11"/>
  <c r="H106" i="11"/>
  <c r="E112" i="11"/>
  <c r="E117" i="11"/>
  <c r="H117" i="11"/>
  <c r="E123" i="11"/>
  <c r="H123" i="11"/>
  <c r="E129" i="11"/>
  <c r="H129" i="11"/>
  <c r="E146" i="11"/>
  <c r="H146" i="11"/>
  <c r="E151" i="11"/>
  <c r="E160" i="11"/>
  <c r="E169" i="11"/>
  <c r="E174" i="11"/>
  <c r="H174" i="11"/>
  <c r="E183" i="11"/>
  <c r="E192" i="11"/>
  <c r="E201" i="11"/>
  <c r="E206" i="11"/>
  <c r="H206" i="11"/>
  <c r="E215" i="11"/>
  <c r="E229" i="11"/>
  <c r="E234" i="11"/>
  <c r="H234" i="11"/>
  <c r="E243" i="11"/>
  <c r="E252" i="11"/>
  <c r="E261" i="11"/>
  <c r="E266" i="11"/>
  <c r="H266" i="11"/>
  <c r="E275" i="11"/>
  <c r="E284" i="11"/>
  <c r="E293" i="11"/>
  <c r="E298" i="11"/>
  <c r="H298" i="11"/>
  <c r="E307" i="11"/>
  <c r="E316" i="11"/>
  <c r="E325" i="11"/>
  <c r="E330" i="11"/>
  <c r="H330" i="11"/>
  <c r="E339" i="11"/>
  <c r="E348" i="11"/>
  <c r="E357" i="11"/>
  <c r="E362" i="11"/>
  <c r="H362" i="11"/>
  <c r="E371" i="11"/>
  <c r="E380" i="11"/>
  <c r="E389" i="11"/>
  <c r="E394" i="11"/>
  <c r="H394" i="11"/>
  <c r="E403" i="11"/>
  <c r="E412" i="11"/>
  <c r="E421" i="11"/>
  <c r="E426" i="11"/>
  <c r="H426" i="11"/>
  <c r="E435" i="11"/>
  <c r="E444" i="11"/>
  <c r="E453" i="11"/>
  <c r="E458" i="11"/>
  <c r="H458" i="11"/>
  <c r="E467" i="11"/>
  <c r="E472" i="11"/>
  <c r="E478" i="11"/>
  <c r="H478" i="11"/>
  <c r="E483" i="11"/>
  <c r="E488" i="11"/>
  <c r="E494" i="11"/>
  <c r="H494" i="11"/>
  <c r="E499" i="11"/>
  <c r="E504" i="11"/>
  <c r="E510" i="11"/>
  <c r="H510" i="11"/>
  <c r="E525" i="11"/>
  <c r="H525" i="11"/>
  <c r="E540" i="11"/>
  <c r="E545" i="11"/>
  <c r="E551" i="11"/>
  <c r="E556" i="11"/>
  <c r="E568" i="11"/>
  <c r="E574" i="11"/>
  <c r="H574" i="11"/>
  <c r="H579" i="11"/>
  <c r="E579" i="11"/>
  <c r="E585" i="11"/>
  <c r="H585" i="11"/>
  <c r="E596" i="11"/>
  <c r="E602" i="11"/>
  <c r="H602" i="11"/>
  <c r="E607" i="11"/>
  <c r="E618" i="11"/>
  <c r="H618" i="11"/>
  <c r="E629" i="11"/>
  <c r="H629" i="11"/>
  <c r="E644" i="11"/>
  <c r="E650" i="11"/>
  <c r="H650" i="11"/>
  <c r="H656" i="11"/>
  <c r="E656" i="11"/>
  <c r="E748" i="11"/>
  <c r="H748" i="11"/>
  <c r="E792" i="11"/>
  <c r="H792" i="11"/>
  <c r="E805" i="11"/>
  <c r="H805" i="11"/>
  <c r="E818" i="11"/>
  <c r="H818" i="11"/>
  <c r="E832" i="11"/>
  <c r="H832" i="11"/>
  <c r="E840" i="11"/>
  <c r="H840" i="11"/>
  <c r="E854" i="11"/>
  <c r="H854" i="11"/>
  <c r="E861" i="11"/>
  <c r="H861" i="11"/>
  <c r="E868" i="11"/>
  <c r="H868" i="11"/>
  <c r="E875" i="11"/>
  <c r="H875" i="11"/>
  <c r="E882" i="11"/>
  <c r="H882" i="11"/>
  <c r="E896" i="11"/>
  <c r="H896" i="11"/>
  <c r="E903" i="11"/>
  <c r="H903" i="11"/>
  <c r="E909" i="11"/>
  <c r="E921" i="11"/>
  <c r="H921" i="11"/>
  <c r="E927" i="11"/>
  <c r="E933" i="11"/>
  <c r="H933" i="11"/>
  <c r="E938" i="11"/>
  <c r="E944" i="11"/>
  <c r="H944" i="11"/>
  <c r="E949" i="11"/>
  <c r="E955" i="11"/>
  <c r="E961" i="11"/>
  <c r="H961" i="11"/>
  <c r="E967" i="11"/>
  <c r="H973" i="11"/>
  <c r="E973" i="11"/>
  <c r="E1034" i="11"/>
  <c r="H1034" i="11"/>
  <c r="E1050" i="11"/>
  <c r="H1050" i="11"/>
  <c r="E1056" i="11"/>
  <c r="H1056" i="11"/>
  <c r="H1075" i="11"/>
  <c r="E1075" i="11"/>
  <c r="H1132" i="11"/>
  <c r="E1132" i="11"/>
  <c r="H1235" i="11"/>
  <c r="E1235" i="11"/>
  <c r="E1286" i="11"/>
  <c r="H1286" i="11"/>
  <c r="E143" i="11"/>
  <c r="H143" i="11"/>
  <c r="E282" i="11"/>
  <c r="H282" i="11"/>
  <c r="E486" i="11"/>
  <c r="H486" i="11"/>
  <c r="E593" i="11"/>
  <c r="H593" i="11"/>
  <c r="E621" i="11"/>
  <c r="H621" i="11"/>
  <c r="E642" i="11"/>
  <c r="H642" i="11"/>
  <c r="E674" i="11"/>
  <c r="H674" i="11"/>
  <c r="E757" i="11"/>
  <c r="H757" i="11"/>
  <c r="E814" i="11"/>
  <c r="H814" i="11"/>
  <c r="E850" i="11"/>
  <c r="H850" i="11"/>
  <c r="E872" i="11"/>
  <c r="H872" i="11"/>
  <c r="H893" i="11"/>
  <c r="E893" i="11"/>
  <c r="E936" i="11"/>
  <c r="H936" i="11"/>
  <c r="E970" i="11"/>
  <c r="H970" i="11"/>
  <c r="E1024" i="11"/>
  <c r="H1024" i="11"/>
  <c r="E1037" i="11"/>
  <c r="H1037" i="11"/>
  <c r="E1160" i="11"/>
  <c r="H1160" i="11"/>
  <c r="H1263" i="11"/>
  <c r="E1263" i="11"/>
  <c r="E13" i="11"/>
  <c r="H13" i="11"/>
  <c r="E29" i="11"/>
  <c r="H29" i="11"/>
  <c r="E45" i="11"/>
  <c r="H45" i="11"/>
  <c r="E61" i="11"/>
  <c r="H61" i="11"/>
  <c r="E72" i="11"/>
  <c r="E78" i="11"/>
  <c r="H78" i="11"/>
  <c r="E83" i="11"/>
  <c r="H83" i="11"/>
  <c r="E89" i="11"/>
  <c r="H89" i="11"/>
  <c r="E95" i="11"/>
  <c r="H95" i="11"/>
  <c r="E101" i="11"/>
  <c r="H101" i="11"/>
  <c r="E107" i="11"/>
  <c r="H107" i="11"/>
  <c r="E118" i="11"/>
  <c r="H118" i="11"/>
  <c r="E130" i="11"/>
  <c r="H130" i="11"/>
  <c r="E135" i="11"/>
  <c r="E140" i="11"/>
  <c r="E147" i="11"/>
  <c r="H147" i="11"/>
  <c r="E156" i="11"/>
  <c r="E165" i="11"/>
  <c r="E170" i="11"/>
  <c r="H170" i="11"/>
  <c r="E179" i="11"/>
  <c r="E188" i="11"/>
  <c r="E197" i="11"/>
  <c r="E202" i="11"/>
  <c r="H202" i="11"/>
  <c r="E211" i="11"/>
  <c r="E220" i="11"/>
  <c r="E225" i="11"/>
  <c r="E230" i="11"/>
  <c r="H230" i="11"/>
  <c r="E239" i="11"/>
  <c r="E257" i="11"/>
  <c r="E262" i="11"/>
  <c r="H262" i="11"/>
  <c r="E271" i="11"/>
  <c r="E280" i="11"/>
  <c r="E289" i="11"/>
  <c r="E294" i="11"/>
  <c r="H294" i="11"/>
  <c r="E303" i="11"/>
  <c r="E312" i="11"/>
  <c r="E321" i="11"/>
  <c r="E326" i="11"/>
  <c r="H326" i="11"/>
  <c r="E335" i="11"/>
  <c r="E344" i="11"/>
  <c r="E353" i="11"/>
  <c r="E358" i="11"/>
  <c r="H358" i="11"/>
  <c r="E390" i="11"/>
  <c r="H390" i="11"/>
  <c r="E422" i="11"/>
  <c r="H422" i="11"/>
  <c r="E454" i="11"/>
  <c r="H454" i="11"/>
  <c r="E473" i="11"/>
  <c r="H473" i="11"/>
  <c r="E489" i="11"/>
  <c r="H489" i="11"/>
  <c r="E505" i="11"/>
  <c r="H505" i="11"/>
  <c r="E526" i="11"/>
  <c r="H526" i="11"/>
  <c r="E541" i="11"/>
  <c r="H541" i="11"/>
  <c r="E546" i="11"/>
  <c r="H546" i="11"/>
  <c r="E557" i="11"/>
  <c r="H557" i="11"/>
  <c r="H569" i="11"/>
  <c r="E569" i="11"/>
  <c r="E586" i="11"/>
  <c r="H586" i="11"/>
  <c r="E597" i="11"/>
  <c r="H597" i="11"/>
  <c r="E630" i="11"/>
  <c r="H630" i="11"/>
  <c r="E635" i="11"/>
  <c r="E640" i="11"/>
  <c r="E645" i="11"/>
  <c r="H645" i="11"/>
  <c r="H651" i="11"/>
  <c r="E651" i="11"/>
  <c r="E657" i="11"/>
  <c r="H657" i="11"/>
  <c r="E677" i="11"/>
  <c r="H677" i="11"/>
  <c r="E693" i="11"/>
  <c r="H693" i="11"/>
  <c r="E698" i="11"/>
  <c r="H698" i="11"/>
  <c r="E703" i="11"/>
  <c r="H703" i="11"/>
  <c r="E709" i="11"/>
  <c r="H709" i="11"/>
  <c r="E715" i="11"/>
  <c r="H715" i="11"/>
  <c r="E735" i="11"/>
  <c r="H735" i="11"/>
  <c r="E742" i="11"/>
  <c r="H742" i="11"/>
  <c r="E749" i="11"/>
  <c r="H749" i="11"/>
  <c r="E767" i="11"/>
  <c r="H767" i="11"/>
  <c r="E774" i="11"/>
  <c r="H774" i="11"/>
  <c r="E780" i="11"/>
  <c r="H780" i="11"/>
  <c r="E793" i="11"/>
  <c r="H793" i="11"/>
  <c r="E799" i="11"/>
  <c r="H799" i="11"/>
  <c r="E806" i="11"/>
  <c r="H806" i="11"/>
  <c r="E811" i="11"/>
  <c r="H811" i="11"/>
  <c r="E819" i="11"/>
  <c r="H819" i="11"/>
  <c r="E826" i="11"/>
  <c r="H826" i="11"/>
  <c r="E833" i="11"/>
  <c r="H833" i="11"/>
  <c r="E847" i="11"/>
  <c r="H847" i="11"/>
  <c r="E855" i="11"/>
  <c r="H855" i="11"/>
  <c r="E869" i="11"/>
  <c r="H869" i="11"/>
  <c r="E876" i="11"/>
  <c r="H876" i="11"/>
  <c r="E883" i="11"/>
  <c r="H883" i="11"/>
  <c r="E890" i="11"/>
  <c r="H890" i="11"/>
  <c r="E897" i="11"/>
  <c r="H897" i="11"/>
  <c r="E904" i="11"/>
  <c r="H904" i="11"/>
  <c r="E922" i="11"/>
  <c r="H922" i="11"/>
  <c r="E928" i="11"/>
  <c r="H928" i="11"/>
  <c r="H934" i="11"/>
  <c r="E934" i="11"/>
  <c r="E1005" i="11"/>
  <c r="H1005" i="11"/>
  <c r="E1016" i="11"/>
  <c r="H1016" i="11"/>
  <c r="E1022" i="11"/>
  <c r="H1022" i="11"/>
  <c r="E1045" i="11"/>
  <c r="H1045" i="11"/>
  <c r="E1057" i="11"/>
  <c r="H1057" i="11"/>
  <c r="E1126" i="11"/>
  <c r="H1126" i="11"/>
  <c r="H1177" i="11"/>
  <c r="E1177" i="11"/>
  <c r="E1274" i="11"/>
  <c r="H1274" i="11"/>
  <c r="H820" i="11"/>
  <c r="E74" i="11"/>
  <c r="H74" i="11"/>
  <c r="E158" i="11"/>
  <c r="H158" i="11"/>
  <c r="E533" i="11"/>
  <c r="H533" i="11"/>
  <c r="E582" i="11"/>
  <c r="H582" i="11"/>
  <c r="E829" i="11"/>
  <c r="H829" i="11"/>
  <c r="E8" i="11"/>
  <c r="E14" i="11"/>
  <c r="H14" i="11"/>
  <c r="E19" i="11"/>
  <c r="E24" i="11"/>
  <c r="E30" i="11"/>
  <c r="H30" i="11"/>
  <c r="E35" i="11"/>
  <c r="E40" i="11"/>
  <c r="E46" i="11"/>
  <c r="H46" i="11"/>
  <c r="E51" i="11"/>
  <c r="E56" i="11"/>
  <c r="E62" i="11"/>
  <c r="H62" i="11"/>
  <c r="E67" i="11"/>
  <c r="E79" i="11"/>
  <c r="H79" i="11"/>
  <c r="E102" i="11"/>
  <c r="H102" i="11"/>
  <c r="E113" i="11"/>
  <c r="E119" i="11"/>
  <c r="H119" i="11"/>
  <c r="E124" i="11"/>
  <c r="E141" i="11"/>
  <c r="H141" i="11"/>
  <c r="E152" i="11"/>
  <c r="E161" i="11"/>
  <c r="E166" i="11"/>
  <c r="H166" i="11"/>
  <c r="E175" i="11"/>
  <c r="E184" i="11"/>
  <c r="E193" i="11"/>
  <c r="E198" i="11"/>
  <c r="H198" i="11"/>
  <c r="E207" i="11"/>
  <c r="E216" i="11"/>
  <c r="E226" i="11"/>
  <c r="H226" i="11"/>
  <c r="E235" i="11"/>
  <c r="E244" i="11"/>
  <c r="E253" i="11"/>
  <c r="E258" i="11"/>
  <c r="H258" i="11"/>
  <c r="E267" i="11"/>
  <c r="E276" i="11"/>
  <c r="E285" i="11"/>
  <c r="E290" i="11"/>
  <c r="H290" i="11"/>
  <c r="E299" i="11"/>
  <c r="E308" i="11"/>
  <c r="E317" i="11"/>
  <c r="E322" i="11"/>
  <c r="H322" i="11"/>
  <c r="E331" i="11"/>
  <c r="E340" i="11"/>
  <c r="E349" i="11"/>
  <c r="E354" i="11"/>
  <c r="H354" i="11"/>
  <c r="E363" i="11"/>
  <c r="E372" i="11"/>
  <c r="E381" i="11"/>
  <c r="E386" i="11"/>
  <c r="H386" i="11"/>
  <c r="E395" i="11"/>
  <c r="E404" i="11"/>
  <c r="E413" i="11"/>
  <c r="E418" i="11"/>
  <c r="H418" i="11"/>
  <c r="E427" i="11"/>
  <c r="E436" i="11"/>
  <c r="E445" i="11"/>
  <c r="E450" i="11"/>
  <c r="H450" i="11"/>
  <c r="E459" i="11"/>
  <c r="E468" i="11"/>
  <c r="E474" i="11"/>
  <c r="H474" i="11"/>
  <c r="E479" i="11"/>
  <c r="E484" i="11"/>
  <c r="E490" i="11"/>
  <c r="H490" i="11"/>
  <c r="E495" i="11"/>
  <c r="E500" i="11"/>
  <c r="E506" i="11"/>
  <c r="H506" i="11"/>
  <c r="E511" i="11"/>
  <c r="E521" i="11"/>
  <c r="H521" i="11"/>
  <c r="E542" i="11"/>
  <c r="H542" i="11"/>
  <c r="E552" i="11"/>
  <c r="E558" i="11"/>
  <c r="H558" i="11"/>
  <c r="H564" i="11"/>
  <c r="E564" i="11"/>
  <c r="E570" i="11"/>
  <c r="H570" i="11"/>
  <c r="E580" i="11"/>
  <c r="E598" i="11"/>
  <c r="H598" i="11"/>
  <c r="E603" i="11"/>
  <c r="E608" i="11"/>
  <c r="E613" i="11"/>
  <c r="H613" i="11"/>
  <c r="E619" i="11"/>
  <c r="E625" i="11"/>
  <c r="H625" i="11"/>
  <c r="H631" i="11"/>
  <c r="E631" i="11"/>
  <c r="E658" i="11"/>
  <c r="H658" i="11"/>
  <c r="E678" i="11"/>
  <c r="H678" i="11"/>
  <c r="E683" i="11"/>
  <c r="E688" i="11"/>
  <c r="E694" i="11"/>
  <c r="H694" i="11"/>
  <c r="E704" i="11"/>
  <c r="H704" i="11"/>
  <c r="E710" i="11"/>
  <c r="H710" i="11"/>
  <c r="E716" i="11"/>
  <c r="H716" i="11"/>
  <c r="E729" i="11"/>
  <c r="E736" i="11"/>
  <c r="H736" i="11"/>
  <c r="E743" i="11"/>
  <c r="H743" i="11"/>
  <c r="E750" i="11"/>
  <c r="H750" i="11"/>
  <c r="E755" i="11"/>
  <c r="E762" i="11"/>
  <c r="H762" i="11"/>
  <c r="E768" i="11"/>
  <c r="H768" i="11"/>
  <c r="E775" i="11"/>
  <c r="H775" i="11"/>
  <c r="E781" i="11"/>
  <c r="H781" i="11"/>
  <c r="E794" i="11"/>
  <c r="H794" i="11"/>
  <c r="E800" i="11"/>
  <c r="H800" i="11"/>
  <c r="E812" i="11"/>
  <c r="H812" i="11"/>
  <c r="E827" i="11"/>
  <c r="H827" i="11"/>
  <c r="E834" i="11"/>
  <c r="H834" i="11"/>
  <c r="E841" i="11"/>
  <c r="E848" i="11"/>
  <c r="H848" i="11"/>
  <c r="E856" i="11"/>
  <c r="H856" i="11"/>
  <c r="E862" i="11"/>
  <c r="E870" i="11"/>
  <c r="H870" i="11"/>
  <c r="E877" i="11"/>
  <c r="H877" i="11"/>
  <c r="E884" i="11"/>
  <c r="H884" i="11"/>
  <c r="E891" i="11"/>
  <c r="H891" i="11"/>
  <c r="E910" i="11"/>
  <c r="E916" i="11"/>
  <c r="H916" i="11"/>
  <c r="H923" i="11"/>
  <c r="E923" i="11"/>
  <c r="E981" i="11"/>
  <c r="H981" i="11"/>
  <c r="E993" i="11"/>
  <c r="H993" i="11"/>
  <c r="E1006" i="11"/>
  <c r="H1006" i="11"/>
  <c r="E1017" i="11"/>
  <c r="H1017" i="11"/>
  <c r="E1028" i="11"/>
  <c r="E1035" i="11"/>
  <c r="E1046" i="11"/>
  <c r="H1046" i="11"/>
  <c r="E1051" i="11"/>
  <c r="E1058" i="11"/>
  <c r="H1058" i="11"/>
  <c r="H1064" i="11"/>
  <c r="E1064" i="11"/>
  <c r="E1114" i="11"/>
  <c r="H1114" i="11"/>
  <c r="H1229" i="11"/>
  <c r="E1229" i="11"/>
  <c r="E1078" i="11"/>
  <c r="H1078" i="11"/>
  <c r="E1084" i="11"/>
  <c r="H1084" i="11"/>
  <c r="E1090" i="11"/>
  <c r="H1090" i="11"/>
  <c r="E1113" i="11"/>
  <c r="H1113" i="11"/>
  <c r="E1125" i="11"/>
  <c r="H1125" i="11"/>
  <c r="E1153" i="11"/>
  <c r="H1153" i="11"/>
  <c r="E1166" i="11"/>
  <c r="H1166" i="11"/>
  <c r="E1176" i="11"/>
  <c r="H1176" i="11"/>
  <c r="E1193" i="11"/>
  <c r="H1193" i="11"/>
  <c r="E1216" i="11"/>
  <c r="H1216" i="11"/>
  <c r="E1228" i="11"/>
  <c r="H1228" i="11"/>
  <c r="E1234" i="11"/>
  <c r="H1234" i="11"/>
  <c r="E1256" i="11"/>
  <c r="H1256" i="11"/>
  <c r="E1262" i="11"/>
  <c r="H1262" i="11"/>
  <c r="E1273" i="11"/>
  <c r="H1273" i="11"/>
  <c r="E1285" i="11"/>
  <c r="H1285" i="11"/>
  <c r="E1120" i="11"/>
  <c r="H1120" i="11"/>
  <c r="E1138" i="11"/>
  <c r="H1138" i="11"/>
  <c r="E1161" i="11"/>
  <c r="H1161" i="11"/>
  <c r="E1201" i="11"/>
  <c r="H1201" i="11"/>
  <c r="E1206" i="11"/>
  <c r="H1206" i="11"/>
  <c r="E1212" i="11"/>
  <c r="H1212" i="11"/>
  <c r="E1218" i="11"/>
  <c r="H1218" i="11"/>
  <c r="E1246" i="11"/>
  <c r="H1246" i="11"/>
  <c r="E1280" i="11"/>
  <c r="H1280" i="11"/>
  <c r="E1287" i="11"/>
  <c r="H1287" i="11"/>
  <c r="H1258" i="11"/>
  <c r="H1172" i="11"/>
  <c r="H1087" i="11"/>
  <c r="H790" i="11"/>
  <c r="E1086" i="11"/>
  <c r="H1086" i="11"/>
  <c r="E1092" i="11"/>
  <c r="H1092" i="11"/>
  <c r="E1109" i="11"/>
  <c r="H1109" i="11"/>
  <c r="E1115" i="11"/>
  <c r="E1121" i="11"/>
  <c r="H1121" i="11"/>
  <c r="E1127" i="11"/>
  <c r="E1133" i="11"/>
  <c r="H1133" i="11"/>
  <c r="E1143" i="11"/>
  <c r="E1149" i="11"/>
  <c r="E1155" i="11"/>
  <c r="E1178" i="11"/>
  <c r="H1178" i="11"/>
  <c r="E1189" i="11"/>
  <c r="H1189" i="11"/>
  <c r="E1195" i="11"/>
  <c r="E1202" i="11"/>
  <c r="H1202" i="11"/>
  <c r="E1224" i="11"/>
  <c r="E1230" i="11"/>
  <c r="H1230" i="11"/>
  <c r="E1241" i="11"/>
  <c r="E1252" i="11"/>
  <c r="E1264" i="11"/>
  <c r="H1264" i="11"/>
  <c r="E1269" i="11"/>
  <c r="E1275" i="11"/>
  <c r="H1162" i="11"/>
  <c r="E1081" i="11"/>
  <c r="H1081" i="11"/>
  <c r="E1093" i="11"/>
  <c r="H1093" i="11"/>
  <c r="E1104" i="11"/>
  <c r="H1104" i="11"/>
  <c r="E1110" i="11"/>
  <c r="H1110" i="11"/>
  <c r="E1116" i="11"/>
  <c r="H1116" i="11"/>
  <c r="E1122" i="11"/>
  <c r="H1122" i="11"/>
  <c r="E1128" i="11"/>
  <c r="H1128" i="11"/>
  <c r="E1134" i="11"/>
  <c r="H1134" i="11"/>
  <c r="E1144" i="11"/>
  <c r="H1144" i="11"/>
  <c r="E1150" i="11"/>
  <c r="H1150" i="11"/>
  <c r="E1156" i="11"/>
  <c r="H1156" i="11"/>
  <c r="E1173" i="11"/>
  <c r="H1173" i="11"/>
  <c r="E1184" i="11"/>
  <c r="H1184" i="11"/>
  <c r="E1190" i="11"/>
  <c r="H1190" i="11"/>
  <c r="E1196" i="11"/>
  <c r="H1196" i="11"/>
  <c r="E1225" i="11"/>
  <c r="H1225" i="11"/>
  <c r="E1242" i="11"/>
  <c r="H1242" i="11"/>
  <c r="E1253" i="11"/>
  <c r="H1253" i="11"/>
  <c r="E1265" i="11"/>
  <c r="H1265" i="11"/>
  <c r="E1270" i="11"/>
  <c r="H1270" i="11"/>
  <c r="E1276" i="11"/>
  <c r="H1276" i="11"/>
  <c r="E1282" i="11"/>
  <c r="H1282" i="11"/>
  <c r="E1289" i="11"/>
  <c r="H1289" i="11"/>
  <c r="H1066" i="11"/>
  <c r="H734" i="11"/>
  <c r="E534" i="11"/>
  <c r="H534" i="11"/>
  <c r="E554" i="11"/>
  <c r="H554" i="11"/>
  <c r="E590" i="11"/>
  <c r="H590" i="11"/>
  <c r="E605" i="11"/>
  <c r="H605" i="11"/>
  <c r="E610" i="11"/>
  <c r="H610" i="11"/>
  <c r="E626" i="11"/>
  <c r="H626" i="11"/>
  <c r="E662" i="11"/>
  <c r="H662" i="11"/>
  <c r="E681" i="11"/>
  <c r="H681" i="11"/>
  <c r="E707" i="11"/>
  <c r="H707" i="11"/>
  <c r="E721" i="11"/>
  <c r="H721" i="11"/>
  <c r="E727" i="11"/>
  <c r="H727" i="11"/>
  <c r="E733" i="11"/>
  <c r="H733" i="11"/>
  <c r="E740" i="11"/>
  <c r="H740" i="11"/>
  <c r="E753" i="11"/>
  <c r="H753" i="11"/>
  <c r="E759" i="11"/>
  <c r="H759" i="11"/>
  <c r="E765" i="11"/>
  <c r="H765" i="11"/>
  <c r="E771" i="11"/>
  <c r="H771" i="11"/>
  <c r="E784" i="11"/>
  <c r="H784" i="11"/>
  <c r="E796" i="11"/>
  <c r="H796" i="11"/>
  <c r="E802" i="11"/>
  <c r="H802" i="11"/>
  <c r="E815" i="11"/>
  <c r="H815" i="11"/>
  <c r="E823" i="11"/>
  <c r="H823" i="11"/>
  <c r="E837" i="11"/>
  <c r="H837" i="11"/>
  <c r="E844" i="11"/>
  <c r="H844" i="11"/>
  <c r="E851" i="11"/>
  <c r="H851" i="11"/>
  <c r="E858" i="11"/>
  <c r="H858" i="11"/>
  <c r="E865" i="11"/>
  <c r="H865" i="11"/>
  <c r="E879" i="11"/>
  <c r="H879" i="11"/>
  <c r="E887" i="11"/>
  <c r="H887" i="11"/>
  <c r="E899" i="11"/>
  <c r="H899" i="11"/>
  <c r="E906" i="11"/>
  <c r="H906" i="11"/>
  <c r="E912" i="11"/>
  <c r="H912" i="11"/>
  <c r="E945" i="11"/>
  <c r="H945" i="11"/>
  <c r="E950" i="11"/>
  <c r="H950" i="11"/>
  <c r="E956" i="11"/>
  <c r="H956" i="11"/>
  <c r="E962" i="11"/>
  <c r="H962" i="11"/>
  <c r="E985" i="11"/>
  <c r="H985" i="11"/>
  <c r="E997" i="11"/>
  <c r="H997" i="11"/>
  <c r="E1009" i="11"/>
  <c r="H1009" i="11"/>
  <c r="E1014" i="11"/>
  <c r="H1014" i="11"/>
  <c r="E1020" i="11"/>
  <c r="H1020" i="11"/>
  <c r="E1026" i="11"/>
  <c r="H1026" i="11"/>
  <c r="E1038" i="11"/>
  <c r="H1038" i="11"/>
  <c r="E1048" i="11"/>
  <c r="H1048" i="11"/>
  <c r="E1070" i="11"/>
  <c r="H1070" i="11"/>
  <c r="E1082" i="11"/>
  <c r="H1082" i="11"/>
  <c r="E1094" i="11"/>
  <c r="H1094" i="11"/>
  <c r="E1099" i="11"/>
  <c r="E1105" i="11"/>
  <c r="H1105" i="11"/>
  <c r="E1129" i="11"/>
  <c r="H1129" i="11"/>
  <c r="E1145" i="11"/>
  <c r="H1145" i="11"/>
  <c r="E1157" i="11"/>
  <c r="H1157" i="11"/>
  <c r="E1163" i="11"/>
  <c r="E1174" i="11"/>
  <c r="H1174" i="11"/>
  <c r="E1179" i="11"/>
  <c r="E1185" i="11"/>
  <c r="H1185" i="11"/>
  <c r="E1197" i="11"/>
  <c r="H1197" i="11"/>
  <c r="E1203" i="11"/>
  <c r="E1208" i="11"/>
  <c r="H1208" i="11"/>
  <c r="E1214" i="11"/>
  <c r="H1214" i="11"/>
  <c r="E1220" i="11"/>
  <c r="H1220" i="11"/>
  <c r="E1231" i="11"/>
  <c r="E1237" i="11"/>
  <c r="H1237" i="11"/>
  <c r="E1248" i="11"/>
  <c r="H1248" i="11"/>
  <c r="E1254" i="11"/>
  <c r="H1254" i="11"/>
  <c r="E1266" i="11"/>
  <c r="H1266" i="11"/>
  <c r="H1226" i="11"/>
  <c r="E682" i="11"/>
  <c r="H682" i="11"/>
  <c r="E708" i="11"/>
  <c r="H708" i="11"/>
  <c r="E728" i="11"/>
  <c r="H728" i="11"/>
  <c r="E741" i="11"/>
  <c r="H741" i="11"/>
  <c r="E747" i="11"/>
  <c r="H747" i="11"/>
  <c r="E760" i="11"/>
  <c r="H760" i="11"/>
  <c r="E772" i="11"/>
  <c r="H772" i="11"/>
  <c r="E785" i="11"/>
  <c r="H785" i="11"/>
  <c r="E797" i="11"/>
  <c r="H797" i="11"/>
  <c r="E803" i="11"/>
  <c r="H803" i="11"/>
  <c r="E816" i="11"/>
  <c r="H816" i="11"/>
  <c r="E824" i="11"/>
  <c r="H824" i="11"/>
  <c r="E838" i="11"/>
  <c r="H838" i="11"/>
  <c r="E845" i="11"/>
  <c r="H845" i="11"/>
  <c r="E852" i="11"/>
  <c r="H852" i="11"/>
  <c r="E859" i="11"/>
  <c r="H859" i="11"/>
  <c r="E866" i="11"/>
  <c r="H866" i="11"/>
  <c r="E880" i="11"/>
  <c r="H880" i="11"/>
  <c r="E888" i="11"/>
  <c r="H888" i="11"/>
  <c r="E900" i="11"/>
  <c r="H900" i="11"/>
  <c r="E907" i="11"/>
  <c r="H907" i="11"/>
  <c r="E913" i="11"/>
  <c r="H913" i="11"/>
  <c r="E918" i="11"/>
  <c r="H918" i="11"/>
  <c r="E924" i="11"/>
  <c r="H924" i="11"/>
  <c r="E974" i="11"/>
  <c r="H974" i="11"/>
  <c r="E986" i="11"/>
  <c r="H986" i="11"/>
  <c r="E998" i="11"/>
  <c r="H998" i="11"/>
  <c r="E1010" i="11"/>
  <c r="H1010" i="11"/>
  <c r="E1032" i="11"/>
  <c r="H1032" i="11"/>
  <c r="E1054" i="11"/>
  <c r="H1054" i="11"/>
  <c r="E1065" i="11"/>
  <c r="H1065" i="11"/>
  <c r="E1088" i="11"/>
  <c r="H1088" i="11"/>
  <c r="E1100" i="11"/>
  <c r="H1100" i="11"/>
  <c r="E1106" i="11"/>
  <c r="H1106" i="11"/>
  <c r="E1146" i="11"/>
  <c r="H1146" i="11"/>
  <c r="E1158" i="11"/>
  <c r="H1158" i="11"/>
  <c r="E1164" i="11"/>
  <c r="H1164" i="11"/>
  <c r="E1180" i="11"/>
  <c r="H1180" i="11"/>
  <c r="E1186" i="11"/>
  <c r="H1186" i="11"/>
  <c r="E1198" i="11"/>
  <c r="H1198" i="11"/>
  <c r="E1209" i="11"/>
  <c r="H1209" i="11"/>
  <c r="E1221" i="11"/>
  <c r="H1221" i="11"/>
  <c r="E1232" i="11"/>
  <c r="H1232" i="11"/>
  <c r="E1238" i="11"/>
  <c r="H1238" i="11"/>
  <c r="E1249" i="11"/>
  <c r="H1249" i="11"/>
  <c r="E1291" i="11"/>
  <c r="H1291" i="11"/>
  <c r="H1130" i="11"/>
  <c r="E773" i="11"/>
  <c r="H773" i="11"/>
  <c r="E779" i="11"/>
  <c r="H779" i="11"/>
  <c r="E791" i="11"/>
  <c r="H791" i="11"/>
  <c r="E804" i="11"/>
  <c r="H804" i="11"/>
  <c r="E817" i="11"/>
  <c r="H817" i="11"/>
  <c r="E831" i="11"/>
  <c r="H831" i="11"/>
  <c r="E839" i="11"/>
  <c r="H839" i="11"/>
  <c r="E853" i="11"/>
  <c r="H853" i="11"/>
  <c r="E860" i="11"/>
  <c r="H860" i="11"/>
  <c r="E867" i="11"/>
  <c r="H867" i="11"/>
  <c r="E874" i="11"/>
  <c r="H874" i="11"/>
  <c r="E881" i="11"/>
  <c r="H881" i="11"/>
  <c r="E901" i="11"/>
  <c r="H901" i="11"/>
  <c r="E908" i="11"/>
  <c r="H908" i="11"/>
  <c r="E925" i="11"/>
  <c r="H925" i="11"/>
  <c r="E930" i="11"/>
  <c r="H930" i="11"/>
  <c r="E940" i="11"/>
  <c r="H940" i="11"/>
  <c r="E969" i="11"/>
  <c r="H969" i="11"/>
  <c r="E992" i="11"/>
  <c r="H992" i="11"/>
  <c r="E1033" i="11"/>
  <c r="H1033" i="11"/>
  <c r="E1077" i="11"/>
  <c r="H1077" i="11"/>
  <c r="E1089" i="11"/>
  <c r="H1089" i="11"/>
  <c r="E1112" i="11"/>
  <c r="H1112" i="11"/>
  <c r="E1118" i="11"/>
  <c r="H1118" i="11"/>
  <c r="E1124" i="11"/>
  <c r="H1124" i="11"/>
  <c r="E1136" i="11"/>
  <c r="H1136" i="11"/>
  <c r="E1152" i="11"/>
  <c r="H1152" i="11"/>
  <c r="E1165" i="11"/>
  <c r="H1165" i="11"/>
  <c r="E1170" i="11"/>
  <c r="H1170" i="11"/>
  <c r="E1192" i="11"/>
  <c r="H1192" i="11"/>
  <c r="E1210" i="11"/>
  <c r="H1210" i="11"/>
  <c r="E1222" i="11"/>
  <c r="H1222" i="11"/>
  <c r="E1233" i="11"/>
  <c r="H1233" i="11"/>
  <c r="E1244" i="11"/>
  <c r="H1244" i="11"/>
  <c r="E1250" i="11"/>
  <c r="H1250" i="11"/>
  <c r="E1255" i="11"/>
  <c r="E1261" i="11"/>
  <c r="H1261" i="11"/>
  <c r="E1267" i="11"/>
  <c r="E1272" i="11"/>
  <c r="H1272" i="11"/>
  <c r="E1278" i="11"/>
  <c r="H1278" i="11"/>
  <c r="E1284" i="11"/>
  <c r="H1284" i="11"/>
  <c r="A9" i="11"/>
  <c r="G8" i="11"/>
  <c r="H1290" i="11"/>
  <c r="H646" i="11"/>
  <c r="E1288" i="11"/>
  <c r="H1288" i="11"/>
  <c r="H1281" i="11"/>
  <c r="X216" i="2"/>
  <c r="S216" i="2"/>
  <c r="P216" i="2"/>
  <c r="AD720" i="2"/>
  <c r="AD721" i="2"/>
  <c r="AD722" i="2"/>
  <c r="AD723" i="2"/>
  <c r="AD724" i="2"/>
  <c r="AD725" i="2"/>
  <c r="AD726" i="2"/>
  <c r="AD727" i="2"/>
  <c r="AD728" i="2"/>
  <c r="AD729" i="2"/>
  <c r="AD730" i="2"/>
  <c r="AD731" i="2"/>
  <c r="AD732" i="2"/>
  <c r="AD733" i="2"/>
  <c r="AD734" i="2"/>
  <c r="AD735" i="2"/>
  <c r="AD736" i="2"/>
  <c r="AD737" i="2"/>
  <c r="AD738" i="2"/>
  <c r="AD739" i="2"/>
  <c r="AD740" i="2"/>
  <c r="AD741" i="2"/>
  <c r="AD742" i="2"/>
  <c r="AD743" i="2"/>
  <c r="AD744" i="2"/>
  <c r="AD745" i="2"/>
  <c r="AD746" i="2"/>
  <c r="AD747" i="2"/>
  <c r="AD748" i="2"/>
  <c r="AD749" i="2"/>
  <c r="AD750" i="2"/>
  <c r="AD751" i="2"/>
  <c r="AD752" i="2"/>
  <c r="AD753" i="2"/>
  <c r="AD754" i="2"/>
  <c r="AD755" i="2"/>
  <c r="AD756" i="2"/>
  <c r="AD757" i="2"/>
  <c r="AD758" i="2"/>
  <c r="AD759" i="2"/>
  <c r="AD760" i="2"/>
  <c r="AD761" i="2"/>
  <c r="AD762" i="2"/>
  <c r="AD763" i="2"/>
  <c r="AD764" i="2"/>
  <c r="AD765" i="2"/>
  <c r="AD766" i="2"/>
  <c r="AD767" i="2"/>
  <c r="AD768" i="2"/>
  <c r="AD769" i="2"/>
  <c r="AD770" i="2"/>
  <c r="AD771" i="2"/>
  <c r="AD772" i="2"/>
  <c r="AD773" i="2"/>
  <c r="AD774" i="2"/>
  <c r="AD775" i="2"/>
  <c r="AD776" i="2"/>
  <c r="AD777" i="2"/>
  <c r="AD778" i="2"/>
  <c r="AD779" i="2"/>
  <c r="AD780" i="2"/>
  <c r="AD781" i="2"/>
  <c r="AD782" i="2"/>
  <c r="AD783" i="2"/>
  <c r="AD784" i="2"/>
  <c r="AD785" i="2"/>
  <c r="AD786" i="2"/>
  <c r="AD787" i="2"/>
  <c r="AD788" i="2"/>
  <c r="AD789" i="2"/>
  <c r="AD790" i="2"/>
  <c r="AD791" i="2"/>
  <c r="AD792" i="2"/>
  <c r="AD793" i="2"/>
  <c r="AD794" i="2"/>
  <c r="AD795" i="2"/>
  <c r="AD796" i="2"/>
  <c r="AD797" i="2"/>
  <c r="AD798" i="2"/>
  <c r="AD799" i="2"/>
  <c r="AD800" i="2"/>
  <c r="AD801" i="2"/>
  <c r="AD802" i="2"/>
  <c r="AD803" i="2"/>
  <c r="AD804" i="2"/>
  <c r="AD805" i="2"/>
  <c r="AD807" i="2"/>
  <c r="AD808" i="2"/>
  <c r="AD809" i="2"/>
  <c r="AD810" i="2"/>
  <c r="AD811" i="2"/>
  <c r="AD812" i="2"/>
  <c r="AD813" i="2"/>
  <c r="AD814" i="2"/>
  <c r="AD815" i="2"/>
  <c r="AD816" i="2"/>
  <c r="AD817" i="2"/>
  <c r="AD818" i="2"/>
  <c r="AD819" i="2"/>
  <c r="AD820" i="2"/>
  <c r="AD821" i="2"/>
  <c r="AD822" i="2"/>
  <c r="AD823" i="2"/>
  <c r="AD824" i="2"/>
  <c r="AD825" i="2"/>
  <c r="AD826" i="2"/>
  <c r="AD827" i="2"/>
  <c r="AD828" i="2"/>
  <c r="AD829" i="2"/>
  <c r="AD830" i="2"/>
  <c r="AD831" i="2"/>
  <c r="AD832" i="2"/>
  <c r="AD833" i="2"/>
  <c r="AD834" i="2"/>
  <c r="AD835" i="2"/>
  <c r="AD836" i="2"/>
  <c r="AD837" i="2"/>
  <c r="AD838" i="2"/>
  <c r="AD839" i="2"/>
  <c r="AD840" i="2"/>
  <c r="AD841" i="2"/>
  <c r="AD842" i="2"/>
  <c r="AD843" i="2"/>
  <c r="AD844" i="2"/>
  <c r="AD845" i="2"/>
  <c r="AD846" i="2"/>
  <c r="AD847" i="2"/>
  <c r="AD848" i="2"/>
  <c r="AD849" i="2"/>
  <c r="AD850" i="2"/>
  <c r="AD851" i="2"/>
  <c r="AD852" i="2"/>
  <c r="AD853" i="2"/>
  <c r="AD854" i="2"/>
  <c r="AD855" i="2"/>
  <c r="AD856" i="2"/>
  <c r="AD857" i="2"/>
  <c r="AD858" i="2"/>
  <c r="AD859" i="2"/>
  <c r="AD860" i="2"/>
  <c r="AD861" i="2"/>
  <c r="AD862" i="2"/>
  <c r="AD863" i="2"/>
  <c r="AD864" i="2"/>
  <c r="AD865" i="2"/>
  <c r="AD866" i="2"/>
  <c r="AD867" i="2"/>
  <c r="AD868" i="2"/>
  <c r="AD869" i="2"/>
  <c r="AD870" i="2"/>
  <c r="AD871" i="2"/>
  <c r="AD872" i="2"/>
  <c r="AD873" i="2"/>
  <c r="AD874" i="2"/>
  <c r="AD875" i="2"/>
  <c r="AD876" i="2"/>
  <c r="AD877" i="2"/>
  <c r="AD878" i="2"/>
  <c r="AD879" i="2"/>
  <c r="AD880" i="2"/>
  <c r="AD881" i="2"/>
  <c r="AD882" i="2"/>
  <c r="AD883" i="2"/>
  <c r="AD884" i="2"/>
  <c r="AD885" i="2"/>
  <c r="AD886" i="2"/>
  <c r="AD887" i="2"/>
  <c r="AD888" i="2"/>
  <c r="AD889" i="2"/>
  <c r="AD890" i="2"/>
  <c r="AD891" i="2"/>
  <c r="AD892" i="2"/>
  <c r="AD893" i="2"/>
  <c r="AD894" i="2"/>
  <c r="AD895" i="2"/>
  <c r="AD896" i="2"/>
  <c r="AD897" i="2"/>
  <c r="AD898" i="2"/>
  <c r="AD899" i="2"/>
  <c r="AD900" i="2"/>
  <c r="AD901" i="2"/>
  <c r="AD902" i="2"/>
  <c r="AD903" i="2"/>
  <c r="AD904" i="2"/>
  <c r="AD905" i="2"/>
  <c r="AD906" i="2"/>
  <c r="AD907" i="2"/>
  <c r="AD908" i="2"/>
  <c r="AD909" i="2"/>
  <c r="AD910" i="2"/>
  <c r="AD911" i="2"/>
  <c r="AD912" i="2"/>
  <c r="AD913" i="2"/>
  <c r="AD914" i="2"/>
  <c r="AD915" i="2"/>
  <c r="AD916" i="2"/>
  <c r="AD917" i="2"/>
  <c r="AD918" i="2"/>
  <c r="AD919" i="2"/>
  <c r="AD920" i="2"/>
  <c r="AD921" i="2"/>
  <c r="AD922" i="2"/>
  <c r="AD923" i="2"/>
  <c r="AD924" i="2"/>
  <c r="AD925" i="2"/>
  <c r="AD926" i="2"/>
  <c r="AD927" i="2"/>
  <c r="AD928" i="2"/>
  <c r="AD929" i="2"/>
  <c r="AD930" i="2"/>
  <c r="AD931" i="2"/>
  <c r="AD932" i="2"/>
  <c r="AD933" i="2"/>
  <c r="AD934" i="2"/>
  <c r="AD935" i="2"/>
  <c r="AD936" i="2"/>
  <c r="AD937" i="2"/>
  <c r="AD938" i="2"/>
  <c r="AD939" i="2"/>
  <c r="AD940" i="2"/>
  <c r="AD941" i="2"/>
  <c r="AD942" i="2"/>
  <c r="AD943" i="2"/>
  <c r="AD944" i="2"/>
  <c r="AD945" i="2"/>
  <c r="AD946" i="2"/>
  <c r="AD947" i="2"/>
  <c r="AD948" i="2"/>
  <c r="AD949" i="2"/>
  <c r="AD950" i="2"/>
  <c r="AD951" i="2"/>
  <c r="AD952" i="2"/>
  <c r="AD953" i="2"/>
  <c r="AD954" i="2"/>
  <c r="AD955" i="2"/>
  <c r="AD956" i="2"/>
  <c r="AD957" i="2"/>
  <c r="AD958" i="2"/>
  <c r="AD959" i="2"/>
  <c r="AD960" i="2"/>
  <c r="AD961" i="2"/>
  <c r="AD962" i="2"/>
  <c r="AD963" i="2"/>
  <c r="AD964" i="2"/>
  <c r="AD965" i="2"/>
  <c r="AD966" i="2"/>
  <c r="AD967" i="2"/>
  <c r="AD968" i="2"/>
  <c r="AD969" i="2"/>
  <c r="AD970" i="2"/>
  <c r="AD971" i="2"/>
  <c r="AD972" i="2"/>
  <c r="AD973" i="2"/>
  <c r="AD974" i="2"/>
  <c r="AD975" i="2"/>
  <c r="AD976" i="2"/>
  <c r="AD977" i="2"/>
  <c r="AD978" i="2"/>
  <c r="AD979" i="2"/>
  <c r="AD980" i="2"/>
  <c r="AD981" i="2"/>
  <c r="AD982" i="2"/>
  <c r="AD983" i="2"/>
  <c r="AD984" i="2"/>
  <c r="AD985" i="2"/>
  <c r="AD986" i="2"/>
  <c r="AD987" i="2"/>
  <c r="AD988" i="2"/>
  <c r="AD989" i="2"/>
  <c r="AD990" i="2"/>
  <c r="AD991" i="2"/>
  <c r="AD992" i="2"/>
  <c r="AD993" i="2"/>
  <c r="AD994" i="2"/>
  <c r="AD995" i="2"/>
  <c r="AD996" i="2"/>
  <c r="AD997" i="2"/>
  <c r="AD998" i="2"/>
  <c r="AD999" i="2"/>
  <c r="AD1000" i="2"/>
  <c r="AD1001" i="2"/>
  <c r="AD1002" i="2"/>
  <c r="AD1003" i="2"/>
  <c r="AD1004" i="2"/>
  <c r="AD1005" i="2"/>
  <c r="AD1006" i="2"/>
  <c r="AD1007" i="2"/>
  <c r="AD1008" i="2"/>
  <c r="AD1009" i="2"/>
  <c r="AD1010" i="2"/>
  <c r="AD1011" i="2"/>
  <c r="AD1012" i="2"/>
  <c r="AD1013" i="2"/>
  <c r="AD1014" i="2"/>
  <c r="AD1015" i="2"/>
  <c r="AD1016" i="2"/>
  <c r="AD1017" i="2"/>
  <c r="AD1018" i="2"/>
  <c r="AD1019" i="2"/>
  <c r="AD1020" i="2"/>
  <c r="AD1021" i="2"/>
  <c r="AD1022" i="2"/>
  <c r="AD1023" i="2"/>
  <c r="AD1024" i="2"/>
  <c r="AD1025" i="2"/>
  <c r="AD1026" i="2"/>
  <c r="AD1027" i="2"/>
  <c r="AD1028" i="2"/>
  <c r="AD1029" i="2"/>
  <c r="AD1030" i="2"/>
  <c r="AD1031" i="2"/>
  <c r="AD1032" i="2"/>
  <c r="AD1033" i="2"/>
  <c r="AD1034" i="2"/>
  <c r="AD1035" i="2"/>
  <c r="AD1036" i="2"/>
  <c r="AD1037" i="2"/>
  <c r="AD1038" i="2"/>
  <c r="AD1039" i="2"/>
  <c r="AD1040" i="2"/>
  <c r="AD1041" i="2"/>
  <c r="AD1042" i="2"/>
  <c r="AD1043" i="2"/>
  <c r="AD1044" i="2"/>
  <c r="AD1045" i="2"/>
  <c r="AD1046" i="2"/>
  <c r="AD1047" i="2"/>
  <c r="AD1048" i="2"/>
  <c r="AD1049" i="2"/>
  <c r="AD1050" i="2"/>
  <c r="AD1051" i="2"/>
  <c r="AD1052" i="2"/>
  <c r="AD1053" i="2"/>
  <c r="AD1054" i="2"/>
  <c r="AD1055" i="2"/>
  <c r="AD1056" i="2"/>
  <c r="AD1057" i="2"/>
  <c r="AD1058" i="2"/>
  <c r="AD1059" i="2"/>
  <c r="AD1060" i="2"/>
  <c r="AD1061" i="2"/>
  <c r="AD1062" i="2"/>
  <c r="AD1063" i="2"/>
  <c r="AD1064" i="2"/>
  <c r="AD1065" i="2"/>
  <c r="AD1066" i="2"/>
  <c r="AD1067" i="2"/>
  <c r="AD1068" i="2"/>
  <c r="AD1069" i="2"/>
  <c r="AD1070" i="2"/>
  <c r="AD1071" i="2"/>
  <c r="AD1072" i="2"/>
  <c r="AD1073" i="2"/>
  <c r="AD1074" i="2"/>
  <c r="AD1075" i="2"/>
  <c r="AD1076" i="2"/>
  <c r="AD1077" i="2"/>
  <c r="AD1078" i="2"/>
  <c r="AD1079" i="2"/>
  <c r="AD1080" i="2"/>
  <c r="AD1081" i="2"/>
  <c r="AD1082" i="2"/>
  <c r="AD1083" i="2"/>
  <c r="AD1084" i="2"/>
  <c r="AD1085" i="2"/>
  <c r="AD1086" i="2"/>
  <c r="AD1087" i="2"/>
  <c r="AD1088" i="2"/>
  <c r="AD1089" i="2"/>
  <c r="AD1090" i="2"/>
  <c r="AD1091" i="2"/>
  <c r="AD1092" i="2"/>
  <c r="AD1093" i="2"/>
  <c r="AD1094" i="2"/>
  <c r="AD1095" i="2"/>
  <c r="AD1096" i="2"/>
  <c r="AD1097" i="2"/>
  <c r="AD1098" i="2"/>
  <c r="AD1099" i="2"/>
  <c r="AD1100" i="2"/>
  <c r="AD1101" i="2"/>
  <c r="AD1102" i="2"/>
  <c r="AD1103" i="2"/>
  <c r="AD1104" i="2"/>
  <c r="AD1105" i="2"/>
  <c r="AD1106" i="2"/>
  <c r="AD1107" i="2"/>
  <c r="AD1108" i="2"/>
  <c r="AD1109" i="2"/>
  <c r="AD1110" i="2"/>
  <c r="AD1111" i="2"/>
  <c r="AD1112" i="2"/>
  <c r="AD1113" i="2"/>
  <c r="AD1114" i="2"/>
  <c r="AD1115" i="2"/>
  <c r="AD1116" i="2"/>
  <c r="AD1117" i="2"/>
  <c r="AD1118" i="2"/>
  <c r="AD1119" i="2"/>
  <c r="AD1120" i="2"/>
  <c r="AD1121" i="2"/>
  <c r="AD1122" i="2"/>
  <c r="AD1123" i="2"/>
  <c r="AD1124" i="2"/>
  <c r="AD1125" i="2"/>
  <c r="AD1126" i="2"/>
  <c r="AD1127" i="2"/>
  <c r="AD1128" i="2"/>
  <c r="AD1129" i="2"/>
  <c r="AD1130" i="2"/>
  <c r="AD1131" i="2"/>
  <c r="AD1132" i="2"/>
  <c r="AD1133" i="2"/>
  <c r="AD1134" i="2"/>
  <c r="AD1135" i="2"/>
  <c r="AD1136" i="2"/>
  <c r="AD1137" i="2"/>
  <c r="AD1138" i="2"/>
  <c r="AD1139" i="2"/>
  <c r="AD1140" i="2"/>
  <c r="AD1141" i="2"/>
  <c r="AD1142" i="2"/>
  <c r="AD1143" i="2"/>
  <c r="AD1144" i="2"/>
  <c r="AD1145" i="2"/>
  <c r="AD1146" i="2"/>
  <c r="AD1147" i="2"/>
  <c r="AD1148" i="2"/>
  <c r="AD1149" i="2"/>
  <c r="AD1150" i="2"/>
  <c r="AD1151" i="2"/>
  <c r="AD1152" i="2"/>
  <c r="AD1153" i="2"/>
  <c r="AD1154" i="2"/>
  <c r="AD1155" i="2"/>
  <c r="AD1156" i="2"/>
  <c r="AD1157" i="2"/>
  <c r="AD1158" i="2"/>
  <c r="AD1159" i="2"/>
  <c r="AD1160" i="2"/>
  <c r="AD1161" i="2"/>
  <c r="AD1162" i="2"/>
  <c r="AD1163" i="2"/>
  <c r="AD1164" i="2"/>
  <c r="AD1165" i="2"/>
  <c r="AD1166" i="2"/>
  <c r="AD1167" i="2"/>
  <c r="AD1168" i="2"/>
  <c r="AD1169" i="2"/>
  <c r="AD1170" i="2"/>
  <c r="AD1171" i="2"/>
  <c r="AD1172" i="2"/>
  <c r="AD1173" i="2"/>
  <c r="AD1174" i="2"/>
  <c r="AD1175" i="2"/>
  <c r="AD1176" i="2"/>
  <c r="AD1177" i="2"/>
  <c r="AD1178" i="2"/>
  <c r="AD1179" i="2"/>
  <c r="AD1180" i="2"/>
  <c r="AD1181" i="2"/>
  <c r="AD1182" i="2"/>
  <c r="AD1183" i="2"/>
  <c r="AD1184" i="2"/>
  <c r="AD1185" i="2"/>
  <c r="AD1186" i="2"/>
  <c r="AD1187" i="2"/>
  <c r="AD1188" i="2"/>
  <c r="AD1189" i="2"/>
  <c r="AD1190" i="2"/>
  <c r="AD1191" i="2"/>
  <c r="AD1192" i="2"/>
  <c r="AD1193" i="2"/>
  <c r="AD1194" i="2"/>
  <c r="AD1195" i="2"/>
  <c r="AD1196" i="2"/>
  <c r="AD1197" i="2"/>
  <c r="AD1198" i="2"/>
  <c r="AD1199" i="2"/>
  <c r="AD1200" i="2"/>
  <c r="AD1201" i="2"/>
  <c r="AD1202" i="2"/>
  <c r="AD1203" i="2"/>
  <c r="AD1204" i="2"/>
  <c r="AD1205" i="2"/>
  <c r="AD1206" i="2"/>
  <c r="AD1207" i="2"/>
  <c r="AD1208" i="2"/>
  <c r="AD1209" i="2"/>
  <c r="AD1210" i="2"/>
  <c r="AD1211" i="2"/>
  <c r="AD1212" i="2"/>
  <c r="AD1213" i="2"/>
  <c r="AD1214" i="2"/>
  <c r="AD1215" i="2"/>
  <c r="AD1216" i="2"/>
  <c r="AD1217" i="2"/>
  <c r="AD1218" i="2"/>
  <c r="AD1219" i="2"/>
  <c r="AD1220" i="2"/>
  <c r="AD1221" i="2"/>
  <c r="AD1222" i="2"/>
  <c r="AD1223" i="2"/>
  <c r="AD1224" i="2"/>
  <c r="AD1225" i="2"/>
  <c r="AD1226" i="2"/>
  <c r="AD1227" i="2"/>
  <c r="AD1228" i="2"/>
  <c r="AD1229" i="2"/>
  <c r="AD1230" i="2"/>
  <c r="AD1231" i="2"/>
  <c r="AD1232" i="2"/>
  <c r="AD1233" i="2"/>
  <c r="AD1234" i="2"/>
  <c r="AD1235" i="2"/>
  <c r="AD1236" i="2"/>
  <c r="AD1237" i="2"/>
  <c r="AD1238" i="2"/>
  <c r="AD1239" i="2"/>
  <c r="AD1240" i="2"/>
  <c r="AD1241" i="2"/>
  <c r="AD1242" i="2"/>
  <c r="AD1243" i="2"/>
  <c r="AD1244" i="2"/>
  <c r="AD1245" i="2"/>
  <c r="AD1246" i="2"/>
  <c r="AD1247" i="2"/>
  <c r="AD1248" i="2"/>
  <c r="AD1249" i="2"/>
  <c r="AD1250" i="2"/>
  <c r="AD1251" i="2"/>
  <c r="AD1252" i="2"/>
  <c r="AD1253" i="2"/>
  <c r="AD1254" i="2"/>
  <c r="AD1255" i="2"/>
  <c r="AD1256" i="2"/>
  <c r="AD1257" i="2"/>
  <c r="AD1258" i="2"/>
  <c r="AD1259" i="2"/>
  <c r="AD1260" i="2"/>
  <c r="AD1261" i="2"/>
  <c r="AD1262" i="2"/>
  <c r="AD1263" i="2"/>
  <c r="AD1264" i="2"/>
  <c r="AD1265" i="2"/>
  <c r="AD1266" i="2"/>
  <c r="AD1267" i="2"/>
  <c r="AD1268" i="2"/>
  <c r="AD1269" i="2"/>
  <c r="AD1270" i="2"/>
  <c r="AD1271" i="2"/>
  <c r="AD1272" i="2"/>
  <c r="AD1273" i="2"/>
  <c r="AD1274" i="2"/>
  <c r="AD1275" i="2"/>
  <c r="AD1276" i="2"/>
  <c r="AD1277" i="2"/>
  <c r="AD1278" i="2"/>
  <c r="AD1279" i="2"/>
  <c r="AD1280" i="2"/>
  <c r="AD1281" i="2"/>
  <c r="AD1282" i="2"/>
  <c r="AD1283" i="2"/>
  <c r="AD1284" i="2"/>
  <c r="AD1285" i="2"/>
  <c r="AD1286" i="2"/>
  <c r="AD1287" i="2"/>
  <c r="AD1288" i="2"/>
  <c r="AD1289" i="2"/>
  <c r="AD1290" i="2"/>
  <c r="AD1291" i="2"/>
  <c r="AC1136" i="2"/>
  <c r="AC1137" i="2"/>
  <c r="AC1138" i="2"/>
  <c r="AC1140" i="2"/>
  <c r="AC1141" i="2"/>
  <c r="AC1142" i="2"/>
  <c r="AC1143" i="2"/>
  <c r="AC1144" i="2"/>
  <c r="AC1145" i="2"/>
  <c r="AC1146" i="2"/>
  <c r="AC1147" i="2"/>
  <c r="AC1148" i="2"/>
  <c r="AC1149" i="2"/>
  <c r="AC1150" i="2"/>
  <c r="AC1151" i="2"/>
  <c r="AC1152" i="2"/>
  <c r="AC1153" i="2"/>
  <c r="AC1154" i="2"/>
  <c r="AC1155" i="2"/>
  <c r="AC1156" i="2"/>
  <c r="AC1157" i="2"/>
  <c r="AC1158" i="2"/>
  <c r="AC1159" i="2"/>
  <c r="AC1160" i="2"/>
  <c r="AC1161" i="2"/>
  <c r="AC1162" i="2"/>
  <c r="AC1163" i="2"/>
  <c r="AC1164" i="2"/>
  <c r="AC1165" i="2"/>
  <c r="AC1166" i="2"/>
  <c r="AC1167" i="2"/>
  <c r="AC1168" i="2"/>
  <c r="AC1169" i="2"/>
  <c r="AC1170" i="2"/>
  <c r="AC1171" i="2"/>
  <c r="AC1172" i="2"/>
  <c r="AC1173" i="2"/>
  <c r="AC1174" i="2"/>
  <c r="AC1175" i="2"/>
  <c r="AC1176" i="2"/>
  <c r="AC1177" i="2"/>
  <c r="AC1178" i="2"/>
  <c r="AC1179" i="2"/>
  <c r="AC1180" i="2"/>
  <c r="AC1181" i="2"/>
  <c r="AC1182" i="2"/>
  <c r="AC1183" i="2"/>
  <c r="AC1184" i="2"/>
  <c r="AC1185" i="2"/>
  <c r="AC1186" i="2"/>
  <c r="AC1187" i="2"/>
  <c r="AC1188" i="2"/>
  <c r="AC1189" i="2"/>
  <c r="AC1190" i="2"/>
  <c r="AC1191" i="2"/>
  <c r="AC1192" i="2"/>
  <c r="AC1193" i="2"/>
  <c r="AC1194" i="2"/>
  <c r="AC1195" i="2"/>
  <c r="AC1196" i="2"/>
  <c r="AC1197" i="2"/>
  <c r="AC1198" i="2"/>
  <c r="AC1199" i="2"/>
  <c r="AC1200" i="2"/>
  <c r="AC1201" i="2"/>
  <c r="AC1202" i="2"/>
  <c r="AC1203" i="2"/>
  <c r="AC1204" i="2"/>
  <c r="AC1205" i="2"/>
  <c r="AC1206" i="2"/>
  <c r="AC1207" i="2"/>
  <c r="AC1208" i="2"/>
  <c r="AC1209" i="2"/>
  <c r="AC1210" i="2"/>
  <c r="AC1211" i="2"/>
  <c r="AC1212" i="2"/>
  <c r="AC1213" i="2"/>
  <c r="AC1214" i="2"/>
  <c r="AC1215" i="2"/>
  <c r="AC1216" i="2"/>
  <c r="AC1217" i="2"/>
  <c r="AC1218" i="2"/>
  <c r="AC1219" i="2"/>
  <c r="AC1220" i="2"/>
  <c r="AC1221" i="2"/>
  <c r="AC1222" i="2"/>
  <c r="AC1223" i="2"/>
  <c r="AC1224" i="2"/>
  <c r="AC1225" i="2"/>
  <c r="AC1226" i="2"/>
  <c r="AC1227" i="2"/>
  <c r="AC1228" i="2"/>
  <c r="AC1229" i="2"/>
  <c r="AC1230" i="2"/>
  <c r="AC1231" i="2"/>
  <c r="AC1232" i="2"/>
  <c r="AC1233" i="2"/>
  <c r="AC1234" i="2"/>
  <c r="AC1235" i="2"/>
  <c r="AC1236" i="2"/>
  <c r="AC1237" i="2"/>
  <c r="AC1238" i="2"/>
  <c r="AC1239" i="2"/>
  <c r="AC1240" i="2"/>
  <c r="AC1241" i="2"/>
  <c r="AC1242" i="2"/>
  <c r="AC1243" i="2"/>
  <c r="AC1244" i="2"/>
  <c r="AC1245" i="2"/>
  <c r="AC1246" i="2"/>
  <c r="AC1247" i="2"/>
  <c r="AC1248" i="2"/>
  <c r="AC1249" i="2"/>
  <c r="AC1250" i="2"/>
  <c r="AC1251" i="2"/>
  <c r="AC1252" i="2"/>
  <c r="AC1253" i="2"/>
  <c r="AC1254" i="2"/>
  <c r="AC1255" i="2"/>
  <c r="AC1256" i="2"/>
  <c r="AC1257" i="2"/>
  <c r="AC1258" i="2"/>
  <c r="AC1259" i="2"/>
  <c r="AC1260" i="2"/>
  <c r="AC1261" i="2"/>
  <c r="AC1262" i="2"/>
  <c r="AC1263" i="2"/>
  <c r="AC1264" i="2"/>
  <c r="AC1265" i="2"/>
  <c r="AC1266" i="2"/>
  <c r="AC1267" i="2"/>
  <c r="AC1268" i="2"/>
  <c r="AC1269" i="2"/>
  <c r="AC1270" i="2"/>
  <c r="AC1271" i="2"/>
  <c r="AC1272" i="2"/>
  <c r="AC1273" i="2"/>
  <c r="AC1274" i="2"/>
  <c r="AC1275" i="2"/>
  <c r="AC1276" i="2"/>
  <c r="AC1277" i="2"/>
  <c r="AC1278" i="2"/>
  <c r="AC1279" i="2"/>
  <c r="AC1280" i="2"/>
  <c r="AC1281" i="2"/>
  <c r="AC1282" i="2"/>
  <c r="AC1283" i="2"/>
  <c r="AC1284" i="2"/>
  <c r="AC1285" i="2"/>
  <c r="AC1286" i="2"/>
  <c r="AC1287" i="2"/>
  <c r="AC1288" i="2"/>
  <c r="AC1289" i="2"/>
  <c r="AC1290" i="2"/>
  <c r="AC1291" i="2"/>
  <c r="AC877" i="2"/>
  <c r="AC878" i="2"/>
  <c r="AC879" i="2"/>
  <c r="AC880" i="2"/>
  <c r="AC881" i="2"/>
  <c r="AC882" i="2"/>
  <c r="AC883" i="2"/>
  <c r="AC884" i="2"/>
  <c r="AC885" i="2"/>
  <c r="AC886" i="2"/>
  <c r="AC887" i="2"/>
  <c r="AC888" i="2"/>
  <c r="AC889" i="2"/>
  <c r="AC890" i="2"/>
  <c r="AC891" i="2"/>
  <c r="AC892" i="2"/>
  <c r="AC893" i="2"/>
  <c r="AC894" i="2"/>
  <c r="AC895" i="2"/>
  <c r="AC896" i="2"/>
  <c r="AC897" i="2"/>
  <c r="AC898" i="2"/>
  <c r="AC899" i="2"/>
  <c r="AC900" i="2"/>
  <c r="AC901" i="2"/>
  <c r="AC902" i="2"/>
  <c r="AC903" i="2"/>
  <c r="AC904" i="2"/>
  <c r="AC905" i="2"/>
  <c r="AC906" i="2"/>
  <c r="AC907" i="2"/>
  <c r="AC908" i="2"/>
  <c r="AC909" i="2"/>
  <c r="AC910" i="2"/>
  <c r="AC911" i="2"/>
  <c r="AC912" i="2"/>
  <c r="AC913" i="2"/>
  <c r="AC914" i="2"/>
  <c r="AC915" i="2"/>
  <c r="AC916" i="2"/>
  <c r="AC917" i="2"/>
  <c r="AC918" i="2"/>
  <c r="AC919" i="2"/>
  <c r="AC920" i="2"/>
  <c r="AC921" i="2"/>
  <c r="AC922" i="2"/>
  <c r="AC923" i="2"/>
  <c r="AC924" i="2"/>
  <c r="AC925" i="2"/>
  <c r="AC926" i="2"/>
  <c r="AC927" i="2"/>
  <c r="AC928" i="2"/>
  <c r="AC929" i="2"/>
  <c r="AC930" i="2"/>
  <c r="AC931" i="2"/>
  <c r="AC932" i="2"/>
  <c r="AC933" i="2"/>
  <c r="AC934" i="2"/>
  <c r="AC935" i="2"/>
  <c r="AC936" i="2"/>
  <c r="AC937" i="2"/>
  <c r="AC938" i="2"/>
  <c r="AC939" i="2"/>
  <c r="AC940" i="2"/>
  <c r="AC941" i="2"/>
  <c r="AC942" i="2"/>
  <c r="AC943" i="2"/>
  <c r="AC944" i="2"/>
  <c r="AC945" i="2"/>
  <c r="AC946" i="2"/>
  <c r="AC947" i="2"/>
  <c r="AC948" i="2"/>
  <c r="AC949" i="2"/>
  <c r="AC950" i="2"/>
  <c r="AC951" i="2"/>
  <c r="AC952" i="2"/>
  <c r="AC953" i="2"/>
  <c r="AC954" i="2"/>
  <c r="AC955" i="2"/>
  <c r="AC956" i="2"/>
  <c r="AC957" i="2"/>
  <c r="AC958" i="2"/>
  <c r="AC959" i="2"/>
  <c r="AC960" i="2"/>
  <c r="AC961" i="2"/>
  <c r="AC962" i="2"/>
  <c r="AC963" i="2"/>
  <c r="AC964" i="2"/>
  <c r="AC965" i="2"/>
  <c r="AC966" i="2"/>
  <c r="AC967" i="2"/>
  <c r="AC968" i="2"/>
  <c r="AC969" i="2"/>
  <c r="AC970" i="2"/>
  <c r="AC971" i="2"/>
  <c r="AC972" i="2"/>
  <c r="AC973" i="2"/>
  <c r="AC974" i="2"/>
  <c r="AC975" i="2"/>
  <c r="AC976" i="2"/>
  <c r="AC977" i="2"/>
  <c r="AC978" i="2"/>
  <c r="AC979" i="2"/>
  <c r="AC980" i="2"/>
  <c r="AC981" i="2"/>
  <c r="AC982" i="2"/>
  <c r="AC983" i="2"/>
  <c r="AC984" i="2"/>
  <c r="AC985" i="2"/>
  <c r="AC986" i="2"/>
  <c r="AC987" i="2"/>
  <c r="AC988" i="2"/>
  <c r="AC989" i="2"/>
  <c r="AC990" i="2"/>
  <c r="AC991" i="2"/>
  <c r="AC992" i="2"/>
  <c r="AC993" i="2"/>
  <c r="AC994" i="2"/>
  <c r="AC995" i="2"/>
  <c r="AC996" i="2"/>
  <c r="AC997" i="2"/>
  <c r="AC998" i="2"/>
  <c r="AC999" i="2"/>
  <c r="AC1000" i="2"/>
  <c r="AC1001" i="2"/>
  <c r="AC1002" i="2"/>
  <c r="AC1003" i="2"/>
  <c r="AC1004" i="2"/>
  <c r="AC1005" i="2"/>
  <c r="AC1006" i="2"/>
  <c r="AC1007" i="2"/>
  <c r="AC1008" i="2"/>
  <c r="AC1009" i="2"/>
  <c r="AC1010" i="2"/>
  <c r="AC1011" i="2"/>
  <c r="AC1012" i="2"/>
  <c r="AC1013" i="2"/>
  <c r="AC1014" i="2"/>
  <c r="AC1015" i="2"/>
  <c r="AC1016" i="2"/>
  <c r="AC1017" i="2"/>
  <c r="AC1018" i="2"/>
  <c r="AC1019" i="2"/>
  <c r="AC1020" i="2"/>
  <c r="AC1021" i="2"/>
  <c r="AC1022" i="2"/>
  <c r="AC1023" i="2"/>
  <c r="AC1024" i="2"/>
  <c r="AC1025" i="2"/>
  <c r="AC1026" i="2"/>
  <c r="AC1027" i="2"/>
  <c r="AC1028" i="2"/>
  <c r="AC1029" i="2"/>
  <c r="AC1030" i="2"/>
  <c r="AC1031" i="2"/>
  <c r="AC1032" i="2"/>
  <c r="AC1033" i="2"/>
  <c r="AC1034" i="2"/>
  <c r="AC1035" i="2"/>
  <c r="AC1036" i="2"/>
  <c r="AC1037" i="2"/>
  <c r="AC1038" i="2"/>
  <c r="AC1039" i="2"/>
  <c r="AC1040" i="2"/>
  <c r="AC1041" i="2"/>
  <c r="AC1042" i="2"/>
  <c r="AC1043" i="2"/>
  <c r="AC1044" i="2"/>
  <c r="AC1045" i="2"/>
  <c r="AC1046" i="2"/>
  <c r="AC1047" i="2"/>
  <c r="AC1048" i="2"/>
  <c r="AC1049" i="2"/>
  <c r="AC1050" i="2"/>
  <c r="AC1051" i="2"/>
  <c r="AC1052" i="2"/>
  <c r="AC1053" i="2"/>
  <c r="AC1054" i="2"/>
  <c r="AC1055" i="2"/>
  <c r="AC1056" i="2"/>
  <c r="AC1057" i="2"/>
  <c r="AC1058" i="2"/>
  <c r="AC1059" i="2"/>
  <c r="AC1060" i="2"/>
  <c r="AC1061" i="2"/>
  <c r="AC1062" i="2"/>
  <c r="AC1063" i="2"/>
  <c r="AC1064" i="2"/>
  <c r="AC1065" i="2"/>
  <c r="AC1066" i="2"/>
  <c r="AC1067" i="2"/>
  <c r="AC1068" i="2"/>
  <c r="AC1069" i="2"/>
  <c r="AC1070" i="2"/>
  <c r="AC1071" i="2"/>
  <c r="AC1072" i="2"/>
  <c r="AC1073" i="2"/>
  <c r="AC1074" i="2"/>
  <c r="AC1075" i="2"/>
  <c r="AC1076" i="2"/>
  <c r="AC1077" i="2"/>
  <c r="AC1078" i="2"/>
  <c r="AC1079" i="2"/>
  <c r="AC1080" i="2"/>
  <c r="AC1081" i="2"/>
  <c r="AC1082" i="2"/>
  <c r="AC1083" i="2"/>
  <c r="AC1084" i="2"/>
  <c r="AC1085" i="2"/>
  <c r="AC1086" i="2"/>
  <c r="AC1087" i="2"/>
  <c r="AC1088" i="2"/>
  <c r="AC1089" i="2"/>
  <c r="AC1090" i="2"/>
  <c r="AC1091" i="2"/>
  <c r="AC1092" i="2"/>
  <c r="AC1093" i="2"/>
  <c r="AC1094" i="2"/>
  <c r="AC1095" i="2"/>
  <c r="AC1096" i="2"/>
  <c r="AC1097" i="2"/>
  <c r="AC1098" i="2"/>
  <c r="AC1099" i="2"/>
  <c r="AC1100" i="2"/>
  <c r="AC1101" i="2"/>
  <c r="AC1102" i="2"/>
  <c r="AC1103" i="2"/>
  <c r="AC1104" i="2"/>
  <c r="AC1105" i="2"/>
  <c r="AC1106" i="2"/>
  <c r="AC1107" i="2"/>
  <c r="AC1108" i="2"/>
  <c r="AC1109" i="2"/>
  <c r="AC1110" i="2"/>
  <c r="AC1111" i="2"/>
  <c r="AC1112" i="2"/>
  <c r="AC1113" i="2"/>
  <c r="AC1114" i="2"/>
  <c r="AC1115" i="2"/>
  <c r="AC1116" i="2"/>
  <c r="AC1117" i="2"/>
  <c r="AC1118" i="2"/>
  <c r="AC1119" i="2"/>
  <c r="AC1120" i="2"/>
  <c r="AC1122" i="2"/>
  <c r="AC1123" i="2"/>
  <c r="AC1124" i="2"/>
  <c r="AC1125" i="2"/>
  <c r="AC1126" i="2"/>
  <c r="AC1127" i="2"/>
  <c r="AC1128" i="2"/>
  <c r="AC1129" i="2"/>
  <c r="AC1130" i="2"/>
  <c r="AC1131" i="2"/>
  <c r="AC1132" i="2"/>
  <c r="AC1133" i="2"/>
  <c r="AC1134" i="2"/>
  <c r="AC1135" i="2"/>
  <c r="AC808" i="2"/>
  <c r="AC809" i="2"/>
  <c r="AC810" i="2"/>
  <c r="AC811" i="2"/>
  <c r="AC812" i="2"/>
  <c r="AC813" i="2"/>
  <c r="AC814" i="2"/>
  <c r="AC815" i="2"/>
  <c r="AC816" i="2"/>
  <c r="AC817" i="2"/>
  <c r="AC818" i="2"/>
  <c r="AC819" i="2"/>
  <c r="AC820" i="2"/>
  <c r="AC821" i="2"/>
  <c r="AC822" i="2"/>
  <c r="AC823" i="2"/>
  <c r="AC824" i="2"/>
  <c r="AC825" i="2"/>
  <c r="AC826" i="2"/>
  <c r="AC827" i="2"/>
  <c r="AC828" i="2"/>
  <c r="AC829" i="2"/>
  <c r="AC830" i="2"/>
  <c r="AC831" i="2"/>
  <c r="AC832" i="2"/>
  <c r="AC833" i="2"/>
  <c r="AC834" i="2"/>
  <c r="AC835" i="2"/>
  <c r="AC836" i="2"/>
  <c r="AC837" i="2"/>
  <c r="AC838" i="2"/>
  <c r="AC839" i="2"/>
  <c r="AC840" i="2"/>
  <c r="AC841" i="2"/>
  <c r="AC842" i="2"/>
  <c r="AC843" i="2"/>
  <c r="AC844" i="2"/>
  <c r="AC845" i="2"/>
  <c r="AC846" i="2"/>
  <c r="AC847" i="2"/>
  <c r="AC848" i="2"/>
  <c r="AC849" i="2"/>
  <c r="AC850" i="2"/>
  <c r="AC851" i="2"/>
  <c r="AC852" i="2"/>
  <c r="AC853" i="2"/>
  <c r="AC854" i="2"/>
  <c r="AC855" i="2"/>
  <c r="AC856" i="2"/>
  <c r="AC857" i="2"/>
  <c r="AC858" i="2"/>
  <c r="AC859" i="2"/>
  <c r="AC860" i="2"/>
  <c r="AC861" i="2"/>
  <c r="AC862" i="2"/>
  <c r="AC863" i="2"/>
  <c r="AC864" i="2"/>
  <c r="AC865" i="2"/>
  <c r="AC866" i="2"/>
  <c r="AC867" i="2"/>
  <c r="AC868" i="2"/>
  <c r="AC869" i="2"/>
  <c r="AC870" i="2"/>
  <c r="AC871" i="2"/>
  <c r="AC872" i="2"/>
  <c r="AC873" i="2"/>
  <c r="AC874" i="2"/>
  <c r="AC876" i="2"/>
  <c r="AC723" i="2"/>
  <c r="AC724" i="2"/>
  <c r="AC725" i="2"/>
  <c r="AC726" i="2"/>
  <c r="AC727" i="2"/>
  <c r="AC728" i="2"/>
  <c r="AC729" i="2"/>
  <c r="AC730" i="2"/>
  <c r="AC731" i="2"/>
  <c r="AC732" i="2"/>
  <c r="AC733" i="2"/>
  <c r="AC734" i="2"/>
  <c r="AC735" i="2"/>
  <c r="AC736" i="2"/>
  <c r="AC737" i="2"/>
  <c r="AC738" i="2"/>
  <c r="AC739" i="2"/>
  <c r="AC740" i="2"/>
  <c r="AC741" i="2"/>
  <c r="AC742" i="2"/>
  <c r="AC743" i="2"/>
  <c r="AC744" i="2"/>
  <c r="AC745" i="2"/>
  <c r="AC746" i="2"/>
  <c r="AC747" i="2"/>
  <c r="AC748" i="2"/>
  <c r="AC749" i="2"/>
  <c r="AC750" i="2"/>
  <c r="AC751" i="2"/>
  <c r="AC752" i="2"/>
  <c r="AC753" i="2"/>
  <c r="AC754" i="2"/>
  <c r="AC755" i="2"/>
  <c r="AC756" i="2"/>
  <c r="AC757" i="2"/>
  <c r="AC758" i="2"/>
  <c r="AC759" i="2"/>
  <c r="AC760" i="2"/>
  <c r="AC761" i="2"/>
  <c r="AC762" i="2"/>
  <c r="AC763" i="2"/>
  <c r="AC764" i="2"/>
  <c r="AC765" i="2"/>
  <c r="AC766" i="2"/>
  <c r="AC767" i="2"/>
  <c r="AC768" i="2"/>
  <c r="AC769" i="2"/>
  <c r="AC770" i="2"/>
  <c r="AC771" i="2"/>
  <c r="AC772" i="2"/>
  <c r="AC773" i="2"/>
  <c r="AC774" i="2"/>
  <c r="AC775" i="2"/>
  <c r="AC776" i="2"/>
  <c r="AC777" i="2"/>
  <c r="AC778" i="2"/>
  <c r="AC779" i="2"/>
  <c r="AC780" i="2"/>
  <c r="AC781" i="2"/>
  <c r="AC782" i="2"/>
  <c r="AC783" i="2"/>
  <c r="AC784" i="2"/>
  <c r="AC785" i="2"/>
  <c r="AC786" i="2"/>
  <c r="AC787" i="2"/>
  <c r="AC788" i="2"/>
  <c r="AC789" i="2"/>
  <c r="AC790" i="2"/>
  <c r="AC791" i="2"/>
  <c r="AC792" i="2"/>
  <c r="AC793" i="2"/>
  <c r="AC794" i="2"/>
  <c r="AC795" i="2"/>
  <c r="AC796" i="2"/>
  <c r="AC797" i="2"/>
  <c r="AC798" i="2"/>
  <c r="AC799" i="2"/>
  <c r="AC800" i="2"/>
  <c r="AC801" i="2"/>
  <c r="AC802" i="2"/>
  <c r="AC803" i="2"/>
  <c r="AC804" i="2"/>
  <c r="AC805" i="2"/>
  <c r="AC722" i="2"/>
  <c r="AC720" i="2"/>
  <c r="AD543" i="2"/>
  <c r="AD544" i="2"/>
  <c r="AD545" i="2"/>
  <c r="AD546" i="2"/>
  <c r="AD547" i="2"/>
  <c r="AD548" i="2"/>
  <c r="AD549" i="2"/>
  <c r="AD550" i="2"/>
  <c r="AD551" i="2"/>
  <c r="AD552" i="2"/>
  <c r="AD553" i="2"/>
  <c r="AD554" i="2"/>
  <c r="AD555" i="2"/>
  <c r="AD556" i="2"/>
  <c r="AD557" i="2"/>
  <c r="AD558" i="2"/>
  <c r="AD559" i="2"/>
  <c r="AD560" i="2"/>
  <c r="AD561" i="2"/>
  <c r="AD562" i="2"/>
  <c r="AD563" i="2"/>
  <c r="AD564" i="2"/>
  <c r="AD565" i="2"/>
  <c r="AD566" i="2"/>
  <c r="AD567" i="2"/>
  <c r="AD568" i="2"/>
  <c r="AD569" i="2"/>
  <c r="AD570" i="2"/>
  <c r="AD571" i="2"/>
  <c r="AD572" i="2"/>
  <c r="AD573" i="2"/>
  <c r="AD574" i="2"/>
  <c r="AD575" i="2"/>
  <c r="AD576" i="2"/>
  <c r="AD577" i="2"/>
  <c r="AD578" i="2"/>
  <c r="AD579" i="2"/>
  <c r="AD580" i="2"/>
  <c r="AD581" i="2"/>
  <c r="AD582" i="2"/>
  <c r="AD583" i="2"/>
  <c r="AD584" i="2"/>
  <c r="AD585" i="2"/>
  <c r="AD586" i="2"/>
  <c r="AD587" i="2"/>
  <c r="AD588" i="2"/>
  <c r="AD589" i="2"/>
  <c r="AD590" i="2"/>
  <c r="AD591" i="2"/>
  <c r="AD592" i="2"/>
  <c r="AD593" i="2"/>
  <c r="AD594" i="2"/>
  <c r="AD595" i="2"/>
  <c r="AD596" i="2"/>
  <c r="AD597" i="2"/>
  <c r="AD598" i="2"/>
  <c r="AD599" i="2"/>
  <c r="AD600" i="2"/>
  <c r="AD601" i="2"/>
  <c r="AD602" i="2"/>
  <c r="AD603" i="2"/>
  <c r="AD604" i="2"/>
  <c r="AD605" i="2"/>
  <c r="AD606" i="2"/>
  <c r="AD607" i="2"/>
  <c r="AD608" i="2"/>
  <c r="AD609" i="2"/>
  <c r="AD610" i="2"/>
  <c r="AD611" i="2"/>
  <c r="AD612" i="2"/>
  <c r="AD613" i="2"/>
  <c r="AD614" i="2"/>
  <c r="AD615" i="2"/>
  <c r="AD616" i="2"/>
  <c r="AD617" i="2"/>
  <c r="AD618" i="2"/>
  <c r="AD619" i="2"/>
  <c r="AD620" i="2"/>
  <c r="AD621" i="2"/>
  <c r="AD622" i="2"/>
  <c r="AD623" i="2"/>
  <c r="AD624" i="2"/>
  <c r="AD625" i="2"/>
  <c r="AD626" i="2"/>
  <c r="AD627" i="2"/>
  <c r="AD628" i="2"/>
  <c r="AD629" i="2"/>
  <c r="AD630" i="2"/>
  <c r="AD631" i="2"/>
  <c r="AD632" i="2"/>
  <c r="AD633" i="2"/>
  <c r="AD634" i="2"/>
  <c r="AD635" i="2"/>
  <c r="AD636" i="2"/>
  <c r="AD637" i="2"/>
  <c r="AD638" i="2"/>
  <c r="AD639" i="2"/>
  <c r="AD640" i="2"/>
  <c r="AD641" i="2"/>
  <c r="AD642" i="2"/>
  <c r="AD643" i="2"/>
  <c r="AD644" i="2"/>
  <c r="AD645" i="2"/>
  <c r="AD646" i="2"/>
  <c r="AD647" i="2"/>
  <c r="AD648" i="2"/>
  <c r="AD649" i="2"/>
  <c r="AD650" i="2"/>
  <c r="AD651" i="2"/>
  <c r="AD652" i="2"/>
  <c r="AD653" i="2"/>
  <c r="AD654" i="2"/>
  <c r="AD655" i="2"/>
  <c r="AD656" i="2"/>
  <c r="AD657" i="2"/>
  <c r="AD658" i="2"/>
  <c r="AD659" i="2"/>
  <c r="AD660" i="2"/>
  <c r="AD661" i="2"/>
  <c r="AD662" i="2"/>
  <c r="AD663" i="2"/>
  <c r="AD664" i="2"/>
  <c r="AD665" i="2"/>
  <c r="AD666" i="2"/>
  <c r="AD667" i="2"/>
  <c r="AD668" i="2"/>
  <c r="AD669" i="2"/>
  <c r="AD670" i="2"/>
  <c r="AD671" i="2"/>
  <c r="AD672" i="2"/>
  <c r="AD673" i="2"/>
  <c r="AD674" i="2"/>
  <c r="AD675" i="2"/>
  <c r="AD676" i="2"/>
  <c r="AD677" i="2"/>
  <c r="AD678" i="2"/>
  <c r="AD679" i="2"/>
  <c r="AD680" i="2"/>
  <c r="AD681" i="2"/>
  <c r="AD682" i="2"/>
  <c r="AD683" i="2"/>
  <c r="AD684" i="2"/>
  <c r="AD685" i="2"/>
  <c r="AD686" i="2"/>
  <c r="AD687" i="2"/>
  <c r="AD688" i="2"/>
  <c r="AD689" i="2"/>
  <c r="AD690" i="2"/>
  <c r="AD691" i="2"/>
  <c r="AD692" i="2"/>
  <c r="AD693" i="2"/>
  <c r="AD694" i="2"/>
  <c r="AD695" i="2"/>
  <c r="AD696" i="2"/>
  <c r="AD697" i="2"/>
  <c r="AD698" i="2"/>
  <c r="AD699" i="2"/>
  <c r="AD700" i="2"/>
  <c r="AD701" i="2"/>
  <c r="AD702" i="2"/>
  <c r="AD703" i="2"/>
  <c r="AD704" i="2"/>
  <c r="AD705" i="2"/>
  <c r="AD706" i="2"/>
  <c r="AD707" i="2"/>
  <c r="AD708" i="2"/>
  <c r="AD709" i="2"/>
  <c r="AD710" i="2"/>
  <c r="AD711" i="2"/>
  <c r="AD712" i="2"/>
  <c r="AD713" i="2"/>
  <c r="AD714" i="2"/>
  <c r="AD715" i="2"/>
  <c r="AD716" i="2"/>
  <c r="AD717" i="2"/>
  <c r="AD718" i="2"/>
  <c r="AD719" i="2"/>
  <c r="AD542" i="2"/>
  <c r="AC542" i="2"/>
  <c r="AC543" i="2"/>
  <c r="AC544" i="2"/>
  <c r="AC545" i="2"/>
  <c r="AC546" i="2"/>
  <c r="AC547" i="2"/>
  <c r="AC548" i="2"/>
  <c r="AC549" i="2"/>
  <c r="AC550" i="2"/>
  <c r="AC551" i="2"/>
  <c r="AC552" i="2"/>
  <c r="AC553" i="2"/>
  <c r="AC554" i="2"/>
  <c r="AC555" i="2"/>
  <c r="AC556" i="2"/>
  <c r="AC557" i="2"/>
  <c r="AC558" i="2"/>
  <c r="AC559" i="2"/>
  <c r="AC560" i="2"/>
  <c r="AC561" i="2"/>
  <c r="AC562" i="2"/>
  <c r="AC563" i="2"/>
  <c r="AC564" i="2"/>
  <c r="AC565" i="2"/>
  <c r="AC566" i="2"/>
  <c r="AC567" i="2"/>
  <c r="AC568" i="2"/>
  <c r="AC569" i="2"/>
  <c r="AC570" i="2"/>
  <c r="AC571" i="2"/>
  <c r="AC572" i="2"/>
  <c r="AC573" i="2"/>
  <c r="AC574" i="2"/>
  <c r="AC575" i="2"/>
  <c r="AC576" i="2"/>
  <c r="AC577" i="2"/>
  <c r="AC578" i="2"/>
  <c r="AC579" i="2"/>
  <c r="AC580" i="2"/>
  <c r="AC581" i="2"/>
  <c r="AC582" i="2"/>
  <c r="AC583" i="2"/>
  <c r="AC584" i="2"/>
  <c r="AC585" i="2"/>
  <c r="AC586" i="2"/>
  <c r="AC587" i="2"/>
  <c r="AC588" i="2"/>
  <c r="AC589" i="2"/>
  <c r="AC590" i="2"/>
  <c r="AC591" i="2"/>
  <c r="AC592" i="2"/>
  <c r="AC593" i="2"/>
  <c r="AC594" i="2"/>
  <c r="AC595" i="2"/>
  <c r="AC596" i="2"/>
  <c r="AC597" i="2"/>
  <c r="AC598" i="2"/>
  <c r="AC599" i="2"/>
  <c r="AC600" i="2"/>
  <c r="AC601" i="2"/>
  <c r="AC602" i="2"/>
  <c r="AC603" i="2"/>
  <c r="AC604" i="2"/>
  <c r="AC605" i="2"/>
  <c r="AC606" i="2"/>
  <c r="AC607" i="2"/>
  <c r="AC608" i="2"/>
  <c r="AC609" i="2"/>
  <c r="AC610" i="2"/>
  <c r="AC611" i="2"/>
  <c r="AC612" i="2"/>
  <c r="AC613" i="2"/>
  <c r="AC614" i="2"/>
  <c r="AC615" i="2"/>
  <c r="AC616" i="2"/>
  <c r="AC617" i="2"/>
  <c r="AC618" i="2"/>
  <c r="AC619" i="2"/>
  <c r="AC620" i="2"/>
  <c r="AC621" i="2"/>
  <c r="AC622" i="2"/>
  <c r="AC623" i="2"/>
  <c r="AC624" i="2"/>
  <c r="AC625" i="2"/>
  <c r="AC626" i="2"/>
  <c r="AC627" i="2"/>
  <c r="AC628" i="2"/>
  <c r="AC629" i="2"/>
  <c r="AC630" i="2"/>
  <c r="AC631" i="2"/>
  <c r="AC632" i="2"/>
  <c r="AC633" i="2"/>
  <c r="AC634" i="2"/>
  <c r="AC635" i="2"/>
  <c r="AC636" i="2"/>
  <c r="AC637" i="2"/>
  <c r="AC638" i="2"/>
  <c r="AC639" i="2"/>
  <c r="AC640" i="2"/>
  <c r="AC641" i="2"/>
  <c r="AC642" i="2"/>
  <c r="AC643" i="2"/>
  <c r="AC644" i="2"/>
  <c r="AC645" i="2"/>
  <c r="AC646" i="2"/>
  <c r="AC647" i="2"/>
  <c r="AC648" i="2"/>
  <c r="AC649" i="2"/>
  <c r="AC650" i="2"/>
  <c r="AC651" i="2"/>
  <c r="AC652" i="2"/>
  <c r="AC653" i="2"/>
  <c r="AC654" i="2"/>
  <c r="AC655" i="2"/>
  <c r="AC656" i="2"/>
  <c r="AC657" i="2"/>
  <c r="AC658" i="2"/>
  <c r="AC659" i="2"/>
  <c r="AC660" i="2"/>
  <c r="AC661" i="2"/>
  <c r="AC662" i="2"/>
  <c r="AC663" i="2"/>
  <c r="AC664" i="2"/>
  <c r="AC665" i="2"/>
  <c r="AC666" i="2"/>
  <c r="AC667" i="2"/>
  <c r="AC668" i="2"/>
  <c r="AC669" i="2"/>
  <c r="AC670" i="2"/>
  <c r="AC671" i="2"/>
  <c r="AC672" i="2"/>
  <c r="AC673" i="2"/>
  <c r="AC674" i="2"/>
  <c r="AC675" i="2"/>
  <c r="AC676" i="2"/>
  <c r="AC677" i="2"/>
  <c r="AC678" i="2"/>
  <c r="AC679" i="2"/>
  <c r="AC680" i="2"/>
  <c r="AC681" i="2"/>
  <c r="AC682" i="2"/>
  <c r="AC683" i="2"/>
  <c r="AC684" i="2"/>
  <c r="AC685" i="2"/>
  <c r="AC686" i="2"/>
  <c r="AC687" i="2"/>
  <c r="AC688" i="2"/>
  <c r="AC689" i="2"/>
  <c r="AC690" i="2"/>
  <c r="AC691" i="2"/>
  <c r="AC693" i="2"/>
  <c r="AC694" i="2"/>
  <c r="AC695" i="2"/>
  <c r="AC696" i="2"/>
  <c r="AC697" i="2"/>
  <c r="AC698" i="2"/>
  <c r="AC699" i="2"/>
  <c r="AC700" i="2"/>
  <c r="AC701" i="2"/>
  <c r="AC702" i="2"/>
  <c r="AC703" i="2"/>
  <c r="AC704" i="2"/>
  <c r="AC705" i="2"/>
  <c r="AC706" i="2"/>
  <c r="AC707" i="2"/>
  <c r="AC708" i="2"/>
  <c r="AC709" i="2"/>
  <c r="AC710" i="2"/>
  <c r="AC711" i="2"/>
  <c r="AC712" i="2"/>
  <c r="AC713" i="2"/>
  <c r="AC714" i="2"/>
  <c r="AC715" i="2"/>
  <c r="AC716" i="2"/>
  <c r="AC717" i="2"/>
  <c r="AC718" i="2"/>
  <c r="AC719" i="2"/>
  <c r="AC541" i="2"/>
  <c r="AD541" i="2"/>
  <c r="AD468" i="2"/>
  <c r="AD469" i="2"/>
  <c r="AD470" i="2"/>
  <c r="AD471" i="2"/>
  <c r="AD472" i="2"/>
  <c r="AD473" i="2"/>
  <c r="AD474" i="2"/>
  <c r="AD475" i="2"/>
  <c r="AD476" i="2"/>
  <c r="AD477" i="2"/>
  <c r="AD478" i="2"/>
  <c r="AD479" i="2"/>
  <c r="AD480" i="2"/>
  <c r="AD481" i="2"/>
  <c r="AD482" i="2"/>
  <c r="AD483" i="2"/>
  <c r="AD484" i="2"/>
  <c r="AD485" i="2"/>
  <c r="AD486" i="2"/>
  <c r="AD487" i="2"/>
  <c r="AD488" i="2"/>
  <c r="AD489" i="2"/>
  <c r="AD490" i="2"/>
  <c r="AD491" i="2"/>
  <c r="AD492" i="2"/>
  <c r="AD493" i="2"/>
  <c r="AD494" i="2"/>
  <c r="AD495" i="2"/>
  <c r="AD496" i="2"/>
  <c r="AD497" i="2"/>
  <c r="AD498" i="2"/>
  <c r="AD499" i="2"/>
  <c r="AD500" i="2"/>
  <c r="AD501" i="2"/>
  <c r="AD502" i="2"/>
  <c r="AD503" i="2"/>
  <c r="AD504" i="2"/>
  <c r="AD505" i="2"/>
  <c r="AD506" i="2"/>
  <c r="AD507" i="2"/>
  <c r="AD508" i="2"/>
  <c r="AD509" i="2"/>
  <c r="AD510" i="2"/>
  <c r="AD511" i="2"/>
  <c r="AD512" i="2"/>
  <c r="AD513" i="2"/>
  <c r="AD514" i="2"/>
  <c r="AD515" i="2"/>
  <c r="AD516" i="2"/>
  <c r="AD517" i="2"/>
  <c r="AD518" i="2"/>
  <c r="AD519" i="2"/>
  <c r="AD520" i="2"/>
  <c r="AD521" i="2"/>
  <c r="AD522" i="2"/>
  <c r="AD523" i="2"/>
  <c r="AD524" i="2"/>
  <c r="AD525" i="2"/>
  <c r="AD526" i="2"/>
  <c r="AD527" i="2"/>
  <c r="AD528" i="2"/>
  <c r="AD529" i="2"/>
  <c r="AD530" i="2"/>
  <c r="AD531" i="2"/>
  <c r="AD532" i="2"/>
  <c r="AD533" i="2"/>
  <c r="AD534" i="2"/>
  <c r="AD535" i="2"/>
  <c r="AD536" i="2"/>
  <c r="AD537" i="2"/>
  <c r="AD538" i="2"/>
  <c r="AD539" i="2"/>
  <c r="AD540" i="2"/>
  <c r="AD467" i="2"/>
  <c r="AD466" i="2"/>
  <c r="AC468" i="2"/>
  <c r="AC469" i="2"/>
  <c r="AC470" i="2"/>
  <c r="AC471" i="2"/>
  <c r="AC472" i="2"/>
  <c r="AC473" i="2"/>
  <c r="AC474" i="2"/>
  <c r="AC475" i="2"/>
  <c r="AC476" i="2"/>
  <c r="AC477" i="2"/>
  <c r="AC478" i="2"/>
  <c r="AC479" i="2"/>
  <c r="AC480" i="2"/>
  <c r="AC481" i="2"/>
  <c r="AC482" i="2"/>
  <c r="AC483" i="2"/>
  <c r="AC484" i="2"/>
  <c r="AC485" i="2"/>
  <c r="AC486" i="2"/>
  <c r="AC487" i="2"/>
  <c r="AC488" i="2"/>
  <c r="AC489" i="2"/>
  <c r="AC490" i="2"/>
  <c r="AC491" i="2"/>
  <c r="AC492" i="2"/>
  <c r="AC493" i="2"/>
  <c r="AC494" i="2"/>
  <c r="AC495" i="2"/>
  <c r="AC496" i="2"/>
  <c r="AC497" i="2"/>
  <c r="AC498" i="2"/>
  <c r="AC499" i="2"/>
  <c r="AC500" i="2"/>
  <c r="AC501" i="2"/>
  <c r="AC502" i="2"/>
  <c r="AC503" i="2"/>
  <c r="AC504" i="2"/>
  <c r="AC505" i="2"/>
  <c r="AC506" i="2"/>
  <c r="AC507" i="2"/>
  <c r="AC508" i="2"/>
  <c r="AC509" i="2"/>
  <c r="AC510" i="2"/>
  <c r="AC511" i="2"/>
  <c r="AC512" i="2"/>
  <c r="AC513" i="2"/>
  <c r="AC514" i="2"/>
  <c r="AC515" i="2"/>
  <c r="AC516" i="2"/>
  <c r="AC517" i="2"/>
  <c r="AC518" i="2"/>
  <c r="AC519" i="2"/>
  <c r="AC520" i="2"/>
  <c r="AC521" i="2"/>
  <c r="AC522" i="2"/>
  <c r="AC523" i="2"/>
  <c r="AC524" i="2"/>
  <c r="AC525" i="2"/>
  <c r="AC526" i="2"/>
  <c r="AC527" i="2"/>
  <c r="AC528" i="2"/>
  <c r="AC529" i="2"/>
  <c r="AC530" i="2"/>
  <c r="AC531" i="2"/>
  <c r="AC532" i="2"/>
  <c r="AC533" i="2"/>
  <c r="AC534" i="2"/>
  <c r="AC535" i="2"/>
  <c r="AC536" i="2"/>
  <c r="AC537" i="2"/>
  <c r="AC538" i="2"/>
  <c r="AC539" i="2"/>
  <c r="AC540" i="2"/>
  <c r="AC467" i="2"/>
  <c r="AC466" i="2"/>
  <c r="AC5" i="2"/>
  <c r="S5" i="2"/>
  <c r="X5" i="2"/>
  <c r="W5" i="2"/>
  <c r="N7" i="2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N52" i="2" s="1"/>
  <c r="N53" i="2" s="1"/>
  <c r="N54" i="2" s="1"/>
  <c r="N55" i="2" s="1"/>
  <c r="N56" i="2" s="1"/>
  <c r="N57" i="2" s="1"/>
  <c r="N58" i="2" s="1"/>
  <c r="N59" i="2" s="1"/>
  <c r="N60" i="2" s="1"/>
  <c r="N61" i="2" s="1"/>
  <c r="N62" i="2" s="1"/>
  <c r="N63" i="2" s="1"/>
  <c r="N64" i="2" s="1"/>
  <c r="N65" i="2" s="1"/>
  <c r="N66" i="2" s="1"/>
  <c r="N67" i="2" s="1"/>
  <c r="N68" i="2" s="1"/>
  <c r="N69" i="2" s="1"/>
  <c r="N70" i="2" s="1"/>
  <c r="N71" i="2" s="1"/>
  <c r="N72" i="2" s="1"/>
  <c r="N73" i="2" s="1"/>
  <c r="N74" i="2" s="1"/>
  <c r="N75" i="2" s="1"/>
  <c r="N76" i="2" s="1"/>
  <c r="N77" i="2" s="1"/>
  <c r="N78" i="2" s="1"/>
  <c r="N79" i="2" s="1"/>
  <c r="N80" i="2" s="1"/>
  <c r="N81" i="2" s="1"/>
  <c r="N82" i="2" s="1"/>
  <c r="N83" i="2" s="1"/>
  <c r="N84" i="2" s="1"/>
  <c r="N85" i="2" s="1"/>
  <c r="N86" i="2" s="1"/>
  <c r="N87" i="2" s="1"/>
  <c r="N88" i="2" s="1"/>
  <c r="N89" i="2" s="1"/>
  <c r="N90" i="2" s="1"/>
  <c r="N91" i="2" s="1"/>
  <c r="N92" i="2" s="1"/>
  <c r="N93" i="2" s="1"/>
  <c r="N94" i="2" s="1"/>
  <c r="N95" i="2" s="1"/>
  <c r="N96" i="2" s="1"/>
  <c r="N97" i="2" s="1"/>
  <c r="N98" i="2" s="1"/>
  <c r="N99" i="2" s="1"/>
  <c r="N100" i="2" s="1"/>
  <c r="N101" i="2" s="1"/>
  <c r="N102" i="2" s="1"/>
  <c r="N103" i="2" s="1"/>
  <c r="N104" i="2" s="1"/>
  <c r="N105" i="2" s="1"/>
  <c r="N106" i="2" s="1"/>
  <c r="N107" i="2" s="1"/>
  <c r="N108" i="2" s="1"/>
  <c r="N109" i="2" s="1"/>
  <c r="N110" i="2" s="1"/>
  <c r="N111" i="2" s="1"/>
  <c r="N112" i="2" s="1"/>
  <c r="N113" i="2" s="1"/>
  <c r="N114" i="2" s="1"/>
  <c r="N115" i="2" s="1"/>
  <c r="N116" i="2" s="1"/>
  <c r="N117" i="2" s="1"/>
  <c r="N118" i="2" s="1"/>
  <c r="N119" i="2" s="1"/>
  <c r="N120" i="2" s="1"/>
  <c r="N121" i="2" s="1"/>
  <c r="N122" i="2" s="1"/>
  <c r="N123" i="2" s="1"/>
  <c r="N124" i="2" s="1"/>
  <c r="N125" i="2" s="1"/>
  <c r="N126" i="2" s="1"/>
  <c r="N127" i="2" s="1"/>
  <c r="N128" i="2" s="1"/>
  <c r="N129" i="2" s="1"/>
  <c r="N130" i="2" s="1"/>
  <c r="N131" i="2" s="1"/>
  <c r="N132" i="2" s="1"/>
  <c r="N133" i="2" s="1"/>
  <c r="N134" i="2" s="1"/>
  <c r="N135" i="2" s="1"/>
  <c r="N136" i="2" s="1"/>
  <c r="N137" i="2" s="1"/>
  <c r="N138" i="2" s="1"/>
  <c r="N139" i="2" s="1"/>
  <c r="N140" i="2" s="1"/>
  <c r="N141" i="2" s="1"/>
  <c r="N142" i="2" s="1"/>
  <c r="N143" i="2" s="1"/>
  <c r="N144" i="2" s="1"/>
  <c r="N145" i="2" s="1"/>
  <c r="N146" i="2" s="1"/>
  <c r="N147" i="2" s="1"/>
  <c r="N148" i="2" s="1"/>
  <c r="N149" i="2" s="1"/>
  <c r="N150" i="2" s="1"/>
  <c r="N151" i="2" s="1"/>
  <c r="N152" i="2" s="1"/>
  <c r="N153" i="2" s="1"/>
  <c r="N154" i="2" s="1"/>
  <c r="N155" i="2" s="1"/>
  <c r="N156" i="2" s="1"/>
  <c r="N157" i="2" s="1"/>
  <c r="N158" i="2" s="1"/>
  <c r="N159" i="2" s="1"/>
  <c r="N160" i="2" s="1"/>
  <c r="N161" i="2" s="1"/>
  <c r="N162" i="2" s="1"/>
  <c r="N163" i="2" s="1"/>
  <c r="N164" i="2" s="1"/>
  <c r="N165" i="2" s="1"/>
  <c r="N166" i="2" s="1"/>
  <c r="N167" i="2" s="1"/>
  <c r="N168" i="2" s="1"/>
  <c r="N169" i="2" s="1"/>
  <c r="N170" i="2" s="1"/>
  <c r="N171" i="2" s="1"/>
  <c r="N172" i="2" s="1"/>
  <c r="N173" i="2" s="1"/>
  <c r="N174" i="2" s="1"/>
  <c r="N175" i="2" s="1"/>
  <c r="N176" i="2" s="1"/>
  <c r="N177" i="2" s="1"/>
  <c r="N178" i="2" s="1"/>
  <c r="N179" i="2" s="1"/>
  <c r="N180" i="2" s="1"/>
  <c r="N181" i="2" s="1"/>
  <c r="N182" i="2" s="1"/>
  <c r="N183" i="2" s="1"/>
  <c r="N184" i="2" s="1"/>
  <c r="N185" i="2" s="1"/>
  <c r="N186" i="2" s="1"/>
  <c r="N187" i="2" s="1"/>
  <c r="N188" i="2" s="1"/>
  <c r="N189" i="2" s="1"/>
  <c r="N190" i="2" s="1"/>
  <c r="N191" i="2" s="1"/>
  <c r="N192" i="2" s="1"/>
  <c r="N193" i="2" s="1"/>
  <c r="N194" i="2" s="1"/>
  <c r="N195" i="2" s="1"/>
  <c r="N196" i="2" s="1"/>
  <c r="N197" i="2" s="1"/>
  <c r="N198" i="2" s="1"/>
  <c r="N199" i="2" s="1"/>
  <c r="N200" i="2" s="1"/>
  <c r="N201" i="2" s="1"/>
  <c r="N202" i="2" s="1"/>
  <c r="N203" i="2" s="1"/>
  <c r="N204" i="2" s="1"/>
  <c r="N205" i="2" s="1"/>
  <c r="N206" i="2" s="1"/>
  <c r="N207" i="2" s="1"/>
  <c r="N208" i="2" s="1"/>
  <c r="N209" i="2" s="1"/>
  <c r="N210" i="2" s="1"/>
  <c r="N211" i="2" s="1"/>
  <c r="N212" i="2" s="1"/>
  <c r="N213" i="2" s="1"/>
  <c r="N214" i="2" s="1"/>
  <c r="N215" i="2" s="1"/>
  <c r="N216" i="2" s="1"/>
  <c r="N217" i="2" s="1"/>
  <c r="N218" i="2" s="1"/>
  <c r="N219" i="2" s="1"/>
  <c r="N220" i="2" s="1"/>
  <c r="N221" i="2" s="1"/>
  <c r="N222" i="2" s="1"/>
  <c r="N223" i="2" s="1"/>
  <c r="N224" i="2" s="1"/>
  <c r="N225" i="2" s="1"/>
  <c r="N226" i="2" s="1"/>
  <c r="N227" i="2" s="1"/>
  <c r="N228" i="2" s="1"/>
  <c r="N229" i="2" s="1"/>
  <c r="N230" i="2" s="1"/>
  <c r="N231" i="2" s="1"/>
  <c r="N232" i="2" s="1"/>
  <c r="N233" i="2" s="1"/>
  <c r="N234" i="2" s="1"/>
  <c r="N235" i="2" s="1"/>
  <c r="N236" i="2" s="1"/>
  <c r="N237" i="2" s="1"/>
  <c r="N238" i="2" s="1"/>
  <c r="N239" i="2" s="1"/>
  <c r="N240" i="2" s="1"/>
  <c r="N241" i="2" s="1"/>
  <c r="N242" i="2" s="1"/>
  <c r="N243" i="2" s="1"/>
  <c r="N244" i="2" s="1"/>
  <c r="N245" i="2" s="1"/>
  <c r="N246" i="2" s="1"/>
  <c r="N247" i="2" s="1"/>
  <c r="N248" i="2" s="1"/>
  <c r="N249" i="2" s="1"/>
  <c r="N250" i="2" s="1"/>
  <c r="N251" i="2" s="1"/>
  <c r="N252" i="2" s="1"/>
  <c r="N253" i="2" s="1"/>
  <c r="N254" i="2" s="1"/>
  <c r="N255" i="2" s="1"/>
  <c r="N256" i="2" s="1"/>
  <c r="N257" i="2" s="1"/>
  <c r="N258" i="2" s="1"/>
  <c r="N259" i="2" s="1"/>
  <c r="N260" i="2" s="1"/>
  <c r="N261" i="2" s="1"/>
  <c r="N262" i="2" s="1"/>
  <c r="N263" i="2" s="1"/>
  <c r="N264" i="2" s="1"/>
  <c r="N265" i="2" s="1"/>
  <c r="N266" i="2" s="1"/>
  <c r="N267" i="2" s="1"/>
  <c r="N268" i="2" s="1"/>
  <c r="N269" i="2" s="1"/>
  <c r="N270" i="2" s="1"/>
  <c r="N271" i="2" s="1"/>
  <c r="N272" i="2" s="1"/>
  <c r="N273" i="2" s="1"/>
  <c r="N274" i="2" s="1"/>
  <c r="N275" i="2" s="1"/>
  <c r="N276" i="2" s="1"/>
  <c r="N277" i="2" s="1"/>
  <c r="N278" i="2" s="1"/>
  <c r="N279" i="2" s="1"/>
  <c r="N280" i="2" s="1"/>
  <c r="N281" i="2" s="1"/>
  <c r="N282" i="2" s="1"/>
  <c r="N283" i="2" s="1"/>
  <c r="N284" i="2" s="1"/>
  <c r="N285" i="2" s="1"/>
  <c r="N286" i="2" s="1"/>
  <c r="N287" i="2" s="1"/>
  <c r="N288" i="2" s="1"/>
  <c r="N289" i="2" s="1"/>
  <c r="N290" i="2" s="1"/>
  <c r="N291" i="2" s="1"/>
  <c r="N292" i="2" s="1"/>
  <c r="N293" i="2" s="1"/>
  <c r="N294" i="2" s="1"/>
  <c r="N295" i="2" s="1"/>
  <c r="N296" i="2" s="1"/>
  <c r="N297" i="2" s="1"/>
  <c r="N298" i="2" s="1"/>
  <c r="N299" i="2" s="1"/>
  <c r="N300" i="2" s="1"/>
  <c r="N301" i="2" s="1"/>
  <c r="N302" i="2" s="1"/>
  <c r="N303" i="2" s="1"/>
  <c r="N304" i="2" s="1"/>
  <c r="N305" i="2" s="1"/>
  <c r="N306" i="2" s="1"/>
  <c r="N307" i="2" s="1"/>
  <c r="N308" i="2" s="1"/>
  <c r="N309" i="2" s="1"/>
  <c r="N310" i="2" s="1"/>
  <c r="N311" i="2" s="1"/>
  <c r="N312" i="2" s="1"/>
  <c r="N313" i="2" s="1"/>
  <c r="N314" i="2" s="1"/>
  <c r="N315" i="2" s="1"/>
  <c r="N316" i="2" s="1"/>
  <c r="N317" i="2" s="1"/>
  <c r="N318" i="2" s="1"/>
  <c r="N319" i="2" s="1"/>
  <c r="N320" i="2" s="1"/>
  <c r="N321" i="2" s="1"/>
  <c r="N322" i="2" s="1"/>
  <c r="N323" i="2" s="1"/>
  <c r="G14" i="1"/>
  <c r="G15" i="1"/>
  <c r="G13" i="1"/>
  <c r="B55" i="2"/>
  <c r="B57" i="2"/>
  <c r="B60" i="2"/>
  <c r="B46" i="2"/>
  <c r="B41" i="2"/>
  <c r="B52" i="2"/>
  <c r="B49" i="2"/>
  <c r="B45" i="2"/>
  <c r="B42" i="2"/>
  <c r="B35" i="2"/>
  <c r="B32" i="2"/>
  <c r="C31" i="1"/>
  <c r="C28" i="1"/>
  <c r="C32" i="1" s="1"/>
  <c r="J6" i="3"/>
  <c r="J32" i="1"/>
  <c r="H27" i="1"/>
  <c r="H28" i="1"/>
  <c r="I32" i="1"/>
  <c r="H30" i="1"/>
  <c r="I6" i="3"/>
  <c r="I31" i="1"/>
  <c r="G6" i="1"/>
  <c r="J31" i="1" s="1"/>
  <c r="F6" i="9"/>
  <c r="F13" i="1"/>
  <c r="T15" i="2" s="1"/>
  <c r="I7" i="3"/>
  <c r="F7" i="9"/>
  <c r="H13" i="1"/>
  <c r="T972" i="2" s="1"/>
  <c r="I8" i="3"/>
  <c r="F8" i="9"/>
  <c r="I9" i="3"/>
  <c r="F9" i="9"/>
  <c r="I10" i="3"/>
  <c r="F10" i="9"/>
  <c r="I11" i="3"/>
  <c r="F11" i="9"/>
  <c r="I12" i="3"/>
  <c r="F12" i="9"/>
  <c r="I13" i="3"/>
  <c r="F13" i="9"/>
  <c r="I14" i="3"/>
  <c r="F14" i="9"/>
  <c r="I15" i="3"/>
  <c r="F15" i="9"/>
  <c r="I16" i="3"/>
  <c r="F16" i="9"/>
  <c r="I17" i="3"/>
  <c r="F17" i="9"/>
  <c r="J7" i="3"/>
  <c r="H7" i="9"/>
  <c r="J8" i="3"/>
  <c r="H8" i="9"/>
  <c r="J9" i="3"/>
  <c r="H9" i="9"/>
  <c r="J10" i="3"/>
  <c r="H10" i="9"/>
  <c r="J11" i="3"/>
  <c r="H11" i="9"/>
  <c r="J12" i="3"/>
  <c r="H12" i="9"/>
  <c r="J13" i="3"/>
  <c r="H13" i="9"/>
  <c r="J14" i="3"/>
  <c r="H14" i="9"/>
  <c r="J15" i="3"/>
  <c r="H15" i="9"/>
  <c r="J16" i="3"/>
  <c r="H16" i="9"/>
  <c r="J17" i="3"/>
  <c r="H17" i="9"/>
  <c r="G7" i="9"/>
  <c r="G8" i="9"/>
  <c r="G9" i="9"/>
  <c r="G10" i="9"/>
  <c r="G11" i="9"/>
  <c r="G12" i="9"/>
  <c r="G13" i="9"/>
  <c r="G14" i="9"/>
  <c r="G15" i="9"/>
  <c r="G16" i="9"/>
  <c r="G17" i="9"/>
  <c r="J13" i="1"/>
  <c r="T1055" i="2" s="1"/>
  <c r="H6" i="9"/>
  <c r="G6" i="9"/>
  <c r="I13" i="1"/>
  <c r="T976" i="2" s="1"/>
  <c r="G9" i="1"/>
  <c r="G10" i="1"/>
  <c r="G8" i="1"/>
  <c r="J33" i="1" s="1"/>
  <c r="H14" i="1"/>
  <c r="G7" i="1"/>
  <c r="I15" i="1"/>
  <c r="J14" i="1"/>
  <c r="K8" i="3"/>
  <c r="K9" i="3"/>
  <c r="K10" i="3"/>
  <c r="K11" i="3"/>
  <c r="K12" i="3"/>
  <c r="K13" i="3"/>
  <c r="K14" i="3"/>
  <c r="K15" i="3"/>
  <c r="K16" i="3"/>
  <c r="K17" i="3"/>
  <c r="K7" i="3"/>
  <c r="K6" i="3"/>
  <c r="I33" i="1"/>
  <c r="H33" i="1"/>
  <c r="H32" i="1"/>
  <c r="H31" i="1"/>
  <c r="J15" i="1"/>
  <c r="I14" i="1"/>
  <c r="H15" i="1"/>
  <c r="O30" i="9" l="1"/>
  <c r="O45" i="9" s="1"/>
  <c r="F6" i="10"/>
  <c r="F8" i="10"/>
  <c r="F10" i="10"/>
  <c r="F12" i="10"/>
  <c r="F14" i="10"/>
  <c r="F16" i="10"/>
  <c r="F18" i="10"/>
  <c r="F20" i="10"/>
  <c r="F22" i="10"/>
  <c r="F24" i="10"/>
  <c r="F26" i="10"/>
  <c r="F28" i="10"/>
  <c r="F30" i="10"/>
  <c r="F32" i="10"/>
  <c r="F34" i="10"/>
  <c r="F36" i="10"/>
  <c r="F38" i="10"/>
  <c r="F40" i="10"/>
  <c r="F42" i="10"/>
  <c r="F44" i="10"/>
  <c r="F46" i="10"/>
  <c r="F48" i="10"/>
  <c r="F50" i="10"/>
  <c r="F52" i="10"/>
  <c r="F54" i="10"/>
  <c r="F56" i="10"/>
  <c r="F58" i="10"/>
  <c r="F60" i="10"/>
  <c r="F62" i="10"/>
  <c r="F64" i="10"/>
  <c r="F5" i="10"/>
  <c r="F7" i="10"/>
  <c r="F9" i="10"/>
  <c r="F11" i="10"/>
  <c r="F13" i="10"/>
  <c r="F15" i="10"/>
  <c r="F17" i="10"/>
  <c r="F19" i="10"/>
  <c r="F21" i="10"/>
  <c r="F23" i="10"/>
  <c r="F25" i="10"/>
  <c r="F27" i="10"/>
  <c r="F29" i="10"/>
  <c r="F31" i="10"/>
  <c r="F33" i="10"/>
  <c r="F35" i="10"/>
  <c r="F37" i="10"/>
  <c r="F39" i="10"/>
  <c r="F41" i="10"/>
  <c r="F43" i="10"/>
  <c r="F45" i="10"/>
  <c r="F47" i="10"/>
  <c r="F49" i="10"/>
  <c r="F51" i="10"/>
  <c r="F53" i="10"/>
  <c r="F55" i="10"/>
  <c r="F57" i="10"/>
  <c r="F59" i="10"/>
  <c r="F61" i="10"/>
  <c r="F63" i="10"/>
  <c r="F65" i="10"/>
  <c r="G5" i="10"/>
  <c r="G7" i="10"/>
  <c r="G9" i="10"/>
  <c r="G11" i="10"/>
  <c r="G13" i="10"/>
  <c r="G15" i="10"/>
  <c r="G17" i="10"/>
  <c r="G19" i="10"/>
  <c r="G21" i="10"/>
  <c r="G23" i="10"/>
  <c r="G25" i="10"/>
  <c r="G27" i="10"/>
  <c r="G29" i="10"/>
  <c r="G31" i="10"/>
  <c r="G33" i="10"/>
  <c r="G35" i="10"/>
  <c r="G37" i="10"/>
  <c r="G39" i="10"/>
  <c r="G41" i="10"/>
  <c r="G43" i="10"/>
  <c r="G45" i="10"/>
  <c r="G47" i="10"/>
  <c r="G49" i="10"/>
  <c r="G51" i="10"/>
  <c r="G53" i="10"/>
  <c r="G55" i="10"/>
  <c r="G57" i="10"/>
  <c r="G59" i="10"/>
  <c r="G61" i="10"/>
  <c r="G63" i="10"/>
  <c r="G65" i="10"/>
  <c r="G6" i="10"/>
  <c r="G8" i="10"/>
  <c r="G10" i="10"/>
  <c r="G12" i="10"/>
  <c r="G14" i="10"/>
  <c r="G16" i="10"/>
  <c r="G18" i="10"/>
  <c r="G20" i="10"/>
  <c r="G22" i="10"/>
  <c r="G24" i="10"/>
  <c r="G26" i="10"/>
  <c r="G28" i="10"/>
  <c r="G30" i="10"/>
  <c r="G32" i="10"/>
  <c r="G34" i="10"/>
  <c r="G36" i="10"/>
  <c r="G38" i="10"/>
  <c r="G40" i="10"/>
  <c r="G42" i="10"/>
  <c r="G44" i="10"/>
  <c r="G46" i="10"/>
  <c r="G48" i="10"/>
  <c r="G50" i="10"/>
  <c r="G52" i="10"/>
  <c r="G54" i="10"/>
  <c r="G56" i="10"/>
  <c r="G58" i="10"/>
  <c r="G60" i="10"/>
  <c r="G62" i="10"/>
  <c r="G64" i="10"/>
  <c r="H6" i="1"/>
  <c r="I6" i="1" s="1"/>
  <c r="J6" i="1" s="1"/>
  <c r="E13" i="1" s="1"/>
  <c r="H17" i="1" s="1"/>
  <c r="C35" i="1"/>
  <c r="C36" i="1" s="1"/>
  <c r="C37" i="1" s="1"/>
  <c r="C38" i="1" s="1"/>
  <c r="C33" i="1" s="1"/>
  <c r="E6" i="10"/>
  <c r="E8" i="10"/>
  <c r="E10" i="10"/>
  <c r="E12" i="10"/>
  <c r="E14" i="10"/>
  <c r="E16" i="10"/>
  <c r="E18" i="10"/>
  <c r="E20" i="10"/>
  <c r="E22" i="10"/>
  <c r="E24" i="10"/>
  <c r="E26" i="10"/>
  <c r="E28" i="10"/>
  <c r="E30" i="10"/>
  <c r="E32" i="10"/>
  <c r="E34" i="10"/>
  <c r="E36" i="10"/>
  <c r="E38" i="10"/>
  <c r="E40" i="10"/>
  <c r="E42" i="10"/>
  <c r="E44" i="10"/>
  <c r="E46" i="10"/>
  <c r="E48" i="10"/>
  <c r="E50" i="10"/>
  <c r="E52" i="10"/>
  <c r="E54" i="10"/>
  <c r="E56" i="10"/>
  <c r="E58" i="10"/>
  <c r="E60" i="10"/>
  <c r="E62" i="10"/>
  <c r="E64" i="10"/>
  <c r="E5" i="10"/>
  <c r="E7" i="10"/>
  <c r="E9" i="10"/>
  <c r="E11" i="10"/>
  <c r="E13" i="10"/>
  <c r="E15" i="10"/>
  <c r="E17" i="10"/>
  <c r="E19" i="10"/>
  <c r="E21" i="10"/>
  <c r="E23" i="10"/>
  <c r="E25" i="10"/>
  <c r="E27" i="10"/>
  <c r="E29" i="10"/>
  <c r="E31" i="10"/>
  <c r="E33" i="10"/>
  <c r="E35" i="10"/>
  <c r="E37" i="10"/>
  <c r="E39" i="10"/>
  <c r="E41" i="10"/>
  <c r="E43" i="10"/>
  <c r="E45" i="10"/>
  <c r="E47" i="10"/>
  <c r="E49" i="10"/>
  <c r="E51" i="10"/>
  <c r="E53" i="10"/>
  <c r="E55" i="10"/>
  <c r="E57" i="10"/>
  <c r="E59" i="10"/>
  <c r="E61" i="10"/>
  <c r="E63" i="10"/>
  <c r="E65" i="10"/>
  <c r="C48" i="1"/>
  <c r="C49" i="1"/>
  <c r="C47" i="1"/>
  <c r="K8" i="11"/>
  <c r="I8" i="11"/>
  <c r="A10" i="11"/>
  <c r="G9" i="11"/>
  <c r="K6" i="11"/>
  <c r="I6" i="11"/>
  <c r="K7" i="11"/>
  <c r="I7" i="11"/>
  <c r="O26" i="9"/>
  <c r="O41" i="9" s="1"/>
  <c r="E37" i="3"/>
  <c r="C44" i="3"/>
  <c r="D36" i="3"/>
  <c r="D41" i="3"/>
  <c r="E44" i="3"/>
  <c r="E36" i="3"/>
  <c r="T1286" i="2"/>
  <c r="T1278" i="2"/>
  <c r="T1270" i="2"/>
  <c r="T1262" i="2"/>
  <c r="T1254" i="2"/>
  <c r="T1246" i="2"/>
  <c r="T1238" i="2"/>
  <c r="T1230" i="2"/>
  <c r="T1222" i="2"/>
  <c r="T1214" i="2"/>
  <c r="T1206" i="2"/>
  <c r="T1198" i="2"/>
  <c r="T1190" i="2"/>
  <c r="T1182" i="2"/>
  <c r="T1174" i="2"/>
  <c r="T1166" i="2"/>
  <c r="T1158" i="2"/>
  <c r="T1150" i="2"/>
  <c r="T1142" i="2"/>
  <c r="T1134" i="2"/>
  <c r="T1126" i="2"/>
  <c r="T1118" i="2"/>
  <c r="T1110" i="2"/>
  <c r="T1102" i="2"/>
  <c r="T1094" i="2"/>
  <c r="T1086" i="2"/>
  <c r="T1078" i="2"/>
  <c r="T1070" i="2"/>
  <c r="T1062" i="2"/>
  <c r="T1054" i="2"/>
  <c r="T1031" i="2"/>
  <c r="T973" i="2"/>
  <c r="T965" i="2"/>
  <c r="H8" i="1"/>
  <c r="I8" i="1" s="1"/>
  <c r="J8" i="1" s="1"/>
  <c r="O32" i="9"/>
  <c r="O47" i="9" s="1"/>
  <c r="O28" i="9"/>
  <c r="O43" i="9" s="1"/>
  <c r="O24" i="9"/>
  <c r="O39" i="9" s="1"/>
  <c r="C43" i="3"/>
  <c r="D40" i="3"/>
  <c r="E43" i="3"/>
  <c r="T1285" i="2"/>
  <c r="T1277" i="2"/>
  <c r="T1269" i="2"/>
  <c r="T1261" i="2"/>
  <c r="T1253" i="2"/>
  <c r="T1245" i="2"/>
  <c r="T1237" i="2"/>
  <c r="T1229" i="2"/>
  <c r="T1221" i="2"/>
  <c r="T1213" i="2"/>
  <c r="T1205" i="2"/>
  <c r="T1197" i="2"/>
  <c r="T1189" i="2"/>
  <c r="T1181" i="2"/>
  <c r="T1173" i="2"/>
  <c r="T1165" i="2"/>
  <c r="T1157" i="2"/>
  <c r="T1149" i="2"/>
  <c r="T1141" i="2"/>
  <c r="T1133" i="2"/>
  <c r="T1125" i="2"/>
  <c r="T1117" i="2"/>
  <c r="T1109" i="2"/>
  <c r="T1101" i="2"/>
  <c r="T1093" i="2"/>
  <c r="T1085" i="2"/>
  <c r="T1077" i="2"/>
  <c r="T1069" i="2"/>
  <c r="T1061" i="2"/>
  <c r="T1053" i="2"/>
  <c r="T1023" i="2"/>
  <c r="H7" i="1"/>
  <c r="I7" i="1" s="1"/>
  <c r="J7" i="1" s="1"/>
  <c r="T678" i="2"/>
  <c r="T686" i="2"/>
  <c r="T694" i="2"/>
  <c r="T702" i="2"/>
  <c r="T710" i="2"/>
  <c r="T718" i="2"/>
  <c r="T726" i="2"/>
  <c r="T734" i="2"/>
  <c r="T742" i="2"/>
  <c r="T750" i="2"/>
  <c r="T758" i="2"/>
  <c r="T766" i="2"/>
  <c r="T774" i="2"/>
  <c r="T782" i="2"/>
  <c r="T790" i="2"/>
  <c r="T798" i="2"/>
  <c r="T806" i="2"/>
  <c r="T814" i="2"/>
  <c r="T822" i="2"/>
  <c r="T830" i="2"/>
  <c r="T838" i="2"/>
  <c r="T846" i="2"/>
  <c r="T854" i="2"/>
  <c r="T862" i="2"/>
  <c r="T870" i="2"/>
  <c r="T878" i="2"/>
  <c r="T886" i="2"/>
  <c r="T894" i="2"/>
  <c r="T902" i="2"/>
  <c r="T910" i="2"/>
  <c r="T918" i="2"/>
  <c r="T926" i="2"/>
  <c r="T934" i="2"/>
  <c r="T942" i="2"/>
  <c r="T950" i="2"/>
  <c r="T958" i="2"/>
  <c r="T679" i="2"/>
  <c r="T687" i="2"/>
  <c r="T695" i="2"/>
  <c r="T703" i="2"/>
  <c r="T711" i="2"/>
  <c r="T719" i="2"/>
  <c r="T727" i="2"/>
  <c r="T735" i="2"/>
  <c r="T743" i="2"/>
  <c r="T751" i="2"/>
  <c r="T759" i="2"/>
  <c r="T767" i="2"/>
  <c r="T775" i="2"/>
  <c r="T783" i="2"/>
  <c r="T791" i="2"/>
  <c r="T799" i="2"/>
  <c r="T807" i="2"/>
  <c r="T815" i="2"/>
  <c r="T823" i="2"/>
  <c r="T831" i="2"/>
  <c r="T839" i="2"/>
  <c r="T847" i="2"/>
  <c r="T855" i="2"/>
  <c r="T863" i="2"/>
  <c r="T871" i="2"/>
  <c r="T879" i="2"/>
  <c r="T887" i="2"/>
  <c r="T895" i="2"/>
  <c r="T903" i="2"/>
  <c r="T911" i="2"/>
  <c r="T919" i="2"/>
  <c r="T927" i="2"/>
  <c r="T935" i="2"/>
  <c r="T943" i="2"/>
  <c r="T951" i="2"/>
  <c r="T959" i="2"/>
  <c r="T680" i="2"/>
  <c r="T688" i="2"/>
  <c r="T696" i="2"/>
  <c r="T704" i="2"/>
  <c r="T712" i="2"/>
  <c r="T720" i="2"/>
  <c r="T728" i="2"/>
  <c r="T736" i="2"/>
  <c r="T744" i="2"/>
  <c r="T752" i="2"/>
  <c r="T760" i="2"/>
  <c r="T768" i="2"/>
  <c r="T776" i="2"/>
  <c r="T784" i="2"/>
  <c r="T792" i="2"/>
  <c r="T800" i="2"/>
  <c r="T808" i="2"/>
  <c r="T816" i="2"/>
  <c r="T824" i="2"/>
  <c r="T832" i="2"/>
  <c r="T840" i="2"/>
  <c r="T848" i="2"/>
  <c r="T856" i="2"/>
  <c r="T864" i="2"/>
  <c r="T872" i="2"/>
  <c r="T880" i="2"/>
  <c r="T888" i="2"/>
  <c r="T896" i="2"/>
  <c r="T904" i="2"/>
  <c r="T912" i="2"/>
  <c r="T920" i="2"/>
  <c r="T928" i="2"/>
  <c r="T936" i="2"/>
  <c r="T944" i="2"/>
  <c r="T952" i="2"/>
  <c r="T960" i="2"/>
  <c r="T673" i="2"/>
  <c r="T681" i="2"/>
  <c r="T689" i="2"/>
  <c r="T697" i="2"/>
  <c r="T705" i="2"/>
  <c r="T713" i="2"/>
  <c r="T721" i="2"/>
  <c r="T729" i="2"/>
  <c r="T737" i="2"/>
  <c r="T745" i="2"/>
  <c r="T753" i="2"/>
  <c r="T761" i="2"/>
  <c r="T769" i="2"/>
  <c r="T777" i="2"/>
  <c r="T785" i="2"/>
  <c r="T793" i="2"/>
  <c r="T801" i="2"/>
  <c r="T809" i="2"/>
  <c r="T817" i="2"/>
  <c r="T825" i="2"/>
  <c r="T833" i="2"/>
  <c r="T841" i="2"/>
  <c r="T849" i="2"/>
  <c r="T857" i="2"/>
  <c r="T865" i="2"/>
  <c r="T873" i="2"/>
  <c r="T881" i="2"/>
  <c r="T889" i="2"/>
  <c r="T897" i="2"/>
  <c r="T905" i="2"/>
  <c r="T913" i="2"/>
  <c r="T921" i="2"/>
  <c r="T929" i="2"/>
  <c r="T937" i="2"/>
  <c r="T945" i="2"/>
  <c r="T953" i="2"/>
  <c r="T961" i="2"/>
  <c r="T674" i="2"/>
  <c r="T682" i="2"/>
  <c r="T690" i="2"/>
  <c r="T698" i="2"/>
  <c r="T706" i="2"/>
  <c r="T714" i="2"/>
  <c r="T722" i="2"/>
  <c r="T730" i="2"/>
  <c r="T738" i="2"/>
  <c r="T746" i="2"/>
  <c r="T754" i="2"/>
  <c r="T762" i="2"/>
  <c r="T770" i="2"/>
  <c r="T778" i="2"/>
  <c r="T786" i="2"/>
  <c r="T794" i="2"/>
  <c r="T802" i="2"/>
  <c r="T810" i="2"/>
  <c r="T818" i="2"/>
  <c r="T826" i="2"/>
  <c r="T834" i="2"/>
  <c r="T842" i="2"/>
  <c r="T850" i="2"/>
  <c r="T858" i="2"/>
  <c r="T866" i="2"/>
  <c r="T874" i="2"/>
  <c r="T882" i="2"/>
  <c r="T890" i="2"/>
  <c r="T898" i="2"/>
  <c r="T906" i="2"/>
  <c r="T914" i="2"/>
  <c r="T922" i="2"/>
  <c r="T930" i="2"/>
  <c r="T938" i="2"/>
  <c r="T946" i="2"/>
  <c r="T954" i="2"/>
  <c r="T962" i="2"/>
  <c r="T675" i="2"/>
  <c r="T683" i="2"/>
  <c r="T691" i="2"/>
  <c r="T699" i="2"/>
  <c r="T707" i="2"/>
  <c r="T715" i="2"/>
  <c r="T723" i="2"/>
  <c r="T731" i="2"/>
  <c r="T739" i="2"/>
  <c r="T747" i="2"/>
  <c r="T755" i="2"/>
  <c r="T763" i="2"/>
  <c r="T771" i="2"/>
  <c r="T779" i="2"/>
  <c r="T787" i="2"/>
  <c r="T795" i="2"/>
  <c r="T803" i="2"/>
  <c r="T811" i="2"/>
  <c r="T819" i="2"/>
  <c r="T827" i="2"/>
  <c r="T835" i="2"/>
  <c r="T843" i="2"/>
  <c r="T851" i="2"/>
  <c r="T859" i="2"/>
  <c r="T867" i="2"/>
  <c r="T875" i="2"/>
  <c r="T883" i="2"/>
  <c r="T891" i="2"/>
  <c r="T899" i="2"/>
  <c r="T907" i="2"/>
  <c r="T915" i="2"/>
  <c r="T923" i="2"/>
  <c r="T931" i="2"/>
  <c r="T939" i="2"/>
  <c r="T947" i="2"/>
  <c r="T955" i="2"/>
  <c r="T963" i="2"/>
  <c r="T676" i="2"/>
  <c r="T684" i="2"/>
  <c r="T692" i="2"/>
  <c r="T700" i="2"/>
  <c r="T708" i="2"/>
  <c r="T716" i="2"/>
  <c r="T724" i="2"/>
  <c r="T732" i="2"/>
  <c r="T740" i="2"/>
  <c r="T748" i="2"/>
  <c r="T756" i="2"/>
  <c r="T764" i="2"/>
  <c r="T772" i="2"/>
  <c r="T780" i="2"/>
  <c r="T788" i="2"/>
  <c r="T796" i="2"/>
  <c r="T804" i="2"/>
  <c r="T812" i="2"/>
  <c r="T820" i="2"/>
  <c r="T828" i="2"/>
  <c r="T836" i="2"/>
  <c r="T844" i="2"/>
  <c r="T852" i="2"/>
  <c r="T860" i="2"/>
  <c r="T868" i="2"/>
  <c r="T876" i="2"/>
  <c r="T884" i="2"/>
  <c r="T892" i="2"/>
  <c r="T900" i="2"/>
  <c r="T908" i="2"/>
  <c r="T916" i="2"/>
  <c r="T924" i="2"/>
  <c r="T932" i="2"/>
  <c r="T940" i="2"/>
  <c r="T948" i="2"/>
  <c r="T956" i="2"/>
  <c r="T964" i="2"/>
  <c r="T677" i="2"/>
  <c r="T685" i="2"/>
  <c r="T693" i="2"/>
  <c r="T701" i="2"/>
  <c r="T709" i="2"/>
  <c r="T717" i="2"/>
  <c r="T725" i="2"/>
  <c r="T733" i="2"/>
  <c r="T741" i="2"/>
  <c r="T749" i="2"/>
  <c r="T757" i="2"/>
  <c r="T765" i="2"/>
  <c r="T773" i="2"/>
  <c r="T781" i="2"/>
  <c r="T789" i="2"/>
  <c r="T797" i="2"/>
  <c r="T805" i="2"/>
  <c r="T813" i="2"/>
  <c r="T821" i="2"/>
  <c r="T829" i="2"/>
  <c r="T837" i="2"/>
  <c r="T845" i="2"/>
  <c r="T853" i="2"/>
  <c r="T861" i="2"/>
  <c r="T869" i="2"/>
  <c r="T877" i="2"/>
  <c r="T885" i="2"/>
  <c r="T893" i="2"/>
  <c r="T901" i="2"/>
  <c r="T909" i="2"/>
  <c r="T917" i="2"/>
  <c r="T925" i="2"/>
  <c r="T933" i="2"/>
  <c r="T941" i="2"/>
  <c r="T949" i="2"/>
  <c r="T957" i="2"/>
  <c r="C42" i="3"/>
  <c r="D47" i="3"/>
  <c r="D39" i="3"/>
  <c r="E42" i="3"/>
  <c r="T1284" i="2"/>
  <c r="T1276" i="2"/>
  <c r="T1268" i="2"/>
  <c r="T1260" i="2"/>
  <c r="T1252" i="2"/>
  <c r="T1244" i="2"/>
  <c r="T1236" i="2"/>
  <c r="T1228" i="2"/>
  <c r="T1220" i="2"/>
  <c r="T1212" i="2"/>
  <c r="T1204" i="2"/>
  <c r="T1196" i="2"/>
  <c r="T1188" i="2"/>
  <c r="T1180" i="2"/>
  <c r="T1172" i="2"/>
  <c r="T1164" i="2"/>
  <c r="T1156" i="2"/>
  <c r="T1148" i="2"/>
  <c r="T1140" i="2"/>
  <c r="T1132" i="2"/>
  <c r="T1124" i="2"/>
  <c r="T1116" i="2"/>
  <c r="T1108" i="2"/>
  <c r="T1100" i="2"/>
  <c r="T1092" i="2"/>
  <c r="T1084" i="2"/>
  <c r="T1076" i="2"/>
  <c r="T1068" i="2"/>
  <c r="T1060" i="2"/>
  <c r="T1052" i="2"/>
  <c r="T1015" i="2"/>
  <c r="T971" i="2"/>
  <c r="O31" i="9"/>
  <c r="O46" i="9" s="1"/>
  <c r="O27" i="9"/>
  <c r="O42" i="9" s="1"/>
  <c r="O23" i="9"/>
  <c r="O38" i="9" s="1"/>
  <c r="C41" i="3"/>
  <c r="D46" i="3"/>
  <c r="D38" i="3"/>
  <c r="E41" i="3"/>
  <c r="T430" i="2"/>
  <c r="T438" i="2"/>
  <c r="T446" i="2"/>
  <c r="T454" i="2"/>
  <c r="T462" i="2"/>
  <c r="T470" i="2"/>
  <c r="T478" i="2"/>
  <c r="T486" i="2"/>
  <c r="T494" i="2"/>
  <c r="T502" i="2"/>
  <c r="T510" i="2"/>
  <c r="T518" i="2"/>
  <c r="T526" i="2"/>
  <c r="T534" i="2"/>
  <c r="T542" i="2"/>
  <c r="T550" i="2"/>
  <c r="T558" i="2"/>
  <c r="T566" i="2"/>
  <c r="T574" i="2"/>
  <c r="T582" i="2"/>
  <c r="T590" i="2"/>
  <c r="T598" i="2"/>
  <c r="T606" i="2"/>
  <c r="T614" i="2"/>
  <c r="T622" i="2"/>
  <c r="T630" i="2"/>
  <c r="T638" i="2"/>
  <c r="T646" i="2"/>
  <c r="T654" i="2"/>
  <c r="T662" i="2"/>
  <c r="T670" i="2"/>
  <c r="T431" i="2"/>
  <c r="T439" i="2"/>
  <c r="T447" i="2"/>
  <c r="T455" i="2"/>
  <c r="T463" i="2"/>
  <c r="T471" i="2"/>
  <c r="T479" i="2"/>
  <c r="T487" i="2"/>
  <c r="T495" i="2"/>
  <c r="T503" i="2"/>
  <c r="T511" i="2"/>
  <c r="T519" i="2"/>
  <c r="T527" i="2"/>
  <c r="T535" i="2"/>
  <c r="T543" i="2"/>
  <c r="T551" i="2"/>
  <c r="T559" i="2"/>
  <c r="T567" i="2"/>
  <c r="T575" i="2"/>
  <c r="T583" i="2"/>
  <c r="T591" i="2"/>
  <c r="T599" i="2"/>
  <c r="T607" i="2"/>
  <c r="T615" i="2"/>
  <c r="T623" i="2"/>
  <c r="T631" i="2"/>
  <c r="T639" i="2"/>
  <c r="T647" i="2"/>
  <c r="T655" i="2"/>
  <c r="T663" i="2"/>
  <c r="T671" i="2"/>
  <c r="T432" i="2"/>
  <c r="T440" i="2"/>
  <c r="T448" i="2"/>
  <c r="T456" i="2"/>
  <c r="T464" i="2"/>
  <c r="T472" i="2"/>
  <c r="T480" i="2"/>
  <c r="T488" i="2"/>
  <c r="T496" i="2"/>
  <c r="T504" i="2"/>
  <c r="T512" i="2"/>
  <c r="T520" i="2"/>
  <c r="T528" i="2"/>
  <c r="T536" i="2"/>
  <c r="T544" i="2"/>
  <c r="T552" i="2"/>
  <c r="T560" i="2"/>
  <c r="T568" i="2"/>
  <c r="T576" i="2"/>
  <c r="T584" i="2"/>
  <c r="T592" i="2"/>
  <c r="T600" i="2"/>
  <c r="T608" i="2"/>
  <c r="T616" i="2"/>
  <c r="T624" i="2"/>
  <c r="T632" i="2"/>
  <c r="T640" i="2"/>
  <c r="T648" i="2"/>
  <c r="T656" i="2"/>
  <c r="T664" i="2"/>
  <c r="T672" i="2"/>
  <c r="T433" i="2"/>
  <c r="T441" i="2"/>
  <c r="T449" i="2"/>
  <c r="T457" i="2"/>
  <c r="T465" i="2"/>
  <c r="T473" i="2"/>
  <c r="T481" i="2"/>
  <c r="T489" i="2"/>
  <c r="T497" i="2"/>
  <c r="T505" i="2"/>
  <c r="T513" i="2"/>
  <c r="T521" i="2"/>
  <c r="T529" i="2"/>
  <c r="T537" i="2"/>
  <c r="T545" i="2"/>
  <c r="T553" i="2"/>
  <c r="T561" i="2"/>
  <c r="T569" i="2"/>
  <c r="T577" i="2"/>
  <c r="T585" i="2"/>
  <c r="T593" i="2"/>
  <c r="T601" i="2"/>
  <c r="T609" i="2"/>
  <c r="T617" i="2"/>
  <c r="T625" i="2"/>
  <c r="T633" i="2"/>
  <c r="T641" i="2"/>
  <c r="T649" i="2"/>
  <c r="T657" i="2"/>
  <c r="T665" i="2"/>
  <c r="T434" i="2"/>
  <c r="T442" i="2"/>
  <c r="T450" i="2"/>
  <c r="T458" i="2"/>
  <c r="T466" i="2"/>
  <c r="T474" i="2"/>
  <c r="T482" i="2"/>
  <c r="T490" i="2"/>
  <c r="T498" i="2"/>
  <c r="T506" i="2"/>
  <c r="T514" i="2"/>
  <c r="T522" i="2"/>
  <c r="T530" i="2"/>
  <c r="T538" i="2"/>
  <c r="T546" i="2"/>
  <c r="T554" i="2"/>
  <c r="T562" i="2"/>
  <c r="T570" i="2"/>
  <c r="T578" i="2"/>
  <c r="T586" i="2"/>
  <c r="T594" i="2"/>
  <c r="T602" i="2"/>
  <c r="T610" i="2"/>
  <c r="T618" i="2"/>
  <c r="T626" i="2"/>
  <c r="T634" i="2"/>
  <c r="T642" i="2"/>
  <c r="T650" i="2"/>
  <c r="T658" i="2"/>
  <c r="T666" i="2"/>
  <c r="T435" i="2"/>
  <c r="T443" i="2"/>
  <c r="T451" i="2"/>
  <c r="T459" i="2"/>
  <c r="T467" i="2"/>
  <c r="T475" i="2"/>
  <c r="T483" i="2"/>
  <c r="T491" i="2"/>
  <c r="T499" i="2"/>
  <c r="T507" i="2"/>
  <c r="T515" i="2"/>
  <c r="T523" i="2"/>
  <c r="T531" i="2"/>
  <c r="T539" i="2"/>
  <c r="T547" i="2"/>
  <c r="T555" i="2"/>
  <c r="T563" i="2"/>
  <c r="T571" i="2"/>
  <c r="T579" i="2"/>
  <c r="T587" i="2"/>
  <c r="T595" i="2"/>
  <c r="T603" i="2"/>
  <c r="T611" i="2"/>
  <c r="T619" i="2"/>
  <c r="T627" i="2"/>
  <c r="T635" i="2"/>
  <c r="T643" i="2"/>
  <c r="T651" i="2"/>
  <c r="T659" i="2"/>
  <c r="T667" i="2"/>
  <c r="T436" i="2"/>
  <c r="T444" i="2"/>
  <c r="T452" i="2"/>
  <c r="T460" i="2"/>
  <c r="T468" i="2"/>
  <c r="T476" i="2"/>
  <c r="T484" i="2"/>
  <c r="T492" i="2"/>
  <c r="T500" i="2"/>
  <c r="T508" i="2"/>
  <c r="T516" i="2"/>
  <c r="T524" i="2"/>
  <c r="T532" i="2"/>
  <c r="T540" i="2"/>
  <c r="T548" i="2"/>
  <c r="T556" i="2"/>
  <c r="T564" i="2"/>
  <c r="T572" i="2"/>
  <c r="T580" i="2"/>
  <c r="T588" i="2"/>
  <c r="T596" i="2"/>
  <c r="T604" i="2"/>
  <c r="T612" i="2"/>
  <c r="T620" i="2"/>
  <c r="T628" i="2"/>
  <c r="T636" i="2"/>
  <c r="T644" i="2"/>
  <c r="T652" i="2"/>
  <c r="T660" i="2"/>
  <c r="T668" i="2"/>
  <c r="T437" i="2"/>
  <c r="T445" i="2"/>
  <c r="T453" i="2"/>
  <c r="T461" i="2"/>
  <c r="T469" i="2"/>
  <c r="T477" i="2"/>
  <c r="T485" i="2"/>
  <c r="T493" i="2"/>
  <c r="T501" i="2"/>
  <c r="T509" i="2"/>
  <c r="T517" i="2"/>
  <c r="T525" i="2"/>
  <c r="T533" i="2"/>
  <c r="T541" i="2"/>
  <c r="T549" i="2"/>
  <c r="T557" i="2"/>
  <c r="T565" i="2"/>
  <c r="T573" i="2"/>
  <c r="T581" i="2"/>
  <c r="T589" i="2"/>
  <c r="T597" i="2"/>
  <c r="T605" i="2"/>
  <c r="T613" i="2"/>
  <c r="T621" i="2"/>
  <c r="T629" i="2"/>
  <c r="T637" i="2"/>
  <c r="T645" i="2"/>
  <c r="T653" i="2"/>
  <c r="T661" i="2"/>
  <c r="T669" i="2"/>
  <c r="T1291" i="2"/>
  <c r="T1283" i="2"/>
  <c r="T1275" i="2"/>
  <c r="T1267" i="2"/>
  <c r="T1259" i="2"/>
  <c r="T1251" i="2"/>
  <c r="T1243" i="2"/>
  <c r="T1235" i="2"/>
  <c r="T1227" i="2"/>
  <c r="T1219" i="2"/>
  <c r="T1211" i="2"/>
  <c r="T1203" i="2"/>
  <c r="T1195" i="2"/>
  <c r="T1187" i="2"/>
  <c r="T1179" i="2"/>
  <c r="T1171" i="2"/>
  <c r="T1163" i="2"/>
  <c r="T1155" i="2"/>
  <c r="T1147" i="2"/>
  <c r="T1139" i="2"/>
  <c r="T1131" i="2"/>
  <c r="T1123" i="2"/>
  <c r="T1115" i="2"/>
  <c r="T1107" i="2"/>
  <c r="T1099" i="2"/>
  <c r="T1091" i="2"/>
  <c r="T1083" i="2"/>
  <c r="T1075" i="2"/>
  <c r="T1067" i="2"/>
  <c r="T1059" i="2"/>
  <c r="T1051" i="2"/>
  <c r="T1007" i="2"/>
  <c r="T970" i="2"/>
  <c r="C36" i="3"/>
  <c r="C40" i="3"/>
  <c r="D45" i="3"/>
  <c r="D37" i="3"/>
  <c r="E40" i="3"/>
  <c r="T1290" i="2"/>
  <c r="T1282" i="2"/>
  <c r="T1274" i="2"/>
  <c r="T1266" i="2"/>
  <c r="T1258" i="2"/>
  <c r="T1250" i="2"/>
  <c r="T1242" i="2"/>
  <c r="T1234" i="2"/>
  <c r="T1226" i="2"/>
  <c r="T1218" i="2"/>
  <c r="T1210" i="2"/>
  <c r="T1202" i="2"/>
  <c r="T1194" i="2"/>
  <c r="T1186" i="2"/>
  <c r="T1178" i="2"/>
  <c r="T1170" i="2"/>
  <c r="T1162" i="2"/>
  <c r="T1154" i="2"/>
  <c r="T1146" i="2"/>
  <c r="T1138" i="2"/>
  <c r="T1130" i="2"/>
  <c r="T1122" i="2"/>
  <c r="T1114" i="2"/>
  <c r="T1106" i="2"/>
  <c r="T1098" i="2"/>
  <c r="T1090" i="2"/>
  <c r="T1082" i="2"/>
  <c r="T1074" i="2"/>
  <c r="T1066" i="2"/>
  <c r="T1058" i="2"/>
  <c r="T1050" i="2"/>
  <c r="T999" i="2"/>
  <c r="T969" i="2"/>
  <c r="O22" i="9"/>
  <c r="O37" i="9" s="1"/>
  <c r="C47" i="3"/>
  <c r="C39" i="3"/>
  <c r="D44" i="3"/>
  <c r="E47" i="3"/>
  <c r="E39" i="3"/>
  <c r="T1289" i="2"/>
  <c r="T1281" i="2"/>
  <c r="T1273" i="2"/>
  <c r="T1265" i="2"/>
  <c r="T1257" i="2"/>
  <c r="T1249" i="2"/>
  <c r="T1241" i="2"/>
  <c r="T1233" i="2"/>
  <c r="T1225" i="2"/>
  <c r="T1217" i="2"/>
  <c r="T1209" i="2"/>
  <c r="T1201" i="2"/>
  <c r="T1193" i="2"/>
  <c r="T1185" i="2"/>
  <c r="T1177" i="2"/>
  <c r="T1169" i="2"/>
  <c r="T1161" i="2"/>
  <c r="T1153" i="2"/>
  <c r="T1145" i="2"/>
  <c r="T1137" i="2"/>
  <c r="T1129" i="2"/>
  <c r="T1121" i="2"/>
  <c r="T1113" i="2"/>
  <c r="T1105" i="2"/>
  <c r="T1097" i="2"/>
  <c r="T1089" i="2"/>
  <c r="T1081" i="2"/>
  <c r="T1073" i="2"/>
  <c r="T1065" i="2"/>
  <c r="T1057" i="2"/>
  <c r="T1049" i="2"/>
  <c r="T991" i="2"/>
  <c r="T968" i="2"/>
  <c r="C46" i="3"/>
  <c r="C38" i="3"/>
  <c r="D43" i="3"/>
  <c r="E46" i="3"/>
  <c r="E38" i="3"/>
  <c r="T1288" i="2"/>
  <c r="T1280" i="2"/>
  <c r="T1272" i="2"/>
  <c r="T1264" i="2"/>
  <c r="T1256" i="2"/>
  <c r="T1248" i="2"/>
  <c r="T1240" i="2"/>
  <c r="T1232" i="2"/>
  <c r="T1224" i="2"/>
  <c r="T1216" i="2"/>
  <c r="T1208" i="2"/>
  <c r="T1200" i="2"/>
  <c r="T1192" i="2"/>
  <c r="T1184" i="2"/>
  <c r="T1176" i="2"/>
  <c r="T1168" i="2"/>
  <c r="T1160" i="2"/>
  <c r="T1152" i="2"/>
  <c r="T1144" i="2"/>
  <c r="T1136" i="2"/>
  <c r="T1128" i="2"/>
  <c r="T1120" i="2"/>
  <c r="T1112" i="2"/>
  <c r="T1104" i="2"/>
  <c r="T1096" i="2"/>
  <c r="T1088" i="2"/>
  <c r="T1080" i="2"/>
  <c r="T1072" i="2"/>
  <c r="T1064" i="2"/>
  <c r="T1056" i="2"/>
  <c r="T1047" i="2"/>
  <c r="T983" i="2"/>
  <c r="T967" i="2"/>
  <c r="O29" i="9"/>
  <c r="O44" i="9" s="1"/>
  <c r="O25" i="9"/>
  <c r="O40" i="9" s="1"/>
  <c r="C45" i="3"/>
  <c r="C37" i="3"/>
  <c r="D42" i="3"/>
  <c r="E45" i="3"/>
  <c r="T1287" i="2"/>
  <c r="T1279" i="2"/>
  <c r="T1271" i="2"/>
  <c r="T1263" i="2"/>
  <c r="T1255" i="2"/>
  <c r="T1247" i="2"/>
  <c r="T1239" i="2"/>
  <c r="T1231" i="2"/>
  <c r="T1223" i="2"/>
  <c r="T1215" i="2"/>
  <c r="T1207" i="2"/>
  <c r="T1199" i="2"/>
  <c r="T1191" i="2"/>
  <c r="T1183" i="2"/>
  <c r="T1175" i="2"/>
  <c r="T1167" i="2"/>
  <c r="T1159" i="2"/>
  <c r="T1151" i="2"/>
  <c r="T1143" i="2"/>
  <c r="T1135" i="2"/>
  <c r="T1127" i="2"/>
  <c r="T1119" i="2"/>
  <c r="T1111" i="2"/>
  <c r="T1103" i="2"/>
  <c r="T1095" i="2"/>
  <c r="T1087" i="2"/>
  <c r="T1079" i="2"/>
  <c r="T1071" i="2"/>
  <c r="T1063" i="2"/>
  <c r="T1039" i="2"/>
  <c r="T975" i="2"/>
  <c r="T966" i="2"/>
  <c r="T1046" i="2"/>
  <c r="T1038" i="2"/>
  <c r="T1030" i="2"/>
  <c r="T1022" i="2"/>
  <c r="T1014" i="2"/>
  <c r="T1006" i="2"/>
  <c r="T998" i="2"/>
  <c r="T990" i="2"/>
  <c r="T982" i="2"/>
  <c r="T974" i="2"/>
  <c r="T1045" i="2"/>
  <c r="T1037" i="2"/>
  <c r="T1029" i="2"/>
  <c r="T1021" i="2"/>
  <c r="T1013" i="2"/>
  <c r="T1005" i="2"/>
  <c r="T997" i="2"/>
  <c r="T989" i="2"/>
  <c r="T981" i="2"/>
  <c r="T1044" i="2"/>
  <c r="T1036" i="2"/>
  <c r="T1028" i="2"/>
  <c r="T1020" i="2"/>
  <c r="T1012" i="2"/>
  <c r="T1004" i="2"/>
  <c r="T996" i="2"/>
  <c r="T988" i="2"/>
  <c r="T980" i="2"/>
  <c r="T1043" i="2"/>
  <c r="T1035" i="2"/>
  <c r="T1027" i="2"/>
  <c r="T1019" i="2"/>
  <c r="T1011" i="2"/>
  <c r="T1003" i="2"/>
  <c r="T995" i="2"/>
  <c r="T987" i="2"/>
  <c r="T979" i="2"/>
  <c r="T1042" i="2"/>
  <c r="T1034" i="2"/>
  <c r="T1026" i="2"/>
  <c r="T1018" i="2"/>
  <c r="T1010" i="2"/>
  <c r="T1002" i="2"/>
  <c r="T994" i="2"/>
  <c r="T986" i="2"/>
  <c r="T978" i="2"/>
  <c r="T1041" i="2"/>
  <c r="T1033" i="2"/>
  <c r="T1025" i="2"/>
  <c r="T1017" i="2"/>
  <c r="T1009" i="2"/>
  <c r="T1001" i="2"/>
  <c r="T993" i="2"/>
  <c r="T985" i="2"/>
  <c r="T977" i="2"/>
  <c r="T1048" i="2"/>
  <c r="T1040" i="2"/>
  <c r="T1032" i="2"/>
  <c r="T1024" i="2"/>
  <c r="T1016" i="2"/>
  <c r="T1008" i="2"/>
  <c r="T1000" i="2"/>
  <c r="T992" i="2"/>
  <c r="T984" i="2"/>
  <c r="T277" i="2"/>
  <c r="T21" i="2"/>
  <c r="T269" i="2"/>
  <c r="T13" i="2"/>
  <c r="T205" i="2"/>
  <c r="T405" i="2"/>
  <c r="T149" i="2"/>
  <c r="T213" i="2"/>
  <c r="T397" i="2"/>
  <c r="T141" i="2"/>
  <c r="T341" i="2"/>
  <c r="T85" i="2"/>
  <c r="T333" i="2"/>
  <c r="T77" i="2"/>
  <c r="T389" i="2"/>
  <c r="T325" i="2"/>
  <c r="T261" i="2"/>
  <c r="T197" i="2"/>
  <c r="T133" i="2"/>
  <c r="T69" i="2"/>
  <c r="T381" i="2"/>
  <c r="T317" i="2"/>
  <c r="T253" i="2"/>
  <c r="T189" i="2"/>
  <c r="T125" i="2"/>
  <c r="T61" i="2"/>
  <c r="T373" i="2"/>
  <c r="T309" i="2"/>
  <c r="T245" i="2"/>
  <c r="T181" i="2"/>
  <c r="T117" i="2"/>
  <c r="T53" i="2"/>
  <c r="T429" i="2"/>
  <c r="T365" i="2"/>
  <c r="T301" i="2"/>
  <c r="T237" i="2"/>
  <c r="T173" i="2"/>
  <c r="T109" i="2"/>
  <c r="T45" i="2"/>
  <c r="T8" i="2"/>
  <c r="T421" i="2"/>
  <c r="T357" i="2"/>
  <c r="T293" i="2"/>
  <c r="T229" i="2"/>
  <c r="T165" i="2"/>
  <c r="T101" i="2"/>
  <c r="T37" i="2"/>
  <c r="T413" i="2"/>
  <c r="T349" i="2"/>
  <c r="T285" i="2"/>
  <c r="T221" i="2"/>
  <c r="T157" i="2"/>
  <c r="T93" i="2"/>
  <c r="T29" i="2"/>
  <c r="T422" i="2"/>
  <c r="T414" i="2"/>
  <c r="T406" i="2"/>
  <c r="T398" i="2"/>
  <c r="T390" i="2"/>
  <c r="T382" i="2"/>
  <c r="T374" i="2"/>
  <c r="T366" i="2"/>
  <c r="T358" i="2"/>
  <c r="T350" i="2"/>
  <c r="T342" i="2"/>
  <c r="T334" i="2"/>
  <c r="T326" i="2"/>
  <c r="T318" i="2"/>
  <c r="T310" i="2"/>
  <c r="T302" i="2"/>
  <c r="T294" i="2"/>
  <c r="T286" i="2"/>
  <c r="T278" i="2"/>
  <c r="T270" i="2"/>
  <c r="T262" i="2"/>
  <c r="T254" i="2"/>
  <c r="T246" i="2"/>
  <c r="T238" i="2"/>
  <c r="T230" i="2"/>
  <c r="T222" i="2"/>
  <c r="T214" i="2"/>
  <c r="T206" i="2"/>
  <c r="T198" i="2"/>
  <c r="T190" i="2"/>
  <c r="T182" i="2"/>
  <c r="T174" i="2"/>
  <c r="T166" i="2"/>
  <c r="T158" i="2"/>
  <c r="T150" i="2"/>
  <c r="T142" i="2"/>
  <c r="T134" i="2"/>
  <c r="T126" i="2"/>
  <c r="T118" i="2"/>
  <c r="T110" i="2"/>
  <c r="T102" i="2"/>
  <c r="T94" i="2"/>
  <c r="T86" i="2"/>
  <c r="T78" i="2"/>
  <c r="T70" i="2"/>
  <c r="T62" i="2"/>
  <c r="T54" i="2"/>
  <c r="T46" i="2"/>
  <c r="T38" i="2"/>
  <c r="T30" i="2"/>
  <c r="T22" i="2"/>
  <c r="T14" i="2"/>
  <c r="T6" i="2"/>
  <c r="T428" i="2"/>
  <c r="T420" i="2"/>
  <c r="T412" i="2"/>
  <c r="T404" i="2"/>
  <c r="T396" i="2"/>
  <c r="T388" i="2"/>
  <c r="T380" i="2"/>
  <c r="T372" i="2"/>
  <c r="T364" i="2"/>
  <c r="T356" i="2"/>
  <c r="T348" i="2"/>
  <c r="T340" i="2"/>
  <c r="T332" i="2"/>
  <c r="T324" i="2"/>
  <c r="T316" i="2"/>
  <c r="T308" i="2"/>
  <c r="T300" i="2"/>
  <c r="T292" i="2"/>
  <c r="T284" i="2"/>
  <c r="T276" i="2"/>
  <c r="T268" i="2"/>
  <c r="T260" i="2"/>
  <c r="T252" i="2"/>
  <c r="T244" i="2"/>
  <c r="T236" i="2"/>
  <c r="T228" i="2"/>
  <c r="T220" i="2"/>
  <c r="T212" i="2"/>
  <c r="T204" i="2"/>
  <c r="T196" i="2"/>
  <c r="T188" i="2"/>
  <c r="T180" i="2"/>
  <c r="T172" i="2"/>
  <c r="T164" i="2"/>
  <c r="T156" i="2"/>
  <c r="T148" i="2"/>
  <c r="T140" i="2"/>
  <c r="T132" i="2"/>
  <c r="T124" i="2"/>
  <c r="T116" i="2"/>
  <c r="T108" i="2"/>
  <c r="T100" i="2"/>
  <c r="T92" i="2"/>
  <c r="T84" i="2"/>
  <c r="T76" i="2"/>
  <c r="T68" i="2"/>
  <c r="T60" i="2"/>
  <c r="T52" i="2"/>
  <c r="T44" i="2"/>
  <c r="T36" i="2"/>
  <c r="T28" i="2"/>
  <c r="T20" i="2"/>
  <c r="T12" i="2"/>
  <c r="T427" i="2"/>
  <c r="T419" i="2"/>
  <c r="T411" i="2"/>
  <c r="T403" i="2"/>
  <c r="T395" i="2"/>
  <c r="T387" i="2"/>
  <c r="T379" i="2"/>
  <c r="T371" i="2"/>
  <c r="T363" i="2"/>
  <c r="T355" i="2"/>
  <c r="T347" i="2"/>
  <c r="T339" i="2"/>
  <c r="T331" i="2"/>
  <c r="T323" i="2"/>
  <c r="T315" i="2"/>
  <c r="T307" i="2"/>
  <c r="T299" i="2"/>
  <c r="T291" i="2"/>
  <c r="T283" i="2"/>
  <c r="T275" i="2"/>
  <c r="T267" i="2"/>
  <c r="T259" i="2"/>
  <c r="T251" i="2"/>
  <c r="T243" i="2"/>
  <c r="T235" i="2"/>
  <c r="T227" i="2"/>
  <c r="T219" i="2"/>
  <c r="T211" i="2"/>
  <c r="T203" i="2"/>
  <c r="T195" i="2"/>
  <c r="T187" i="2"/>
  <c r="T179" i="2"/>
  <c r="T171" i="2"/>
  <c r="T163" i="2"/>
  <c r="T155" i="2"/>
  <c r="T147" i="2"/>
  <c r="T139" i="2"/>
  <c r="T131" i="2"/>
  <c r="T123" i="2"/>
  <c r="T115" i="2"/>
  <c r="T107" i="2"/>
  <c r="T99" i="2"/>
  <c r="T91" i="2"/>
  <c r="T83" i="2"/>
  <c r="T75" i="2"/>
  <c r="T67" i="2"/>
  <c r="T59" i="2"/>
  <c r="T51" i="2"/>
  <c r="T43" i="2"/>
  <c r="T35" i="2"/>
  <c r="T27" i="2"/>
  <c r="T19" i="2"/>
  <c r="T11" i="2"/>
  <c r="T426" i="2"/>
  <c r="T418" i="2"/>
  <c r="T410" i="2"/>
  <c r="T402" i="2"/>
  <c r="T394" i="2"/>
  <c r="T386" i="2"/>
  <c r="T378" i="2"/>
  <c r="T370" i="2"/>
  <c r="T362" i="2"/>
  <c r="T354" i="2"/>
  <c r="T346" i="2"/>
  <c r="T338" i="2"/>
  <c r="T330" i="2"/>
  <c r="T322" i="2"/>
  <c r="T314" i="2"/>
  <c r="T306" i="2"/>
  <c r="T298" i="2"/>
  <c r="T290" i="2"/>
  <c r="T282" i="2"/>
  <c r="T274" i="2"/>
  <c r="T266" i="2"/>
  <c r="T258" i="2"/>
  <c r="T250" i="2"/>
  <c r="T242" i="2"/>
  <c r="T234" i="2"/>
  <c r="T226" i="2"/>
  <c r="T218" i="2"/>
  <c r="T210" i="2"/>
  <c r="T202" i="2"/>
  <c r="T194" i="2"/>
  <c r="T186" i="2"/>
  <c r="T178" i="2"/>
  <c r="T170" i="2"/>
  <c r="T162" i="2"/>
  <c r="T154" i="2"/>
  <c r="T146" i="2"/>
  <c r="T138" i="2"/>
  <c r="T130" i="2"/>
  <c r="T122" i="2"/>
  <c r="T114" i="2"/>
  <c r="T106" i="2"/>
  <c r="T98" i="2"/>
  <c r="T90" i="2"/>
  <c r="T82" i="2"/>
  <c r="T74" i="2"/>
  <c r="T66" i="2"/>
  <c r="T58" i="2"/>
  <c r="T50" i="2"/>
  <c r="T42" i="2"/>
  <c r="T34" i="2"/>
  <c r="T26" i="2"/>
  <c r="T18" i="2"/>
  <c r="T10" i="2"/>
  <c r="T425" i="2"/>
  <c r="T417" i="2"/>
  <c r="T409" i="2"/>
  <c r="T401" i="2"/>
  <c r="T393" i="2"/>
  <c r="T385" i="2"/>
  <c r="T377" i="2"/>
  <c r="T369" i="2"/>
  <c r="T361" i="2"/>
  <c r="T353" i="2"/>
  <c r="T345" i="2"/>
  <c r="T337" i="2"/>
  <c r="T329" i="2"/>
  <c r="T321" i="2"/>
  <c r="T313" i="2"/>
  <c r="T305" i="2"/>
  <c r="T297" i="2"/>
  <c r="T289" i="2"/>
  <c r="T281" i="2"/>
  <c r="T273" i="2"/>
  <c r="T265" i="2"/>
  <c r="T257" i="2"/>
  <c r="T249" i="2"/>
  <c r="T241" i="2"/>
  <c r="T233" i="2"/>
  <c r="T225" i="2"/>
  <c r="T217" i="2"/>
  <c r="T209" i="2"/>
  <c r="T201" i="2"/>
  <c r="T193" i="2"/>
  <c r="T185" i="2"/>
  <c r="T177" i="2"/>
  <c r="T169" i="2"/>
  <c r="T161" i="2"/>
  <c r="T153" i="2"/>
  <c r="T145" i="2"/>
  <c r="T137" i="2"/>
  <c r="T129" i="2"/>
  <c r="T121" i="2"/>
  <c r="T113" i="2"/>
  <c r="T105" i="2"/>
  <c r="T97" i="2"/>
  <c r="T89" i="2"/>
  <c r="T81" i="2"/>
  <c r="T73" i="2"/>
  <c r="T65" i="2"/>
  <c r="T57" i="2"/>
  <c r="T49" i="2"/>
  <c r="T41" i="2"/>
  <c r="T33" i="2"/>
  <c r="T25" i="2"/>
  <c r="T17" i="2"/>
  <c r="T9" i="2"/>
  <c r="T5" i="2"/>
  <c r="T424" i="2"/>
  <c r="T416" i="2"/>
  <c r="T408" i="2"/>
  <c r="T400" i="2"/>
  <c r="T392" i="2"/>
  <c r="T384" i="2"/>
  <c r="T376" i="2"/>
  <c r="T368" i="2"/>
  <c r="T360" i="2"/>
  <c r="T352" i="2"/>
  <c r="T344" i="2"/>
  <c r="T336" i="2"/>
  <c r="T328" i="2"/>
  <c r="T320" i="2"/>
  <c r="T312" i="2"/>
  <c r="T304" i="2"/>
  <c r="T296" i="2"/>
  <c r="T288" i="2"/>
  <c r="T280" i="2"/>
  <c r="T272" i="2"/>
  <c r="T264" i="2"/>
  <c r="T256" i="2"/>
  <c r="T248" i="2"/>
  <c r="T240" i="2"/>
  <c r="T232" i="2"/>
  <c r="T224" i="2"/>
  <c r="T216" i="2"/>
  <c r="T208" i="2"/>
  <c r="T200" i="2"/>
  <c r="T192" i="2"/>
  <c r="T184" i="2"/>
  <c r="T176" i="2"/>
  <c r="T168" i="2"/>
  <c r="T160" i="2"/>
  <c r="T152" i="2"/>
  <c r="T144" i="2"/>
  <c r="T136" i="2"/>
  <c r="T128" i="2"/>
  <c r="T120" i="2"/>
  <c r="T112" i="2"/>
  <c r="T104" i="2"/>
  <c r="T96" i="2"/>
  <c r="T88" i="2"/>
  <c r="T80" i="2"/>
  <c r="T72" i="2"/>
  <c r="T64" i="2"/>
  <c r="T56" i="2"/>
  <c r="T48" i="2"/>
  <c r="T40" i="2"/>
  <c r="T32" i="2"/>
  <c r="T24" i="2"/>
  <c r="T16" i="2"/>
  <c r="T7" i="2"/>
  <c r="T423" i="2"/>
  <c r="T415" i="2"/>
  <c r="T407" i="2"/>
  <c r="T399" i="2"/>
  <c r="T391" i="2"/>
  <c r="T383" i="2"/>
  <c r="T375" i="2"/>
  <c r="T367" i="2"/>
  <c r="T359" i="2"/>
  <c r="T351" i="2"/>
  <c r="T343" i="2"/>
  <c r="T335" i="2"/>
  <c r="T327" i="2"/>
  <c r="T319" i="2"/>
  <c r="T311" i="2"/>
  <c r="T303" i="2"/>
  <c r="T295" i="2"/>
  <c r="T287" i="2"/>
  <c r="T279" i="2"/>
  <c r="T271" i="2"/>
  <c r="T263" i="2"/>
  <c r="T255" i="2"/>
  <c r="T247" i="2"/>
  <c r="T239" i="2"/>
  <c r="T231" i="2"/>
  <c r="T223" i="2"/>
  <c r="T215" i="2"/>
  <c r="T207" i="2"/>
  <c r="T199" i="2"/>
  <c r="T191" i="2"/>
  <c r="T183" i="2"/>
  <c r="T175" i="2"/>
  <c r="T167" i="2"/>
  <c r="T159" i="2"/>
  <c r="T151" i="2"/>
  <c r="T143" i="2"/>
  <c r="T135" i="2"/>
  <c r="T127" i="2"/>
  <c r="T119" i="2"/>
  <c r="T111" i="2"/>
  <c r="T103" i="2"/>
  <c r="T95" i="2"/>
  <c r="T87" i="2"/>
  <c r="T79" i="2"/>
  <c r="T71" i="2"/>
  <c r="T63" i="2"/>
  <c r="T55" i="2"/>
  <c r="T47" i="2"/>
  <c r="T39" i="2"/>
  <c r="T31" i="2"/>
  <c r="T23" i="2"/>
  <c r="N324" i="2"/>
  <c r="N325" i="2" s="1"/>
  <c r="N326" i="2" s="1"/>
  <c r="N327" i="2" s="1"/>
  <c r="N328" i="2" s="1"/>
  <c r="N329" i="2" s="1"/>
  <c r="N330" i="2" s="1"/>
  <c r="N331" i="2" s="1"/>
  <c r="N332" i="2" s="1"/>
  <c r="N333" i="2" s="1"/>
  <c r="N334" i="2" s="1"/>
  <c r="N335" i="2" s="1"/>
  <c r="N336" i="2" s="1"/>
  <c r="N337" i="2" s="1"/>
  <c r="N338" i="2" s="1"/>
  <c r="N339" i="2" s="1"/>
  <c r="N340" i="2" s="1"/>
  <c r="N341" i="2" s="1"/>
  <c r="N342" i="2" s="1"/>
  <c r="N343" i="2" s="1"/>
  <c r="N344" i="2" s="1"/>
  <c r="N345" i="2" s="1"/>
  <c r="N346" i="2" s="1"/>
  <c r="N347" i="2" s="1"/>
  <c r="N348" i="2" s="1"/>
  <c r="N349" i="2" s="1"/>
  <c r="N350" i="2" s="1"/>
  <c r="N351" i="2" s="1"/>
  <c r="N352" i="2" s="1"/>
  <c r="N353" i="2" s="1"/>
  <c r="N354" i="2" s="1"/>
  <c r="N355" i="2" s="1"/>
  <c r="N356" i="2" s="1"/>
  <c r="N357" i="2" s="1"/>
  <c r="N358" i="2" s="1"/>
  <c r="N359" i="2" s="1"/>
  <c r="N360" i="2" s="1"/>
  <c r="N361" i="2" s="1"/>
  <c r="N362" i="2" s="1"/>
  <c r="N363" i="2" s="1"/>
  <c r="N364" i="2" s="1"/>
  <c r="N365" i="2" s="1"/>
  <c r="N366" i="2" s="1"/>
  <c r="N367" i="2" s="1"/>
  <c r="N368" i="2" s="1"/>
  <c r="N369" i="2" s="1"/>
  <c r="N370" i="2" s="1"/>
  <c r="N371" i="2" s="1"/>
  <c r="N372" i="2" s="1"/>
  <c r="N373" i="2" s="1"/>
  <c r="N374" i="2" s="1"/>
  <c r="N375" i="2" s="1"/>
  <c r="N376" i="2" s="1"/>
  <c r="N377" i="2" s="1"/>
  <c r="N378" i="2" s="1"/>
  <c r="N379" i="2" s="1"/>
  <c r="N380" i="2" s="1"/>
  <c r="N381" i="2" s="1"/>
  <c r="N382" i="2" s="1"/>
  <c r="N383" i="2" s="1"/>
  <c r="N384" i="2" s="1"/>
  <c r="N385" i="2" s="1"/>
  <c r="N386" i="2" s="1"/>
  <c r="N387" i="2" s="1"/>
  <c r="N388" i="2" s="1"/>
  <c r="N389" i="2" s="1"/>
  <c r="N390" i="2" s="1"/>
  <c r="N391" i="2" s="1"/>
  <c r="N392" i="2" s="1"/>
  <c r="N393" i="2" s="1"/>
  <c r="N394" i="2" s="1"/>
  <c r="N395" i="2" s="1"/>
  <c r="N396" i="2" s="1"/>
  <c r="N397" i="2" s="1"/>
  <c r="N398" i="2" s="1"/>
  <c r="N399" i="2" s="1"/>
  <c r="N400" i="2" s="1"/>
  <c r="N401" i="2" s="1"/>
  <c r="N402" i="2" s="1"/>
  <c r="N403" i="2" s="1"/>
  <c r="N404" i="2" s="1"/>
  <c r="N405" i="2" s="1"/>
  <c r="N406" i="2" s="1"/>
  <c r="N407" i="2" s="1"/>
  <c r="N408" i="2" s="1"/>
  <c r="N409" i="2" s="1"/>
  <c r="N410" i="2" s="1"/>
  <c r="N411" i="2" s="1"/>
  <c r="N412" i="2" s="1"/>
  <c r="N413" i="2" s="1"/>
  <c r="N414" i="2" s="1"/>
  <c r="N415" i="2" s="1"/>
  <c r="N416" i="2" s="1"/>
  <c r="N417" i="2" s="1"/>
  <c r="N418" i="2" s="1"/>
  <c r="N419" i="2" s="1"/>
  <c r="N420" i="2" s="1"/>
  <c r="N421" i="2" s="1"/>
  <c r="N422" i="2" s="1"/>
  <c r="N423" i="2" s="1"/>
  <c r="N424" i="2" s="1"/>
  <c r="N425" i="2" s="1"/>
  <c r="N426" i="2" s="1"/>
  <c r="N427" i="2" s="1"/>
  <c r="N428" i="2" s="1"/>
  <c r="N429" i="2" s="1"/>
  <c r="N430" i="2" s="1"/>
  <c r="N431" i="2" s="1"/>
  <c r="N432" i="2" s="1"/>
  <c r="N433" i="2" s="1"/>
  <c r="N434" i="2" s="1"/>
  <c r="N435" i="2" s="1"/>
  <c r="N436" i="2" s="1"/>
  <c r="N437" i="2" s="1"/>
  <c r="N438" i="2" s="1"/>
  <c r="N439" i="2" s="1"/>
  <c r="N440" i="2" s="1"/>
  <c r="N441" i="2" s="1"/>
  <c r="N442" i="2" s="1"/>
  <c r="N443" i="2" s="1"/>
  <c r="N444" i="2" s="1"/>
  <c r="N445" i="2" s="1"/>
  <c r="N446" i="2" s="1"/>
  <c r="N447" i="2" s="1"/>
  <c r="N448" i="2" s="1"/>
  <c r="N449" i="2" s="1"/>
  <c r="N450" i="2" s="1"/>
  <c r="N451" i="2" s="1"/>
  <c r="N452" i="2" s="1"/>
  <c r="N453" i="2" s="1"/>
  <c r="N454" i="2" s="1"/>
  <c r="N455" i="2" s="1"/>
  <c r="N456" i="2" s="1"/>
  <c r="N457" i="2" s="1"/>
  <c r="N458" i="2" s="1"/>
  <c r="N459" i="2" s="1"/>
  <c r="N460" i="2" s="1"/>
  <c r="N461" i="2" s="1"/>
  <c r="N462" i="2" s="1"/>
  <c r="N463" i="2" s="1"/>
  <c r="N464" i="2" s="1"/>
  <c r="N465" i="2" s="1"/>
  <c r="N466" i="2" s="1"/>
  <c r="N467" i="2" s="1"/>
  <c r="N468" i="2" s="1"/>
  <c r="N469" i="2" s="1"/>
  <c r="N470" i="2" s="1"/>
  <c r="N471" i="2" s="1"/>
  <c r="N472" i="2" s="1"/>
  <c r="N473" i="2" s="1"/>
  <c r="N474" i="2" s="1"/>
  <c r="N475" i="2" s="1"/>
  <c r="N476" i="2" s="1"/>
  <c r="N477" i="2" s="1"/>
  <c r="N478" i="2" s="1"/>
  <c r="N479" i="2" s="1"/>
  <c r="N480" i="2" s="1"/>
  <c r="N481" i="2" s="1"/>
  <c r="N482" i="2" s="1"/>
  <c r="N483" i="2" s="1"/>
  <c r="N484" i="2" s="1"/>
  <c r="N485" i="2" s="1"/>
  <c r="N486" i="2" s="1"/>
  <c r="N487" i="2" s="1"/>
  <c r="N488" i="2" s="1"/>
  <c r="N489" i="2" s="1"/>
  <c r="N490" i="2" s="1"/>
  <c r="N491" i="2" s="1"/>
  <c r="N492" i="2" s="1"/>
  <c r="N493" i="2" s="1"/>
  <c r="N494" i="2" s="1"/>
  <c r="N495" i="2" s="1"/>
  <c r="N496" i="2" s="1"/>
  <c r="N497" i="2" s="1"/>
  <c r="N498" i="2" s="1"/>
  <c r="N499" i="2" s="1"/>
  <c r="N500" i="2" s="1"/>
  <c r="N501" i="2" s="1"/>
  <c r="N502" i="2" s="1"/>
  <c r="N503" i="2" s="1"/>
  <c r="N504" i="2" s="1"/>
  <c r="N505" i="2" s="1"/>
  <c r="N506" i="2" s="1"/>
  <c r="N507" i="2" s="1"/>
  <c r="N508" i="2" s="1"/>
  <c r="N509" i="2" s="1"/>
  <c r="N510" i="2" s="1"/>
  <c r="N511" i="2" s="1"/>
  <c r="N512" i="2" s="1"/>
  <c r="N513" i="2" s="1"/>
  <c r="N514" i="2" s="1"/>
  <c r="N515" i="2" s="1"/>
  <c r="N516" i="2" s="1"/>
  <c r="N517" i="2" s="1"/>
  <c r="N518" i="2" s="1"/>
  <c r="N519" i="2" s="1"/>
  <c r="N520" i="2" s="1"/>
  <c r="N521" i="2" s="1"/>
  <c r="N522" i="2" s="1"/>
  <c r="N523" i="2" s="1"/>
  <c r="N524" i="2" s="1"/>
  <c r="N525" i="2" s="1"/>
  <c r="N526" i="2" s="1"/>
  <c r="N527" i="2" s="1"/>
  <c r="N528" i="2" s="1"/>
  <c r="N529" i="2" s="1"/>
  <c r="N530" i="2" s="1"/>
  <c r="N531" i="2" s="1"/>
  <c r="N532" i="2" s="1"/>
  <c r="N533" i="2" s="1"/>
  <c r="N534" i="2" s="1"/>
  <c r="N535" i="2" s="1"/>
  <c r="N536" i="2" s="1"/>
  <c r="N537" i="2" s="1"/>
  <c r="N538" i="2" s="1"/>
  <c r="N539" i="2" s="1"/>
  <c r="N540" i="2" s="1"/>
  <c r="N541" i="2" s="1"/>
  <c r="N542" i="2" s="1"/>
  <c r="N543" i="2" s="1"/>
  <c r="N544" i="2" s="1"/>
  <c r="N545" i="2" s="1"/>
  <c r="N546" i="2" s="1"/>
  <c r="N547" i="2" s="1"/>
  <c r="N548" i="2" s="1"/>
  <c r="N549" i="2" s="1"/>
  <c r="N550" i="2" s="1"/>
  <c r="N551" i="2" s="1"/>
  <c r="N552" i="2" s="1"/>
  <c r="N553" i="2" s="1"/>
  <c r="N554" i="2" s="1"/>
  <c r="N555" i="2" s="1"/>
  <c r="N556" i="2" s="1"/>
  <c r="N557" i="2" s="1"/>
  <c r="N558" i="2" s="1"/>
  <c r="N559" i="2" s="1"/>
  <c r="N560" i="2" s="1"/>
  <c r="N561" i="2" s="1"/>
  <c r="N562" i="2" s="1"/>
  <c r="N563" i="2" s="1"/>
  <c r="N564" i="2" s="1"/>
  <c r="N565" i="2" s="1"/>
  <c r="N566" i="2" s="1"/>
  <c r="N567" i="2" s="1"/>
  <c r="N568" i="2" s="1"/>
  <c r="N569" i="2" s="1"/>
  <c r="N570" i="2" s="1"/>
  <c r="N571" i="2" s="1"/>
  <c r="N572" i="2" s="1"/>
  <c r="N573" i="2" s="1"/>
  <c r="N574" i="2" s="1"/>
  <c r="N575" i="2" s="1"/>
  <c r="N576" i="2" s="1"/>
  <c r="N577" i="2" s="1"/>
  <c r="N578" i="2" s="1"/>
  <c r="N579" i="2" s="1"/>
  <c r="N580" i="2" s="1"/>
  <c r="N581" i="2" s="1"/>
  <c r="N582" i="2" s="1"/>
  <c r="N583" i="2" s="1"/>
  <c r="N584" i="2" s="1"/>
  <c r="N585" i="2" s="1"/>
  <c r="N586" i="2" s="1"/>
  <c r="N587" i="2" s="1"/>
  <c r="N588" i="2" s="1"/>
  <c r="N589" i="2" s="1"/>
  <c r="N590" i="2" s="1"/>
  <c r="N591" i="2" s="1"/>
  <c r="N592" i="2" s="1"/>
  <c r="N593" i="2" s="1"/>
  <c r="N594" i="2" s="1"/>
  <c r="N595" i="2" s="1"/>
  <c r="N596" i="2" s="1"/>
  <c r="N597" i="2" s="1"/>
  <c r="N598" i="2" s="1"/>
  <c r="N599" i="2" s="1"/>
  <c r="N600" i="2" s="1"/>
  <c r="N601" i="2" s="1"/>
  <c r="N602" i="2" s="1"/>
  <c r="N603" i="2" s="1"/>
  <c r="N604" i="2" s="1"/>
  <c r="N605" i="2" s="1"/>
  <c r="N606" i="2" s="1"/>
  <c r="N607" i="2" s="1"/>
  <c r="N608" i="2" s="1"/>
  <c r="N609" i="2" s="1"/>
  <c r="N610" i="2" s="1"/>
  <c r="N611" i="2" s="1"/>
  <c r="N612" i="2" s="1"/>
  <c r="N613" i="2" s="1"/>
  <c r="N614" i="2" s="1"/>
  <c r="N615" i="2" s="1"/>
  <c r="N616" i="2" s="1"/>
  <c r="N617" i="2" s="1"/>
  <c r="N618" i="2" s="1"/>
  <c r="N619" i="2" s="1"/>
  <c r="N620" i="2" s="1"/>
  <c r="N621" i="2" s="1"/>
  <c r="N622" i="2" s="1"/>
  <c r="N623" i="2" s="1"/>
  <c r="N624" i="2" s="1"/>
  <c r="N625" i="2" s="1"/>
  <c r="N626" i="2" s="1"/>
  <c r="N627" i="2" s="1"/>
  <c r="N628" i="2" s="1"/>
  <c r="N629" i="2" s="1"/>
  <c r="N630" i="2" s="1"/>
  <c r="N631" i="2" s="1"/>
  <c r="N632" i="2" s="1"/>
  <c r="N633" i="2" s="1"/>
  <c r="N634" i="2" s="1"/>
  <c r="N635" i="2" s="1"/>
  <c r="N636" i="2" s="1"/>
  <c r="N637" i="2" s="1"/>
  <c r="N638" i="2" s="1"/>
  <c r="N639" i="2" s="1"/>
  <c r="N640" i="2" s="1"/>
  <c r="N641" i="2" s="1"/>
  <c r="N642" i="2" s="1"/>
  <c r="N643" i="2" s="1"/>
  <c r="N644" i="2" s="1"/>
  <c r="N645" i="2" s="1"/>
  <c r="N646" i="2" s="1"/>
  <c r="N647" i="2" s="1"/>
  <c r="N648" i="2" s="1"/>
  <c r="N649" i="2" s="1"/>
  <c r="N650" i="2" s="1"/>
  <c r="N651" i="2" s="1"/>
  <c r="N652" i="2" s="1"/>
  <c r="N653" i="2" s="1"/>
  <c r="N654" i="2" s="1"/>
  <c r="N655" i="2" s="1"/>
  <c r="N656" i="2" s="1"/>
  <c r="N657" i="2" s="1"/>
  <c r="N658" i="2" s="1"/>
  <c r="N659" i="2" s="1"/>
  <c r="N660" i="2" s="1"/>
  <c r="N661" i="2" s="1"/>
  <c r="N662" i="2" s="1"/>
  <c r="N663" i="2" s="1"/>
  <c r="N664" i="2" s="1"/>
  <c r="N665" i="2" s="1"/>
  <c r="N666" i="2" s="1"/>
  <c r="N667" i="2" s="1"/>
  <c r="N668" i="2" s="1"/>
  <c r="N669" i="2" s="1"/>
  <c r="N670" i="2" s="1"/>
  <c r="N671" i="2" s="1"/>
  <c r="N672" i="2" s="1"/>
  <c r="N673" i="2" s="1"/>
  <c r="N674" i="2" s="1"/>
  <c r="N675" i="2" s="1"/>
  <c r="N676" i="2" s="1"/>
  <c r="N677" i="2" s="1"/>
  <c r="N678" i="2" s="1"/>
  <c r="N679" i="2" s="1"/>
  <c r="N680" i="2" s="1"/>
  <c r="N681" i="2" s="1"/>
  <c r="N682" i="2" s="1"/>
  <c r="N683" i="2" s="1"/>
  <c r="N684" i="2" s="1"/>
  <c r="N685" i="2" s="1"/>
  <c r="N686" i="2" s="1"/>
  <c r="N687" i="2" s="1"/>
  <c r="N688" i="2" s="1"/>
  <c r="N689" i="2" s="1"/>
  <c r="N690" i="2" s="1"/>
  <c r="N691" i="2" s="1"/>
  <c r="N692" i="2" s="1"/>
  <c r="N693" i="2" s="1"/>
  <c r="N694" i="2" s="1"/>
  <c r="N695" i="2" s="1"/>
  <c r="N696" i="2" s="1"/>
  <c r="N697" i="2" s="1"/>
  <c r="N698" i="2" s="1"/>
  <c r="N699" i="2" s="1"/>
  <c r="N700" i="2" s="1"/>
  <c r="N701" i="2" s="1"/>
  <c r="N702" i="2" s="1"/>
  <c r="N703" i="2" s="1"/>
  <c r="N704" i="2" s="1"/>
  <c r="N705" i="2" s="1"/>
  <c r="N706" i="2" s="1"/>
  <c r="N707" i="2" s="1"/>
  <c r="N708" i="2" s="1"/>
  <c r="N709" i="2" s="1"/>
  <c r="N710" i="2" s="1"/>
  <c r="N711" i="2" s="1"/>
  <c r="N712" i="2" s="1"/>
  <c r="N713" i="2" s="1"/>
  <c r="N714" i="2" s="1"/>
  <c r="N715" i="2" s="1"/>
  <c r="N716" i="2" s="1"/>
  <c r="N717" i="2" s="1"/>
  <c r="N718" i="2" s="1"/>
  <c r="N719" i="2" s="1"/>
  <c r="N720" i="2" s="1"/>
  <c r="N721" i="2" s="1"/>
  <c r="N722" i="2" s="1"/>
  <c r="N723" i="2" s="1"/>
  <c r="N724" i="2" s="1"/>
  <c r="N725" i="2" s="1"/>
  <c r="N726" i="2" s="1"/>
  <c r="N727" i="2" s="1"/>
  <c r="N728" i="2" s="1"/>
  <c r="N729" i="2" s="1"/>
  <c r="N730" i="2" s="1"/>
  <c r="N731" i="2" s="1"/>
  <c r="N732" i="2" s="1"/>
  <c r="N733" i="2" s="1"/>
  <c r="N734" i="2" s="1"/>
  <c r="N735" i="2" s="1"/>
  <c r="N736" i="2" s="1"/>
  <c r="N737" i="2" s="1"/>
  <c r="N738" i="2" s="1"/>
  <c r="N739" i="2" s="1"/>
  <c r="N740" i="2" s="1"/>
  <c r="N741" i="2" s="1"/>
  <c r="N742" i="2" s="1"/>
  <c r="N743" i="2" s="1"/>
  <c r="N744" i="2" s="1"/>
  <c r="N745" i="2" s="1"/>
  <c r="N746" i="2" s="1"/>
  <c r="N747" i="2" s="1"/>
  <c r="N748" i="2" s="1"/>
  <c r="N749" i="2" s="1"/>
  <c r="N750" i="2" s="1"/>
  <c r="N751" i="2" s="1"/>
  <c r="N752" i="2" s="1"/>
  <c r="N753" i="2" s="1"/>
  <c r="N754" i="2" s="1"/>
  <c r="N755" i="2" s="1"/>
  <c r="N756" i="2" s="1"/>
  <c r="N757" i="2" s="1"/>
  <c r="N758" i="2" s="1"/>
  <c r="N759" i="2" s="1"/>
  <c r="N760" i="2" s="1"/>
  <c r="N761" i="2" s="1"/>
  <c r="N762" i="2" s="1"/>
  <c r="N763" i="2" s="1"/>
  <c r="N764" i="2" s="1"/>
  <c r="N765" i="2" s="1"/>
  <c r="N766" i="2" s="1"/>
  <c r="N767" i="2" s="1"/>
  <c r="N768" i="2" s="1"/>
  <c r="N769" i="2" s="1"/>
  <c r="N770" i="2" s="1"/>
  <c r="N771" i="2" s="1"/>
  <c r="N772" i="2" s="1"/>
  <c r="N773" i="2" s="1"/>
  <c r="N774" i="2" s="1"/>
  <c r="N775" i="2" s="1"/>
  <c r="N776" i="2" s="1"/>
  <c r="N777" i="2" s="1"/>
  <c r="N778" i="2" s="1"/>
  <c r="N779" i="2" s="1"/>
  <c r="N780" i="2" s="1"/>
  <c r="N781" i="2" s="1"/>
  <c r="N782" i="2" s="1"/>
  <c r="N783" i="2" s="1"/>
  <c r="N784" i="2" s="1"/>
  <c r="N785" i="2" s="1"/>
  <c r="N786" i="2" s="1"/>
  <c r="N787" i="2" s="1"/>
  <c r="N788" i="2" s="1"/>
  <c r="N789" i="2" s="1"/>
  <c r="N790" i="2" s="1"/>
  <c r="N791" i="2" s="1"/>
  <c r="N792" i="2" s="1"/>
  <c r="N793" i="2" s="1"/>
  <c r="N794" i="2" s="1"/>
  <c r="N795" i="2" s="1"/>
  <c r="N796" i="2" s="1"/>
  <c r="N797" i="2" s="1"/>
  <c r="N798" i="2" s="1"/>
  <c r="N799" i="2" s="1"/>
  <c r="N800" i="2" s="1"/>
  <c r="N801" i="2" s="1"/>
  <c r="N802" i="2" s="1"/>
  <c r="N803" i="2" s="1"/>
  <c r="N804" i="2" s="1"/>
  <c r="N805" i="2" s="1"/>
  <c r="N806" i="2" s="1"/>
  <c r="N807" i="2" s="1"/>
  <c r="N808" i="2" s="1"/>
  <c r="N809" i="2" s="1"/>
  <c r="N810" i="2" s="1"/>
  <c r="N811" i="2" s="1"/>
  <c r="N812" i="2" s="1"/>
  <c r="N813" i="2" s="1"/>
  <c r="N814" i="2" s="1"/>
  <c r="N815" i="2" s="1"/>
  <c r="N816" i="2" s="1"/>
  <c r="N817" i="2" s="1"/>
  <c r="N818" i="2" s="1"/>
  <c r="N819" i="2" s="1"/>
  <c r="N820" i="2" s="1"/>
  <c r="N821" i="2" s="1"/>
  <c r="N822" i="2" s="1"/>
  <c r="N823" i="2" s="1"/>
  <c r="N824" i="2" s="1"/>
  <c r="N825" i="2" s="1"/>
  <c r="N826" i="2" s="1"/>
  <c r="N827" i="2" s="1"/>
  <c r="N828" i="2" s="1"/>
  <c r="N829" i="2" s="1"/>
  <c r="N830" i="2" s="1"/>
  <c r="N831" i="2" s="1"/>
  <c r="N832" i="2" s="1"/>
  <c r="N833" i="2" s="1"/>
  <c r="N834" i="2" s="1"/>
  <c r="N835" i="2" s="1"/>
  <c r="N836" i="2" s="1"/>
  <c r="N837" i="2" s="1"/>
  <c r="N838" i="2" s="1"/>
  <c r="N839" i="2" s="1"/>
  <c r="N840" i="2" s="1"/>
  <c r="N841" i="2" s="1"/>
  <c r="N842" i="2" s="1"/>
  <c r="N843" i="2" s="1"/>
  <c r="N844" i="2" s="1"/>
  <c r="N845" i="2" s="1"/>
  <c r="N846" i="2" s="1"/>
  <c r="N847" i="2" s="1"/>
  <c r="N848" i="2" s="1"/>
  <c r="N849" i="2" s="1"/>
  <c r="N850" i="2" s="1"/>
  <c r="N851" i="2" s="1"/>
  <c r="N852" i="2" s="1"/>
  <c r="N853" i="2" s="1"/>
  <c r="N854" i="2" s="1"/>
  <c r="N855" i="2" s="1"/>
  <c r="N856" i="2" s="1"/>
  <c r="N857" i="2" s="1"/>
  <c r="N858" i="2" s="1"/>
  <c r="N859" i="2" s="1"/>
  <c r="N860" i="2" s="1"/>
  <c r="N861" i="2" s="1"/>
  <c r="N862" i="2" s="1"/>
  <c r="N863" i="2" s="1"/>
  <c r="N864" i="2" s="1"/>
  <c r="N865" i="2" s="1"/>
  <c r="N866" i="2" s="1"/>
  <c r="N867" i="2" s="1"/>
  <c r="N868" i="2" s="1"/>
  <c r="N869" i="2" s="1"/>
  <c r="N870" i="2" s="1"/>
  <c r="N871" i="2" s="1"/>
  <c r="N872" i="2" s="1"/>
  <c r="N873" i="2" s="1"/>
  <c r="N874" i="2" s="1"/>
  <c r="N875" i="2" s="1"/>
  <c r="N876" i="2" s="1"/>
  <c r="N877" i="2" s="1"/>
  <c r="N878" i="2" s="1"/>
  <c r="N879" i="2" s="1"/>
  <c r="N880" i="2" s="1"/>
  <c r="N881" i="2" s="1"/>
  <c r="N882" i="2" s="1"/>
  <c r="N883" i="2" s="1"/>
  <c r="N884" i="2" s="1"/>
  <c r="N885" i="2" s="1"/>
  <c r="N886" i="2" s="1"/>
  <c r="N887" i="2" s="1"/>
  <c r="N888" i="2" s="1"/>
  <c r="N889" i="2" s="1"/>
  <c r="N890" i="2" s="1"/>
  <c r="N891" i="2" s="1"/>
  <c r="N892" i="2" s="1"/>
  <c r="N893" i="2" s="1"/>
  <c r="N894" i="2" s="1"/>
  <c r="N895" i="2" s="1"/>
  <c r="N896" i="2" s="1"/>
  <c r="N897" i="2" s="1"/>
  <c r="N898" i="2" s="1"/>
  <c r="N899" i="2" s="1"/>
  <c r="N900" i="2" s="1"/>
  <c r="N901" i="2" s="1"/>
  <c r="N902" i="2" s="1"/>
  <c r="N903" i="2" s="1"/>
  <c r="N904" i="2" s="1"/>
  <c r="N905" i="2" s="1"/>
  <c r="N906" i="2" s="1"/>
  <c r="N907" i="2" s="1"/>
  <c r="N908" i="2" s="1"/>
  <c r="N909" i="2" s="1"/>
  <c r="N910" i="2" s="1"/>
  <c r="N911" i="2" s="1"/>
  <c r="N912" i="2" s="1"/>
  <c r="N913" i="2" s="1"/>
  <c r="N914" i="2" s="1"/>
  <c r="N915" i="2" s="1"/>
  <c r="N916" i="2" s="1"/>
  <c r="N917" i="2" s="1"/>
  <c r="N918" i="2" s="1"/>
  <c r="N919" i="2" s="1"/>
  <c r="N920" i="2" s="1"/>
  <c r="N921" i="2" s="1"/>
  <c r="N922" i="2" s="1"/>
  <c r="N923" i="2" s="1"/>
  <c r="N924" i="2" s="1"/>
  <c r="N925" i="2" s="1"/>
  <c r="N926" i="2" s="1"/>
  <c r="N927" i="2" s="1"/>
  <c r="N928" i="2" s="1"/>
  <c r="N929" i="2" s="1"/>
  <c r="N930" i="2" s="1"/>
  <c r="N931" i="2" s="1"/>
  <c r="N932" i="2" s="1"/>
  <c r="N933" i="2" s="1"/>
  <c r="N934" i="2" s="1"/>
  <c r="N935" i="2" s="1"/>
  <c r="N936" i="2" s="1"/>
  <c r="N937" i="2" s="1"/>
  <c r="N938" i="2" s="1"/>
  <c r="N939" i="2" s="1"/>
  <c r="N940" i="2" s="1"/>
  <c r="N941" i="2" s="1"/>
  <c r="N942" i="2" s="1"/>
  <c r="N943" i="2" s="1"/>
  <c r="N944" i="2" s="1"/>
  <c r="N945" i="2" s="1"/>
  <c r="N946" i="2" s="1"/>
  <c r="N947" i="2" s="1"/>
  <c r="N948" i="2" s="1"/>
  <c r="N949" i="2" s="1"/>
  <c r="N950" i="2" s="1"/>
  <c r="N951" i="2" s="1"/>
  <c r="N952" i="2" s="1"/>
  <c r="N953" i="2" s="1"/>
  <c r="N954" i="2" s="1"/>
  <c r="N955" i="2" s="1"/>
  <c r="N956" i="2" s="1"/>
  <c r="N957" i="2" s="1"/>
  <c r="N958" i="2" s="1"/>
  <c r="N959" i="2" s="1"/>
  <c r="N960" i="2" s="1"/>
  <c r="N961" i="2" s="1"/>
  <c r="N962" i="2" s="1"/>
  <c r="N963" i="2" s="1"/>
  <c r="N964" i="2" s="1"/>
  <c r="N965" i="2" s="1"/>
  <c r="N966" i="2" s="1"/>
  <c r="N967" i="2" s="1"/>
  <c r="N968" i="2" s="1"/>
  <c r="N969" i="2" s="1"/>
  <c r="N970" i="2" s="1"/>
  <c r="N971" i="2" s="1"/>
  <c r="N972" i="2" s="1"/>
  <c r="N973" i="2" s="1"/>
  <c r="N974" i="2" s="1"/>
  <c r="N975" i="2" s="1"/>
  <c r="N976" i="2" s="1"/>
  <c r="N977" i="2" s="1"/>
  <c r="N978" i="2" s="1"/>
  <c r="N979" i="2" s="1"/>
  <c r="N980" i="2" s="1"/>
  <c r="N981" i="2" s="1"/>
  <c r="N982" i="2" s="1"/>
  <c r="N983" i="2" s="1"/>
  <c r="N984" i="2" s="1"/>
  <c r="N985" i="2" s="1"/>
  <c r="N986" i="2" s="1"/>
  <c r="N987" i="2" s="1"/>
  <c r="N988" i="2" s="1"/>
  <c r="N989" i="2" s="1"/>
  <c r="N990" i="2" s="1"/>
  <c r="N991" i="2" s="1"/>
  <c r="N992" i="2" s="1"/>
  <c r="N993" i="2" s="1"/>
  <c r="N994" i="2" s="1"/>
  <c r="N995" i="2" s="1"/>
  <c r="N996" i="2" s="1"/>
  <c r="N997" i="2" s="1"/>
  <c r="N998" i="2" s="1"/>
  <c r="N999" i="2" s="1"/>
  <c r="N1000" i="2" s="1"/>
  <c r="N1001" i="2" s="1"/>
  <c r="N1002" i="2" s="1"/>
  <c r="N1003" i="2" s="1"/>
  <c r="N1004" i="2" s="1"/>
  <c r="N1005" i="2" s="1"/>
  <c r="N1006" i="2" s="1"/>
  <c r="N1007" i="2" s="1"/>
  <c r="N1008" i="2" s="1"/>
  <c r="N1009" i="2" s="1"/>
  <c r="N1010" i="2" s="1"/>
  <c r="N1011" i="2" s="1"/>
  <c r="N1012" i="2" s="1"/>
  <c r="N1013" i="2" s="1"/>
  <c r="N1014" i="2" s="1"/>
  <c r="N1015" i="2" s="1"/>
  <c r="N1016" i="2" s="1"/>
  <c r="N1017" i="2" s="1"/>
  <c r="N1018" i="2" s="1"/>
  <c r="N1019" i="2" s="1"/>
  <c r="N1020" i="2" s="1"/>
  <c r="N1021" i="2" s="1"/>
  <c r="N1022" i="2" s="1"/>
  <c r="N1023" i="2" s="1"/>
  <c r="N1024" i="2" s="1"/>
  <c r="N1025" i="2" s="1"/>
  <c r="N1026" i="2" s="1"/>
  <c r="N1027" i="2" s="1"/>
  <c r="N1028" i="2" s="1"/>
  <c r="N1029" i="2" s="1"/>
  <c r="N1030" i="2" s="1"/>
  <c r="N1031" i="2" s="1"/>
  <c r="N1032" i="2" s="1"/>
  <c r="N1033" i="2" s="1"/>
  <c r="N1034" i="2" s="1"/>
  <c r="N1035" i="2" s="1"/>
  <c r="N1036" i="2" s="1"/>
  <c r="N1037" i="2" s="1"/>
  <c r="N1038" i="2" s="1"/>
  <c r="N1039" i="2" s="1"/>
  <c r="N1040" i="2" s="1"/>
  <c r="N1041" i="2" s="1"/>
  <c r="N1042" i="2" s="1"/>
  <c r="N1043" i="2" s="1"/>
  <c r="N1044" i="2" s="1"/>
  <c r="N1045" i="2" s="1"/>
  <c r="N1046" i="2" s="1"/>
  <c r="N1047" i="2" s="1"/>
  <c r="N1048" i="2" s="1"/>
  <c r="N1049" i="2" s="1"/>
  <c r="N1050" i="2" s="1"/>
  <c r="N1051" i="2" s="1"/>
  <c r="N1052" i="2" s="1"/>
  <c r="N1053" i="2" s="1"/>
  <c r="N1054" i="2" s="1"/>
  <c r="N1055" i="2" s="1"/>
  <c r="N1056" i="2" s="1"/>
  <c r="N1057" i="2" s="1"/>
  <c r="N1058" i="2" s="1"/>
  <c r="N1059" i="2" s="1"/>
  <c r="N1060" i="2" s="1"/>
  <c r="N1061" i="2" s="1"/>
  <c r="N1062" i="2" s="1"/>
  <c r="N1063" i="2" s="1"/>
  <c r="N1064" i="2" s="1"/>
  <c r="N1065" i="2" s="1"/>
  <c r="N1066" i="2" s="1"/>
  <c r="N1067" i="2" s="1"/>
  <c r="N1068" i="2" s="1"/>
  <c r="N1069" i="2" s="1"/>
  <c r="N1070" i="2" s="1"/>
  <c r="N1071" i="2" s="1"/>
  <c r="N1072" i="2" s="1"/>
  <c r="N1073" i="2" s="1"/>
  <c r="N1074" i="2" s="1"/>
  <c r="N1075" i="2" s="1"/>
  <c r="N1076" i="2" s="1"/>
  <c r="N1077" i="2" s="1"/>
  <c r="N1078" i="2" s="1"/>
  <c r="N1079" i="2" s="1"/>
  <c r="N1080" i="2" s="1"/>
  <c r="N1081" i="2" s="1"/>
  <c r="N1082" i="2" s="1"/>
  <c r="N1083" i="2" s="1"/>
  <c r="N1084" i="2" s="1"/>
  <c r="N1085" i="2" s="1"/>
  <c r="N1086" i="2" s="1"/>
  <c r="N1087" i="2" s="1"/>
  <c r="N1088" i="2" s="1"/>
  <c r="N1089" i="2" s="1"/>
  <c r="N1090" i="2" s="1"/>
  <c r="N1091" i="2" s="1"/>
  <c r="N1092" i="2" s="1"/>
  <c r="N1093" i="2" s="1"/>
  <c r="N1094" i="2" s="1"/>
  <c r="N1095" i="2" s="1"/>
  <c r="N1096" i="2" s="1"/>
  <c r="N1097" i="2" s="1"/>
  <c r="N1098" i="2" s="1"/>
  <c r="N1099" i="2" s="1"/>
  <c r="N1100" i="2" s="1"/>
  <c r="N1101" i="2" s="1"/>
  <c r="N1102" i="2" s="1"/>
  <c r="N1103" i="2" s="1"/>
  <c r="N1104" i="2" s="1"/>
  <c r="N1105" i="2" s="1"/>
  <c r="N1106" i="2" s="1"/>
  <c r="N1107" i="2" s="1"/>
  <c r="N1108" i="2" s="1"/>
  <c r="N1109" i="2" s="1"/>
  <c r="N1110" i="2" s="1"/>
  <c r="N1111" i="2" s="1"/>
  <c r="N1112" i="2" s="1"/>
  <c r="N1113" i="2" s="1"/>
  <c r="N1114" i="2" s="1"/>
  <c r="N1115" i="2" s="1"/>
  <c r="N1116" i="2" s="1"/>
  <c r="N1117" i="2" s="1"/>
  <c r="N1118" i="2" s="1"/>
  <c r="N1119" i="2" s="1"/>
  <c r="N1120" i="2" s="1"/>
  <c r="N1121" i="2" s="1"/>
  <c r="N1122" i="2" s="1"/>
  <c r="N1123" i="2" s="1"/>
  <c r="N1124" i="2" s="1"/>
  <c r="N1125" i="2" s="1"/>
  <c r="N1126" i="2" s="1"/>
  <c r="N1127" i="2" s="1"/>
  <c r="N1128" i="2" s="1"/>
  <c r="N1129" i="2" s="1"/>
  <c r="N1130" i="2" s="1"/>
  <c r="N1131" i="2" s="1"/>
  <c r="N1132" i="2" s="1"/>
  <c r="N1133" i="2" s="1"/>
  <c r="N1134" i="2" s="1"/>
  <c r="N1135" i="2" s="1"/>
  <c r="N1136" i="2" s="1"/>
  <c r="N1137" i="2" s="1"/>
  <c r="N1138" i="2" s="1"/>
  <c r="N1139" i="2" s="1"/>
  <c r="N1140" i="2" s="1"/>
  <c r="N1141" i="2" s="1"/>
  <c r="N1142" i="2" s="1"/>
  <c r="N1143" i="2" s="1"/>
  <c r="N1144" i="2" s="1"/>
  <c r="N1145" i="2" s="1"/>
  <c r="N1146" i="2" s="1"/>
  <c r="N1147" i="2" s="1"/>
  <c r="N1148" i="2" s="1"/>
  <c r="N1149" i="2" s="1"/>
  <c r="N1150" i="2" s="1"/>
  <c r="N1151" i="2" s="1"/>
  <c r="N1152" i="2" s="1"/>
  <c r="N1153" i="2" s="1"/>
  <c r="N1154" i="2" s="1"/>
  <c r="N1155" i="2" s="1"/>
  <c r="N1156" i="2" s="1"/>
  <c r="N1157" i="2" s="1"/>
  <c r="N1158" i="2" s="1"/>
  <c r="N1159" i="2" s="1"/>
  <c r="N1160" i="2" s="1"/>
  <c r="N1161" i="2" s="1"/>
  <c r="N1162" i="2" s="1"/>
  <c r="N1163" i="2" s="1"/>
  <c r="N1164" i="2" s="1"/>
  <c r="N1165" i="2" s="1"/>
  <c r="N1166" i="2" s="1"/>
  <c r="N1167" i="2" s="1"/>
  <c r="N1168" i="2" s="1"/>
  <c r="N1169" i="2" s="1"/>
  <c r="N1170" i="2" s="1"/>
  <c r="N1171" i="2" s="1"/>
  <c r="N1172" i="2" s="1"/>
  <c r="N1173" i="2" s="1"/>
  <c r="N1174" i="2" s="1"/>
  <c r="N1175" i="2" s="1"/>
  <c r="N1176" i="2" s="1"/>
  <c r="N1177" i="2" s="1"/>
  <c r="N1178" i="2" s="1"/>
  <c r="N1179" i="2" s="1"/>
  <c r="N1180" i="2" s="1"/>
  <c r="N1181" i="2" s="1"/>
  <c r="N1182" i="2" s="1"/>
  <c r="N1183" i="2" s="1"/>
  <c r="N1184" i="2" s="1"/>
  <c r="N1185" i="2" s="1"/>
  <c r="N1186" i="2" s="1"/>
  <c r="N1187" i="2" s="1"/>
  <c r="N1188" i="2" s="1"/>
  <c r="N1189" i="2" s="1"/>
  <c r="N1190" i="2" s="1"/>
  <c r="N1191" i="2" s="1"/>
  <c r="N1192" i="2" s="1"/>
  <c r="N1193" i="2" s="1"/>
  <c r="N1194" i="2" s="1"/>
  <c r="N1195" i="2" s="1"/>
  <c r="N1196" i="2" s="1"/>
  <c r="N1197" i="2" s="1"/>
  <c r="N1198" i="2" s="1"/>
  <c r="N1199" i="2" s="1"/>
  <c r="N1200" i="2" s="1"/>
  <c r="N1201" i="2" s="1"/>
  <c r="N1202" i="2" s="1"/>
  <c r="N1203" i="2" s="1"/>
  <c r="N1204" i="2" s="1"/>
  <c r="N1205" i="2" s="1"/>
  <c r="N1206" i="2" s="1"/>
  <c r="N1207" i="2" s="1"/>
  <c r="N1208" i="2" s="1"/>
  <c r="N1209" i="2" s="1"/>
  <c r="N1210" i="2" s="1"/>
  <c r="N1211" i="2" s="1"/>
  <c r="N1212" i="2" s="1"/>
  <c r="N1213" i="2" s="1"/>
  <c r="N1214" i="2" s="1"/>
  <c r="N1215" i="2" s="1"/>
  <c r="N1216" i="2" s="1"/>
  <c r="N1217" i="2" s="1"/>
  <c r="N1218" i="2" s="1"/>
  <c r="N1219" i="2" s="1"/>
  <c r="N1220" i="2" s="1"/>
  <c r="N1221" i="2" s="1"/>
  <c r="N1222" i="2" s="1"/>
  <c r="N1223" i="2" s="1"/>
  <c r="N1224" i="2" s="1"/>
  <c r="N1225" i="2" s="1"/>
  <c r="N1226" i="2" s="1"/>
  <c r="N1227" i="2" s="1"/>
  <c r="N1228" i="2" s="1"/>
  <c r="N1229" i="2" s="1"/>
  <c r="N1230" i="2" s="1"/>
  <c r="N1231" i="2" s="1"/>
  <c r="N1232" i="2" s="1"/>
  <c r="N1233" i="2" s="1"/>
  <c r="N1234" i="2" s="1"/>
  <c r="N1235" i="2" s="1"/>
  <c r="N1236" i="2" s="1"/>
  <c r="N1237" i="2" s="1"/>
  <c r="N1238" i="2" s="1"/>
  <c r="N1239" i="2" s="1"/>
  <c r="N1240" i="2" s="1"/>
  <c r="N1241" i="2" s="1"/>
  <c r="N1242" i="2" s="1"/>
  <c r="N1243" i="2" s="1"/>
  <c r="N1244" i="2" s="1"/>
  <c r="N1245" i="2" s="1"/>
  <c r="N1246" i="2" s="1"/>
  <c r="N1247" i="2" s="1"/>
  <c r="N1248" i="2" s="1"/>
  <c r="N1249" i="2" s="1"/>
  <c r="N1250" i="2" s="1"/>
  <c r="N1251" i="2" s="1"/>
  <c r="N1252" i="2" s="1"/>
  <c r="N1253" i="2" s="1"/>
  <c r="N1254" i="2" s="1"/>
  <c r="N1255" i="2" s="1"/>
  <c r="N1256" i="2" s="1"/>
  <c r="N1257" i="2" s="1"/>
  <c r="N1258" i="2" s="1"/>
  <c r="N1259" i="2" s="1"/>
  <c r="N1260" i="2" s="1"/>
  <c r="N1261" i="2" s="1"/>
  <c r="N1262" i="2" s="1"/>
  <c r="N1263" i="2" s="1"/>
  <c r="N1264" i="2" s="1"/>
  <c r="N1265" i="2" s="1"/>
  <c r="N1266" i="2" s="1"/>
  <c r="N1267" i="2" s="1"/>
  <c r="N1268" i="2" s="1"/>
  <c r="N1269" i="2" s="1"/>
  <c r="N1270" i="2" s="1"/>
  <c r="N1271" i="2" s="1"/>
  <c r="N1272" i="2" s="1"/>
  <c r="N1273" i="2" s="1"/>
  <c r="N1274" i="2" s="1"/>
  <c r="N1275" i="2" s="1"/>
  <c r="N1276" i="2" s="1"/>
  <c r="N1277" i="2" s="1"/>
  <c r="N1278" i="2" s="1"/>
  <c r="N1279" i="2" s="1"/>
  <c r="N1280" i="2" s="1"/>
  <c r="N1281" i="2" s="1"/>
  <c r="N1282" i="2" s="1"/>
  <c r="N1283" i="2" s="1"/>
  <c r="N1284" i="2" s="1"/>
  <c r="N1285" i="2" s="1"/>
  <c r="N1286" i="2" s="1"/>
  <c r="N1287" i="2" s="1"/>
  <c r="N1288" i="2" s="1"/>
  <c r="N1289" i="2" s="1"/>
  <c r="N1290" i="2" s="1"/>
  <c r="C34" i="1" l="1"/>
  <c r="R27" i="3"/>
  <c r="O24" i="3"/>
  <c r="O32" i="3"/>
  <c r="I28" i="3"/>
  <c r="L27" i="3"/>
  <c r="F28" i="3"/>
  <c r="C24" i="3"/>
  <c r="C32" i="3"/>
  <c r="R28" i="3"/>
  <c r="O25" i="3"/>
  <c r="O21" i="3"/>
  <c r="I29" i="3"/>
  <c r="L28" i="3"/>
  <c r="I21" i="3"/>
  <c r="F29" i="3"/>
  <c r="C25" i="3"/>
  <c r="C21" i="3"/>
  <c r="R20" i="3"/>
  <c r="R21" i="3"/>
  <c r="R29" i="3"/>
  <c r="O26" i="3"/>
  <c r="I22" i="3"/>
  <c r="I30" i="3"/>
  <c r="L29" i="3"/>
  <c r="F22" i="3"/>
  <c r="F30" i="3"/>
  <c r="C26" i="3"/>
  <c r="R24" i="3"/>
  <c r="O29" i="3"/>
  <c r="I25" i="3"/>
  <c r="L24" i="3"/>
  <c r="C29" i="3"/>
  <c r="R22" i="3"/>
  <c r="R30" i="3"/>
  <c r="O27" i="3"/>
  <c r="I23" i="3"/>
  <c r="I31" i="3"/>
  <c r="L22" i="3"/>
  <c r="L30" i="3"/>
  <c r="F23" i="3"/>
  <c r="F31" i="3"/>
  <c r="C27" i="3"/>
  <c r="F21" i="3"/>
  <c r="R23" i="3"/>
  <c r="R31" i="3"/>
  <c r="O28" i="3"/>
  <c r="I24" i="3"/>
  <c r="I32" i="3"/>
  <c r="L23" i="3"/>
  <c r="L31" i="3"/>
  <c r="F24" i="3"/>
  <c r="F32" i="3"/>
  <c r="C28" i="3"/>
  <c r="L32" i="3"/>
  <c r="F25" i="3"/>
  <c r="R25" i="3"/>
  <c r="O22" i="3"/>
  <c r="O30" i="3"/>
  <c r="I26" i="3"/>
  <c r="L25" i="3"/>
  <c r="L21" i="3"/>
  <c r="F26" i="3"/>
  <c r="C22" i="3"/>
  <c r="C30" i="3"/>
  <c r="R26" i="3"/>
  <c r="O23" i="3"/>
  <c r="O31" i="3"/>
  <c r="I27" i="3"/>
  <c r="L26" i="3"/>
  <c r="F27" i="3"/>
  <c r="C23" i="3"/>
  <c r="C31" i="3"/>
  <c r="T27" i="3"/>
  <c r="Q24" i="3"/>
  <c r="Q32" i="3"/>
  <c r="N28" i="3"/>
  <c r="K22" i="3"/>
  <c r="K30" i="3"/>
  <c r="H28" i="3"/>
  <c r="E24" i="3"/>
  <c r="E32" i="3"/>
  <c r="T20" i="3"/>
  <c r="N21" i="3"/>
  <c r="H25" i="3"/>
  <c r="T28" i="3"/>
  <c r="Q25" i="3"/>
  <c r="Q21" i="3"/>
  <c r="N29" i="3"/>
  <c r="K23" i="3"/>
  <c r="K31" i="3"/>
  <c r="H29" i="3"/>
  <c r="E25" i="3"/>
  <c r="E21" i="3"/>
  <c r="T21" i="3"/>
  <c r="T29" i="3"/>
  <c r="Q26" i="3"/>
  <c r="N22" i="3"/>
  <c r="N30" i="3"/>
  <c r="K24" i="3"/>
  <c r="K32" i="3"/>
  <c r="H22" i="3"/>
  <c r="H30" i="3"/>
  <c r="E26" i="3"/>
  <c r="Q29" i="3"/>
  <c r="K27" i="3"/>
  <c r="H21" i="3"/>
  <c r="E29" i="3"/>
  <c r="T22" i="3"/>
  <c r="T30" i="3"/>
  <c r="Q27" i="3"/>
  <c r="N23" i="3"/>
  <c r="N31" i="3"/>
  <c r="K25" i="3"/>
  <c r="H23" i="3"/>
  <c r="H31" i="3"/>
  <c r="E27" i="3"/>
  <c r="T23" i="3"/>
  <c r="T31" i="3"/>
  <c r="Q28" i="3"/>
  <c r="N24" i="3"/>
  <c r="N32" i="3"/>
  <c r="K26" i="3"/>
  <c r="H24" i="3"/>
  <c r="H32" i="3"/>
  <c r="E28" i="3"/>
  <c r="T24" i="3"/>
  <c r="N25" i="3"/>
  <c r="T25" i="3"/>
  <c r="Q22" i="3"/>
  <c r="Q30" i="3"/>
  <c r="N26" i="3"/>
  <c r="K28" i="3"/>
  <c r="H26" i="3"/>
  <c r="E22" i="3"/>
  <c r="E30" i="3"/>
  <c r="T26" i="3"/>
  <c r="Q23" i="3"/>
  <c r="Q31" i="3"/>
  <c r="N27" i="3"/>
  <c r="K29" i="3"/>
  <c r="K21" i="3"/>
  <c r="H27" i="3"/>
  <c r="E23" i="3"/>
  <c r="E31" i="3"/>
  <c r="S22" i="3"/>
  <c r="S30" i="3"/>
  <c r="P28" i="3"/>
  <c r="M24" i="3"/>
  <c r="M32" i="3"/>
  <c r="J25" i="3"/>
  <c r="J21" i="3"/>
  <c r="G24" i="3"/>
  <c r="G32" i="3"/>
  <c r="D28" i="3"/>
  <c r="J22" i="3"/>
  <c r="G29" i="3"/>
  <c r="D21" i="3"/>
  <c r="S23" i="3"/>
  <c r="S31" i="3"/>
  <c r="P29" i="3"/>
  <c r="M25" i="3"/>
  <c r="M21" i="3"/>
  <c r="J26" i="3"/>
  <c r="G25" i="3"/>
  <c r="G21" i="3"/>
  <c r="D29" i="3"/>
  <c r="S24" i="3"/>
  <c r="P22" i="3"/>
  <c r="P30" i="3"/>
  <c r="M26" i="3"/>
  <c r="J27" i="3"/>
  <c r="G26" i="3"/>
  <c r="D22" i="3"/>
  <c r="D30" i="3"/>
  <c r="P25" i="3"/>
  <c r="P21" i="3"/>
  <c r="M29" i="3"/>
  <c r="S25" i="3"/>
  <c r="P23" i="3"/>
  <c r="P31" i="3"/>
  <c r="M27" i="3"/>
  <c r="J28" i="3"/>
  <c r="G27" i="3"/>
  <c r="D23" i="3"/>
  <c r="D31" i="3"/>
  <c r="S27" i="3"/>
  <c r="S26" i="3"/>
  <c r="P24" i="3"/>
  <c r="P32" i="3"/>
  <c r="M28" i="3"/>
  <c r="J29" i="3"/>
  <c r="G28" i="3"/>
  <c r="D24" i="3"/>
  <c r="D32" i="3"/>
  <c r="J30" i="3"/>
  <c r="D25" i="3"/>
  <c r="S20" i="3"/>
  <c r="S28" i="3"/>
  <c r="P26" i="3"/>
  <c r="M22" i="3"/>
  <c r="M30" i="3"/>
  <c r="J23" i="3"/>
  <c r="J31" i="3"/>
  <c r="G22" i="3"/>
  <c r="G30" i="3"/>
  <c r="D26" i="3"/>
  <c r="S21" i="3"/>
  <c r="S29" i="3"/>
  <c r="P27" i="3"/>
  <c r="M23" i="3"/>
  <c r="M31" i="3"/>
  <c r="J24" i="3"/>
  <c r="J32" i="3"/>
  <c r="G23" i="3"/>
  <c r="G31" i="3"/>
  <c r="D27" i="3"/>
  <c r="H21" i="1"/>
  <c r="G17" i="1"/>
  <c r="G21" i="1" s="1"/>
  <c r="F17" i="1"/>
  <c r="F21" i="1" s="1"/>
  <c r="I17" i="1"/>
  <c r="I21" i="1" s="1"/>
  <c r="U5" i="2"/>
  <c r="V5" i="2" s="1"/>
  <c r="N14" i="3"/>
  <c r="Q14" i="3" s="1"/>
  <c r="Z1205" i="2"/>
  <c r="N7" i="3"/>
  <c r="Q7" i="3" s="1"/>
  <c r="K22" i="9" s="1"/>
  <c r="N15" i="3"/>
  <c r="Q15" i="3" s="1"/>
  <c r="Z1206" i="2"/>
  <c r="Z1214" i="2"/>
  <c r="Z1222" i="2"/>
  <c r="Z1230" i="2"/>
  <c r="Z1238" i="2"/>
  <c r="Z1246" i="2"/>
  <c r="Z1254" i="2"/>
  <c r="Z1262" i="2"/>
  <c r="Z1270" i="2"/>
  <c r="Z1278" i="2"/>
  <c r="Z1286" i="2"/>
  <c r="Z1180" i="2"/>
  <c r="Z1188" i="2"/>
  <c r="Z1196" i="2"/>
  <c r="Z1204" i="2"/>
  <c r="Z1160" i="2"/>
  <c r="Z1168" i="2"/>
  <c r="Z1176" i="2"/>
  <c r="Z1143" i="2"/>
  <c r="Z1151" i="2"/>
  <c r="N8" i="3"/>
  <c r="Q8" i="3" s="1"/>
  <c r="N16" i="3"/>
  <c r="Q16" i="3" s="1"/>
  <c r="Z1207" i="2"/>
  <c r="N9" i="3"/>
  <c r="Q9" i="3" s="1"/>
  <c r="N17" i="3"/>
  <c r="Q17" i="3" s="1"/>
  <c r="K32" i="9" s="1"/>
  <c r="Z1208" i="2"/>
  <c r="N10" i="3"/>
  <c r="Q10" i="3" s="1"/>
  <c r="N6" i="3"/>
  <c r="Q6" i="3" s="1"/>
  <c r="Z1209" i="2"/>
  <c r="Z1217" i="2"/>
  <c r="Z1225" i="2"/>
  <c r="Z1233" i="2"/>
  <c r="Z1241" i="2"/>
  <c r="Z1249" i="2"/>
  <c r="Z1257" i="2"/>
  <c r="Z1265" i="2"/>
  <c r="Z1273" i="2"/>
  <c r="Z1281" i="2"/>
  <c r="Z1289" i="2"/>
  <c r="Z1183" i="2"/>
  <c r="Z1191" i="2"/>
  <c r="Z1199" i="2"/>
  <c r="Z1155" i="2"/>
  <c r="Z1163" i="2"/>
  <c r="Z1171" i="2"/>
  <c r="Z1138" i="2"/>
  <c r="Z1146" i="2"/>
  <c r="N11" i="3"/>
  <c r="Q11" i="3" s="1"/>
  <c r="Z1210" i="2"/>
  <c r="N12" i="3"/>
  <c r="Q12" i="3" s="1"/>
  <c r="K27" i="9" s="1"/>
  <c r="Z1211" i="2"/>
  <c r="N13" i="3"/>
  <c r="Q13" i="3" s="1"/>
  <c r="Z1212" i="2"/>
  <c r="Z1218" i="2"/>
  <c r="Z1228" i="2"/>
  <c r="Z1239" i="2"/>
  <c r="Z1250" i="2"/>
  <c r="Z1260" i="2"/>
  <c r="Z1271" i="2"/>
  <c r="Z1282" i="2"/>
  <c r="Z1178" i="2"/>
  <c r="Z1189" i="2"/>
  <c r="Z1200" i="2"/>
  <c r="Z1158" i="2"/>
  <c r="Z1169" i="2"/>
  <c r="Z1139" i="2"/>
  <c r="Z1149" i="2"/>
  <c r="Z1219" i="2"/>
  <c r="Z1229" i="2"/>
  <c r="Z1240" i="2"/>
  <c r="Z1251" i="2"/>
  <c r="Z1261" i="2"/>
  <c r="Z1272" i="2"/>
  <c r="Z1283" i="2"/>
  <c r="Z1179" i="2"/>
  <c r="Z1190" i="2"/>
  <c r="Z1201" i="2"/>
  <c r="Z1159" i="2"/>
  <c r="Z1170" i="2"/>
  <c r="Z1140" i="2"/>
  <c r="Z1150" i="2"/>
  <c r="Z1220" i="2"/>
  <c r="Z1231" i="2"/>
  <c r="Z1242" i="2"/>
  <c r="Z1252" i="2"/>
  <c r="Z1263" i="2"/>
  <c r="Z1274" i="2"/>
  <c r="Z1284" i="2"/>
  <c r="Z1181" i="2"/>
  <c r="Z1192" i="2"/>
  <c r="Z1202" i="2"/>
  <c r="Z1161" i="2"/>
  <c r="Z1172" i="2"/>
  <c r="Z1141" i="2"/>
  <c r="Z1152" i="2"/>
  <c r="Z1221" i="2"/>
  <c r="Z1232" i="2"/>
  <c r="Z1243" i="2"/>
  <c r="Z1253" i="2"/>
  <c r="Z1264" i="2"/>
  <c r="Z1275" i="2"/>
  <c r="Z1285" i="2"/>
  <c r="Z1182" i="2"/>
  <c r="Z1193" i="2"/>
  <c r="Z1203" i="2"/>
  <c r="Z1162" i="2"/>
  <c r="Z1173" i="2"/>
  <c r="Z1142" i="2"/>
  <c r="Z731" i="2"/>
  <c r="Z739" i="2"/>
  <c r="Z747" i="2"/>
  <c r="Z755" i="2"/>
  <c r="Z763" i="2"/>
  <c r="Z771" i="2"/>
  <c r="Z779" i="2"/>
  <c r="Z787" i="2"/>
  <c r="Z795" i="2"/>
  <c r="Z803" i="2"/>
  <c r="Z586" i="2"/>
  <c r="Z594" i="2"/>
  <c r="Z602" i="2"/>
  <c r="Z610" i="2"/>
  <c r="Z618" i="2"/>
  <c r="Z626" i="2"/>
  <c r="Z634" i="2"/>
  <c r="Z642" i="2"/>
  <c r="Z650" i="2"/>
  <c r="Z658" i="2"/>
  <c r="Z666" i="2"/>
  <c r="Z1223" i="2"/>
  <c r="Z1234" i="2"/>
  <c r="Z1244" i="2"/>
  <c r="Z1255" i="2"/>
  <c r="Z1266" i="2"/>
  <c r="Z1276" i="2"/>
  <c r="Z1287" i="2"/>
  <c r="Z1184" i="2"/>
  <c r="Z1194" i="2"/>
  <c r="Z1153" i="2"/>
  <c r="Z1164" i="2"/>
  <c r="Z1174" i="2"/>
  <c r="Z1144" i="2"/>
  <c r="Z1213" i="2"/>
  <c r="Z1224" i="2"/>
  <c r="Z1235" i="2"/>
  <c r="Z1245" i="2"/>
  <c r="Z1256" i="2"/>
  <c r="Z1267" i="2"/>
  <c r="Z1277" i="2"/>
  <c r="Z1288" i="2"/>
  <c r="Z1185" i="2"/>
  <c r="Z1195" i="2"/>
  <c r="Z1154" i="2"/>
  <c r="Z1165" i="2"/>
  <c r="Z1175" i="2"/>
  <c r="Z1145" i="2"/>
  <c r="Z1215" i="2"/>
  <c r="Z1226" i="2"/>
  <c r="Z1236" i="2"/>
  <c r="Z1247" i="2"/>
  <c r="Z1258" i="2"/>
  <c r="Z1268" i="2"/>
  <c r="Z1279" i="2"/>
  <c r="Z1290" i="2"/>
  <c r="Z1186" i="2"/>
  <c r="Z1197" i="2"/>
  <c r="Z1156" i="2"/>
  <c r="Z1166" i="2"/>
  <c r="Z1177" i="2"/>
  <c r="Z1147" i="2"/>
  <c r="Z1216" i="2"/>
  <c r="Z1227" i="2"/>
  <c r="Z1237" i="2"/>
  <c r="Z1248" i="2"/>
  <c r="Z1259" i="2"/>
  <c r="Z1269" i="2"/>
  <c r="Z1280" i="2"/>
  <c r="Z1291" i="2"/>
  <c r="Z1187" i="2"/>
  <c r="Z1198" i="2"/>
  <c r="Z1157" i="2"/>
  <c r="Z1167" i="2"/>
  <c r="Z1137" i="2"/>
  <c r="Z1148" i="2"/>
  <c r="Z735" i="2"/>
  <c r="Z743" i="2"/>
  <c r="Z751" i="2"/>
  <c r="Z759" i="2"/>
  <c r="Z767" i="2"/>
  <c r="Z775" i="2"/>
  <c r="Z783" i="2"/>
  <c r="Z791" i="2"/>
  <c r="Z799" i="2"/>
  <c r="Z726" i="2"/>
  <c r="Z590" i="2"/>
  <c r="Z598" i="2"/>
  <c r="Z606" i="2"/>
  <c r="Z614" i="2"/>
  <c r="Z622" i="2"/>
  <c r="Z630" i="2"/>
  <c r="Z638" i="2"/>
  <c r="Z646" i="2"/>
  <c r="Z654" i="2"/>
  <c r="Z662" i="2"/>
  <c r="Z670" i="2"/>
  <c r="Z734" i="2"/>
  <c r="Z756" i="2"/>
  <c r="Z777" i="2"/>
  <c r="Z600" i="2"/>
  <c r="Z632" i="2"/>
  <c r="Z653" i="2"/>
  <c r="Z380" i="2"/>
  <c r="Z396" i="2"/>
  <c r="Z412" i="2"/>
  <c r="Z286" i="2"/>
  <c r="Z310" i="2"/>
  <c r="Z736" i="2"/>
  <c r="Z746" i="2"/>
  <c r="Z757" i="2"/>
  <c r="Z768" i="2"/>
  <c r="Z778" i="2"/>
  <c r="Z789" i="2"/>
  <c r="Z800" i="2"/>
  <c r="Z591" i="2"/>
  <c r="Z601" i="2"/>
  <c r="Z612" i="2"/>
  <c r="Z623" i="2"/>
  <c r="Z633" i="2"/>
  <c r="Z644" i="2"/>
  <c r="Z655" i="2"/>
  <c r="Z665" i="2"/>
  <c r="Z381" i="2"/>
  <c r="Z389" i="2"/>
  <c r="Z397" i="2"/>
  <c r="Z405" i="2"/>
  <c r="Z413" i="2"/>
  <c r="Z421" i="2"/>
  <c r="Z429" i="2"/>
  <c r="Z737" i="2"/>
  <c r="Z748" i="2"/>
  <c r="Z758" i="2"/>
  <c r="Z769" i="2"/>
  <c r="Z780" i="2"/>
  <c r="Z790" i="2"/>
  <c r="Z801" i="2"/>
  <c r="Z592" i="2"/>
  <c r="Z603" i="2"/>
  <c r="Z613" i="2"/>
  <c r="Z624" i="2"/>
  <c r="Z635" i="2"/>
  <c r="Z645" i="2"/>
  <c r="Z656" i="2"/>
  <c r="Z667" i="2"/>
  <c r="Z382" i="2"/>
  <c r="Z390" i="2"/>
  <c r="Z398" i="2"/>
  <c r="Z406" i="2"/>
  <c r="Z414" i="2"/>
  <c r="Z422" i="2"/>
  <c r="Z288" i="2"/>
  <c r="Z296" i="2"/>
  <c r="Z304" i="2"/>
  <c r="Z312" i="2"/>
  <c r="Z728" i="2"/>
  <c r="Z738" i="2"/>
  <c r="Z749" i="2"/>
  <c r="Z760" i="2"/>
  <c r="Z770" i="2"/>
  <c r="Z781" i="2"/>
  <c r="Z792" i="2"/>
  <c r="Z802" i="2"/>
  <c r="Z593" i="2"/>
  <c r="Z604" i="2"/>
  <c r="Z615" i="2"/>
  <c r="Z625" i="2"/>
  <c r="Z636" i="2"/>
  <c r="Z647" i="2"/>
  <c r="Z657" i="2"/>
  <c r="Z668" i="2"/>
  <c r="Z383" i="2"/>
  <c r="Z391" i="2"/>
  <c r="Z399" i="2"/>
  <c r="Z407" i="2"/>
  <c r="Z415" i="2"/>
  <c r="Z423" i="2"/>
  <c r="Z289" i="2"/>
  <c r="Z297" i="2"/>
  <c r="Z305" i="2"/>
  <c r="Z313" i="2"/>
  <c r="Z729" i="2"/>
  <c r="Z740" i="2"/>
  <c r="Z750" i="2"/>
  <c r="Z761" i="2"/>
  <c r="Z772" i="2"/>
  <c r="Z782" i="2"/>
  <c r="Z793" i="2"/>
  <c r="Z723" i="2"/>
  <c r="Z595" i="2"/>
  <c r="Z605" i="2"/>
  <c r="Z616" i="2"/>
  <c r="Z627" i="2"/>
  <c r="Z637" i="2"/>
  <c r="Z648" i="2"/>
  <c r="Z659" i="2"/>
  <c r="Z669" i="2"/>
  <c r="Z376" i="2"/>
  <c r="Z384" i="2"/>
  <c r="Z392" i="2"/>
  <c r="Z400" i="2"/>
  <c r="Z408" i="2"/>
  <c r="Z416" i="2"/>
  <c r="Z424" i="2"/>
  <c r="Z290" i="2"/>
  <c r="Z298" i="2"/>
  <c r="Z306" i="2"/>
  <c r="Z314" i="2"/>
  <c r="Z322" i="2"/>
  <c r="Z282" i="2"/>
  <c r="Z135" i="2"/>
  <c r="Z143" i="2"/>
  <c r="Z151" i="2"/>
  <c r="Z159" i="2"/>
  <c r="Z167" i="2"/>
  <c r="Z175" i="2"/>
  <c r="Z183" i="2"/>
  <c r="Z191" i="2"/>
  <c r="Z199" i="2"/>
  <c r="Z207" i="2"/>
  <c r="Z215" i="2"/>
  <c r="Z730" i="2"/>
  <c r="Z752" i="2"/>
  <c r="Z762" i="2"/>
  <c r="Z784" i="2"/>
  <c r="Z724" i="2"/>
  <c r="Z607" i="2"/>
  <c r="Z617" i="2"/>
  <c r="Z639" i="2"/>
  <c r="Z660" i="2"/>
  <c r="Z671" i="2"/>
  <c r="Z385" i="2"/>
  <c r="Z401" i="2"/>
  <c r="Z417" i="2"/>
  <c r="Z425" i="2"/>
  <c r="Z299" i="2"/>
  <c r="Z315" i="2"/>
  <c r="Z323" i="2"/>
  <c r="Z741" i="2"/>
  <c r="Z773" i="2"/>
  <c r="Z794" i="2"/>
  <c r="Z596" i="2"/>
  <c r="Z628" i="2"/>
  <c r="Z649" i="2"/>
  <c r="Z377" i="2"/>
  <c r="Z393" i="2"/>
  <c r="Z409" i="2"/>
  <c r="Z291" i="2"/>
  <c r="Z307" i="2"/>
  <c r="Z283" i="2"/>
  <c r="Z732" i="2"/>
  <c r="Z742" i="2"/>
  <c r="Z753" i="2"/>
  <c r="Z764" i="2"/>
  <c r="Z774" i="2"/>
  <c r="Z785" i="2"/>
  <c r="Z796" i="2"/>
  <c r="Z725" i="2"/>
  <c r="Z587" i="2"/>
  <c r="Z597" i="2"/>
  <c r="Z608" i="2"/>
  <c r="Z619" i="2"/>
  <c r="Z629" i="2"/>
  <c r="Z640" i="2"/>
  <c r="Z651" i="2"/>
  <c r="Z661" i="2"/>
  <c r="Z672" i="2"/>
  <c r="Z378" i="2"/>
  <c r="Z386" i="2"/>
  <c r="Z394" i="2"/>
  <c r="Z402" i="2"/>
  <c r="Z410" i="2"/>
  <c r="Z418" i="2"/>
  <c r="Z426" i="2"/>
  <c r="Z733" i="2"/>
  <c r="Z744" i="2"/>
  <c r="Z754" i="2"/>
  <c r="Z765" i="2"/>
  <c r="Z776" i="2"/>
  <c r="Z786" i="2"/>
  <c r="Z797" i="2"/>
  <c r="Z727" i="2"/>
  <c r="Z588" i="2"/>
  <c r="Z599" i="2"/>
  <c r="Z609" i="2"/>
  <c r="Z620" i="2"/>
  <c r="Z631" i="2"/>
  <c r="Z641" i="2"/>
  <c r="Z652" i="2"/>
  <c r="Z663" i="2"/>
  <c r="Z379" i="2"/>
  <c r="Z387" i="2"/>
  <c r="Z395" i="2"/>
  <c r="Z403" i="2"/>
  <c r="Z411" i="2"/>
  <c r="Z419" i="2"/>
  <c r="Z427" i="2"/>
  <c r="Z285" i="2"/>
  <c r="Z293" i="2"/>
  <c r="Z301" i="2"/>
  <c r="Z309" i="2"/>
  <c r="Z317" i="2"/>
  <c r="Z277" i="2"/>
  <c r="Z138" i="2"/>
  <c r="Z146" i="2"/>
  <c r="Z154" i="2"/>
  <c r="Z162" i="2"/>
  <c r="Z170" i="2"/>
  <c r="Z178" i="2"/>
  <c r="Z186" i="2"/>
  <c r="Z194" i="2"/>
  <c r="Z202" i="2"/>
  <c r="Z210" i="2"/>
  <c r="Z745" i="2"/>
  <c r="Z766" i="2"/>
  <c r="Z788" i="2"/>
  <c r="Z798" i="2"/>
  <c r="Z589" i="2"/>
  <c r="Z611" i="2"/>
  <c r="Z621" i="2"/>
  <c r="Z643" i="2"/>
  <c r="Z664" i="2"/>
  <c r="Z388" i="2"/>
  <c r="Z404" i="2"/>
  <c r="Z420" i="2"/>
  <c r="Z428" i="2"/>
  <c r="Z294" i="2"/>
  <c r="Z302" i="2"/>
  <c r="Z318" i="2"/>
  <c r="Z278" i="2"/>
  <c r="Z187" i="2"/>
  <c r="Z148" i="2"/>
  <c r="Z145" i="2"/>
  <c r="Z166" i="2"/>
  <c r="Z188" i="2"/>
  <c r="Z209" i="2"/>
  <c r="Z295" i="2"/>
  <c r="Z147" i="2"/>
  <c r="Z168" i="2"/>
  <c r="Z189" i="2"/>
  <c r="Z211" i="2"/>
  <c r="Z300" i="2"/>
  <c r="Z190" i="2"/>
  <c r="Z136" i="2"/>
  <c r="Z137" i="2"/>
  <c r="Z303" i="2"/>
  <c r="Z279" i="2"/>
  <c r="Z139" i="2"/>
  <c r="Z149" i="2"/>
  <c r="Z160" i="2"/>
  <c r="Z171" i="2"/>
  <c r="Z181" i="2"/>
  <c r="Z192" i="2"/>
  <c r="Z203" i="2"/>
  <c r="Z213" i="2"/>
  <c r="Z308" i="2"/>
  <c r="Z140" i="2"/>
  <c r="Z150" i="2"/>
  <c r="Z161" i="2"/>
  <c r="Z172" i="2"/>
  <c r="Z182" i="2"/>
  <c r="Z193" i="2"/>
  <c r="Z204" i="2"/>
  <c r="Z214" i="2"/>
  <c r="Z311" i="2"/>
  <c r="Z281" i="2"/>
  <c r="Z141" i="2"/>
  <c r="Z163" i="2"/>
  <c r="Z184" i="2"/>
  <c r="Z205" i="2"/>
  <c r="Z276" i="2"/>
  <c r="Z212" i="2"/>
  <c r="Z280" i="2"/>
  <c r="Z152" i="2"/>
  <c r="Z173" i="2"/>
  <c r="Z195" i="2"/>
  <c r="Z180" i="2"/>
  <c r="Z158" i="2"/>
  <c r="Z284" i="2"/>
  <c r="Z316" i="2"/>
  <c r="Z142" i="2"/>
  <c r="Z153" i="2"/>
  <c r="Z164" i="2"/>
  <c r="Z174" i="2"/>
  <c r="Z185" i="2"/>
  <c r="Z196" i="2"/>
  <c r="Z206" i="2"/>
  <c r="Z287" i="2"/>
  <c r="Z319" i="2"/>
  <c r="Z133" i="2"/>
  <c r="Z144" i="2"/>
  <c r="Z155" i="2"/>
  <c r="Z165" i="2"/>
  <c r="Z176" i="2"/>
  <c r="Z197" i="2"/>
  <c r="Z208" i="2"/>
  <c r="Z292" i="2"/>
  <c r="Z320" i="2"/>
  <c r="Z134" i="2"/>
  <c r="Z156" i="2"/>
  <c r="Z177" i="2"/>
  <c r="Z198" i="2"/>
  <c r="Z321" i="2"/>
  <c r="Z157" i="2"/>
  <c r="Z179" i="2"/>
  <c r="Z200" i="2"/>
  <c r="Z201" i="2"/>
  <c r="L10" i="3"/>
  <c r="O10" i="3" s="1"/>
  <c r="I25" i="9" s="1"/>
  <c r="L6" i="3"/>
  <c r="O6" i="3" s="1"/>
  <c r="L11" i="3"/>
  <c r="O11" i="3" s="1"/>
  <c r="I26" i="9" s="1"/>
  <c r="Z1055" i="2"/>
  <c r="Z1063" i="2"/>
  <c r="Z1071" i="2"/>
  <c r="Z1079" i="2"/>
  <c r="L12" i="3"/>
  <c r="O12" i="3" s="1"/>
  <c r="L13" i="3"/>
  <c r="O13" i="3" s="1"/>
  <c r="I28" i="9" s="1"/>
  <c r="L14" i="3"/>
  <c r="O14" i="3" s="1"/>
  <c r="I29" i="9" s="1"/>
  <c r="Z1050" i="2"/>
  <c r="Z1058" i="2"/>
  <c r="Z1066" i="2"/>
  <c r="Z1074" i="2"/>
  <c r="L7" i="3"/>
  <c r="O7" i="3" s="1"/>
  <c r="I22" i="9" s="1"/>
  <c r="L15" i="3"/>
  <c r="O15" i="3" s="1"/>
  <c r="L8" i="3"/>
  <c r="O8" i="3" s="1"/>
  <c r="I23" i="9" s="1"/>
  <c r="L16" i="3"/>
  <c r="O16" i="3" s="1"/>
  <c r="I31" i="9" s="1"/>
  <c r="L9" i="3"/>
  <c r="O9" i="3" s="1"/>
  <c r="I24" i="9" s="1"/>
  <c r="L17" i="3"/>
  <c r="O17" i="3" s="1"/>
  <c r="Z1056" i="2"/>
  <c r="Z1067" i="2"/>
  <c r="Z1077" i="2"/>
  <c r="Z1086" i="2"/>
  <c r="Z1094" i="2"/>
  <c r="Z1102" i="2"/>
  <c r="Z1110" i="2"/>
  <c r="Z1118" i="2"/>
  <c r="Z1126" i="2"/>
  <c r="Z1057" i="2"/>
  <c r="Z1068" i="2"/>
  <c r="Z1078" i="2"/>
  <c r="Z1087" i="2"/>
  <c r="Z1095" i="2"/>
  <c r="Z1103" i="2"/>
  <c r="Z1111" i="2"/>
  <c r="Z1119" i="2"/>
  <c r="Z1127" i="2"/>
  <c r="Z1135" i="2"/>
  <c r="Z980" i="2"/>
  <c r="Z988" i="2"/>
  <c r="Z996" i="2"/>
  <c r="Z1004" i="2"/>
  <c r="Z1012" i="2"/>
  <c r="Z1020" i="2"/>
  <c r="Z1028" i="2"/>
  <c r="Z1036" i="2"/>
  <c r="Z1044" i="2"/>
  <c r="Z1059" i="2"/>
  <c r="Z1069" i="2"/>
  <c r="Z1080" i="2"/>
  <c r="Z1088" i="2"/>
  <c r="Z1096" i="2"/>
  <c r="Z1104" i="2"/>
  <c r="Z1112" i="2"/>
  <c r="Z1120" i="2"/>
  <c r="Z1128" i="2"/>
  <c r="Z1049" i="2"/>
  <c r="Z1060" i="2"/>
  <c r="Z1070" i="2"/>
  <c r="Z1081" i="2"/>
  <c r="Z1089" i="2"/>
  <c r="Z1097" i="2"/>
  <c r="Z1105" i="2"/>
  <c r="Z1113" i="2"/>
  <c r="Z1121" i="2"/>
  <c r="Z1129" i="2"/>
  <c r="Z974" i="2"/>
  <c r="Z982" i="2"/>
  <c r="Z990" i="2"/>
  <c r="Z998" i="2"/>
  <c r="Z1006" i="2"/>
  <c r="Z1014" i="2"/>
  <c r="Z1022" i="2"/>
  <c r="Z1030" i="2"/>
  <c r="Z1038" i="2"/>
  <c r="Z1046" i="2"/>
  <c r="Z961" i="2"/>
  <c r="Z969" i="2"/>
  <c r="Z810" i="2"/>
  <c r="Z678" i="2"/>
  <c r="Z686" i="2"/>
  <c r="Z694" i="2"/>
  <c r="Z702" i="2"/>
  <c r="Z710" i="2"/>
  <c r="Z718" i="2"/>
  <c r="Z431" i="2"/>
  <c r="Z439" i="2"/>
  <c r="Z447" i="2"/>
  <c r="Z455" i="2"/>
  <c r="Z1051" i="2"/>
  <c r="Z1061" i="2"/>
  <c r="Z1072" i="2"/>
  <c r="Z1082" i="2"/>
  <c r="Z1090" i="2"/>
  <c r="Z1098" i="2"/>
  <c r="Z1106" i="2"/>
  <c r="Z1114" i="2"/>
  <c r="Z1122" i="2"/>
  <c r="Z1130" i="2"/>
  <c r="Z1052" i="2"/>
  <c r="Z1062" i="2"/>
  <c r="Z1073" i="2"/>
  <c r="Z1083" i="2"/>
  <c r="Z1091" i="2"/>
  <c r="Z1099" i="2"/>
  <c r="Z1107" i="2"/>
  <c r="Z1115" i="2"/>
  <c r="Z1123" i="2"/>
  <c r="Z1131" i="2"/>
  <c r="Z976" i="2"/>
  <c r="Z984" i="2"/>
  <c r="Z992" i="2"/>
  <c r="Z1000" i="2"/>
  <c r="Z1008" i="2"/>
  <c r="Z1016" i="2"/>
  <c r="Z1024" i="2"/>
  <c r="Z1032" i="2"/>
  <c r="Z1040" i="2"/>
  <c r="Z1048" i="2"/>
  <c r="Z1053" i="2"/>
  <c r="Z1064" i="2"/>
  <c r="Z1075" i="2"/>
  <c r="Z1084" i="2"/>
  <c r="Z1092" i="2"/>
  <c r="Z1100" i="2"/>
  <c r="Z1108" i="2"/>
  <c r="Z1116" i="2"/>
  <c r="Z1124" i="2"/>
  <c r="Z1054" i="2"/>
  <c r="Z1065" i="2"/>
  <c r="Z1076" i="2"/>
  <c r="Z1085" i="2"/>
  <c r="Z1093" i="2"/>
  <c r="Z1101" i="2"/>
  <c r="Z1109" i="2"/>
  <c r="Z1117" i="2"/>
  <c r="Z1125" i="2"/>
  <c r="Z1133" i="2"/>
  <c r="Z978" i="2"/>
  <c r="Z986" i="2"/>
  <c r="Z994" i="2"/>
  <c r="Z1002" i="2"/>
  <c r="Z1010" i="2"/>
  <c r="Z1018" i="2"/>
  <c r="Z1026" i="2"/>
  <c r="Z1034" i="2"/>
  <c r="Z1042" i="2"/>
  <c r="Z965" i="2"/>
  <c r="Z973" i="2"/>
  <c r="Z806" i="2"/>
  <c r="Z814" i="2"/>
  <c r="Z682" i="2"/>
  <c r="Z690" i="2"/>
  <c r="Z698" i="2"/>
  <c r="Z706" i="2"/>
  <c r="Z714" i="2"/>
  <c r="Z722" i="2"/>
  <c r="Z435" i="2"/>
  <c r="Z443" i="2"/>
  <c r="Z451" i="2"/>
  <c r="Z975" i="2"/>
  <c r="Z962" i="2"/>
  <c r="Z676" i="2"/>
  <c r="Z697" i="2"/>
  <c r="Z719" i="2"/>
  <c r="Z432" i="2"/>
  <c r="Z453" i="2"/>
  <c r="Z478" i="2"/>
  <c r="Z494" i="2"/>
  <c r="Z510" i="2"/>
  <c r="Z534" i="2"/>
  <c r="Z550" i="2"/>
  <c r="Z566" i="2"/>
  <c r="Z330" i="2"/>
  <c r="Z354" i="2"/>
  <c r="Z220" i="2"/>
  <c r="Z244" i="2"/>
  <c r="Z268" i="2"/>
  <c r="Z19" i="2"/>
  <c r="Z977" i="2"/>
  <c r="Z993" i="2"/>
  <c r="Z1009" i="2"/>
  <c r="Z1025" i="2"/>
  <c r="Z1041" i="2"/>
  <c r="Z963" i="2"/>
  <c r="Z812" i="2"/>
  <c r="Z677" i="2"/>
  <c r="Z688" i="2"/>
  <c r="Z699" i="2"/>
  <c r="Z709" i="2"/>
  <c r="Z720" i="2"/>
  <c r="Z433" i="2"/>
  <c r="Z444" i="2"/>
  <c r="Z454" i="2"/>
  <c r="Z463" i="2"/>
  <c r="Z471" i="2"/>
  <c r="Z479" i="2"/>
  <c r="Z487" i="2"/>
  <c r="Z495" i="2"/>
  <c r="Z503" i="2"/>
  <c r="Z511" i="2"/>
  <c r="Z519" i="2"/>
  <c r="Z527" i="2"/>
  <c r="Z535" i="2"/>
  <c r="Z543" i="2"/>
  <c r="Z551" i="2"/>
  <c r="Z559" i="2"/>
  <c r="Z567" i="2"/>
  <c r="Z575" i="2"/>
  <c r="Z583" i="2"/>
  <c r="Z331" i="2"/>
  <c r="Z979" i="2"/>
  <c r="Z995" i="2"/>
  <c r="Z1011" i="2"/>
  <c r="Z1027" i="2"/>
  <c r="Z1043" i="2"/>
  <c r="Z964" i="2"/>
  <c r="Z813" i="2"/>
  <c r="Z679" i="2"/>
  <c r="Z689" i="2"/>
  <c r="Z700" i="2"/>
  <c r="Z711" i="2"/>
  <c r="Z721" i="2"/>
  <c r="Z434" i="2"/>
  <c r="Z445" i="2"/>
  <c r="Z456" i="2"/>
  <c r="Z464" i="2"/>
  <c r="Z472" i="2"/>
  <c r="Z480" i="2"/>
  <c r="Z488" i="2"/>
  <c r="Z496" i="2"/>
  <c r="Z504" i="2"/>
  <c r="Z512" i="2"/>
  <c r="Z520" i="2"/>
  <c r="Z528" i="2"/>
  <c r="Z536" i="2"/>
  <c r="Z544" i="2"/>
  <c r="Z552" i="2"/>
  <c r="Z560" i="2"/>
  <c r="Z568" i="2"/>
  <c r="Z576" i="2"/>
  <c r="Z584" i="2"/>
  <c r="Z324" i="2"/>
  <c r="Z332" i="2"/>
  <c r="Z340" i="2"/>
  <c r="Z348" i="2"/>
  <c r="Z356" i="2"/>
  <c r="Z364" i="2"/>
  <c r="Z372" i="2"/>
  <c r="Z981" i="2"/>
  <c r="Z997" i="2"/>
  <c r="Z1013" i="2"/>
  <c r="Z1029" i="2"/>
  <c r="Z1045" i="2"/>
  <c r="Z966" i="2"/>
  <c r="Z804" i="2"/>
  <c r="Z815" i="2"/>
  <c r="Z680" i="2"/>
  <c r="Z691" i="2"/>
  <c r="Z701" i="2"/>
  <c r="Z712" i="2"/>
  <c r="Z674" i="2"/>
  <c r="Z436" i="2"/>
  <c r="Z446" i="2"/>
  <c r="Z457" i="2"/>
  <c r="Z465" i="2"/>
  <c r="Z473" i="2"/>
  <c r="Z481" i="2"/>
  <c r="Z489" i="2"/>
  <c r="Z497" i="2"/>
  <c r="Z505" i="2"/>
  <c r="Z513" i="2"/>
  <c r="Z521" i="2"/>
  <c r="Z529" i="2"/>
  <c r="Z537" i="2"/>
  <c r="Z545" i="2"/>
  <c r="Z553" i="2"/>
  <c r="Z561" i="2"/>
  <c r="Z569" i="2"/>
  <c r="Z577" i="2"/>
  <c r="Z585" i="2"/>
  <c r="Z325" i="2"/>
  <c r="Z333" i="2"/>
  <c r="Z341" i="2"/>
  <c r="Z349" i="2"/>
  <c r="Z357" i="2"/>
  <c r="Z365" i="2"/>
  <c r="Z373" i="2"/>
  <c r="Z983" i="2"/>
  <c r="Z999" i="2"/>
  <c r="Z1015" i="2"/>
  <c r="Z1031" i="2"/>
  <c r="Z1047" i="2"/>
  <c r="Z967" i="2"/>
  <c r="Z805" i="2"/>
  <c r="Z816" i="2"/>
  <c r="Z681" i="2"/>
  <c r="Z692" i="2"/>
  <c r="Z703" i="2"/>
  <c r="Z713" i="2"/>
  <c r="Z675" i="2"/>
  <c r="Z437" i="2"/>
  <c r="Z448" i="2"/>
  <c r="Z458" i="2"/>
  <c r="Z466" i="2"/>
  <c r="Z474" i="2"/>
  <c r="Z482" i="2"/>
  <c r="Z490" i="2"/>
  <c r="Z498" i="2"/>
  <c r="Z506" i="2"/>
  <c r="Z514" i="2"/>
  <c r="Z522" i="2"/>
  <c r="Z530" i="2"/>
  <c r="Z538" i="2"/>
  <c r="Z546" i="2"/>
  <c r="Z554" i="2"/>
  <c r="Z562" i="2"/>
  <c r="Z570" i="2"/>
  <c r="Z578" i="2"/>
  <c r="Z326" i="2"/>
  <c r="Z334" i="2"/>
  <c r="Z342" i="2"/>
  <c r="Z350" i="2"/>
  <c r="Z358" i="2"/>
  <c r="Z366" i="2"/>
  <c r="Z374" i="2"/>
  <c r="Z224" i="2"/>
  <c r="Z232" i="2"/>
  <c r="Z240" i="2"/>
  <c r="Z248" i="2"/>
  <c r="Z256" i="2"/>
  <c r="Z264" i="2"/>
  <c r="Z272" i="2"/>
  <c r="Z7" i="2"/>
  <c r="Z15" i="2"/>
  <c r="Z23" i="2"/>
  <c r="Z31" i="2"/>
  <c r="Z39" i="2"/>
  <c r="Z47" i="2"/>
  <c r="Z55" i="2"/>
  <c r="Z63" i="2"/>
  <c r="Z71" i="2"/>
  <c r="Z79" i="2"/>
  <c r="Z87" i="2"/>
  <c r="Z95" i="2"/>
  <c r="Z103" i="2"/>
  <c r="Z111" i="2"/>
  <c r="Z119" i="2"/>
  <c r="Z127" i="2"/>
  <c r="Z985" i="2"/>
  <c r="Z1001" i="2"/>
  <c r="Z1017" i="2"/>
  <c r="Z1033" i="2"/>
  <c r="Z693" i="2"/>
  <c r="Z704" i="2"/>
  <c r="Z673" i="2"/>
  <c r="Z449" i="2"/>
  <c r="Z467" i="2"/>
  <c r="Z483" i="2"/>
  <c r="Z499" i="2"/>
  <c r="Z507" i="2"/>
  <c r="Z523" i="2"/>
  <c r="Z539" i="2"/>
  <c r="Z555" i="2"/>
  <c r="Z571" i="2"/>
  <c r="Z579" i="2"/>
  <c r="Z335" i="2"/>
  <c r="Z351" i="2"/>
  <c r="Z367" i="2"/>
  <c r="Z375" i="2"/>
  <c r="Z225" i="2"/>
  <c r="Z233" i="2"/>
  <c r="Z249" i="2"/>
  <c r="Z257" i="2"/>
  <c r="Z273" i="2"/>
  <c r="Z8" i="2"/>
  <c r="Z1132" i="2"/>
  <c r="Z968" i="2"/>
  <c r="Z807" i="2"/>
  <c r="Z683" i="2"/>
  <c r="Z715" i="2"/>
  <c r="Z438" i="2"/>
  <c r="Z459" i="2"/>
  <c r="Z475" i="2"/>
  <c r="Z491" i="2"/>
  <c r="Z515" i="2"/>
  <c r="Z531" i="2"/>
  <c r="Z547" i="2"/>
  <c r="Z563" i="2"/>
  <c r="Z327" i="2"/>
  <c r="Z343" i="2"/>
  <c r="Z359" i="2"/>
  <c r="Z241" i="2"/>
  <c r="Z265" i="2"/>
  <c r="Z16" i="2"/>
  <c r="Z1134" i="2"/>
  <c r="Z987" i="2"/>
  <c r="Z1003" i="2"/>
  <c r="Z1019" i="2"/>
  <c r="Z1035" i="2"/>
  <c r="Z970" i="2"/>
  <c r="Z808" i="2"/>
  <c r="Z684" i="2"/>
  <c r="Z695" i="2"/>
  <c r="Z705" i="2"/>
  <c r="Z716" i="2"/>
  <c r="Z440" i="2"/>
  <c r="Z450" i="2"/>
  <c r="Z460" i="2"/>
  <c r="Z468" i="2"/>
  <c r="Z476" i="2"/>
  <c r="Z484" i="2"/>
  <c r="Z492" i="2"/>
  <c r="Z500" i="2"/>
  <c r="Z508" i="2"/>
  <c r="Z516" i="2"/>
  <c r="Z524" i="2"/>
  <c r="Z532" i="2"/>
  <c r="Z540" i="2"/>
  <c r="Z548" i="2"/>
  <c r="Z556" i="2"/>
  <c r="Z564" i="2"/>
  <c r="Z572" i="2"/>
  <c r="Z580" i="2"/>
  <c r="Z328" i="2"/>
  <c r="Z1136" i="2"/>
  <c r="Z989" i="2"/>
  <c r="Z1005" i="2"/>
  <c r="Z1021" i="2"/>
  <c r="Z1037" i="2"/>
  <c r="Z960" i="2"/>
  <c r="Z971" i="2"/>
  <c r="Z809" i="2"/>
  <c r="Z685" i="2"/>
  <c r="Z696" i="2"/>
  <c r="Z707" i="2"/>
  <c r="Z717" i="2"/>
  <c r="Z430" i="2"/>
  <c r="Z441" i="2"/>
  <c r="Z452" i="2"/>
  <c r="Z461" i="2"/>
  <c r="Z469" i="2"/>
  <c r="Z477" i="2"/>
  <c r="Z485" i="2"/>
  <c r="Z493" i="2"/>
  <c r="Z501" i="2"/>
  <c r="Z509" i="2"/>
  <c r="Z517" i="2"/>
  <c r="Z525" i="2"/>
  <c r="Z533" i="2"/>
  <c r="Z541" i="2"/>
  <c r="Z549" i="2"/>
  <c r="Z557" i="2"/>
  <c r="Z565" i="2"/>
  <c r="Z573" i="2"/>
  <c r="Z581" i="2"/>
  <c r="Z329" i="2"/>
  <c r="Z337" i="2"/>
  <c r="Z345" i="2"/>
  <c r="Z353" i="2"/>
  <c r="Z361" i="2"/>
  <c r="Z369" i="2"/>
  <c r="Z219" i="2"/>
  <c r="Z227" i="2"/>
  <c r="Z235" i="2"/>
  <c r="Z243" i="2"/>
  <c r="Z251" i="2"/>
  <c r="Z259" i="2"/>
  <c r="Z267" i="2"/>
  <c r="Z275" i="2"/>
  <c r="Z10" i="2"/>
  <c r="Z18" i="2"/>
  <c r="Z26" i="2"/>
  <c r="Z34" i="2"/>
  <c r="Z42" i="2"/>
  <c r="Z50" i="2"/>
  <c r="Z58" i="2"/>
  <c r="Z66" i="2"/>
  <c r="Z74" i="2"/>
  <c r="Z82" i="2"/>
  <c r="Z90" i="2"/>
  <c r="Z98" i="2"/>
  <c r="Z106" i="2"/>
  <c r="Z114" i="2"/>
  <c r="Z122" i="2"/>
  <c r="Z130" i="2"/>
  <c r="Z991" i="2"/>
  <c r="Z1007" i="2"/>
  <c r="Z1023" i="2"/>
  <c r="Z1039" i="2"/>
  <c r="Z972" i="2"/>
  <c r="Z811" i="2"/>
  <c r="Z687" i="2"/>
  <c r="Z708" i="2"/>
  <c r="Z442" i="2"/>
  <c r="Z462" i="2"/>
  <c r="Z470" i="2"/>
  <c r="Z486" i="2"/>
  <c r="Z502" i="2"/>
  <c r="Z518" i="2"/>
  <c r="Z526" i="2"/>
  <c r="Z542" i="2"/>
  <c r="Z558" i="2"/>
  <c r="Z574" i="2"/>
  <c r="Z582" i="2"/>
  <c r="Z338" i="2"/>
  <c r="Z346" i="2"/>
  <c r="Z362" i="2"/>
  <c r="Z370" i="2"/>
  <c r="Z228" i="2"/>
  <c r="Z236" i="2"/>
  <c r="Z252" i="2"/>
  <c r="Z260" i="2"/>
  <c r="Z216" i="2"/>
  <c r="AA216" i="2" s="1"/>
  <c r="Z11" i="2"/>
  <c r="Z27" i="2"/>
  <c r="Z62" i="2"/>
  <c r="Z352" i="2"/>
  <c r="Z222" i="2"/>
  <c r="Z254" i="2"/>
  <c r="Z13" i="2"/>
  <c r="Z38" i="2"/>
  <c r="Z60" i="2"/>
  <c r="Z81" i="2"/>
  <c r="Z102" i="2"/>
  <c r="Z124" i="2"/>
  <c r="Z223" i="2"/>
  <c r="Z255" i="2"/>
  <c r="Z29" i="2"/>
  <c r="Z51" i="2"/>
  <c r="Z72" i="2"/>
  <c r="Z93" i="2"/>
  <c r="Z115" i="2"/>
  <c r="Z30" i="2"/>
  <c r="Z105" i="2"/>
  <c r="Z360" i="2"/>
  <c r="Z258" i="2"/>
  <c r="Z73" i="2"/>
  <c r="Z363" i="2"/>
  <c r="Z229" i="2"/>
  <c r="Z245" i="2"/>
  <c r="Z261" i="2"/>
  <c r="Z217" i="2"/>
  <c r="Z20" i="2"/>
  <c r="Z32" i="2"/>
  <c r="Z43" i="2"/>
  <c r="Z53" i="2"/>
  <c r="Z64" i="2"/>
  <c r="Z75" i="2"/>
  <c r="Z85" i="2"/>
  <c r="Z96" i="2"/>
  <c r="Z107" i="2"/>
  <c r="Z117" i="2"/>
  <c r="Z128" i="2"/>
  <c r="Z336" i="2"/>
  <c r="Z368" i="2"/>
  <c r="Z230" i="2"/>
  <c r="Z246" i="2"/>
  <c r="Z262" i="2"/>
  <c r="Z21" i="2"/>
  <c r="Z33" i="2"/>
  <c r="Z44" i="2"/>
  <c r="Z54" i="2"/>
  <c r="Z65" i="2"/>
  <c r="Z76" i="2"/>
  <c r="Z86" i="2"/>
  <c r="Z97" i="2"/>
  <c r="Z108" i="2"/>
  <c r="Z118" i="2"/>
  <c r="Z129" i="2"/>
  <c r="Z339" i="2"/>
  <c r="Z263" i="2"/>
  <c r="Z22" i="2"/>
  <c r="Z45" i="2"/>
  <c r="Z67" i="2"/>
  <c r="Z88" i="2"/>
  <c r="Z120" i="2"/>
  <c r="Z41" i="2"/>
  <c r="Z116" i="2"/>
  <c r="Z371" i="2"/>
  <c r="Z231" i="2"/>
  <c r="Z35" i="2"/>
  <c r="Z56" i="2"/>
  <c r="Z77" i="2"/>
  <c r="Z99" i="2"/>
  <c r="Z109" i="2"/>
  <c r="Z131" i="2"/>
  <c r="Z242" i="2"/>
  <c r="Z17" i="2"/>
  <c r="Z94" i="2"/>
  <c r="Z247" i="2"/>
  <c r="Z52" i="2"/>
  <c r="Z344" i="2"/>
  <c r="Z218" i="2"/>
  <c r="Z234" i="2"/>
  <c r="Z250" i="2"/>
  <c r="Z266" i="2"/>
  <c r="Z9" i="2"/>
  <c r="Z24" i="2"/>
  <c r="Z36" i="2"/>
  <c r="Z46" i="2"/>
  <c r="Z57" i="2"/>
  <c r="Z68" i="2"/>
  <c r="Z78" i="2"/>
  <c r="Z89" i="2"/>
  <c r="Z100" i="2"/>
  <c r="Z110" i="2"/>
  <c r="Z121" i="2"/>
  <c r="Z132" i="2"/>
  <c r="Z347" i="2"/>
  <c r="Z221" i="2"/>
  <c r="Z237" i="2"/>
  <c r="Z253" i="2"/>
  <c r="Z269" i="2"/>
  <c r="Z12" i="2"/>
  <c r="Z25" i="2"/>
  <c r="Z37" i="2"/>
  <c r="Z48" i="2"/>
  <c r="Z59" i="2"/>
  <c r="Z69" i="2"/>
  <c r="Z80" i="2"/>
  <c r="Z91" i="2"/>
  <c r="Z101" i="2"/>
  <c r="Z112" i="2"/>
  <c r="Z123" i="2"/>
  <c r="Z238" i="2"/>
  <c r="Z270" i="2"/>
  <c r="Z28" i="2"/>
  <c r="Z49" i="2"/>
  <c r="Z70" i="2"/>
  <c r="Z92" i="2"/>
  <c r="Z113" i="2"/>
  <c r="Z355" i="2"/>
  <c r="Z239" i="2"/>
  <c r="Z271" i="2"/>
  <c r="Z14" i="2"/>
  <c r="Z40" i="2"/>
  <c r="Z61" i="2"/>
  <c r="Z83" i="2"/>
  <c r="Z104" i="2"/>
  <c r="Z125" i="2"/>
  <c r="Z226" i="2"/>
  <c r="Z274" i="2"/>
  <c r="Z84" i="2"/>
  <c r="Z126" i="2"/>
  <c r="Z5" i="2"/>
  <c r="AA5" i="2" s="1"/>
  <c r="M10" i="3"/>
  <c r="P10" i="3" s="1"/>
  <c r="D25" i="9" s="1"/>
  <c r="D40" i="9" s="1"/>
  <c r="M11" i="3"/>
  <c r="P11" i="3" s="1"/>
  <c r="M12" i="3"/>
  <c r="P12" i="3" s="1"/>
  <c r="M13" i="3"/>
  <c r="P13" i="3" s="1"/>
  <c r="P28" i="9" s="1"/>
  <c r="P43" i="9" s="1"/>
  <c r="M6" i="3"/>
  <c r="P6" i="3" s="1"/>
  <c r="M14" i="3"/>
  <c r="P14" i="3" s="1"/>
  <c r="J29" i="9" s="1"/>
  <c r="M7" i="3"/>
  <c r="P7" i="3" s="1"/>
  <c r="M15" i="3"/>
  <c r="P15" i="3" s="1"/>
  <c r="M8" i="3"/>
  <c r="P8" i="3" s="1"/>
  <c r="J23" i="9" s="1"/>
  <c r="M16" i="3"/>
  <c r="P16" i="3" s="1"/>
  <c r="J31" i="9" s="1"/>
  <c r="M9" i="3"/>
  <c r="P9" i="3" s="1"/>
  <c r="M17" i="3"/>
  <c r="P17" i="3" s="1"/>
  <c r="Z959" i="2"/>
  <c r="Z947" i="2"/>
  <c r="Z955" i="2"/>
  <c r="Z818" i="2"/>
  <c r="Z826" i="2"/>
  <c r="Z834" i="2"/>
  <c r="Z842" i="2"/>
  <c r="Z850" i="2"/>
  <c r="Z858" i="2"/>
  <c r="Z866" i="2"/>
  <c r="Z874" i="2"/>
  <c r="Z882" i="2"/>
  <c r="Z890" i="2"/>
  <c r="Z898" i="2"/>
  <c r="Z906" i="2"/>
  <c r="Z914" i="2"/>
  <c r="Z922" i="2"/>
  <c r="Z930" i="2"/>
  <c r="Z938" i="2"/>
  <c r="Z957" i="2"/>
  <c r="Z951" i="2"/>
  <c r="Z822" i="2"/>
  <c r="Z830" i="2"/>
  <c r="Z838" i="2"/>
  <c r="Z846" i="2"/>
  <c r="Z854" i="2"/>
  <c r="Z862" i="2"/>
  <c r="Z870" i="2"/>
  <c r="Z878" i="2"/>
  <c r="Z886" i="2"/>
  <c r="Z894" i="2"/>
  <c r="Z902" i="2"/>
  <c r="Z910" i="2"/>
  <c r="Z918" i="2"/>
  <c r="Z926" i="2"/>
  <c r="Z934" i="2"/>
  <c r="Z942" i="2"/>
  <c r="Z821" i="2"/>
  <c r="Z853" i="2"/>
  <c r="Z885" i="2"/>
  <c r="Z917" i="2"/>
  <c r="Z944" i="2"/>
  <c r="Z954" i="2"/>
  <c r="Z823" i="2"/>
  <c r="Z833" i="2"/>
  <c r="Z844" i="2"/>
  <c r="Z855" i="2"/>
  <c r="Z865" i="2"/>
  <c r="Z876" i="2"/>
  <c r="Z887" i="2"/>
  <c r="Z897" i="2"/>
  <c r="Z908" i="2"/>
  <c r="Z919" i="2"/>
  <c r="Z929" i="2"/>
  <c r="Z940" i="2"/>
  <c r="Z945" i="2"/>
  <c r="Z943" i="2"/>
  <c r="Z824" i="2"/>
  <c r="Z835" i="2"/>
  <c r="Z845" i="2"/>
  <c r="Z856" i="2"/>
  <c r="Z867" i="2"/>
  <c r="Z877" i="2"/>
  <c r="Z888" i="2"/>
  <c r="Z899" i="2"/>
  <c r="Z909" i="2"/>
  <c r="Z920" i="2"/>
  <c r="Z931" i="2"/>
  <c r="Z941" i="2"/>
  <c r="Z946" i="2"/>
  <c r="Z825" i="2"/>
  <c r="Z836" i="2"/>
  <c r="Z847" i="2"/>
  <c r="Z857" i="2"/>
  <c r="Z868" i="2"/>
  <c r="Z879" i="2"/>
  <c r="Z889" i="2"/>
  <c r="Z900" i="2"/>
  <c r="Z911" i="2"/>
  <c r="Z921" i="2"/>
  <c r="Z932" i="2"/>
  <c r="Z948" i="2"/>
  <c r="Z827" i="2"/>
  <c r="Z837" i="2"/>
  <c r="Z848" i="2"/>
  <c r="Z859" i="2"/>
  <c r="Z869" i="2"/>
  <c r="Z880" i="2"/>
  <c r="Z891" i="2"/>
  <c r="Z901" i="2"/>
  <c r="Z912" i="2"/>
  <c r="Z923" i="2"/>
  <c r="Z933" i="2"/>
  <c r="Z956" i="2"/>
  <c r="Z949" i="2"/>
  <c r="Z817" i="2"/>
  <c r="Z828" i="2"/>
  <c r="Z849" i="2"/>
  <c r="Z860" i="2"/>
  <c r="Z881" i="2"/>
  <c r="Z903" i="2"/>
  <c r="Z924" i="2"/>
  <c r="Z839" i="2"/>
  <c r="Z871" i="2"/>
  <c r="Z892" i="2"/>
  <c r="Z913" i="2"/>
  <c r="Z935" i="2"/>
  <c r="Z958" i="2"/>
  <c r="Z950" i="2"/>
  <c r="Z819" i="2"/>
  <c r="Z829" i="2"/>
  <c r="Z840" i="2"/>
  <c r="Z851" i="2"/>
  <c r="Z861" i="2"/>
  <c r="Z872" i="2"/>
  <c r="Z883" i="2"/>
  <c r="Z893" i="2"/>
  <c r="Z904" i="2"/>
  <c r="Z915" i="2"/>
  <c r="Z925" i="2"/>
  <c r="Z936" i="2"/>
  <c r="Z952" i="2"/>
  <c r="Z820" i="2"/>
  <c r="Z831" i="2"/>
  <c r="Z841" i="2"/>
  <c r="Z852" i="2"/>
  <c r="Z863" i="2"/>
  <c r="Z873" i="2"/>
  <c r="Z884" i="2"/>
  <c r="Z895" i="2"/>
  <c r="Z905" i="2"/>
  <c r="Z916" i="2"/>
  <c r="Z927" i="2"/>
  <c r="Z937" i="2"/>
  <c r="Z953" i="2"/>
  <c r="Z832" i="2"/>
  <c r="Z843" i="2"/>
  <c r="Z864" i="2"/>
  <c r="Z875" i="2"/>
  <c r="Z896" i="2"/>
  <c r="Z907" i="2"/>
  <c r="Z928" i="2"/>
  <c r="Z939" i="2"/>
  <c r="Z169" i="2"/>
  <c r="U216" i="2"/>
  <c r="L32" i="9"/>
  <c r="L47" i="9" s="1"/>
  <c r="J6" i="11"/>
  <c r="J7" i="11" s="1"/>
  <c r="J8" i="11" s="1"/>
  <c r="L6" i="11"/>
  <c r="L7" i="11"/>
  <c r="L8" i="11" s="1"/>
  <c r="K9" i="11"/>
  <c r="I9" i="11"/>
  <c r="A11" i="11"/>
  <c r="G10" i="11"/>
  <c r="E14" i="1"/>
  <c r="J17" i="1"/>
  <c r="J21" i="1" s="1"/>
  <c r="E15" i="1"/>
  <c r="D21" i="9"/>
  <c r="D36" i="9" s="1"/>
  <c r="M28" i="9"/>
  <c r="M43" i="9" s="1"/>
  <c r="D30" i="9"/>
  <c r="D45" i="9" s="1"/>
  <c r="M30" i="9"/>
  <c r="M45" i="9" s="1"/>
  <c r="Q25" i="9"/>
  <c r="Q40" i="9" s="1"/>
  <c r="M22" i="9"/>
  <c r="M37" i="9" s="1"/>
  <c r="Q22" i="9"/>
  <c r="Q37" i="9" s="1"/>
  <c r="K37" i="9"/>
  <c r="N22" i="9"/>
  <c r="N37" i="9" s="1"/>
  <c r="E22" i="9"/>
  <c r="E37" i="9" s="1"/>
  <c r="H22" i="9"/>
  <c r="H37" i="9" s="1"/>
  <c r="N21" i="9"/>
  <c r="N36" i="9" s="1"/>
  <c r="M32" i="9"/>
  <c r="M47" i="9" s="1"/>
  <c r="Q23" i="9"/>
  <c r="Q38" i="9" s="1"/>
  <c r="H31" i="9" l="1"/>
  <c r="H46" i="9" s="1"/>
  <c r="K31" i="9"/>
  <c r="K46" i="9" s="1"/>
  <c r="G26" i="9"/>
  <c r="G41" i="9" s="1"/>
  <c r="J26" i="9"/>
  <c r="L30" i="9"/>
  <c r="L45" i="9" s="1"/>
  <c r="I30" i="9"/>
  <c r="I27" i="9"/>
  <c r="I42" i="9" s="1"/>
  <c r="N25" i="9"/>
  <c r="N40" i="9" s="1"/>
  <c r="K25" i="9"/>
  <c r="G32" i="9"/>
  <c r="G47" i="9" s="1"/>
  <c r="J32" i="9"/>
  <c r="J47" i="9" s="1"/>
  <c r="Q31" i="9"/>
  <c r="Q46" i="9" s="1"/>
  <c r="C21" i="9"/>
  <c r="C36" i="9" s="1"/>
  <c r="I21" i="9"/>
  <c r="I36" i="9" s="1"/>
  <c r="H23" i="9"/>
  <c r="H38" i="9" s="1"/>
  <c r="K23" i="9"/>
  <c r="N31" i="9"/>
  <c r="N46" i="9" s="1"/>
  <c r="G30" i="9"/>
  <c r="G45" i="9" s="1"/>
  <c r="J30" i="9"/>
  <c r="J45" i="9" s="1"/>
  <c r="H21" i="9"/>
  <c r="H36" i="9" s="1"/>
  <c r="K21" i="9"/>
  <c r="K36" i="9" s="1"/>
  <c r="P25" i="9"/>
  <c r="P40" i="9" s="1"/>
  <c r="J25" i="9"/>
  <c r="J40" i="9" s="1"/>
  <c r="O21" i="9"/>
  <c r="O36" i="9" s="1"/>
  <c r="G22" i="9"/>
  <c r="G37" i="9" s="1"/>
  <c r="J22" i="9"/>
  <c r="G28" i="9"/>
  <c r="G43" i="9" s="1"/>
  <c r="D27" i="9"/>
  <c r="D42" i="9" s="1"/>
  <c r="J27" i="9"/>
  <c r="J42" i="9" s="1"/>
  <c r="K29" i="9"/>
  <c r="K44" i="9" s="1"/>
  <c r="P32" i="9"/>
  <c r="P47" i="9" s="1"/>
  <c r="H26" i="9"/>
  <c r="H41" i="9" s="1"/>
  <c r="K26" i="9"/>
  <c r="N24" i="9"/>
  <c r="N39" i="9" s="1"/>
  <c r="K24" i="9"/>
  <c r="Q30" i="9"/>
  <c r="Q45" i="9" s="1"/>
  <c r="K30" i="9"/>
  <c r="K45" i="9" s="1"/>
  <c r="J43" i="9"/>
  <c r="J28" i="9"/>
  <c r="D24" i="9"/>
  <c r="D39" i="9" s="1"/>
  <c r="J24" i="9"/>
  <c r="H28" i="9"/>
  <c r="H43" i="9" s="1"/>
  <c r="K28" i="9"/>
  <c r="E31" i="9"/>
  <c r="E46" i="9" s="1"/>
  <c r="D32" i="9"/>
  <c r="D47" i="9" s="1"/>
  <c r="D28" i="9"/>
  <c r="D43" i="9" s="1"/>
  <c r="G21" i="9"/>
  <c r="G36" i="9" s="1"/>
  <c r="J21" i="9"/>
  <c r="C32" i="9"/>
  <c r="C47" i="9" s="1"/>
  <c r="I32" i="9"/>
  <c r="N28" i="9"/>
  <c r="N43" i="9" s="1"/>
  <c r="R5" i="2"/>
  <c r="Q6" i="2" s="1"/>
  <c r="S6" i="2" s="1"/>
  <c r="D26" i="9"/>
  <c r="D41" i="9" s="1"/>
  <c r="H25" i="9"/>
  <c r="H40" i="9" s="1"/>
  <c r="E21" i="9"/>
  <c r="E36" i="9" s="1"/>
  <c r="M25" i="9"/>
  <c r="M40" i="9" s="1"/>
  <c r="Q21" i="9"/>
  <c r="Q36" i="9" s="1"/>
  <c r="K40" i="9"/>
  <c r="K43" i="9"/>
  <c r="C30" i="9"/>
  <c r="C45" i="9" s="1"/>
  <c r="E25" i="9"/>
  <c r="E40" i="9" s="1"/>
  <c r="Q28" i="9"/>
  <c r="Q43" i="9" s="1"/>
  <c r="E28" i="9"/>
  <c r="E43" i="9" s="1"/>
  <c r="H29" i="9"/>
  <c r="H44" i="9" s="1"/>
  <c r="E29" i="9"/>
  <c r="E44" i="9" s="1"/>
  <c r="K38" i="9"/>
  <c r="Q29" i="9"/>
  <c r="Q44" i="9" s="1"/>
  <c r="J41" i="9"/>
  <c r="H19" i="1"/>
  <c r="H23" i="1" s="1"/>
  <c r="L21" i="9"/>
  <c r="L36" i="9" s="1"/>
  <c r="E23" i="9"/>
  <c r="E38" i="9" s="1"/>
  <c r="N23" i="9"/>
  <c r="N38" i="9" s="1"/>
  <c r="N29" i="9"/>
  <c r="N44" i="9" s="1"/>
  <c r="M26" i="9"/>
  <c r="M41" i="9" s="1"/>
  <c r="H22" i="1"/>
  <c r="H18" i="1"/>
  <c r="G27" i="9"/>
  <c r="G42" i="9" s="1"/>
  <c r="P22" i="9"/>
  <c r="P37" i="9" s="1"/>
  <c r="P26" i="9"/>
  <c r="P41" i="9" s="1"/>
  <c r="M21" i="9"/>
  <c r="M36" i="9" s="1"/>
  <c r="J36" i="9"/>
  <c r="P21" i="9"/>
  <c r="P36" i="9" s="1"/>
  <c r="K41" i="9"/>
  <c r="K39" i="9"/>
  <c r="M24" i="9"/>
  <c r="M39" i="9" s="1"/>
  <c r="E24" i="9"/>
  <c r="E39" i="9" s="1"/>
  <c r="Q26" i="9"/>
  <c r="Q41" i="9" s="1"/>
  <c r="M27" i="9"/>
  <c r="M42" i="9" s="1"/>
  <c r="H30" i="9"/>
  <c r="H45" i="9" s="1"/>
  <c r="N30" i="9"/>
  <c r="N45" i="9" s="1"/>
  <c r="E30" i="9"/>
  <c r="E45" i="9" s="1"/>
  <c r="G24" i="9"/>
  <c r="G39" i="9" s="1"/>
  <c r="Q24" i="9"/>
  <c r="Q39" i="9" s="1"/>
  <c r="H24" i="9"/>
  <c r="H39" i="9" s="1"/>
  <c r="J39" i="9"/>
  <c r="R216" i="2"/>
  <c r="Q217" i="2" s="1"/>
  <c r="S217" i="2" s="1"/>
  <c r="U217" i="2" s="1"/>
  <c r="E26" i="9"/>
  <c r="E41" i="9" s="1"/>
  <c r="P27" i="9"/>
  <c r="P42" i="9" s="1"/>
  <c r="P24" i="9"/>
  <c r="P39" i="9" s="1"/>
  <c r="N26" i="9"/>
  <c r="N41" i="9" s="1"/>
  <c r="D22" i="9"/>
  <c r="D37" i="9" s="1"/>
  <c r="P30" i="9"/>
  <c r="P45" i="9" s="1"/>
  <c r="V216" i="2"/>
  <c r="F24" i="9"/>
  <c r="F39" i="9" s="1"/>
  <c r="I39" i="9"/>
  <c r="L24" i="9"/>
  <c r="L39" i="9" s="1"/>
  <c r="C24" i="9"/>
  <c r="C39" i="9" s="1"/>
  <c r="I41" i="9"/>
  <c r="L26" i="9"/>
  <c r="L41" i="9" s="1"/>
  <c r="C26" i="9"/>
  <c r="C41" i="9" s="1"/>
  <c r="F26" i="9"/>
  <c r="F41" i="9" s="1"/>
  <c r="J37" i="9"/>
  <c r="G25" i="9"/>
  <c r="G40" i="9" s="1"/>
  <c r="P31" i="9"/>
  <c r="P46" i="9" s="1"/>
  <c r="M31" i="9"/>
  <c r="M46" i="9" s="1"/>
  <c r="G31" i="9"/>
  <c r="G46" i="9" s="1"/>
  <c r="J46" i="9"/>
  <c r="D31" i="9"/>
  <c r="D46" i="9" s="1"/>
  <c r="I46" i="9"/>
  <c r="L31" i="9"/>
  <c r="L46" i="9" s="1"/>
  <c r="F31" i="9"/>
  <c r="F46" i="9" s="1"/>
  <c r="C31" i="9"/>
  <c r="C46" i="9" s="1"/>
  <c r="L29" i="9"/>
  <c r="L44" i="9" s="1"/>
  <c r="C29" i="9"/>
  <c r="C44" i="9" s="1"/>
  <c r="I44" i="9"/>
  <c r="F29" i="9"/>
  <c r="F44" i="9" s="1"/>
  <c r="F21" i="9"/>
  <c r="F36" i="9" s="1"/>
  <c r="J38" i="9"/>
  <c r="G23" i="9"/>
  <c r="G38" i="9" s="1"/>
  <c r="M23" i="9"/>
  <c r="M38" i="9" s="1"/>
  <c r="D23" i="9"/>
  <c r="D38" i="9" s="1"/>
  <c r="P23" i="9"/>
  <c r="P38" i="9" s="1"/>
  <c r="I38" i="9"/>
  <c r="C23" i="9"/>
  <c r="C38" i="9" s="1"/>
  <c r="L23" i="9"/>
  <c r="L38" i="9" s="1"/>
  <c r="F23" i="9"/>
  <c r="F38" i="9" s="1"/>
  <c r="I43" i="9"/>
  <c r="F28" i="9"/>
  <c r="F43" i="9" s="1"/>
  <c r="L28" i="9"/>
  <c r="L43" i="9" s="1"/>
  <c r="C28" i="9"/>
  <c r="C43" i="9" s="1"/>
  <c r="I40" i="9"/>
  <c r="L25" i="9"/>
  <c r="L40" i="9" s="1"/>
  <c r="F25" i="9"/>
  <c r="F40" i="9" s="1"/>
  <c r="C25" i="9"/>
  <c r="C40" i="9" s="1"/>
  <c r="I45" i="9"/>
  <c r="F30" i="9"/>
  <c r="F45" i="9" s="1"/>
  <c r="L27" i="9"/>
  <c r="L42" i="9" s="1"/>
  <c r="F27" i="9"/>
  <c r="F42" i="9" s="1"/>
  <c r="C27" i="9"/>
  <c r="C42" i="9" s="1"/>
  <c r="C22" i="9"/>
  <c r="C37" i="9" s="1"/>
  <c r="I37" i="9"/>
  <c r="L22" i="9"/>
  <c r="L37" i="9" s="1"/>
  <c r="F22" i="9"/>
  <c r="F37" i="9" s="1"/>
  <c r="D29" i="9"/>
  <c r="D44" i="9" s="1"/>
  <c r="P29" i="9"/>
  <c r="P44" i="9" s="1"/>
  <c r="J44" i="9"/>
  <c r="G29" i="9"/>
  <c r="G44" i="9" s="1"/>
  <c r="M29" i="9"/>
  <c r="M44" i="9" s="1"/>
  <c r="N27" i="9"/>
  <c r="N42" i="9" s="1"/>
  <c r="H27" i="9"/>
  <c r="H42" i="9" s="1"/>
  <c r="K42" i="9"/>
  <c r="E27" i="9"/>
  <c r="E42" i="9" s="1"/>
  <c r="Q27" i="9"/>
  <c r="Q42" i="9" s="1"/>
  <c r="I47" i="9"/>
  <c r="F32" i="9"/>
  <c r="F47" i="9" s="1"/>
  <c r="N32" i="9"/>
  <c r="N47" i="9" s="1"/>
  <c r="K47" i="9"/>
  <c r="E32" i="9"/>
  <c r="E47" i="9" s="1"/>
  <c r="Q32" i="9"/>
  <c r="Q47" i="9" s="1"/>
  <c r="H32" i="9"/>
  <c r="H47" i="9" s="1"/>
  <c r="L9" i="11"/>
  <c r="J9" i="11"/>
  <c r="K10" i="11"/>
  <c r="I10" i="11"/>
  <c r="A12" i="11"/>
  <c r="G11" i="11"/>
  <c r="X217" i="2"/>
  <c r="X6" i="2"/>
  <c r="W6" i="2"/>
  <c r="AC6" i="2"/>
  <c r="I19" i="1"/>
  <c r="I23" i="1" s="1"/>
  <c r="G19" i="1"/>
  <c r="G23" i="1" s="1"/>
  <c r="J19" i="1"/>
  <c r="J23" i="1" s="1"/>
  <c r="F19" i="1"/>
  <c r="F23" i="1" s="1"/>
  <c r="I18" i="1"/>
  <c r="I22" i="1" s="1"/>
  <c r="F18" i="1"/>
  <c r="F22" i="1" s="1"/>
  <c r="G18" i="1"/>
  <c r="G22" i="1" s="1"/>
  <c r="J18" i="1"/>
  <c r="J22" i="1" s="1"/>
  <c r="W217" i="2" l="1"/>
  <c r="O6" i="2"/>
  <c r="Y6" i="2"/>
  <c r="Z6" i="2" s="1"/>
  <c r="AA6" i="2" s="1"/>
  <c r="P6" i="2"/>
  <c r="P217" i="2"/>
  <c r="AA217" i="2"/>
  <c r="J10" i="11"/>
  <c r="L10" i="11"/>
  <c r="K11" i="11"/>
  <c r="I11" i="11"/>
  <c r="J11" i="11" s="1"/>
  <c r="A13" i="11"/>
  <c r="G12" i="11"/>
  <c r="U6" i="2"/>
  <c r="V217" i="2"/>
  <c r="R217" i="2"/>
  <c r="Q218" i="2" s="1"/>
  <c r="L11" i="11" l="1"/>
  <c r="K12" i="11"/>
  <c r="I12" i="11"/>
  <c r="A14" i="11"/>
  <c r="G13" i="11"/>
  <c r="R6" i="2"/>
  <c r="Q7" i="2" s="1"/>
  <c r="V6" i="2"/>
  <c r="W218" i="2"/>
  <c r="AA218" i="2"/>
  <c r="S218" i="2"/>
  <c r="U218" i="2" s="1"/>
  <c r="X218" i="2"/>
  <c r="P218" i="2"/>
  <c r="J12" i="11" l="1"/>
  <c r="L12" i="11"/>
  <c r="K13" i="11"/>
  <c r="I13" i="11"/>
  <c r="A15" i="11"/>
  <c r="G14" i="11"/>
  <c r="X7" i="2"/>
  <c r="P7" i="2"/>
  <c r="W7" i="2"/>
  <c r="AC7" i="2"/>
  <c r="O7" i="2"/>
  <c r="S7" i="2"/>
  <c r="AA7" i="2"/>
  <c r="R218" i="2"/>
  <c r="Q219" i="2" s="1"/>
  <c r="V218" i="2"/>
  <c r="L13" i="11" l="1"/>
  <c r="J13" i="11"/>
  <c r="K14" i="11"/>
  <c r="I14" i="11"/>
  <c r="J14" i="11" s="1"/>
  <c r="A16" i="11"/>
  <c r="G15" i="11"/>
  <c r="U7" i="2"/>
  <c r="R7" i="2" s="1"/>
  <c r="Q8" i="2" s="1"/>
  <c r="O8" i="2" s="1"/>
  <c r="AA219" i="2"/>
  <c r="W219" i="2"/>
  <c r="P219" i="2"/>
  <c r="S219" i="2"/>
  <c r="U219" i="2" s="1"/>
  <c r="X219" i="2"/>
  <c r="L14" i="11" l="1"/>
  <c r="L15" i="11" s="1"/>
  <c r="K15" i="11"/>
  <c r="I15" i="11"/>
  <c r="J15" i="11" s="1"/>
  <c r="A17" i="11"/>
  <c r="G16" i="11"/>
  <c r="V7" i="2"/>
  <c r="X8" i="2"/>
  <c r="W8" i="2"/>
  <c r="P8" i="2"/>
  <c r="AA8" i="2"/>
  <c r="S8" i="2"/>
  <c r="U8" i="2" s="1"/>
  <c r="R8" i="2" s="1"/>
  <c r="Q9" i="2" s="1"/>
  <c r="R219" i="2"/>
  <c r="Q220" i="2" s="1"/>
  <c r="V219" i="2"/>
  <c r="L16" i="11" l="1"/>
  <c r="K16" i="11"/>
  <c r="I16" i="11"/>
  <c r="J16" i="11" s="1"/>
  <c r="A18" i="11"/>
  <c r="G17" i="11"/>
  <c r="AA220" i="2"/>
  <c r="P220" i="2"/>
  <c r="W220" i="2"/>
  <c r="X220" i="2"/>
  <c r="S220" i="2"/>
  <c r="U220" i="2" s="1"/>
  <c r="V8" i="2"/>
  <c r="O9" i="2"/>
  <c r="X9" i="2"/>
  <c r="W9" i="2"/>
  <c r="S9" i="2"/>
  <c r="P9" i="2"/>
  <c r="AA9" i="2"/>
  <c r="K17" i="11" l="1"/>
  <c r="L17" i="11" s="1"/>
  <c r="I17" i="11"/>
  <c r="J17" i="11" s="1"/>
  <c r="A19" i="11"/>
  <c r="G18" i="11"/>
  <c r="V220" i="2"/>
  <c r="R220" i="2"/>
  <c r="Q221" i="2" s="1"/>
  <c r="U9" i="2"/>
  <c r="R9" i="2" s="1"/>
  <c r="Q10" i="2" s="1"/>
  <c r="A20" i="11" l="1"/>
  <c r="G19" i="11"/>
  <c r="K18" i="11"/>
  <c r="L18" i="11" s="1"/>
  <c r="I18" i="11"/>
  <c r="J18" i="11" s="1"/>
  <c r="V9" i="2"/>
  <c r="AA221" i="2"/>
  <c r="X221" i="2"/>
  <c r="P221" i="2"/>
  <c r="S221" i="2"/>
  <c r="U221" i="2" s="1"/>
  <c r="W221" i="2"/>
  <c r="P10" i="2"/>
  <c r="O10" i="2"/>
  <c r="X10" i="2"/>
  <c r="S10" i="2"/>
  <c r="AA10" i="2"/>
  <c r="W10" i="2"/>
  <c r="A21" i="11" l="1"/>
  <c r="G20" i="11"/>
  <c r="K19" i="11"/>
  <c r="L19" i="11" s="1"/>
  <c r="I19" i="11"/>
  <c r="J19" i="11" s="1"/>
  <c r="V221" i="2"/>
  <c r="R221" i="2"/>
  <c r="Q222" i="2" s="1"/>
  <c r="U10" i="2"/>
  <c r="V10" i="2" s="1"/>
  <c r="A22" i="11" l="1"/>
  <c r="G21" i="11"/>
  <c r="K20" i="11"/>
  <c r="L20" i="11" s="1"/>
  <c r="I20" i="11"/>
  <c r="J20" i="11" s="1"/>
  <c r="AA222" i="2"/>
  <c r="S222" i="2"/>
  <c r="U222" i="2" s="1"/>
  <c r="P222" i="2"/>
  <c r="W222" i="2"/>
  <c r="X222" i="2"/>
  <c r="R10" i="2"/>
  <c r="Q11" i="2" s="1"/>
  <c r="X11" i="2" s="1"/>
  <c r="A23" i="11" l="1"/>
  <c r="G22" i="11"/>
  <c r="K21" i="11"/>
  <c r="L21" i="11" s="1"/>
  <c r="I21" i="11"/>
  <c r="J21" i="11" s="1"/>
  <c r="V222" i="2"/>
  <c r="R222" i="2"/>
  <c r="Q223" i="2" s="1"/>
  <c r="W11" i="2"/>
  <c r="AA11" i="2"/>
  <c r="O11" i="2"/>
  <c r="P11" i="2"/>
  <c r="S11" i="2"/>
  <c r="A24" i="11" l="1"/>
  <c r="G23" i="11"/>
  <c r="K22" i="11"/>
  <c r="L22" i="11" s="1"/>
  <c r="I22" i="11"/>
  <c r="J22" i="11" s="1"/>
  <c r="AA223" i="2"/>
  <c r="W223" i="2"/>
  <c r="S223" i="2"/>
  <c r="U223" i="2" s="1"/>
  <c r="X223" i="2"/>
  <c r="P223" i="2"/>
  <c r="U11" i="2"/>
  <c r="V11" i="2" s="1"/>
  <c r="L23" i="11" l="1"/>
  <c r="A25" i="11"/>
  <c r="G24" i="11"/>
  <c r="K23" i="11"/>
  <c r="I23" i="11"/>
  <c r="J23" i="11" s="1"/>
  <c r="R11" i="2"/>
  <c r="Q12" i="2" s="1"/>
  <c r="W12" i="2" s="1"/>
  <c r="V223" i="2"/>
  <c r="R223" i="2"/>
  <c r="Q224" i="2" s="1"/>
  <c r="L24" i="11" l="1"/>
  <c r="A26" i="11"/>
  <c r="G25" i="11"/>
  <c r="K24" i="11"/>
  <c r="I24" i="11"/>
  <c r="J24" i="11" s="1"/>
  <c r="S12" i="2"/>
  <c r="U12" i="2" s="1"/>
  <c r="V12" i="2" s="1"/>
  <c r="O12" i="2"/>
  <c r="X12" i="2"/>
  <c r="AA12" i="2"/>
  <c r="AA224" i="2"/>
  <c r="X224" i="2"/>
  <c r="W224" i="2"/>
  <c r="P224" i="2"/>
  <c r="S224" i="2"/>
  <c r="U224" i="2" s="1"/>
  <c r="P12" i="2"/>
  <c r="L25" i="11" l="1"/>
  <c r="A27" i="11"/>
  <c r="G26" i="11"/>
  <c r="K25" i="11"/>
  <c r="I25" i="11"/>
  <c r="J25" i="11" s="1"/>
  <c r="R224" i="2"/>
  <c r="Q225" i="2" s="1"/>
  <c r="V224" i="2"/>
  <c r="R12" i="2"/>
  <c r="Q13" i="2" s="1"/>
  <c r="L26" i="11" l="1"/>
  <c r="K26" i="11"/>
  <c r="I26" i="11"/>
  <c r="J26" i="11" s="1"/>
  <c r="A28" i="11"/>
  <c r="G27" i="11"/>
  <c r="AA225" i="2"/>
  <c r="X225" i="2"/>
  <c r="P225" i="2"/>
  <c r="W225" i="2"/>
  <c r="S225" i="2"/>
  <c r="U225" i="2" s="1"/>
  <c r="O13" i="2"/>
  <c r="X13" i="2"/>
  <c r="W13" i="2"/>
  <c r="S13" i="2"/>
  <c r="P13" i="2"/>
  <c r="AA13" i="2"/>
  <c r="L27" i="11" l="1"/>
  <c r="K27" i="11"/>
  <c r="I27" i="11"/>
  <c r="J27" i="11" s="1"/>
  <c r="A29" i="11"/>
  <c r="G28" i="11"/>
  <c r="R225" i="2"/>
  <c r="Q226" i="2" s="1"/>
  <c r="V225" i="2"/>
  <c r="U13" i="2"/>
  <c r="V13" i="2" s="1"/>
  <c r="L28" i="11" l="1"/>
  <c r="K28" i="11"/>
  <c r="I28" i="11"/>
  <c r="J28" i="11" s="1"/>
  <c r="A30" i="11"/>
  <c r="G29" i="11"/>
  <c r="AA226" i="2"/>
  <c r="X226" i="2"/>
  <c r="W226" i="2"/>
  <c r="S226" i="2"/>
  <c r="U226" i="2" s="1"/>
  <c r="P226" i="2"/>
  <c r="R13" i="2"/>
  <c r="Q14" i="2" s="1"/>
  <c r="L29" i="11" l="1"/>
  <c r="K29" i="11"/>
  <c r="I29" i="11"/>
  <c r="J29" i="11" s="1"/>
  <c r="A31" i="11"/>
  <c r="G30" i="11"/>
  <c r="R226" i="2"/>
  <c r="Q227" i="2" s="1"/>
  <c r="V226" i="2"/>
  <c r="AA14" i="2"/>
  <c r="W14" i="2"/>
  <c r="S14" i="2"/>
  <c r="P14" i="2"/>
  <c r="X14" i="2"/>
  <c r="O14" i="2"/>
  <c r="L30" i="11" l="1"/>
  <c r="K30" i="11"/>
  <c r="I30" i="11"/>
  <c r="J30" i="11" s="1"/>
  <c r="A32" i="11"/>
  <c r="G31" i="11"/>
  <c r="AA227" i="2"/>
  <c r="W227" i="2"/>
  <c r="S227" i="2"/>
  <c r="U227" i="2" s="1"/>
  <c r="X227" i="2"/>
  <c r="P227" i="2"/>
  <c r="U14" i="2"/>
  <c r="V14" i="2" s="1"/>
  <c r="K31" i="11" l="1"/>
  <c r="L31" i="11" s="1"/>
  <c r="I31" i="11"/>
  <c r="J31" i="11"/>
  <c r="A33" i="11"/>
  <c r="G32" i="11"/>
  <c r="R227" i="2"/>
  <c r="Q228" i="2" s="1"/>
  <c r="V227" i="2"/>
  <c r="R14" i="2"/>
  <c r="Q15" i="2" s="1"/>
  <c r="L32" i="11" l="1"/>
  <c r="K32" i="11"/>
  <c r="I32" i="11"/>
  <c r="J32" i="11" s="1"/>
  <c r="A34" i="11"/>
  <c r="G33" i="11"/>
  <c r="AA228" i="2"/>
  <c r="X228" i="2"/>
  <c r="S228" i="2"/>
  <c r="U228" i="2" s="1"/>
  <c r="W228" i="2"/>
  <c r="P228" i="2"/>
  <c r="W15" i="2"/>
  <c r="O15" i="2"/>
  <c r="P15" i="2"/>
  <c r="X15" i="2"/>
  <c r="S15" i="2"/>
  <c r="AA15" i="2"/>
  <c r="K33" i="11" l="1"/>
  <c r="L33" i="11" s="1"/>
  <c r="I33" i="11"/>
  <c r="J33" i="11" s="1"/>
  <c r="A35" i="11"/>
  <c r="G34" i="11"/>
  <c r="V228" i="2"/>
  <c r="R228" i="2"/>
  <c r="Q229" i="2" s="1"/>
  <c r="R817" i="2"/>
  <c r="U15" i="2"/>
  <c r="V15" i="2" s="1"/>
  <c r="K34" i="11" l="1"/>
  <c r="L34" i="11" s="1"/>
  <c r="I34" i="11"/>
  <c r="J34" i="11" s="1"/>
  <c r="A36" i="11"/>
  <c r="G35" i="11"/>
  <c r="AA229" i="2"/>
  <c r="S229" i="2"/>
  <c r="U229" i="2" s="1"/>
  <c r="P229" i="2"/>
  <c r="X229" i="2"/>
  <c r="W229" i="2"/>
  <c r="R15" i="2"/>
  <c r="Q16" i="2" s="1"/>
  <c r="K35" i="11" l="1"/>
  <c r="L35" i="11" s="1"/>
  <c r="I35" i="11"/>
  <c r="J35" i="11" s="1"/>
  <c r="A37" i="11"/>
  <c r="G36" i="11"/>
  <c r="V229" i="2"/>
  <c r="R229" i="2"/>
  <c r="Q230" i="2" s="1"/>
  <c r="R818" i="2"/>
  <c r="O16" i="2"/>
  <c r="X16" i="2"/>
  <c r="P16" i="2"/>
  <c r="S16" i="2"/>
  <c r="AA16" i="2"/>
  <c r="W16" i="2"/>
  <c r="K36" i="11" l="1"/>
  <c r="L36" i="11" s="1"/>
  <c r="I36" i="11"/>
  <c r="J36" i="11" s="1"/>
  <c r="A38" i="11"/>
  <c r="G37" i="11"/>
  <c r="AA230" i="2"/>
  <c r="W230" i="2"/>
  <c r="S230" i="2"/>
  <c r="U230" i="2" s="1"/>
  <c r="X230" i="2"/>
  <c r="P230" i="2"/>
  <c r="U16" i="2"/>
  <c r="V16" i="2" s="1"/>
  <c r="A39" i="11" l="1"/>
  <c r="G38" i="11"/>
  <c r="K37" i="11"/>
  <c r="L37" i="11" s="1"/>
  <c r="I37" i="11"/>
  <c r="J37" i="11" s="1"/>
  <c r="V230" i="2"/>
  <c r="R230" i="2"/>
  <c r="Q231" i="2" s="1"/>
  <c r="R819" i="2"/>
  <c r="R16" i="2"/>
  <c r="Q17" i="2" s="1"/>
  <c r="K38" i="11" l="1"/>
  <c r="L38" i="11" s="1"/>
  <c r="I38" i="11"/>
  <c r="J38" i="11" s="1"/>
  <c r="A40" i="11"/>
  <c r="G39" i="11"/>
  <c r="AA231" i="2"/>
  <c r="X231" i="2"/>
  <c r="P231" i="2"/>
  <c r="W231" i="2"/>
  <c r="S231" i="2"/>
  <c r="U231" i="2" s="1"/>
  <c r="X17" i="2"/>
  <c r="O17" i="2"/>
  <c r="W17" i="2"/>
  <c r="S17" i="2"/>
  <c r="P17" i="2"/>
  <c r="AA17" i="2"/>
  <c r="K39" i="11" l="1"/>
  <c r="L39" i="11" s="1"/>
  <c r="I39" i="11"/>
  <c r="J39" i="11" s="1"/>
  <c r="A41" i="11"/>
  <c r="G40" i="11"/>
  <c r="R231" i="2"/>
  <c r="Q232" i="2" s="1"/>
  <c r="V231" i="2"/>
  <c r="R820" i="2"/>
  <c r="U17" i="2"/>
  <c r="V17" i="2" s="1"/>
  <c r="K40" i="11" l="1"/>
  <c r="L40" i="11" s="1"/>
  <c r="I40" i="11"/>
  <c r="J40" i="11" s="1"/>
  <c r="A42" i="11"/>
  <c r="G41" i="11"/>
  <c r="AA232" i="2"/>
  <c r="P232" i="2"/>
  <c r="X232" i="2"/>
  <c r="W232" i="2"/>
  <c r="S232" i="2"/>
  <c r="U232" i="2" s="1"/>
  <c r="R17" i="2"/>
  <c r="Q18" i="2" s="1"/>
  <c r="K41" i="11" l="1"/>
  <c r="L41" i="11" s="1"/>
  <c r="I41" i="11"/>
  <c r="J41" i="11" s="1"/>
  <c r="A43" i="11"/>
  <c r="G42" i="11"/>
  <c r="V232" i="2"/>
  <c r="R232" i="2"/>
  <c r="Q233" i="2" s="1"/>
  <c r="R821" i="2"/>
  <c r="P18" i="2"/>
  <c r="X18" i="2"/>
  <c r="AA18" i="2"/>
  <c r="W18" i="2"/>
  <c r="S18" i="2"/>
  <c r="O18" i="2"/>
  <c r="K42" i="11" l="1"/>
  <c r="L42" i="11" s="1"/>
  <c r="I42" i="11"/>
  <c r="J42" i="11" s="1"/>
  <c r="A44" i="11"/>
  <c r="G43" i="11"/>
  <c r="AA233" i="2"/>
  <c r="X233" i="2"/>
  <c r="S233" i="2"/>
  <c r="U233" i="2" s="1"/>
  <c r="W233" i="2"/>
  <c r="P233" i="2"/>
  <c r="U18" i="2"/>
  <c r="V18" i="2" s="1"/>
  <c r="K43" i="11" l="1"/>
  <c r="L43" i="11" s="1"/>
  <c r="I43" i="11"/>
  <c r="J43" i="11" s="1"/>
  <c r="A45" i="11"/>
  <c r="G44" i="11"/>
  <c r="V233" i="2"/>
  <c r="R233" i="2"/>
  <c r="Q234" i="2" s="1"/>
  <c r="R822" i="2"/>
  <c r="R18" i="2"/>
  <c r="Q19" i="2" s="1"/>
  <c r="A46" i="11" l="1"/>
  <c r="G45" i="11"/>
  <c r="K44" i="11"/>
  <c r="L44" i="11" s="1"/>
  <c r="I44" i="11"/>
  <c r="J44" i="11" s="1"/>
  <c r="AA234" i="2"/>
  <c r="S234" i="2"/>
  <c r="U234" i="2" s="1"/>
  <c r="X234" i="2"/>
  <c r="W234" i="2"/>
  <c r="P234" i="2"/>
  <c r="X19" i="2"/>
  <c r="P19" i="2"/>
  <c r="S19" i="2"/>
  <c r="O19" i="2"/>
  <c r="AA19" i="2"/>
  <c r="W19" i="2"/>
  <c r="A47" i="11" l="1"/>
  <c r="G46" i="11"/>
  <c r="K45" i="11"/>
  <c r="L45" i="11" s="1"/>
  <c r="I45" i="11"/>
  <c r="J45" i="11" s="1"/>
  <c r="R234" i="2"/>
  <c r="Q235" i="2" s="1"/>
  <c r="V234" i="2"/>
  <c r="R823" i="2"/>
  <c r="U19" i="2"/>
  <c r="V19" i="2" s="1"/>
  <c r="K46" i="11" l="1"/>
  <c r="L46" i="11" s="1"/>
  <c r="I46" i="11"/>
  <c r="J46" i="11" s="1"/>
  <c r="A48" i="11"/>
  <c r="G47" i="11"/>
  <c r="AA235" i="2"/>
  <c r="X235" i="2"/>
  <c r="W235" i="2"/>
  <c r="S235" i="2"/>
  <c r="U235" i="2" s="1"/>
  <c r="P235" i="2"/>
  <c r="R19" i="2"/>
  <c r="Q20" i="2" s="1"/>
  <c r="K47" i="11" l="1"/>
  <c r="L47" i="11" s="1"/>
  <c r="I47" i="11"/>
  <c r="J47" i="11" s="1"/>
  <c r="A49" i="11"/>
  <c r="G48" i="11"/>
  <c r="R235" i="2"/>
  <c r="Q236" i="2" s="1"/>
  <c r="V235" i="2"/>
  <c r="R824" i="2"/>
  <c r="S20" i="2"/>
  <c r="AA20" i="2"/>
  <c r="X20" i="2"/>
  <c r="P20" i="2"/>
  <c r="O20" i="2"/>
  <c r="W20" i="2"/>
  <c r="K48" i="11" l="1"/>
  <c r="L48" i="11" s="1"/>
  <c r="I48" i="11"/>
  <c r="J48" i="11" s="1"/>
  <c r="A50" i="11"/>
  <c r="G49" i="11"/>
  <c r="AA236" i="2"/>
  <c r="W236" i="2"/>
  <c r="X236" i="2"/>
  <c r="S236" i="2"/>
  <c r="U236" i="2" s="1"/>
  <c r="P236" i="2"/>
  <c r="U20" i="2"/>
  <c r="V20" i="2" s="1"/>
  <c r="L49" i="11" l="1"/>
  <c r="K49" i="11"/>
  <c r="I49" i="11"/>
  <c r="J49" i="11" s="1"/>
  <c r="A51" i="11"/>
  <c r="G50" i="11"/>
  <c r="V236" i="2"/>
  <c r="R236" i="2"/>
  <c r="Q237" i="2" s="1"/>
  <c r="R825" i="2"/>
  <c r="R20" i="2"/>
  <c r="Q21" i="2" s="1"/>
  <c r="K50" i="11" l="1"/>
  <c r="L50" i="11" s="1"/>
  <c r="I50" i="11"/>
  <c r="J50" i="11" s="1"/>
  <c r="A52" i="11"/>
  <c r="G51" i="11"/>
  <c r="AA237" i="2"/>
  <c r="W237" i="2"/>
  <c r="X237" i="2"/>
  <c r="P237" i="2"/>
  <c r="S237" i="2"/>
  <c r="U237" i="2" s="1"/>
  <c r="P21" i="2"/>
  <c r="O21" i="2"/>
  <c r="W21" i="2"/>
  <c r="S21" i="2"/>
  <c r="AA21" i="2"/>
  <c r="X21" i="2"/>
  <c r="K51" i="11" l="1"/>
  <c r="L51" i="11" s="1"/>
  <c r="I51" i="11"/>
  <c r="J51" i="11" s="1"/>
  <c r="A53" i="11"/>
  <c r="G52" i="11"/>
  <c r="R237" i="2"/>
  <c r="Q238" i="2" s="1"/>
  <c r="V237" i="2"/>
  <c r="R826" i="2"/>
  <c r="U21" i="2"/>
  <c r="V21" i="2" s="1"/>
  <c r="A54" i="11" l="1"/>
  <c r="G53" i="11"/>
  <c r="K52" i="11"/>
  <c r="L52" i="11" s="1"/>
  <c r="I52" i="11"/>
  <c r="J52" i="11" s="1"/>
  <c r="AA238" i="2"/>
  <c r="W238" i="2"/>
  <c r="X238" i="2"/>
  <c r="P238" i="2"/>
  <c r="S238" i="2"/>
  <c r="U238" i="2" s="1"/>
  <c r="R21" i="2"/>
  <c r="Q22" i="2" s="1"/>
  <c r="A55" i="11" l="1"/>
  <c r="G54" i="11"/>
  <c r="K53" i="11"/>
  <c r="L53" i="11" s="1"/>
  <c r="I53" i="11"/>
  <c r="J53" i="11" s="1"/>
  <c r="V238" i="2"/>
  <c r="R238" i="2"/>
  <c r="Q239" i="2" s="1"/>
  <c r="R827" i="2"/>
  <c r="P22" i="2"/>
  <c r="X22" i="2"/>
  <c r="S22" i="2"/>
  <c r="O22" i="2"/>
  <c r="W22" i="2"/>
  <c r="AA22" i="2"/>
  <c r="A56" i="11" l="1"/>
  <c r="G55" i="11"/>
  <c r="K54" i="11"/>
  <c r="L54" i="11" s="1"/>
  <c r="I54" i="11"/>
  <c r="J54" i="11" s="1"/>
  <c r="AA239" i="2"/>
  <c r="W239" i="2"/>
  <c r="X239" i="2"/>
  <c r="S239" i="2"/>
  <c r="U239" i="2" s="1"/>
  <c r="P239" i="2"/>
  <c r="U22" i="2"/>
  <c r="V22" i="2" s="1"/>
  <c r="A57" i="11" l="1"/>
  <c r="G56" i="11"/>
  <c r="K55" i="11"/>
  <c r="L55" i="11" s="1"/>
  <c r="I55" i="11"/>
  <c r="J55" i="11" s="1"/>
  <c r="V239" i="2"/>
  <c r="R239" i="2"/>
  <c r="Q240" i="2" s="1"/>
  <c r="R828" i="2"/>
  <c r="R22" i="2"/>
  <c r="Q23" i="2" s="1"/>
  <c r="A58" i="11" l="1"/>
  <c r="G57" i="11"/>
  <c r="K56" i="11"/>
  <c r="L56" i="11" s="1"/>
  <c r="I56" i="11"/>
  <c r="J56" i="11" s="1"/>
  <c r="AA240" i="2"/>
  <c r="W240" i="2"/>
  <c r="P240" i="2"/>
  <c r="X240" i="2"/>
  <c r="S240" i="2"/>
  <c r="U240" i="2" s="1"/>
  <c r="O23" i="2"/>
  <c r="W23" i="2"/>
  <c r="AA23" i="2"/>
  <c r="P23" i="2"/>
  <c r="S23" i="2"/>
  <c r="X23" i="2"/>
  <c r="A59" i="11" l="1"/>
  <c r="G58" i="11"/>
  <c r="K57" i="11"/>
  <c r="L57" i="11" s="1"/>
  <c r="I57" i="11"/>
  <c r="J57" i="11" s="1"/>
  <c r="V240" i="2"/>
  <c r="R240" i="2"/>
  <c r="Q241" i="2" s="1"/>
  <c r="R829" i="2"/>
  <c r="U23" i="2"/>
  <c r="V23" i="2" s="1"/>
  <c r="A60" i="11" l="1"/>
  <c r="G59" i="11"/>
  <c r="K58" i="11"/>
  <c r="L58" i="11" s="1"/>
  <c r="I58" i="11"/>
  <c r="J58" i="11" s="1"/>
  <c r="AA241" i="2"/>
  <c r="S241" i="2"/>
  <c r="U241" i="2" s="1"/>
  <c r="W241" i="2"/>
  <c r="P241" i="2"/>
  <c r="X241" i="2"/>
  <c r="R23" i="2"/>
  <c r="Q24" i="2" s="1"/>
  <c r="K59" i="11" l="1"/>
  <c r="L59" i="11" s="1"/>
  <c r="I59" i="11"/>
  <c r="J59" i="11" s="1"/>
  <c r="A61" i="11"/>
  <c r="G60" i="11"/>
  <c r="V241" i="2"/>
  <c r="R241" i="2"/>
  <c r="Q242" i="2" s="1"/>
  <c r="R830" i="2"/>
  <c r="W24" i="2"/>
  <c r="P24" i="2"/>
  <c r="S24" i="2"/>
  <c r="X24" i="2"/>
  <c r="AA24" i="2"/>
  <c r="O24" i="2"/>
  <c r="A62" i="11" l="1"/>
  <c r="G61" i="11"/>
  <c r="K60" i="11"/>
  <c r="L60" i="11" s="1"/>
  <c r="I60" i="11"/>
  <c r="J60" i="11" s="1"/>
  <c r="AA242" i="2"/>
  <c r="S242" i="2"/>
  <c r="U242" i="2" s="1"/>
  <c r="X242" i="2"/>
  <c r="W242" i="2"/>
  <c r="P242" i="2"/>
  <c r="U24" i="2"/>
  <c r="V24" i="2" s="1"/>
  <c r="K61" i="11" l="1"/>
  <c r="L61" i="11" s="1"/>
  <c r="I61" i="11"/>
  <c r="J61" i="11" s="1"/>
  <c r="A63" i="11"/>
  <c r="G62" i="11"/>
  <c r="R242" i="2"/>
  <c r="Q243" i="2" s="1"/>
  <c r="V242" i="2"/>
  <c r="R831" i="2"/>
  <c r="R24" i="2"/>
  <c r="Q25" i="2" s="1"/>
  <c r="K62" i="11" l="1"/>
  <c r="L62" i="11" s="1"/>
  <c r="I62" i="11"/>
  <c r="J62" i="11" s="1"/>
  <c r="A64" i="11"/>
  <c r="G63" i="11"/>
  <c r="AA243" i="2"/>
  <c r="S243" i="2"/>
  <c r="U243" i="2" s="1"/>
  <c r="P243" i="2"/>
  <c r="W243" i="2"/>
  <c r="X243" i="2"/>
  <c r="AA25" i="2"/>
  <c r="W25" i="2"/>
  <c r="S25" i="2"/>
  <c r="O25" i="2"/>
  <c r="X25" i="2"/>
  <c r="P25" i="2"/>
  <c r="A65" i="11" l="1"/>
  <c r="G64" i="11"/>
  <c r="K63" i="11"/>
  <c r="L63" i="11" s="1"/>
  <c r="I63" i="11"/>
  <c r="J63" i="11" s="1"/>
  <c r="V243" i="2"/>
  <c r="R243" i="2"/>
  <c r="Q244" i="2" s="1"/>
  <c r="R832" i="2"/>
  <c r="U25" i="2"/>
  <c r="V25" i="2" s="1"/>
  <c r="K64" i="11" l="1"/>
  <c r="L64" i="11" s="1"/>
  <c r="I64" i="11"/>
  <c r="J64" i="11" s="1"/>
  <c r="A66" i="11"/>
  <c r="G65" i="11"/>
  <c r="AA244" i="2"/>
  <c r="X244" i="2"/>
  <c r="S244" i="2"/>
  <c r="U244" i="2" s="1"/>
  <c r="P244" i="2"/>
  <c r="W244" i="2"/>
  <c r="R25" i="2"/>
  <c r="Q26" i="2" s="1"/>
  <c r="K65" i="11" l="1"/>
  <c r="L65" i="11" s="1"/>
  <c r="I65" i="11"/>
  <c r="J65" i="11" s="1"/>
  <c r="A67" i="11"/>
  <c r="G66" i="11"/>
  <c r="R244" i="2"/>
  <c r="Q245" i="2" s="1"/>
  <c r="V244" i="2"/>
  <c r="R833" i="2"/>
  <c r="O26" i="2"/>
  <c r="W26" i="2"/>
  <c r="AA26" i="2"/>
  <c r="S26" i="2"/>
  <c r="X26" i="2"/>
  <c r="P26" i="2"/>
  <c r="K66" i="11" l="1"/>
  <c r="L66" i="11" s="1"/>
  <c r="I66" i="11"/>
  <c r="J66" i="11" s="1"/>
  <c r="A68" i="11"/>
  <c r="G67" i="11"/>
  <c r="AA245" i="2"/>
  <c r="X245" i="2"/>
  <c r="W245" i="2"/>
  <c r="P245" i="2"/>
  <c r="S245" i="2"/>
  <c r="U245" i="2" s="1"/>
  <c r="U26" i="2"/>
  <c r="V26" i="2" s="1"/>
  <c r="K67" i="11" l="1"/>
  <c r="L67" i="11" s="1"/>
  <c r="I67" i="11"/>
  <c r="J67" i="11" s="1"/>
  <c r="A69" i="11"/>
  <c r="G68" i="11"/>
  <c r="V245" i="2"/>
  <c r="R245" i="2"/>
  <c r="Q246" i="2" s="1"/>
  <c r="R834" i="2"/>
  <c r="R26" i="2"/>
  <c r="Q27" i="2" s="1"/>
  <c r="K68" i="11" l="1"/>
  <c r="L68" i="11" s="1"/>
  <c r="I68" i="11"/>
  <c r="J68" i="11" s="1"/>
  <c r="A70" i="11"/>
  <c r="G69" i="11"/>
  <c r="AA246" i="2"/>
  <c r="W246" i="2"/>
  <c r="P246" i="2"/>
  <c r="X246" i="2"/>
  <c r="S246" i="2"/>
  <c r="U246" i="2" s="1"/>
  <c r="W27" i="2"/>
  <c r="S27" i="2"/>
  <c r="AA27" i="2"/>
  <c r="O27" i="2"/>
  <c r="X27" i="2"/>
  <c r="P27" i="2"/>
  <c r="K69" i="11" l="1"/>
  <c r="L69" i="11" s="1"/>
  <c r="I69" i="11"/>
  <c r="J69" i="11" s="1"/>
  <c r="A71" i="11"/>
  <c r="G70" i="11"/>
  <c r="V246" i="2"/>
  <c r="R246" i="2"/>
  <c r="Q247" i="2" s="1"/>
  <c r="R835" i="2"/>
  <c r="U27" i="2"/>
  <c r="V27" i="2" s="1"/>
  <c r="K70" i="11" l="1"/>
  <c r="L70" i="11" s="1"/>
  <c r="I70" i="11"/>
  <c r="J70" i="11" s="1"/>
  <c r="A72" i="11"/>
  <c r="G71" i="11"/>
  <c r="AA247" i="2"/>
  <c r="S247" i="2"/>
  <c r="U247" i="2" s="1"/>
  <c r="W247" i="2"/>
  <c r="X247" i="2"/>
  <c r="P247" i="2"/>
  <c r="R27" i="2"/>
  <c r="Q28" i="2" s="1"/>
  <c r="K71" i="11" l="1"/>
  <c r="L71" i="11" s="1"/>
  <c r="I71" i="11"/>
  <c r="J71" i="11" s="1"/>
  <c r="A73" i="11"/>
  <c r="G72" i="11"/>
  <c r="R247" i="2"/>
  <c r="Q248" i="2" s="1"/>
  <c r="V247" i="2"/>
  <c r="R836" i="2"/>
  <c r="X28" i="2"/>
  <c r="P28" i="2"/>
  <c r="S28" i="2"/>
  <c r="W28" i="2"/>
  <c r="O28" i="2"/>
  <c r="AA28" i="2"/>
  <c r="K72" i="11" l="1"/>
  <c r="L72" i="11" s="1"/>
  <c r="I72" i="11"/>
  <c r="J72" i="11" s="1"/>
  <c r="A74" i="11"/>
  <c r="G73" i="11"/>
  <c r="AA248" i="2"/>
  <c r="P248" i="2"/>
  <c r="X248" i="2"/>
  <c r="W248" i="2"/>
  <c r="S248" i="2"/>
  <c r="U248" i="2" s="1"/>
  <c r="U28" i="2"/>
  <c r="V28" i="2" s="1"/>
  <c r="K73" i="11" l="1"/>
  <c r="L73" i="11" s="1"/>
  <c r="I73" i="11"/>
  <c r="J73" i="11" s="1"/>
  <c r="A75" i="11"/>
  <c r="G74" i="11"/>
  <c r="V248" i="2"/>
  <c r="R248" i="2"/>
  <c r="Q249" i="2" s="1"/>
  <c r="R837" i="2"/>
  <c r="R28" i="2"/>
  <c r="Q29" i="2" s="1"/>
  <c r="K74" i="11" l="1"/>
  <c r="L74" i="11" s="1"/>
  <c r="I74" i="11"/>
  <c r="J74" i="11" s="1"/>
  <c r="A76" i="11"/>
  <c r="G75" i="11"/>
  <c r="AA249" i="2"/>
  <c r="X249" i="2"/>
  <c r="W249" i="2"/>
  <c r="S249" i="2"/>
  <c r="U249" i="2" s="1"/>
  <c r="P249" i="2"/>
  <c r="W29" i="2"/>
  <c r="X29" i="2"/>
  <c r="S29" i="2"/>
  <c r="AA29" i="2"/>
  <c r="P29" i="2"/>
  <c r="O29" i="2"/>
  <c r="K75" i="11" l="1"/>
  <c r="L75" i="11" s="1"/>
  <c r="I75" i="11"/>
  <c r="J75" i="11" s="1"/>
  <c r="A77" i="11"/>
  <c r="G76" i="11"/>
  <c r="R249" i="2"/>
  <c r="Q250" i="2" s="1"/>
  <c r="V249" i="2"/>
  <c r="R838" i="2"/>
  <c r="U29" i="2"/>
  <c r="V29" i="2" s="1"/>
  <c r="K76" i="11" l="1"/>
  <c r="L76" i="11" s="1"/>
  <c r="I76" i="11"/>
  <c r="J76" i="11" s="1"/>
  <c r="A78" i="11"/>
  <c r="G77" i="11"/>
  <c r="AA250" i="2"/>
  <c r="X250" i="2"/>
  <c r="W250" i="2"/>
  <c r="P250" i="2"/>
  <c r="S250" i="2"/>
  <c r="U250" i="2" s="1"/>
  <c r="R29" i="2"/>
  <c r="Q30" i="2" s="1"/>
  <c r="K77" i="11" l="1"/>
  <c r="L77" i="11" s="1"/>
  <c r="I77" i="11"/>
  <c r="J77" i="11" s="1"/>
  <c r="A79" i="11"/>
  <c r="G78" i="11"/>
  <c r="R250" i="2"/>
  <c r="Q251" i="2" s="1"/>
  <c r="V250" i="2"/>
  <c r="R839" i="2"/>
  <c r="W30" i="2"/>
  <c r="S30" i="2"/>
  <c r="P30" i="2"/>
  <c r="O30" i="2"/>
  <c r="AA30" i="2"/>
  <c r="X30" i="2"/>
  <c r="K78" i="11" l="1"/>
  <c r="L78" i="11" s="1"/>
  <c r="I78" i="11"/>
  <c r="J78" i="11" s="1"/>
  <c r="A80" i="11"/>
  <c r="G79" i="11"/>
  <c r="AA251" i="2"/>
  <c r="S251" i="2"/>
  <c r="U251" i="2" s="1"/>
  <c r="X251" i="2"/>
  <c r="W251" i="2"/>
  <c r="P251" i="2"/>
  <c r="U30" i="2"/>
  <c r="V30" i="2" s="1"/>
  <c r="K79" i="11" l="1"/>
  <c r="L79" i="11" s="1"/>
  <c r="I79" i="11"/>
  <c r="J79" i="11" s="1"/>
  <c r="A81" i="11"/>
  <c r="G80" i="11"/>
  <c r="R251" i="2"/>
  <c r="Q252" i="2" s="1"/>
  <c r="V251" i="2"/>
  <c r="R840" i="2"/>
  <c r="R30" i="2"/>
  <c r="Q31" i="2" s="1"/>
  <c r="K80" i="11" l="1"/>
  <c r="L80" i="11" s="1"/>
  <c r="I80" i="11"/>
  <c r="J80" i="11" s="1"/>
  <c r="A82" i="11"/>
  <c r="G81" i="11"/>
  <c r="AA252" i="2"/>
  <c r="W252" i="2"/>
  <c r="P252" i="2"/>
  <c r="S252" i="2"/>
  <c r="U252" i="2" s="1"/>
  <c r="X252" i="2"/>
  <c r="AA31" i="2"/>
  <c r="W31" i="2"/>
  <c r="O31" i="2"/>
  <c r="P31" i="2"/>
  <c r="S31" i="2"/>
  <c r="X31" i="2"/>
  <c r="K81" i="11" l="1"/>
  <c r="L81" i="11" s="1"/>
  <c r="I81" i="11"/>
  <c r="J81" i="11" s="1"/>
  <c r="A83" i="11"/>
  <c r="G82" i="11"/>
  <c r="V252" i="2"/>
  <c r="R252" i="2"/>
  <c r="Q253" i="2" s="1"/>
  <c r="R841" i="2"/>
  <c r="U31" i="2"/>
  <c r="V31" i="2" s="1"/>
  <c r="K82" i="11" l="1"/>
  <c r="L82" i="11" s="1"/>
  <c r="I82" i="11"/>
  <c r="J82" i="11" s="1"/>
  <c r="A84" i="11"/>
  <c r="G83" i="11"/>
  <c r="AA253" i="2"/>
  <c r="X253" i="2"/>
  <c r="S253" i="2"/>
  <c r="U253" i="2" s="1"/>
  <c r="P253" i="2"/>
  <c r="W253" i="2"/>
  <c r="R31" i="2"/>
  <c r="Q32" i="2" s="1"/>
  <c r="K83" i="11" l="1"/>
  <c r="L83" i="11" s="1"/>
  <c r="I83" i="11"/>
  <c r="J83" i="11" s="1"/>
  <c r="A85" i="11"/>
  <c r="G84" i="11"/>
  <c r="V253" i="2"/>
  <c r="R253" i="2"/>
  <c r="Q254" i="2" s="1"/>
  <c r="R842" i="2"/>
  <c r="O32" i="2"/>
  <c r="P32" i="2"/>
  <c r="X32" i="2"/>
  <c r="AA32" i="2"/>
  <c r="S32" i="2"/>
  <c r="W32" i="2"/>
  <c r="K84" i="11" l="1"/>
  <c r="L84" i="11" s="1"/>
  <c r="I84" i="11"/>
  <c r="J84" i="11" s="1"/>
  <c r="A86" i="11"/>
  <c r="G85" i="11"/>
  <c r="AA254" i="2"/>
  <c r="W254" i="2"/>
  <c r="S254" i="2"/>
  <c r="U254" i="2" s="1"/>
  <c r="X254" i="2"/>
  <c r="P254" i="2"/>
  <c r="U32" i="2"/>
  <c r="V32" i="2" s="1"/>
  <c r="K85" i="11" l="1"/>
  <c r="L85" i="11" s="1"/>
  <c r="I85" i="11"/>
  <c r="J85" i="11" s="1"/>
  <c r="A87" i="11"/>
  <c r="G86" i="11"/>
  <c r="R254" i="2"/>
  <c r="Q255" i="2" s="1"/>
  <c r="V254" i="2"/>
  <c r="R843" i="2"/>
  <c r="R32" i="2"/>
  <c r="Q33" i="2" s="1"/>
  <c r="K86" i="11" l="1"/>
  <c r="L86" i="11" s="1"/>
  <c r="I86" i="11"/>
  <c r="J86" i="11" s="1"/>
  <c r="A88" i="11"/>
  <c r="G87" i="11"/>
  <c r="AA255" i="2"/>
  <c r="W255" i="2"/>
  <c r="X255" i="2"/>
  <c r="P255" i="2"/>
  <c r="S255" i="2"/>
  <c r="U255" i="2" s="1"/>
  <c r="W33" i="2"/>
  <c r="AA33" i="2"/>
  <c r="X33" i="2"/>
  <c r="O33" i="2"/>
  <c r="P33" i="2"/>
  <c r="S33" i="2"/>
  <c r="K87" i="11" l="1"/>
  <c r="L87" i="11" s="1"/>
  <c r="I87" i="11"/>
  <c r="J87" i="11" s="1"/>
  <c r="A89" i="11"/>
  <c r="G88" i="11"/>
  <c r="V255" i="2"/>
  <c r="R255" i="2"/>
  <c r="Q256" i="2" s="1"/>
  <c r="R844" i="2"/>
  <c r="U33" i="2"/>
  <c r="V33" i="2" s="1"/>
  <c r="K88" i="11" l="1"/>
  <c r="L88" i="11" s="1"/>
  <c r="I88" i="11"/>
  <c r="J88" i="11" s="1"/>
  <c r="A90" i="11"/>
  <c r="G89" i="11"/>
  <c r="AA256" i="2"/>
  <c r="X256" i="2"/>
  <c r="W256" i="2"/>
  <c r="S256" i="2"/>
  <c r="U256" i="2" s="1"/>
  <c r="P256" i="2"/>
  <c r="R33" i="2"/>
  <c r="Q34" i="2" s="1"/>
  <c r="K89" i="11" l="1"/>
  <c r="L89" i="11" s="1"/>
  <c r="I89" i="11"/>
  <c r="J89" i="11" s="1"/>
  <c r="A91" i="11"/>
  <c r="G90" i="11"/>
  <c r="V256" i="2"/>
  <c r="R256" i="2"/>
  <c r="Q257" i="2" s="1"/>
  <c r="R845" i="2"/>
  <c r="S34" i="2"/>
  <c r="X34" i="2"/>
  <c r="W34" i="2"/>
  <c r="O34" i="2"/>
  <c r="AA34" i="2"/>
  <c r="P34" i="2"/>
  <c r="K90" i="11" l="1"/>
  <c r="L90" i="11" s="1"/>
  <c r="I90" i="11"/>
  <c r="J90" i="11" s="1"/>
  <c r="A92" i="11"/>
  <c r="G91" i="11"/>
  <c r="AA257" i="2"/>
  <c r="S257" i="2"/>
  <c r="U257" i="2" s="1"/>
  <c r="X257" i="2"/>
  <c r="P257" i="2"/>
  <c r="W257" i="2"/>
  <c r="U34" i="2"/>
  <c r="V34" i="2" s="1"/>
  <c r="K91" i="11" l="1"/>
  <c r="L91" i="11" s="1"/>
  <c r="I91" i="11"/>
  <c r="J91" i="11" s="1"/>
  <c r="A93" i="11"/>
  <c r="G92" i="11"/>
  <c r="V257" i="2"/>
  <c r="R257" i="2"/>
  <c r="Q258" i="2" s="1"/>
  <c r="R846" i="2"/>
  <c r="R34" i="2"/>
  <c r="Q35" i="2" s="1"/>
  <c r="K92" i="11" l="1"/>
  <c r="L92" i="11" s="1"/>
  <c r="I92" i="11"/>
  <c r="J92" i="11" s="1"/>
  <c r="A94" i="11"/>
  <c r="G93" i="11"/>
  <c r="AA258" i="2"/>
  <c r="X258" i="2"/>
  <c r="S258" i="2"/>
  <c r="U258" i="2" s="1"/>
  <c r="P258" i="2"/>
  <c r="W258" i="2"/>
  <c r="P35" i="2"/>
  <c r="S35" i="2"/>
  <c r="X35" i="2"/>
  <c r="AA35" i="2"/>
  <c r="W35" i="2"/>
  <c r="O35" i="2"/>
  <c r="A95" i="11" l="1"/>
  <c r="G94" i="11"/>
  <c r="K93" i="11"/>
  <c r="L93" i="11" s="1"/>
  <c r="I93" i="11"/>
  <c r="J93" i="11" s="1"/>
  <c r="R258" i="2"/>
  <c r="Q259" i="2" s="1"/>
  <c r="V258" i="2"/>
  <c r="R847" i="2"/>
  <c r="U35" i="2"/>
  <c r="V35" i="2" s="1"/>
  <c r="K94" i="11" l="1"/>
  <c r="L94" i="11" s="1"/>
  <c r="I94" i="11"/>
  <c r="J94" i="11" s="1"/>
  <c r="A96" i="11"/>
  <c r="G95" i="11"/>
  <c r="AA259" i="2"/>
  <c r="X259" i="2"/>
  <c r="W259" i="2"/>
  <c r="P259" i="2"/>
  <c r="S259" i="2"/>
  <c r="U259" i="2" s="1"/>
  <c r="R35" i="2"/>
  <c r="Q36" i="2" s="1"/>
  <c r="A97" i="11" l="1"/>
  <c r="G96" i="11"/>
  <c r="K95" i="11"/>
  <c r="L95" i="11" s="1"/>
  <c r="I95" i="11"/>
  <c r="J95" i="11" s="1"/>
  <c r="R259" i="2"/>
  <c r="Q260" i="2" s="1"/>
  <c r="V259" i="2"/>
  <c r="R848" i="2"/>
  <c r="O36" i="2"/>
  <c r="X36" i="2"/>
  <c r="P36" i="2"/>
  <c r="W36" i="2"/>
  <c r="S36" i="2"/>
  <c r="AA36" i="2"/>
  <c r="A98" i="11" l="1"/>
  <c r="G97" i="11"/>
  <c r="K96" i="11"/>
  <c r="L96" i="11" s="1"/>
  <c r="I96" i="11"/>
  <c r="J96" i="11" s="1"/>
  <c r="AA260" i="2"/>
  <c r="S260" i="2"/>
  <c r="U260" i="2" s="1"/>
  <c r="P260" i="2"/>
  <c r="X260" i="2"/>
  <c r="W260" i="2"/>
  <c r="U36" i="2"/>
  <c r="V36" i="2" s="1"/>
  <c r="A99" i="11" l="1"/>
  <c r="G98" i="11"/>
  <c r="K97" i="11"/>
  <c r="L97" i="11" s="1"/>
  <c r="I97" i="11"/>
  <c r="J97" i="11" s="1"/>
  <c r="R260" i="2"/>
  <c r="Q261" i="2" s="1"/>
  <c r="V260" i="2"/>
  <c r="R849" i="2"/>
  <c r="R36" i="2"/>
  <c r="Q37" i="2" s="1"/>
  <c r="A100" i="11" l="1"/>
  <c r="G99" i="11"/>
  <c r="K98" i="11"/>
  <c r="L98" i="11" s="1"/>
  <c r="I98" i="11"/>
  <c r="J98" i="11" s="1"/>
  <c r="AA261" i="2"/>
  <c r="X261" i="2"/>
  <c r="W261" i="2"/>
  <c r="P261" i="2"/>
  <c r="S261" i="2"/>
  <c r="U261" i="2" s="1"/>
  <c r="W37" i="2"/>
  <c r="S37" i="2"/>
  <c r="O37" i="2"/>
  <c r="X37" i="2"/>
  <c r="AA37" i="2"/>
  <c r="P37" i="2"/>
  <c r="A101" i="11" l="1"/>
  <c r="G100" i="11"/>
  <c r="K99" i="11"/>
  <c r="L99" i="11" s="1"/>
  <c r="I99" i="11"/>
  <c r="J99" i="11" s="1"/>
  <c r="R261" i="2"/>
  <c r="Q262" i="2" s="1"/>
  <c r="V261" i="2"/>
  <c r="R850" i="2"/>
  <c r="U37" i="2"/>
  <c r="V37" i="2" s="1"/>
  <c r="K100" i="11" l="1"/>
  <c r="L100" i="11" s="1"/>
  <c r="I100" i="11"/>
  <c r="J100" i="11" s="1"/>
  <c r="A102" i="11"/>
  <c r="G101" i="11"/>
  <c r="AA262" i="2"/>
  <c r="W262" i="2"/>
  <c r="X262" i="2"/>
  <c r="P262" i="2"/>
  <c r="S262" i="2"/>
  <c r="U262" i="2" s="1"/>
  <c r="R37" i="2"/>
  <c r="Q38" i="2" s="1"/>
  <c r="K101" i="11" l="1"/>
  <c r="L101" i="11" s="1"/>
  <c r="I101" i="11"/>
  <c r="J101" i="11" s="1"/>
  <c r="A103" i="11"/>
  <c r="G102" i="11"/>
  <c r="R262" i="2"/>
  <c r="Q263" i="2" s="1"/>
  <c r="V262" i="2"/>
  <c r="R851" i="2"/>
  <c r="P38" i="2"/>
  <c r="S38" i="2"/>
  <c r="O38" i="2"/>
  <c r="AA38" i="2"/>
  <c r="W38" i="2"/>
  <c r="X38" i="2"/>
  <c r="K102" i="11" l="1"/>
  <c r="L102" i="11" s="1"/>
  <c r="I102" i="11"/>
  <c r="J102" i="11" s="1"/>
  <c r="A104" i="11"/>
  <c r="G103" i="11"/>
  <c r="AA263" i="2"/>
  <c r="X263" i="2"/>
  <c r="P263" i="2"/>
  <c r="S263" i="2"/>
  <c r="U263" i="2" s="1"/>
  <c r="W263" i="2"/>
  <c r="U38" i="2"/>
  <c r="V38" i="2" s="1"/>
  <c r="K103" i="11" l="1"/>
  <c r="L103" i="11" s="1"/>
  <c r="I103" i="11"/>
  <c r="J103" i="11" s="1"/>
  <c r="A105" i="11"/>
  <c r="G104" i="11"/>
  <c r="V263" i="2"/>
  <c r="R263" i="2"/>
  <c r="Q264" i="2" s="1"/>
  <c r="R852" i="2"/>
  <c r="R38" i="2"/>
  <c r="Q39" i="2" s="1"/>
  <c r="A106" i="11" l="1"/>
  <c r="G105" i="11"/>
  <c r="K104" i="11"/>
  <c r="L104" i="11" s="1"/>
  <c r="I104" i="11"/>
  <c r="J104" i="11" s="1"/>
  <c r="AA264" i="2"/>
  <c r="X264" i="2"/>
  <c r="W264" i="2"/>
  <c r="P264" i="2"/>
  <c r="S264" i="2"/>
  <c r="U264" i="2" s="1"/>
  <c r="W39" i="2"/>
  <c r="AA39" i="2"/>
  <c r="X39" i="2"/>
  <c r="O39" i="2"/>
  <c r="P39" i="2"/>
  <c r="S39" i="2"/>
  <c r="A107" i="11" l="1"/>
  <c r="G106" i="11"/>
  <c r="K105" i="11"/>
  <c r="L105" i="11" s="1"/>
  <c r="I105" i="11"/>
  <c r="J105" i="11" s="1"/>
  <c r="V264" i="2"/>
  <c r="R264" i="2"/>
  <c r="Q265" i="2" s="1"/>
  <c r="R853" i="2"/>
  <c r="U39" i="2"/>
  <c r="V39" i="2" s="1"/>
  <c r="K106" i="11" l="1"/>
  <c r="L106" i="11" s="1"/>
  <c r="I106" i="11"/>
  <c r="J106" i="11" s="1"/>
  <c r="A108" i="11"/>
  <c r="G107" i="11"/>
  <c r="AA265" i="2"/>
  <c r="X265" i="2"/>
  <c r="S265" i="2"/>
  <c r="U265" i="2" s="1"/>
  <c r="W265" i="2"/>
  <c r="P265" i="2"/>
  <c r="R39" i="2"/>
  <c r="Q40" i="2" s="1"/>
  <c r="K107" i="11" l="1"/>
  <c r="L107" i="11" s="1"/>
  <c r="I107" i="11"/>
  <c r="J107" i="11" s="1"/>
  <c r="A109" i="11"/>
  <c r="G108" i="11"/>
  <c r="V265" i="2"/>
  <c r="R265" i="2"/>
  <c r="Q266" i="2" s="1"/>
  <c r="R854" i="2"/>
  <c r="O40" i="2"/>
  <c r="X40" i="2"/>
  <c r="AA40" i="2"/>
  <c r="S40" i="2"/>
  <c r="P40" i="2"/>
  <c r="W40" i="2"/>
  <c r="K108" i="11" l="1"/>
  <c r="L108" i="11" s="1"/>
  <c r="I108" i="11"/>
  <c r="J108" i="11" s="1"/>
  <c r="A110" i="11"/>
  <c r="G109" i="11"/>
  <c r="AA266" i="2"/>
  <c r="S266" i="2"/>
  <c r="U266" i="2" s="1"/>
  <c r="X266" i="2"/>
  <c r="W266" i="2"/>
  <c r="P266" i="2"/>
  <c r="U40" i="2"/>
  <c r="V40" i="2" s="1"/>
  <c r="A111" i="11" l="1"/>
  <c r="G110" i="11"/>
  <c r="K109" i="11"/>
  <c r="L109" i="11" s="1"/>
  <c r="I109" i="11"/>
  <c r="J109" i="11" s="1"/>
  <c r="R266" i="2"/>
  <c r="Q267" i="2" s="1"/>
  <c r="V266" i="2"/>
  <c r="R855" i="2"/>
  <c r="R40" i="2"/>
  <c r="Q41" i="2" s="1"/>
  <c r="K110" i="11" l="1"/>
  <c r="L110" i="11" s="1"/>
  <c r="I110" i="11"/>
  <c r="J110" i="11" s="1"/>
  <c r="A112" i="11"/>
  <c r="G111" i="11"/>
  <c r="AA267" i="2"/>
  <c r="X267" i="2"/>
  <c r="S267" i="2"/>
  <c r="U267" i="2" s="1"/>
  <c r="W267" i="2"/>
  <c r="P267" i="2"/>
  <c r="O41" i="2"/>
  <c r="P41" i="2"/>
  <c r="S41" i="2"/>
  <c r="W41" i="2"/>
  <c r="X41" i="2"/>
  <c r="AA41" i="2"/>
  <c r="A113" i="11" l="1"/>
  <c r="G112" i="11"/>
  <c r="K111" i="11"/>
  <c r="L111" i="11" s="1"/>
  <c r="I111" i="11"/>
  <c r="J111" i="11" s="1"/>
  <c r="R267" i="2"/>
  <c r="Q268" i="2" s="1"/>
  <c r="V267" i="2"/>
  <c r="R856" i="2"/>
  <c r="U41" i="2"/>
  <c r="V41" i="2" s="1"/>
  <c r="K112" i="11" l="1"/>
  <c r="L112" i="11" s="1"/>
  <c r="I112" i="11"/>
  <c r="J112" i="11" s="1"/>
  <c r="A114" i="11"/>
  <c r="G113" i="11"/>
  <c r="AA268" i="2"/>
  <c r="X268" i="2"/>
  <c r="W268" i="2"/>
  <c r="S268" i="2"/>
  <c r="U268" i="2" s="1"/>
  <c r="P268" i="2"/>
  <c r="R41" i="2"/>
  <c r="Q42" i="2" s="1"/>
  <c r="K113" i="11" l="1"/>
  <c r="L113" i="11" s="1"/>
  <c r="I113" i="11"/>
  <c r="J113" i="11" s="1"/>
  <c r="A115" i="11"/>
  <c r="G114" i="11"/>
  <c r="V268" i="2"/>
  <c r="R268" i="2"/>
  <c r="Q269" i="2" s="1"/>
  <c r="R857" i="2"/>
  <c r="O42" i="2"/>
  <c r="AA42" i="2"/>
  <c r="X42" i="2"/>
  <c r="P42" i="2"/>
  <c r="S42" i="2"/>
  <c r="W42" i="2"/>
  <c r="I114" i="11" l="1"/>
  <c r="J114" i="11" s="1"/>
  <c r="K114" i="11"/>
  <c r="L114" i="11" s="1"/>
  <c r="A116" i="11"/>
  <c r="G115" i="11"/>
  <c r="AA269" i="2"/>
  <c r="W269" i="2"/>
  <c r="P269" i="2"/>
  <c r="S269" i="2"/>
  <c r="U269" i="2" s="1"/>
  <c r="X269" i="2"/>
  <c r="U42" i="2"/>
  <c r="V42" i="2" s="1"/>
  <c r="A117" i="11" l="1"/>
  <c r="G116" i="11"/>
  <c r="K115" i="11"/>
  <c r="L115" i="11" s="1"/>
  <c r="I115" i="11"/>
  <c r="J115" i="11" s="1"/>
  <c r="V269" i="2"/>
  <c r="R269" i="2"/>
  <c r="Q270" i="2" s="1"/>
  <c r="R858" i="2"/>
  <c r="R42" i="2"/>
  <c r="Q43" i="2" s="1"/>
  <c r="K116" i="11" l="1"/>
  <c r="L116" i="11" s="1"/>
  <c r="I116" i="11"/>
  <c r="J116" i="11" s="1"/>
  <c r="A118" i="11"/>
  <c r="G117" i="11"/>
  <c r="AA270" i="2"/>
  <c r="W270" i="2"/>
  <c r="P270" i="2"/>
  <c r="X270" i="2"/>
  <c r="S270" i="2"/>
  <c r="U270" i="2" s="1"/>
  <c r="W43" i="2"/>
  <c r="P43" i="2"/>
  <c r="S43" i="2"/>
  <c r="O43" i="2"/>
  <c r="X43" i="2"/>
  <c r="AA43" i="2"/>
  <c r="A119" i="11" l="1"/>
  <c r="G118" i="11"/>
  <c r="K117" i="11"/>
  <c r="L117" i="11" s="1"/>
  <c r="I117" i="11"/>
  <c r="J117" i="11" s="1"/>
  <c r="V270" i="2"/>
  <c r="R270" i="2"/>
  <c r="Q271" i="2" s="1"/>
  <c r="R859" i="2"/>
  <c r="U43" i="2"/>
  <c r="V43" i="2" s="1"/>
  <c r="K118" i="11" l="1"/>
  <c r="L118" i="11" s="1"/>
  <c r="I118" i="11"/>
  <c r="J118" i="11" s="1"/>
  <c r="A120" i="11"/>
  <c r="G119" i="11"/>
  <c r="AA271" i="2"/>
  <c r="W271" i="2"/>
  <c r="X271" i="2"/>
  <c r="P271" i="2"/>
  <c r="S271" i="2"/>
  <c r="U271" i="2" s="1"/>
  <c r="R43" i="2"/>
  <c r="Q44" i="2" s="1"/>
  <c r="A121" i="11" l="1"/>
  <c r="G120" i="11"/>
  <c r="K119" i="11"/>
  <c r="L119" i="11" s="1"/>
  <c r="I119" i="11"/>
  <c r="J119" i="11" s="1"/>
  <c r="V271" i="2"/>
  <c r="R271" i="2"/>
  <c r="Q272" i="2" s="1"/>
  <c r="R860" i="2"/>
  <c r="O44" i="2"/>
  <c r="X44" i="2"/>
  <c r="W44" i="2"/>
  <c r="S44" i="2"/>
  <c r="AA44" i="2"/>
  <c r="P44" i="2"/>
  <c r="K120" i="11" l="1"/>
  <c r="L120" i="11" s="1"/>
  <c r="I120" i="11"/>
  <c r="J120" i="11" s="1"/>
  <c r="A122" i="11"/>
  <c r="G121" i="11"/>
  <c r="AA272" i="2"/>
  <c r="P272" i="2"/>
  <c r="W272" i="2"/>
  <c r="S272" i="2"/>
  <c r="U272" i="2" s="1"/>
  <c r="X272" i="2"/>
  <c r="U44" i="2"/>
  <c r="V44" i="2" s="1"/>
  <c r="K121" i="11" l="1"/>
  <c r="L121" i="11" s="1"/>
  <c r="I121" i="11"/>
  <c r="J121" i="11" s="1"/>
  <c r="A123" i="11"/>
  <c r="G122" i="11"/>
  <c r="V272" i="2"/>
  <c r="R272" i="2"/>
  <c r="Q273" i="2" s="1"/>
  <c r="R861" i="2"/>
  <c r="R44" i="2"/>
  <c r="Q45" i="2" s="1"/>
  <c r="K122" i="11" l="1"/>
  <c r="L122" i="11" s="1"/>
  <c r="I122" i="11"/>
  <c r="J122" i="11" s="1"/>
  <c r="A124" i="11"/>
  <c r="G123" i="11"/>
  <c r="AA273" i="2"/>
  <c r="S273" i="2"/>
  <c r="U273" i="2" s="1"/>
  <c r="P273" i="2"/>
  <c r="X273" i="2"/>
  <c r="W273" i="2"/>
  <c r="W45" i="2"/>
  <c r="S45" i="2"/>
  <c r="P45" i="2"/>
  <c r="O45" i="2"/>
  <c r="AA45" i="2"/>
  <c r="X45" i="2"/>
  <c r="K123" i="11" l="1"/>
  <c r="L123" i="11" s="1"/>
  <c r="I123" i="11"/>
  <c r="J123" i="11" s="1"/>
  <c r="A125" i="11"/>
  <c r="G124" i="11"/>
  <c r="V273" i="2"/>
  <c r="R273" i="2"/>
  <c r="Q274" i="2" s="1"/>
  <c r="R862" i="2"/>
  <c r="U45" i="2"/>
  <c r="V45" i="2" s="1"/>
  <c r="K124" i="11" l="1"/>
  <c r="L124" i="11" s="1"/>
  <c r="I124" i="11"/>
  <c r="J124" i="11" s="1"/>
  <c r="A126" i="11"/>
  <c r="G125" i="11"/>
  <c r="AA274" i="2"/>
  <c r="X274" i="2"/>
  <c r="S274" i="2"/>
  <c r="U274" i="2" s="1"/>
  <c r="W274" i="2"/>
  <c r="P274" i="2"/>
  <c r="R45" i="2"/>
  <c r="Q46" i="2" s="1"/>
  <c r="A127" i="11" l="1"/>
  <c r="G126" i="11"/>
  <c r="K125" i="11"/>
  <c r="L125" i="11" s="1"/>
  <c r="I125" i="11"/>
  <c r="J125" i="11" s="1"/>
  <c r="V274" i="2"/>
  <c r="R274" i="2"/>
  <c r="Q275" i="2" s="1"/>
  <c r="R863" i="2"/>
  <c r="X46" i="2"/>
  <c r="P46" i="2"/>
  <c r="S46" i="2"/>
  <c r="O46" i="2"/>
  <c r="AA46" i="2"/>
  <c r="W46" i="2"/>
  <c r="A128" i="11" l="1"/>
  <c r="G127" i="11"/>
  <c r="K126" i="11"/>
  <c r="L126" i="11" s="1"/>
  <c r="I126" i="11"/>
  <c r="J126" i="11" s="1"/>
  <c r="X275" i="2"/>
  <c r="S275" i="2"/>
  <c r="U275" i="2" s="1"/>
  <c r="P275" i="2"/>
  <c r="AA275" i="2"/>
  <c r="W275" i="2"/>
  <c r="U46" i="2"/>
  <c r="V46" i="2" s="1"/>
  <c r="K127" i="11" l="1"/>
  <c r="L127" i="11" s="1"/>
  <c r="I127" i="11"/>
  <c r="J127" i="11" s="1"/>
  <c r="A129" i="11"/>
  <c r="G128" i="11"/>
  <c r="V275" i="2"/>
  <c r="R275" i="2"/>
  <c r="Q276" i="2" s="1"/>
  <c r="R864" i="2"/>
  <c r="R46" i="2"/>
  <c r="Q47" i="2" s="1"/>
  <c r="K128" i="11" l="1"/>
  <c r="L128" i="11" s="1"/>
  <c r="I128" i="11"/>
  <c r="J128" i="11" s="1"/>
  <c r="A130" i="11"/>
  <c r="G129" i="11"/>
  <c r="X276" i="2"/>
  <c r="AA276" i="2"/>
  <c r="P276" i="2"/>
  <c r="S276" i="2"/>
  <c r="U276" i="2" s="1"/>
  <c r="W276" i="2"/>
  <c r="AA47" i="2"/>
  <c r="S47" i="2"/>
  <c r="W47" i="2"/>
  <c r="O47" i="2"/>
  <c r="P47" i="2"/>
  <c r="X47" i="2"/>
  <c r="A131" i="11" l="1"/>
  <c r="G130" i="11"/>
  <c r="K129" i="11"/>
  <c r="L129" i="11" s="1"/>
  <c r="I129" i="11"/>
  <c r="J129" i="11" s="1"/>
  <c r="R276" i="2"/>
  <c r="Q277" i="2" s="1"/>
  <c r="V276" i="2"/>
  <c r="R865" i="2"/>
  <c r="U47" i="2"/>
  <c r="V47" i="2" s="1"/>
  <c r="K130" i="11" l="1"/>
  <c r="L130" i="11" s="1"/>
  <c r="I130" i="11"/>
  <c r="J130" i="11" s="1"/>
  <c r="A132" i="11"/>
  <c r="G131" i="11"/>
  <c r="X277" i="2"/>
  <c r="P277" i="2"/>
  <c r="S277" i="2"/>
  <c r="U277" i="2" s="1"/>
  <c r="W277" i="2"/>
  <c r="AA277" i="2"/>
  <c r="R47" i="2"/>
  <c r="Q48" i="2" s="1"/>
  <c r="K131" i="11" l="1"/>
  <c r="L131" i="11" s="1"/>
  <c r="I131" i="11"/>
  <c r="J131" i="11" s="1"/>
  <c r="A133" i="11"/>
  <c r="G132" i="11"/>
  <c r="V277" i="2"/>
  <c r="R277" i="2"/>
  <c r="Q278" i="2" s="1"/>
  <c r="R866" i="2"/>
  <c r="AA48" i="2"/>
  <c r="W48" i="2"/>
  <c r="S48" i="2"/>
  <c r="O48" i="2"/>
  <c r="X48" i="2"/>
  <c r="P48" i="2"/>
  <c r="A134" i="11" l="1"/>
  <c r="G133" i="11"/>
  <c r="K132" i="11"/>
  <c r="L132" i="11" s="1"/>
  <c r="I132" i="11"/>
  <c r="J132" i="11" s="1"/>
  <c r="X278" i="2"/>
  <c r="S278" i="2"/>
  <c r="U278" i="2" s="1"/>
  <c r="AA278" i="2"/>
  <c r="P278" i="2"/>
  <c r="W278" i="2"/>
  <c r="U48" i="2"/>
  <c r="V48" i="2" s="1"/>
  <c r="K133" i="11" l="1"/>
  <c r="L133" i="11" s="1"/>
  <c r="I133" i="11"/>
  <c r="J133" i="11" s="1"/>
  <c r="A135" i="11"/>
  <c r="G134" i="11"/>
  <c r="R278" i="2"/>
  <c r="Q279" i="2" s="1"/>
  <c r="V278" i="2"/>
  <c r="R867" i="2"/>
  <c r="R48" i="2"/>
  <c r="Q49" i="2" s="1"/>
  <c r="A136" i="11" l="1"/>
  <c r="G135" i="11"/>
  <c r="K134" i="11"/>
  <c r="L134" i="11" s="1"/>
  <c r="I134" i="11"/>
  <c r="J134" i="11" s="1"/>
  <c r="S279" i="2"/>
  <c r="U279" i="2" s="1"/>
  <c r="W279" i="2"/>
  <c r="P279" i="2"/>
  <c r="X279" i="2"/>
  <c r="AA279" i="2"/>
  <c r="O49" i="2"/>
  <c r="W49" i="2"/>
  <c r="P49" i="2"/>
  <c r="AA49" i="2"/>
  <c r="S49" i="2"/>
  <c r="X49" i="2"/>
  <c r="K135" i="11" l="1"/>
  <c r="L135" i="11" s="1"/>
  <c r="I135" i="11"/>
  <c r="J135" i="11" s="1"/>
  <c r="A137" i="11"/>
  <c r="G136" i="11"/>
  <c r="V279" i="2"/>
  <c r="R279" i="2"/>
  <c r="Q280" i="2" s="1"/>
  <c r="R868" i="2"/>
  <c r="U49" i="2"/>
  <c r="V49" i="2" s="1"/>
  <c r="K136" i="11" l="1"/>
  <c r="L136" i="11" s="1"/>
  <c r="I136" i="11"/>
  <c r="J136" i="11" s="1"/>
  <c r="A138" i="11"/>
  <c r="G137" i="11"/>
  <c r="X280" i="2"/>
  <c r="W280" i="2"/>
  <c r="P280" i="2"/>
  <c r="S280" i="2"/>
  <c r="U280" i="2" s="1"/>
  <c r="AA280" i="2"/>
  <c r="R49" i="2"/>
  <c r="Q50" i="2" s="1"/>
  <c r="K137" i="11" l="1"/>
  <c r="L137" i="11" s="1"/>
  <c r="I137" i="11"/>
  <c r="J137" i="11" s="1"/>
  <c r="A139" i="11"/>
  <c r="G138" i="11"/>
  <c r="V280" i="2"/>
  <c r="R280" i="2"/>
  <c r="Q281" i="2" s="1"/>
  <c r="R869" i="2"/>
  <c r="X50" i="2"/>
  <c r="O50" i="2"/>
  <c r="P50" i="2"/>
  <c r="S50" i="2"/>
  <c r="AA50" i="2"/>
  <c r="W50" i="2"/>
  <c r="A140" i="11" l="1"/>
  <c r="G139" i="11"/>
  <c r="K138" i="11"/>
  <c r="L138" i="11" s="1"/>
  <c r="I138" i="11"/>
  <c r="J138" i="11" s="1"/>
  <c r="X281" i="2"/>
  <c r="S281" i="2"/>
  <c r="U281" i="2" s="1"/>
  <c r="P281" i="2"/>
  <c r="W281" i="2"/>
  <c r="AA281" i="2"/>
  <c r="U50" i="2"/>
  <c r="V50" i="2" s="1"/>
  <c r="K139" i="11" l="1"/>
  <c r="L139" i="11" s="1"/>
  <c r="I139" i="11"/>
  <c r="J139" i="11" s="1"/>
  <c r="A141" i="11"/>
  <c r="G140" i="11"/>
  <c r="R281" i="2"/>
  <c r="Q282" i="2" s="1"/>
  <c r="V281" i="2"/>
  <c r="R870" i="2"/>
  <c r="R50" i="2"/>
  <c r="Q51" i="2" s="1"/>
  <c r="K140" i="11" l="1"/>
  <c r="L140" i="11" s="1"/>
  <c r="I140" i="11"/>
  <c r="J140" i="11" s="1"/>
  <c r="A142" i="11"/>
  <c r="G141" i="11"/>
  <c r="W282" i="2"/>
  <c r="AA282" i="2"/>
  <c r="S282" i="2"/>
  <c r="U282" i="2" s="1"/>
  <c r="P282" i="2"/>
  <c r="X282" i="2"/>
  <c r="AA51" i="2"/>
  <c r="O51" i="2"/>
  <c r="X51" i="2"/>
  <c r="S51" i="2"/>
  <c r="P51" i="2"/>
  <c r="W51" i="2"/>
  <c r="K141" i="11" l="1"/>
  <c r="L141" i="11" s="1"/>
  <c r="I141" i="11"/>
  <c r="J141" i="11" s="1"/>
  <c r="A143" i="11"/>
  <c r="G142" i="11"/>
  <c r="R282" i="2"/>
  <c r="Q283" i="2" s="1"/>
  <c r="V282" i="2"/>
  <c r="R871" i="2"/>
  <c r="U51" i="2"/>
  <c r="V51" i="2" s="1"/>
  <c r="K142" i="11" l="1"/>
  <c r="L142" i="11" s="1"/>
  <c r="I142" i="11"/>
  <c r="J142" i="11" s="1"/>
  <c r="A144" i="11"/>
  <c r="G143" i="11"/>
  <c r="W283" i="2"/>
  <c r="AA283" i="2"/>
  <c r="X283" i="2"/>
  <c r="P283" i="2"/>
  <c r="S283" i="2"/>
  <c r="U283" i="2" s="1"/>
  <c r="R51" i="2"/>
  <c r="Q52" i="2" s="1"/>
  <c r="K143" i="11" l="1"/>
  <c r="L143" i="11" s="1"/>
  <c r="I143" i="11"/>
  <c r="J143" i="11" s="1"/>
  <c r="A145" i="11"/>
  <c r="G144" i="11"/>
  <c r="V283" i="2"/>
  <c r="R283" i="2"/>
  <c r="Q284" i="2" s="1"/>
  <c r="R872" i="2"/>
  <c r="O52" i="2"/>
  <c r="W52" i="2"/>
  <c r="P52" i="2"/>
  <c r="AA52" i="2"/>
  <c r="S52" i="2"/>
  <c r="X52" i="2"/>
  <c r="A146" i="11" l="1"/>
  <c r="G145" i="11"/>
  <c r="K144" i="11"/>
  <c r="L144" i="11" s="1"/>
  <c r="I144" i="11"/>
  <c r="J144" i="11" s="1"/>
  <c r="X284" i="2"/>
  <c r="W284" i="2"/>
  <c r="S284" i="2"/>
  <c r="U284" i="2" s="1"/>
  <c r="AA284" i="2"/>
  <c r="P284" i="2"/>
  <c r="U52" i="2"/>
  <c r="V52" i="2" s="1"/>
  <c r="K145" i="11" l="1"/>
  <c r="L145" i="11" s="1"/>
  <c r="I145" i="11"/>
  <c r="J145" i="11" s="1"/>
  <c r="A147" i="11"/>
  <c r="G146" i="11"/>
  <c r="V284" i="2"/>
  <c r="R284" i="2"/>
  <c r="Q285" i="2" s="1"/>
  <c r="R873" i="2"/>
  <c r="R52" i="2"/>
  <c r="Q53" i="2" s="1"/>
  <c r="K146" i="11" l="1"/>
  <c r="L146" i="11" s="1"/>
  <c r="I146" i="11"/>
  <c r="J146" i="11" s="1"/>
  <c r="A148" i="11"/>
  <c r="G147" i="11"/>
  <c r="AA285" i="2"/>
  <c r="X285" i="2"/>
  <c r="S285" i="2"/>
  <c r="U285" i="2" s="1"/>
  <c r="W285" i="2"/>
  <c r="P285" i="2"/>
  <c r="P53" i="2"/>
  <c r="O53" i="2"/>
  <c r="W53" i="2"/>
  <c r="X53" i="2"/>
  <c r="S53" i="2"/>
  <c r="AA53" i="2"/>
  <c r="K147" i="11" l="1"/>
  <c r="L147" i="11" s="1"/>
  <c r="I147" i="11"/>
  <c r="J147" i="11" s="1"/>
  <c r="A149" i="11"/>
  <c r="G148" i="11"/>
  <c r="V285" i="2"/>
  <c r="R285" i="2"/>
  <c r="Q286" i="2" s="1"/>
  <c r="R874" i="2"/>
  <c r="U53" i="2"/>
  <c r="V53" i="2" s="1"/>
  <c r="K148" i="11" l="1"/>
  <c r="L148" i="11" s="1"/>
  <c r="I148" i="11"/>
  <c r="J148" i="11" s="1"/>
  <c r="A150" i="11"/>
  <c r="G149" i="11"/>
  <c r="AA286" i="2"/>
  <c r="X286" i="2"/>
  <c r="W286" i="2"/>
  <c r="P286" i="2"/>
  <c r="S286" i="2"/>
  <c r="U286" i="2" s="1"/>
  <c r="R53" i="2"/>
  <c r="Q54" i="2" s="1"/>
  <c r="K149" i="11" l="1"/>
  <c r="L149" i="11" s="1"/>
  <c r="I149" i="11"/>
  <c r="J149" i="11" s="1"/>
  <c r="A151" i="11"/>
  <c r="G150" i="11"/>
  <c r="R286" i="2"/>
  <c r="Q287" i="2" s="1"/>
  <c r="V286" i="2"/>
  <c r="R875" i="2"/>
  <c r="O54" i="2"/>
  <c r="X54" i="2"/>
  <c r="S54" i="2"/>
  <c r="W54" i="2"/>
  <c r="AA54" i="2"/>
  <c r="P54" i="2"/>
  <c r="A152" i="11" l="1"/>
  <c r="G151" i="11"/>
  <c r="K150" i="11"/>
  <c r="L150" i="11" s="1"/>
  <c r="I150" i="11"/>
  <c r="J150" i="11" s="1"/>
  <c r="X287" i="2"/>
  <c r="W287" i="2"/>
  <c r="AA287" i="2"/>
  <c r="S287" i="2"/>
  <c r="U287" i="2" s="1"/>
  <c r="P287" i="2"/>
  <c r="U54" i="2"/>
  <c r="V54" i="2" s="1"/>
  <c r="K151" i="11" l="1"/>
  <c r="L151" i="11" s="1"/>
  <c r="I151" i="11"/>
  <c r="J151" i="11" s="1"/>
  <c r="A153" i="11"/>
  <c r="G152" i="11"/>
  <c r="V287" i="2"/>
  <c r="R287" i="2"/>
  <c r="Q288" i="2" s="1"/>
  <c r="R876" i="2"/>
  <c r="R54" i="2"/>
  <c r="Q55" i="2" s="1"/>
  <c r="K152" i="11" l="1"/>
  <c r="L152" i="11" s="1"/>
  <c r="I152" i="11"/>
  <c r="J152" i="11" s="1"/>
  <c r="A154" i="11"/>
  <c r="G153" i="11"/>
  <c r="W288" i="2"/>
  <c r="AA288" i="2"/>
  <c r="S288" i="2"/>
  <c r="U288" i="2" s="1"/>
  <c r="P288" i="2"/>
  <c r="X288" i="2"/>
  <c r="O55" i="2"/>
  <c r="W55" i="2"/>
  <c r="X55" i="2"/>
  <c r="AA55" i="2"/>
  <c r="P55" i="2"/>
  <c r="S55" i="2"/>
  <c r="K153" i="11" l="1"/>
  <c r="L153" i="11" s="1"/>
  <c r="I153" i="11"/>
  <c r="J153" i="11" s="1"/>
  <c r="A155" i="11"/>
  <c r="G154" i="11"/>
  <c r="V288" i="2"/>
  <c r="R288" i="2"/>
  <c r="Q289" i="2" s="1"/>
  <c r="R877" i="2"/>
  <c r="U55" i="2"/>
  <c r="R55" i="2" s="1"/>
  <c r="Q56" i="2" s="1"/>
  <c r="K154" i="11" l="1"/>
  <c r="L154" i="11" s="1"/>
  <c r="I154" i="11"/>
  <c r="J154" i="11" s="1"/>
  <c r="A156" i="11"/>
  <c r="G155" i="11"/>
  <c r="X289" i="2"/>
  <c r="P289" i="2"/>
  <c r="W289" i="2"/>
  <c r="AA289" i="2"/>
  <c r="S289" i="2"/>
  <c r="U289" i="2" s="1"/>
  <c r="O56" i="2"/>
  <c r="W56" i="2"/>
  <c r="P56" i="2"/>
  <c r="S56" i="2"/>
  <c r="X56" i="2"/>
  <c r="AA56" i="2"/>
  <c r="V55" i="2"/>
  <c r="K155" i="11" l="1"/>
  <c r="L155" i="11" s="1"/>
  <c r="I155" i="11"/>
  <c r="J155" i="11" s="1"/>
  <c r="A157" i="11"/>
  <c r="G156" i="11"/>
  <c r="V289" i="2"/>
  <c r="R289" i="2"/>
  <c r="Q290" i="2" s="1"/>
  <c r="R878" i="2"/>
  <c r="U56" i="2"/>
  <c r="V56" i="2" s="1"/>
  <c r="K156" i="11" l="1"/>
  <c r="L156" i="11" s="1"/>
  <c r="I156" i="11"/>
  <c r="J156" i="11" s="1"/>
  <c r="A158" i="11"/>
  <c r="G157" i="11"/>
  <c r="W290" i="2"/>
  <c r="S290" i="2"/>
  <c r="U290" i="2" s="1"/>
  <c r="AA290" i="2"/>
  <c r="P290" i="2"/>
  <c r="X290" i="2"/>
  <c r="R56" i="2"/>
  <c r="Q57" i="2" s="1"/>
  <c r="K157" i="11" l="1"/>
  <c r="L157" i="11" s="1"/>
  <c r="I157" i="11"/>
  <c r="J157" i="11" s="1"/>
  <c r="A159" i="11"/>
  <c r="G158" i="11"/>
  <c r="R290" i="2"/>
  <c r="Q291" i="2" s="1"/>
  <c r="V290" i="2"/>
  <c r="R879" i="2"/>
  <c r="X57" i="2"/>
  <c r="S57" i="2"/>
  <c r="O57" i="2"/>
  <c r="W57" i="2"/>
  <c r="P57" i="2"/>
  <c r="AA57" i="2"/>
  <c r="K158" i="11" l="1"/>
  <c r="L158" i="11" s="1"/>
  <c r="I158" i="11"/>
  <c r="J158" i="11" s="1"/>
  <c r="A160" i="11"/>
  <c r="G159" i="11"/>
  <c r="P291" i="2"/>
  <c r="W291" i="2"/>
  <c r="AA291" i="2"/>
  <c r="X291" i="2"/>
  <c r="S291" i="2"/>
  <c r="U291" i="2" s="1"/>
  <c r="U57" i="2"/>
  <c r="V57" i="2" s="1"/>
  <c r="K159" i="11" l="1"/>
  <c r="L159" i="11" s="1"/>
  <c r="I159" i="11"/>
  <c r="J159" i="11" s="1"/>
  <c r="A161" i="11"/>
  <c r="G160" i="11"/>
  <c r="V291" i="2"/>
  <c r="R291" i="2"/>
  <c r="Q292" i="2" s="1"/>
  <c r="R880" i="2"/>
  <c r="R57" i="2"/>
  <c r="Q58" i="2" s="1"/>
  <c r="K160" i="11" l="1"/>
  <c r="L160" i="11" s="1"/>
  <c r="I160" i="11"/>
  <c r="J160" i="11" s="1"/>
  <c r="A162" i="11"/>
  <c r="G161" i="11"/>
  <c r="P292" i="2"/>
  <c r="AA292" i="2"/>
  <c r="X292" i="2"/>
  <c r="S292" i="2"/>
  <c r="U292" i="2" s="1"/>
  <c r="W292" i="2"/>
  <c r="P58" i="2"/>
  <c r="AA58" i="2"/>
  <c r="S58" i="2"/>
  <c r="O58" i="2"/>
  <c r="X58" i="2"/>
  <c r="W58" i="2"/>
  <c r="K161" i="11" l="1"/>
  <c r="L161" i="11" s="1"/>
  <c r="I161" i="11"/>
  <c r="J161" i="11" s="1"/>
  <c r="A163" i="11"/>
  <c r="G162" i="11"/>
  <c r="R292" i="2"/>
  <c r="Q293" i="2" s="1"/>
  <c r="V292" i="2"/>
  <c r="R881" i="2"/>
  <c r="U58" i="2"/>
  <c r="V58" i="2" s="1"/>
  <c r="K162" i="11" l="1"/>
  <c r="L162" i="11" s="1"/>
  <c r="I162" i="11"/>
  <c r="J162" i="11" s="1"/>
  <c r="A164" i="11"/>
  <c r="G163" i="11"/>
  <c r="AA293" i="2"/>
  <c r="W293" i="2"/>
  <c r="S293" i="2"/>
  <c r="U293" i="2" s="1"/>
  <c r="P293" i="2"/>
  <c r="X293" i="2"/>
  <c r="R58" i="2"/>
  <c r="Q59" i="2" s="1"/>
  <c r="A165" i="11" l="1"/>
  <c r="G164" i="11"/>
  <c r="K163" i="11"/>
  <c r="L163" i="11" s="1"/>
  <c r="I163" i="11"/>
  <c r="J163" i="11" s="1"/>
  <c r="R293" i="2"/>
  <c r="Q294" i="2" s="1"/>
  <c r="V293" i="2"/>
  <c r="R882" i="2"/>
  <c r="O59" i="2"/>
  <c r="AA59" i="2"/>
  <c r="W59" i="2"/>
  <c r="P59" i="2"/>
  <c r="S59" i="2"/>
  <c r="X59" i="2"/>
  <c r="K164" i="11" l="1"/>
  <c r="L164" i="11" s="1"/>
  <c r="I164" i="11"/>
  <c r="J164" i="11" s="1"/>
  <c r="A166" i="11"/>
  <c r="G165" i="11"/>
  <c r="X294" i="2"/>
  <c r="W294" i="2"/>
  <c r="AA294" i="2"/>
  <c r="S294" i="2"/>
  <c r="U294" i="2" s="1"/>
  <c r="P294" i="2"/>
  <c r="U59" i="2"/>
  <c r="V59" i="2" s="1"/>
  <c r="K165" i="11" l="1"/>
  <c r="L165" i="11" s="1"/>
  <c r="I165" i="11"/>
  <c r="J165" i="11" s="1"/>
  <c r="A167" i="11"/>
  <c r="G166" i="11"/>
  <c r="R294" i="2"/>
  <c r="Q295" i="2" s="1"/>
  <c r="V294" i="2"/>
  <c r="R883" i="2"/>
  <c r="R59" i="2"/>
  <c r="Q60" i="2" s="1"/>
  <c r="K166" i="11" l="1"/>
  <c r="L166" i="11" s="1"/>
  <c r="I166" i="11"/>
  <c r="J166" i="11" s="1"/>
  <c r="A168" i="11"/>
  <c r="G167" i="11"/>
  <c r="W295" i="2"/>
  <c r="AA295" i="2"/>
  <c r="P295" i="2"/>
  <c r="X295" i="2"/>
  <c r="S295" i="2"/>
  <c r="U295" i="2" s="1"/>
  <c r="X60" i="2"/>
  <c r="O60" i="2"/>
  <c r="AA60" i="2"/>
  <c r="W60" i="2"/>
  <c r="P60" i="2"/>
  <c r="S60" i="2"/>
  <c r="A169" i="11" l="1"/>
  <c r="G168" i="11"/>
  <c r="K167" i="11"/>
  <c r="L167" i="11" s="1"/>
  <c r="I167" i="11"/>
  <c r="J167" i="11" s="1"/>
  <c r="V295" i="2"/>
  <c r="R295" i="2"/>
  <c r="Q296" i="2" s="1"/>
  <c r="R884" i="2"/>
  <c r="U60" i="2"/>
  <c r="V60" i="2" s="1"/>
  <c r="A170" i="11" l="1"/>
  <c r="G169" i="11"/>
  <c r="K168" i="11"/>
  <c r="L168" i="11" s="1"/>
  <c r="I168" i="11"/>
  <c r="J168" i="11" s="1"/>
  <c r="AA296" i="2"/>
  <c r="W296" i="2"/>
  <c r="S296" i="2"/>
  <c r="U296" i="2" s="1"/>
  <c r="P296" i="2"/>
  <c r="X296" i="2"/>
  <c r="R60" i="2"/>
  <c r="Q61" i="2" s="1"/>
  <c r="K169" i="11" l="1"/>
  <c r="L169" i="11" s="1"/>
  <c r="I169" i="11"/>
  <c r="J169" i="11" s="1"/>
  <c r="A171" i="11"/>
  <c r="G170" i="11"/>
  <c r="V296" i="2"/>
  <c r="R296" i="2"/>
  <c r="Q297" i="2" s="1"/>
  <c r="R885" i="2"/>
  <c r="P61" i="2"/>
  <c r="AA61" i="2"/>
  <c r="W61" i="2"/>
  <c r="X61" i="2"/>
  <c r="S61" i="2"/>
  <c r="O61" i="2"/>
  <c r="A172" i="11" l="1"/>
  <c r="G171" i="11"/>
  <c r="K170" i="11"/>
  <c r="L170" i="11" s="1"/>
  <c r="I170" i="11"/>
  <c r="J170" i="11" s="1"/>
  <c r="W297" i="2"/>
  <c r="AA297" i="2"/>
  <c r="S297" i="2"/>
  <c r="U297" i="2" s="1"/>
  <c r="X297" i="2"/>
  <c r="P297" i="2"/>
  <c r="U61" i="2"/>
  <c r="V61" i="2" s="1"/>
  <c r="K171" i="11" l="1"/>
  <c r="L171" i="11" s="1"/>
  <c r="I171" i="11"/>
  <c r="J171" i="11" s="1"/>
  <c r="A173" i="11"/>
  <c r="G172" i="11"/>
  <c r="V297" i="2"/>
  <c r="R297" i="2"/>
  <c r="Q298" i="2" s="1"/>
  <c r="R886" i="2"/>
  <c r="R61" i="2"/>
  <c r="Q62" i="2" s="1"/>
  <c r="A174" i="11" l="1"/>
  <c r="G173" i="11"/>
  <c r="K172" i="11"/>
  <c r="L172" i="11" s="1"/>
  <c r="I172" i="11"/>
  <c r="J172" i="11" s="1"/>
  <c r="X298" i="2"/>
  <c r="P298" i="2"/>
  <c r="W298" i="2"/>
  <c r="AA298" i="2"/>
  <c r="S298" i="2"/>
  <c r="U298" i="2" s="1"/>
  <c r="O62" i="2"/>
  <c r="X62" i="2"/>
  <c r="S62" i="2"/>
  <c r="AA62" i="2"/>
  <c r="P62" i="2"/>
  <c r="W62" i="2"/>
  <c r="A175" i="11" l="1"/>
  <c r="G174" i="11"/>
  <c r="K173" i="11"/>
  <c r="L173" i="11" s="1"/>
  <c r="I173" i="11"/>
  <c r="J173" i="11" s="1"/>
  <c r="R298" i="2"/>
  <c r="Q299" i="2" s="1"/>
  <c r="V298" i="2"/>
  <c r="R887" i="2"/>
  <c r="U62" i="2"/>
  <c r="V62" i="2" s="1"/>
  <c r="L174" i="11" l="1"/>
  <c r="K174" i="11"/>
  <c r="I174" i="11"/>
  <c r="J174" i="11" s="1"/>
  <c r="A176" i="11"/>
  <c r="G175" i="11"/>
  <c r="AA299" i="2"/>
  <c r="W299" i="2"/>
  <c r="S299" i="2"/>
  <c r="U299" i="2" s="1"/>
  <c r="P299" i="2"/>
  <c r="X299" i="2"/>
  <c r="R62" i="2"/>
  <c r="Q63" i="2" s="1"/>
  <c r="A177" i="11" l="1"/>
  <c r="G176" i="11"/>
  <c r="K175" i="11"/>
  <c r="L175" i="11" s="1"/>
  <c r="I175" i="11"/>
  <c r="J175" i="11" s="1"/>
  <c r="R299" i="2"/>
  <c r="Q300" i="2" s="1"/>
  <c r="V299" i="2"/>
  <c r="R888" i="2"/>
  <c r="S63" i="2"/>
  <c r="O63" i="2"/>
  <c r="P63" i="2"/>
  <c r="X63" i="2"/>
  <c r="AA63" i="2"/>
  <c r="W63" i="2"/>
  <c r="K176" i="11" l="1"/>
  <c r="L176" i="11" s="1"/>
  <c r="I176" i="11"/>
  <c r="J176" i="11" s="1"/>
  <c r="A178" i="11"/>
  <c r="G177" i="11"/>
  <c r="P300" i="2"/>
  <c r="W300" i="2"/>
  <c r="X300" i="2"/>
  <c r="S300" i="2"/>
  <c r="U300" i="2" s="1"/>
  <c r="AA300" i="2"/>
  <c r="U63" i="2"/>
  <c r="V63" i="2" s="1"/>
  <c r="A179" i="11" l="1"/>
  <c r="G178" i="11"/>
  <c r="K177" i="11"/>
  <c r="L177" i="11" s="1"/>
  <c r="I177" i="11"/>
  <c r="J177" i="11" s="1"/>
  <c r="V300" i="2"/>
  <c r="R300" i="2"/>
  <c r="Q301" i="2" s="1"/>
  <c r="R889" i="2"/>
  <c r="R63" i="2"/>
  <c r="Q64" i="2" s="1"/>
  <c r="A180" i="11" l="1"/>
  <c r="G179" i="11"/>
  <c r="I178" i="11"/>
  <c r="J178" i="11" s="1"/>
  <c r="K178" i="11"/>
  <c r="L178" i="11" s="1"/>
  <c r="X301" i="2"/>
  <c r="P301" i="2"/>
  <c r="W301" i="2"/>
  <c r="S301" i="2"/>
  <c r="U301" i="2" s="1"/>
  <c r="AA301" i="2"/>
  <c r="O64" i="2"/>
  <c r="P64" i="2"/>
  <c r="AA64" i="2"/>
  <c r="X64" i="2"/>
  <c r="W64" i="2"/>
  <c r="S64" i="2"/>
  <c r="K179" i="11" l="1"/>
  <c r="L179" i="11" s="1"/>
  <c r="I179" i="11"/>
  <c r="J179" i="11" s="1"/>
  <c r="A181" i="11"/>
  <c r="G180" i="11"/>
  <c r="V301" i="2"/>
  <c r="R301" i="2"/>
  <c r="Q302" i="2" s="1"/>
  <c r="R890" i="2"/>
  <c r="U64" i="2"/>
  <c r="V64" i="2" s="1"/>
  <c r="K180" i="11" l="1"/>
  <c r="L180" i="11" s="1"/>
  <c r="I180" i="11"/>
  <c r="J180" i="11" s="1"/>
  <c r="A182" i="11"/>
  <c r="G181" i="11"/>
  <c r="X302" i="2"/>
  <c r="AA302" i="2"/>
  <c r="P302" i="2"/>
  <c r="S302" i="2"/>
  <c r="U302" i="2" s="1"/>
  <c r="W302" i="2"/>
  <c r="R64" i="2"/>
  <c r="Q65" i="2" s="1"/>
  <c r="A183" i="11" l="1"/>
  <c r="G182" i="11"/>
  <c r="K181" i="11"/>
  <c r="L181" i="11" s="1"/>
  <c r="I181" i="11"/>
  <c r="J181" i="11" s="1"/>
  <c r="R302" i="2"/>
  <c r="Q303" i="2" s="1"/>
  <c r="V302" i="2"/>
  <c r="R891" i="2"/>
  <c r="O65" i="2"/>
  <c r="P65" i="2"/>
  <c r="W65" i="2"/>
  <c r="S65" i="2"/>
  <c r="AA65" i="2"/>
  <c r="X65" i="2"/>
  <c r="A184" i="11" l="1"/>
  <c r="G183" i="11"/>
  <c r="K182" i="11"/>
  <c r="L182" i="11" s="1"/>
  <c r="I182" i="11"/>
  <c r="J182" i="11" s="1"/>
  <c r="W303" i="2"/>
  <c r="AA303" i="2"/>
  <c r="S303" i="2"/>
  <c r="U303" i="2" s="1"/>
  <c r="X303" i="2"/>
  <c r="P303" i="2"/>
  <c r="U65" i="2"/>
  <c r="V65" i="2" s="1"/>
  <c r="K183" i="11" l="1"/>
  <c r="L183" i="11" s="1"/>
  <c r="I183" i="11"/>
  <c r="J183" i="11" s="1"/>
  <c r="A185" i="11"/>
  <c r="G184" i="11"/>
  <c r="V303" i="2"/>
  <c r="R303" i="2"/>
  <c r="Q304" i="2" s="1"/>
  <c r="R892" i="2"/>
  <c r="R65" i="2"/>
  <c r="Q66" i="2" s="1"/>
  <c r="K184" i="11" l="1"/>
  <c r="L184" i="11" s="1"/>
  <c r="I184" i="11"/>
  <c r="J184" i="11" s="1"/>
  <c r="A186" i="11"/>
  <c r="G185" i="11"/>
  <c r="W304" i="2"/>
  <c r="AA304" i="2"/>
  <c r="S304" i="2"/>
  <c r="U304" i="2" s="1"/>
  <c r="P304" i="2"/>
  <c r="X304" i="2"/>
  <c r="W66" i="2"/>
  <c r="O66" i="2"/>
  <c r="P66" i="2"/>
  <c r="S66" i="2"/>
  <c r="AA66" i="2"/>
  <c r="X66" i="2"/>
  <c r="A187" i="11" l="1"/>
  <c r="G186" i="11"/>
  <c r="K185" i="11"/>
  <c r="L185" i="11" s="1"/>
  <c r="I185" i="11"/>
  <c r="J185" i="11" s="1"/>
  <c r="R304" i="2"/>
  <c r="Q305" i="2" s="1"/>
  <c r="V304" i="2"/>
  <c r="R893" i="2"/>
  <c r="U66" i="2"/>
  <c r="V66" i="2" s="1"/>
  <c r="K186" i="11" l="1"/>
  <c r="L186" i="11" s="1"/>
  <c r="I186" i="11"/>
  <c r="J186" i="11" s="1"/>
  <c r="A188" i="11"/>
  <c r="G187" i="11"/>
  <c r="S305" i="2"/>
  <c r="U305" i="2" s="1"/>
  <c r="X305" i="2"/>
  <c r="AA305" i="2"/>
  <c r="P305" i="2"/>
  <c r="W305" i="2"/>
  <c r="R66" i="2"/>
  <c r="Q67" i="2" s="1"/>
  <c r="K187" i="11" l="1"/>
  <c r="L187" i="11" s="1"/>
  <c r="I187" i="11"/>
  <c r="J187" i="11" s="1"/>
  <c r="A189" i="11"/>
  <c r="G188" i="11"/>
  <c r="V305" i="2"/>
  <c r="R305" i="2"/>
  <c r="Q306" i="2" s="1"/>
  <c r="R894" i="2"/>
  <c r="P67" i="2"/>
  <c r="AA67" i="2"/>
  <c r="W67" i="2"/>
  <c r="S67" i="2"/>
  <c r="O67" i="2"/>
  <c r="X67" i="2"/>
  <c r="K188" i="11" l="1"/>
  <c r="L188" i="11" s="1"/>
  <c r="I188" i="11"/>
  <c r="J188" i="11" s="1"/>
  <c r="A190" i="11"/>
  <c r="G189" i="11"/>
  <c r="W306" i="2"/>
  <c r="AA306" i="2"/>
  <c r="P306" i="2"/>
  <c r="X306" i="2"/>
  <c r="S306" i="2"/>
  <c r="U306" i="2" s="1"/>
  <c r="U67" i="2"/>
  <c r="V67" i="2" s="1"/>
  <c r="L189" i="11" l="1"/>
  <c r="K189" i="11"/>
  <c r="I189" i="11"/>
  <c r="J189" i="11" s="1"/>
  <c r="A191" i="11"/>
  <c r="G190" i="11"/>
  <c r="V306" i="2"/>
  <c r="R306" i="2"/>
  <c r="Q307" i="2" s="1"/>
  <c r="R895" i="2"/>
  <c r="R67" i="2"/>
  <c r="Q68" i="2" s="1"/>
  <c r="K190" i="11" l="1"/>
  <c r="L190" i="11" s="1"/>
  <c r="I190" i="11"/>
  <c r="J190" i="11" s="1"/>
  <c r="A192" i="11"/>
  <c r="G191" i="11"/>
  <c r="W307" i="2"/>
  <c r="S307" i="2"/>
  <c r="U307" i="2" s="1"/>
  <c r="AA307" i="2"/>
  <c r="X307" i="2"/>
  <c r="P307" i="2"/>
  <c r="O68" i="2"/>
  <c r="P68" i="2"/>
  <c r="AA68" i="2"/>
  <c r="X68" i="2"/>
  <c r="W68" i="2"/>
  <c r="S68" i="2"/>
  <c r="A193" i="11" l="1"/>
  <c r="G192" i="11"/>
  <c r="K191" i="11"/>
  <c r="L191" i="11" s="1"/>
  <c r="I191" i="11"/>
  <c r="J191" i="11" s="1"/>
  <c r="R307" i="2"/>
  <c r="Q308" i="2" s="1"/>
  <c r="V307" i="2"/>
  <c r="R896" i="2"/>
  <c r="U68" i="2"/>
  <c r="V68" i="2" s="1"/>
  <c r="K192" i="11" l="1"/>
  <c r="L192" i="11" s="1"/>
  <c r="I192" i="11"/>
  <c r="J192" i="11" s="1"/>
  <c r="A194" i="11"/>
  <c r="G193" i="11"/>
  <c r="S308" i="2"/>
  <c r="U308" i="2" s="1"/>
  <c r="AA308" i="2"/>
  <c r="X308" i="2"/>
  <c r="W308" i="2"/>
  <c r="P308" i="2"/>
  <c r="R68" i="2"/>
  <c r="Q69" i="2" s="1"/>
  <c r="K193" i="11" l="1"/>
  <c r="L193" i="11" s="1"/>
  <c r="I193" i="11"/>
  <c r="J193" i="11" s="1"/>
  <c r="A195" i="11"/>
  <c r="G194" i="11"/>
  <c r="R308" i="2"/>
  <c r="Q309" i="2" s="1"/>
  <c r="V308" i="2"/>
  <c r="R897" i="2"/>
  <c r="W69" i="2"/>
  <c r="O69" i="2"/>
  <c r="AA69" i="2"/>
  <c r="P69" i="2"/>
  <c r="X69" i="2"/>
  <c r="S69" i="2"/>
  <c r="K194" i="11" l="1"/>
  <c r="L194" i="11" s="1"/>
  <c r="I194" i="11"/>
  <c r="J194" i="11" s="1"/>
  <c r="A196" i="11"/>
  <c r="G195" i="11"/>
  <c r="W309" i="2"/>
  <c r="S309" i="2"/>
  <c r="U309" i="2" s="1"/>
  <c r="AA309" i="2"/>
  <c r="X309" i="2"/>
  <c r="P309" i="2"/>
  <c r="U69" i="2"/>
  <c r="V69" i="2" s="1"/>
  <c r="K195" i="11" l="1"/>
  <c r="L195" i="11" s="1"/>
  <c r="I195" i="11"/>
  <c r="J195" i="11" s="1"/>
  <c r="A197" i="11"/>
  <c r="G196" i="11"/>
  <c r="R309" i="2"/>
  <c r="Q310" i="2" s="1"/>
  <c r="V309" i="2"/>
  <c r="R898" i="2"/>
  <c r="R69" i="2"/>
  <c r="Q70" i="2" s="1"/>
  <c r="K196" i="11" l="1"/>
  <c r="L196" i="11" s="1"/>
  <c r="I196" i="11"/>
  <c r="J196" i="11" s="1"/>
  <c r="A198" i="11"/>
  <c r="G197" i="11"/>
  <c r="X310" i="2"/>
  <c r="S310" i="2"/>
  <c r="U310" i="2" s="1"/>
  <c r="W310" i="2"/>
  <c r="P310" i="2"/>
  <c r="AA310" i="2"/>
  <c r="P70" i="2"/>
  <c r="S70" i="2"/>
  <c r="AA70" i="2"/>
  <c r="X70" i="2"/>
  <c r="W70" i="2"/>
  <c r="O70" i="2"/>
  <c r="K197" i="11" l="1"/>
  <c r="L197" i="11" s="1"/>
  <c r="I197" i="11"/>
  <c r="J197" i="11" s="1"/>
  <c r="A199" i="11"/>
  <c r="G198" i="11"/>
  <c r="R310" i="2"/>
  <c r="Q311" i="2" s="1"/>
  <c r="P311" i="2" s="1"/>
  <c r="V310" i="2"/>
  <c r="R899" i="2"/>
  <c r="U70" i="2"/>
  <c r="V70" i="2" s="1"/>
  <c r="L198" i="11" l="1"/>
  <c r="K198" i="11"/>
  <c r="I198" i="11"/>
  <c r="J198" i="11" s="1"/>
  <c r="A200" i="11"/>
  <c r="G199" i="11"/>
  <c r="AA311" i="2"/>
  <c r="S311" i="2"/>
  <c r="U311" i="2" s="1"/>
  <c r="W311" i="2"/>
  <c r="X311" i="2"/>
  <c r="R70" i="2"/>
  <c r="Q71" i="2" s="1"/>
  <c r="K199" i="11" l="1"/>
  <c r="L199" i="11" s="1"/>
  <c r="I199" i="11"/>
  <c r="J199" i="11" s="1"/>
  <c r="A201" i="11"/>
  <c r="G200" i="11"/>
  <c r="R311" i="2"/>
  <c r="Q312" i="2" s="1"/>
  <c r="P312" i="2" s="1"/>
  <c r="V311" i="2"/>
  <c r="R900" i="2"/>
  <c r="O71" i="2"/>
  <c r="AA71" i="2"/>
  <c r="S71" i="2"/>
  <c r="P71" i="2"/>
  <c r="X71" i="2"/>
  <c r="W71" i="2"/>
  <c r="K200" i="11" l="1"/>
  <c r="L200" i="11" s="1"/>
  <c r="I200" i="11"/>
  <c r="J200" i="11" s="1"/>
  <c r="A202" i="11"/>
  <c r="G201" i="11"/>
  <c r="X312" i="2"/>
  <c r="W312" i="2"/>
  <c r="S312" i="2"/>
  <c r="U312" i="2" s="1"/>
  <c r="AA312" i="2"/>
  <c r="U71" i="2"/>
  <c r="V71" i="2" s="1"/>
  <c r="K201" i="11" l="1"/>
  <c r="L201" i="11" s="1"/>
  <c r="I201" i="11"/>
  <c r="J201" i="11" s="1"/>
  <c r="A203" i="11"/>
  <c r="G202" i="11"/>
  <c r="V312" i="2"/>
  <c r="R312" i="2"/>
  <c r="Q313" i="2" s="1"/>
  <c r="P313" i="2" s="1"/>
  <c r="R901" i="2"/>
  <c r="R71" i="2"/>
  <c r="Q72" i="2" s="1"/>
  <c r="K202" i="11" l="1"/>
  <c r="L202" i="11" s="1"/>
  <c r="I202" i="11"/>
  <c r="J202" i="11" s="1"/>
  <c r="A204" i="11"/>
  <c r="G203" i="11"/>
  <c r="AA313" i="2"/>
  <c r="S313" i="2"/>
  <c r="U313" i="2" s="1"/>
  <c r="X313" i="2"/>
  <c r="W313" i="2"/>
  <c r="S72" i="2"/>
  <c r="AA72" i="2"/>
  <c r="W72" i="2"/>
  <c r="P72" i="2"/>
  <c r="O72" i="2"/>
  <c r="X72" i="2"/>
  <c r="K203" i="11" l="1"/>
  <c r="L203" i="11" s="1"/>
  <c r="I203" i="11"/>
  <c r="J203" i="11" s="1"/>
  <c r="A205" i="11"/>
  <c r="G204" i="11"/>
  <c r="R313" i="2"/>
  <c r="Q314" i="2" s="1"/>
  <c r="P314" i="2" s="1"/>
  <c r="V313" i="2"/>
  <c r="R902" i="2"/>
  <c r="U72" i="2"/>
  <c r="V72" i="2" s="1"/>
  <c r="K204" i="11" l="1"/>
  <c r="L204" i="11" s="1"/>
  <c r="I204" i="11"/>
  <c r="J204" i="11" s="1"/>
  <c r="A206" i="11"/>
  <c r="G205" i="11"/>
  <c r="AA314" i="2"/>
  <c r="S314" i="2"/>
  <c r="U314" i="2" s="1"/>
  <c r="X314" i="2"/>
  <c r="W314" i="2"/>
  <c r="R72" i="2"/>
  <c r="Q73" i="2" s="1"/>
  <c r="K205" i="11" l="1"/>
  <c r="L205" i="11" s="1"/>
  <c r="I205" i="11"/>
  <c r="J205" i="11" s="1"/>
  <c r="A207" i="11"/>
  <c r="G206" i="11"/>
  <c r="V314" i="2"/>
  <c r="R314" i="2"/>
  <c r="Q315" i="2" s="1"/>
  <c r="P315" i="2" s="1"/>
  <c r="R903" i="2"/>
  <c r="O73" i="2"/>
  <c r="AA73" i="2"/>
  <c r="P73" i="2"/>
  <c r="S73" i="2"/>
  <c r="W73" i="2"/>
  <c r="X73" i="2"/>
  <c r="K206" i="11" l="1"/>
  <c r="L206" i="11" s="1"/>
  <c r="I206" i="11"/>
  <c r="J206" i="11" s="1"/>
  <c r="A208" i="11"/>
  <c r="G207" i="11"/>
  <c r="AA315" i="2"/>
  <c r="X315" i="2"/>
  <c r="W315" i="2"/>
  <c r="S315" i="2"/>
  <c r="U315" i="2" s="1"/>
  <c r="U73" i="2"/>
  <c r="V73" i="2" s="1"/>
  <c r="K207" i="11" l="1"/>
  <c r="L207" i="11" s="1"/>
  <c r="I207" i="11"/>
  <c r="J207" i="11" s="1"/>
  <c r="A209" i="11"/>
  <c r="G208" i="11"/>
  <c r="R315" i="2"/>
  <c r="Q316" i="2" s="1"/>
  <c r="P316" i="2" s="1"/>
  <c r="V315" i="2"/>
  <c r="R904" i="2"/>
  <c r="R73" i="2"/>
  <c r="Q74" i="2" s="1"/>
  <c r="L208" i="11" l="1"/>
  <c r="K208" i="11"/>
  <c r="I208" i="11"/>
  <c r="J208" i="11" s="1"/>
  <c r="A210" i="11"/>
  <c r="G209" i="11"/>
  <c r="X316" i="2"/>
  <c r="S316" i="2"/>
  <c r="U316" i="2" s="1"/>
  <c r="W316" i="2"/>
  <c r="AA316" i="2"/>
  <c r="X74" i="2"/>
  <c r="O74" i="2"/>
  <c r="AA74" i="2"/>
  <c r="S74" i="2"/>
  <c r="W74" i="2"/>
  <c r="P74" i="2"/>
  <c r="K209" i="11" l="1"/>
  <c r="L209" i="11" s="1"/>
  <c r="I209" i="11"/>
  <c r="J209" i="11" s="1"/>
  <c r="A211" i="11"/>
  <c r="G210" i="11"/>
  <c r="R316" i="2"/>
  <c r="Q317" i="2" s="1"/>
  <c r="P317" i="2" s="1"/>
  <c r="V316" i="2"/>
  <c r="R905" i="2"/>
  <c r="U74" i="2"/>
  <c r="V74" i="2" s="1"/>
  <c r="K210" i="11" l="1"/>
  <c r="L210" i="11" s="1"/>
  <c r="I210" i="11"/>
  <c r="J210" i="11" s="1"/>
  <c r="A212" i="11"/>
  <c r="G211" i="11"/>
  <c r="S317" i="2"/>
  <c r="U317" i="2" s="1"/>
  <c r="AA317" i="2"/>
  <c r="X317" i="2"/>
  <c r="W317" i="2"/>
  <c r="R74" i="2"/>
  <c r="Q75" i="2" s="1"/>
  <c r="L211" i="11" l="1"/>
  <c r="K211" i="11"/>
  <c r="I211" i="11"/>
  <c r="J211" i="11" s="1"/>
  <c r="A213" i="11"/>
  <c r="G212" i="11"/>
  <c r="V317" i="2"/>
  <c r="R317" i="2"/>
  <c r="Q318" i="2" s="1"/>
  <c r="P318" i="2" s="1"/>
  <c r="R906" i="2"/>
  <c r="P75" i="2"/>
  <c r="S75" i="2"/>
  <c r="O75" i="2"/>
  <c r="X75" i="2"/>
  <c r="AA75" i="2"/>
  <c r="W75" i="2"/>
  <c r="A214" i="11" l="1"/>
  <c r="G213" i="11"/>
  <c r="K212" i="11"/>
  <c r="L212" i="11" s="1"/>
  <c r="I212" i="11"/>
  <c r="J212" i="11" s="1"/>
  <c r="AA318" i="2"/>
  <c r="W318" i="2"/>
  <c r="S318" i="2"/>
  <c r="U318" i="2" s="1"/>
  <c r="X318" i="2"/>
  <c r="U75" i="2"/>
  <c r="V75" i="2" s="1"/>
  <c r="K213" i="11" l="1"/>
  <c r="L213" i="11" s="1"/>
  <c r="I213" i="11"/>
  <c r="J213" i="11" s="1"/>
  <c r="A215" i="11"/>
  <c r="G214" i="11"/>
  <c r="V318" i="2"/>
  <c r="R318" i="2"/>
  <c r="Q319" i="2" s="1"/>
  <c r="P319" i="2" s="1"/>
  <c r="R907" i="2"/>
  <c r="R75" i="2"/>
  <c r="Q76" i="2" s="1"/>
  <c r="K214" i="11" l="1"/>
  <c r="L214" i="11" s="1"/>
  <c r="I214" i="11"/>
  <c r="J214" i="11" s="1"/>
  <c r="A216" i="11"/>
  <c r="G215" i="11"/>
  <c r="AA319" i="2"/>
  <c r="X319" i="2"/>
  <c r="S319" i="2"/>
  <c r="U319" i="2" s="1"/>
  <c r="W319" i="2"/>
  <c r="O76" i="2"/>
  <c r="AA76" i="2"/>
  <c r="S76" i="2"/>
  <c r="P76" i="2"/>
  <c r="W76" i="2"/>
  <c r="X76" i="2"/>
  <c r="K215" i="11" l="1"/>
  <c r="L215" i="11" s="1"/>
  <c r="I215" i="11"/>
  <c r="J215" i="11" s="1"/>
  <c r="A217" i="11"/>
  <c r="G216" i="11"/>
  <c r="R319" i="2"/>
  <c r="Q320" i="2" s="1"/>
  <c r="P320" i="2" s="1"/>
  <c r="V319" i="2"/>
  <c r="R908" i="2"/>
  <c r="U76" i="2"/>
  <c r="V76" i="2" s="1"/>
  <c r="A218" i="11" l="1"/>
  <c r="G217" i="11"/>
  <c r="K216" i="11"/>
  <c r="L216" i="11" s="1"/>
  <c r="I216" i="11"/>
  <c r="J216" i="11" s="1"/>
  <c r="AA320" i="2"/>
  <c r="S320" i="2"/>
  <c r="U320" i="2" s="1"/>
  <c r="X320" i="2"/>
  <c r="W320" i="2"/>
  <c r="R76" i="2"/>
  <c r="Q77" i="2" s="1"/>
  <c r="K217" i="11" l="1"/>
  <c r="L217" i="11" s="1"/>
  <c r="I217" i="11"/>
  <c r="J217" i="11" s="1"/>
  <c r="A219" i="11"/>
  <c r="G218" i="11"/>
  <c r="R320" i="2"/>
  <c r="Q321" i="2" s="1"/>
  <c r="P321" i="2" s="1"/>
  <c r="V320" i="2"/>
  <c r="R909" i="2"/>
  <c r="W77" i="2"/>
  <c r="S77" i="2"/>
  <c r="P77" i="2"/>
  <c r="O77" i="2"/>
  <c r="X77" i="2"/>
  <c r="AA77" i="2"/>
  <c r="K218" i="11" l="1"/>
  <c r="L218" i="11" s="1"/>
  <c r="I218" i="11"/>
  <c r="J218" i="11" s="1"/>
  <c r="A220" i="11"/>
  <c r="G219" i="11"/>
  <c r="W321" i="2"/>
  <c r="X321" i="2"/>
  <c r="AA321" i="2"/>
  <c r="S321" i="2"/>
  <c r="U321" i="2" s="1"/>
  <c r="U77" i="2"/>
  <c r="V77" i="2" s="1"/>
  <c r="K219" i="11" l="1"/>
  <c r="L219" i="11" s="1"/>
  <c r="I219" i="11"/>
  <c r="J219" i="11" s="1"/>
  <c r="A221" i="11"/>
  <c r="G220" i="11"/>
  <c r="R321" i="2"/>
  <c r="Q322" i="2" s="1"/>
  <c r="P322" i="2" s="1"/>
  <c r="V321" i="2"/>
  <c r="R910" i="2"/>
  <c r="R77" i="2"/>
  <c r="Q78" i="2" s="1"/>
  <c r="K220" i="11" l="1"/>
  <c r="L220" i="11" s="1"/>
  <c r="I220" i="11"/>
  <c r="J220" i="11" s="1"/>
  <c r="A222" i="11"/>
  <c r="G221" i="11"/>
  <c r="S322" i="2"/>
  <c r="U322" i="2" s="1"/>
  <c r="X322" i="2"/>
  <c r="W322" i="2"/>
  <c r="AA322" i="2"/>
  <c r="AA78" i="2"/>
  <c r="P78" i="2"/>
  <c r="O78" i="2"/>
  <c r="S78" i="2"/>
  <c r="X78" i="2"/>
  <c r="W78" i="2"/>
  <c r="K221" i="11" l="1"/>
  <c r="L221" i="11" s="1"/>
  <c r="I221" i="11"/>
  <c r="J221" i="11" s="1"/>
  <c r="A223" i="11"/>
  <c r="G222" i="11"/>
  <c r="R322" i="2"/>
  <c r="Q323" i="2" s="1"/>
  <c r="P323" i="2" s="1"/>
  <c r="V322" i="2"/>
  <c r="R911" i="2"/>
  <c r="U78" i="2"/>
  <c r="V78" i="2" s="1"/>
  <c r="K222" i="11" l="1"/>
  <c r="L222" i="11" s="1"/>
  <c r="I222" i="11"/>
  <c r="J222" i="11" s="1"/>
  <c r="A224" i="11"/>
  <c r="G223" i="11"/>
  <c r="W323" i="2"/>
  <c r="X323" i="2"/>
  <c r="S323" i="2"/>
  <c r="U323" i="2" s="1"/>
  <c r="AA323" i="2"/>
  <c r="R78" i="2"/>
  <c r="Q79" i="2" s="1"/>
  <c r="K223" i="11" l="1"/>
  <c r="L223" i="11" s="1"/>
  <c r="I223" i="11"/>
  <c r="J223" i="11" s="1"/>
  <c r="A225" i="11"/>
  <c r="G224" i="11"/>
  <c r="R323" i="2"/>
  <c r="Q324" i="2" s="1"/>
  <c r="V323" i="2"/>
  <c r="R912" i="2"/>
  <c r="P79" i="2"/>
  <c r="AA79" i="2"/>
  <c r="O79" i="2"/>
  <c r="S79" i="2"/>
  <c r="W79" i="2"/>
  <c r="X79" i="2"/>
  <c r="K224" i="11" l="1"/>
  <c r="L224" i="11" s="1"/>
  <c r="I224" i="11"/>
  <c r="J224" i="11" s="1"/>
  <c r="A226" i="11"/>
  <c r="G225" i="11"/>
  <c r="W324" i="2"/>
  <c r="P324" i="2"/>
  <c r="X324" i="2"/>
  <c r="S324" i="2"/>
  <c r="U324" i="2" s="1"/>
  <c r="AA324" i="2"/>
  <c r="U79" i="2"/>
  <c r="V79" i="2" s="1"/>
  <c r="K225" i="11" l="1"/>
  <c r="L225" i="11" s="1"/>
  <c r="I225" i="11"/>
  <c r="J225" i="11" s="1"/>
  <c r="A227" i="11"/>
  <c r="G226" i="11"/>
  <c r="R324" i="2"/>
  <c r="Q325" i="2" s="1"/>
  <c r="V324" i="2"/>
  <c r="R913" i="2"/>
  <c r="R79" i="2"/>
  <c r="Q80" i="2" s="1"/>
  <c r="K226" i="11" l="1"/>
  <c r="L226" i="11" s="1"/>
  <c r="I226" i="11"/>
  <c r="J226" i="11" s="1"/>
  <c r="A228" i="11"/>
  <c r="G227" i="11"/>
  <c r="X325" i="2"/>
  <c r="S325" i="2"/>
  <c r="U325" i="2" s="1"/>
  <c r="AA325" i="2"/>
  <c r="W325" i="2"/>
  <c r="P325" i="2"/>
  <c r="O80" i="2"/>
  <c r="S80" i="2"/>
  <c r="P80" i="2"/>
  <c r="X80" i="2"/>
  <c r="W80" i="2"/>
  <c r="AA80" i="2"/>
  <c r="K227" i="11" l="1"/>
  <c r="L227" i="11" s="1"/>
  <c r="I227" i="11"/>
  <c r="J227" i="11" s="1"/>
  <c r="A229" i="11"/>
  <c r="G228" i="11"/>
  <c r="V325" i="2"/>
  <c r="R325" i="2"/>
  <c r="Q326" i="2" s="1"/>
  <c r="R914" i="2"/>
  <c r="U80" i="2"/>
  <c r="V80" i="2" s="1"/>
  <c r="K228" i="11" l="1"/>
  <c r="L228" i="11" s="1"/>
  <c r="I228" i="11"/>
  <c r="J228" i="11" s="1"/>
  <c r="A230" i="11"/>
  <c r="G229" i="11"/>
  <c r="P326" i="2"/>
  <c r="X326" i="2"/>
  <c r="W326" i="2"/>
  <c r="S326" i="2"/>
  <c r="U326" i="2" s="1"/>
  <c r="AA326" i="2"/>
  <c r="R80" i="2"/>
  <c r="Q81" i="2" s="1"/>
  <c r="A231" i="11" l="1"/>
  <c r="G230" i="11"/>
  <c r="K229" i="11"/>
  <c r="L229" i="11" s="1"/>
  <c r="I229" i="11"/>
  <c r="J229" i="11" s="1"/>
  <c r="V326" i="2"/>
  <c r="R326" i="2"/>
  <c r="Q327" i="2" s="1"/>
  <c r="R915" i="2"/>
  <c r="O81" i="2"/>
  <c r="W81" i="2"/>
  <c r="P81" i="2"/>
  <c r="X81" i="2"/>
  <c r="S81" i="2"/>
  <c r="AA81" i="2"/>
  <c r="K230" i="11" l="1"/>
  <c r="L230" i="11" s="1"/>
  <c r="I230" i="11"/>
  <c r="J230" i="11" s="1"/>
  <c r="A232" i="11"/>
  <c r="G231" i="11"/>
  <c r="P327" i="2"/>
  <c r="W327" i="2"/>
  <c r="X327" i="2"/>
  <c r="AA327" i="2"/>
  <c r="S327" i="2"/>
  <c r="U327" i="2" s="1"/>
  <c r="U81" i="2"/>
  <c r="V81" i="2" s="1"/>
  <c r="K231" i="11" l="1"/>
  <c r="L231" i="11" s="1"/>
  <c r="I231" i="11"/>
  <c r="J231" i="11" s="1"/>
  <c r="A233" i="11"/>
  <c r="G232" i="11"/>
  <c r="V327" i="2"/>
  <c r="R327" i="2"/>
  <c r="Q328" i="2" s="1"/>
  <c r="R916" i="2"/>
  <c r="R81" i="2"/>
  <c r="Q82" i="2" s="1"/>
  <c r="K232" i="11" l="1"/>
  <c r="L232" i="11" s="1"/>
  <c r="I232" i="11"/>
  <c r="J232" i="11" s="1"/>
  <c r="A234" i="11"/>
  <c r="G233" i="11"/>
  <c r="X328" i="2"/>
  <c r="S328" i="2"/>
  <c r="U328" i="2" s="1"/>
  <c r="AA328" i="2"/>
  <c r="W328" i="2"/>
  <c r="P328" i="2"/>
  <c r="S82" i="2"/>
  <c r="X82" i="2"/>
  <c r="AA82" i="2"/>
  <c r="O82" i="2"/>
  <c r="W82" i="2"/>
  <c r="P82" i="2"/>
  <c r="K233" i="11" l="1"/>
  <c r="L233" i="11" s="1"/>
  <c r="I233" i="11"/>
  <c r="J233" i="11" s="1"/>
  <c r="A235" i="11"/>
  <c r="G234" i="11"/>
  <c r="R328" i="2"/>
  <c r="Q329" i="2" s="1"/>
  <c r="V328" i="2"/>
  <c r="R917" i="2"/>
  <c r="U82" i="2"/>
  <c r="V82" i="2" s="1"/>
  <c r="K234" i="11" l="1"/>
  <c r="L234" i="11" s="1"/>
  <c r="I234" i="11"/>
  <c r="J234" i="11" s="1"/>
  <c r="A236" i="11"/>
  <c r="G235" i="11"/>
  <c r="X329" i="2"/>
  <c r="P329" i="2"/>
  <c r="S329" i="2"/>
  <c r="U329" i="2" s="1"/>
  <c r="W329" i="2"/>
  <c r="AA329" i="2"/>
  <c r="R82" i="2"/>
  <c r="Q83" i="2" s="1"/>
  <c r="K235" i="11" l="1"/>
  <c r="L235" i="11" s="1"/>
  <c r="I235" i="11"/>
  <c r="J235" i="11" s="1"/>
  <c r="A237" i="11"/>
  <c r="G236" i="11"/>
  <c r="R329" i="2"/>
  <c r="Q330" i="2" s="1"/>
  <c r="V329" i="2"/>
  <c r="R918" i="2"/>
  <c r="X83" i="2"/>
  <c r="P83" i="2"/>
  <c r="AA83" i="2"/>
  <c r="S83" i="2"/>
  <c r="O83" i="2"/>
  <c r="W83" i="2"/>
  <c r="K236" i="11" l="1"/>
  <c r="L236" i="11" s="1"/>
  <c r="I236" i="11"/>
  <c r="J236" i="11" s="1"/>
  <c r="A238" i="11"/>
  <c r="G237" i="11"/>
  <c r="X330" i="2"/>
  <c r="P330" i="2"/>
  <c r="S330" i="2"/>
  <c r="U330" i="2" s="1"/>
  <c r="W330" i="2"/>
  <c r="AA330" i="2"/>
  <c r="U83" i="2"/>
  <c r="V83" i="2" s="1"/>
  <c r="K237" i="11" l="1"/>
  <c r="L237" i="11" s="1"/>
  <c r="I237" i="11"/>
  <c r="J237" i="11" s="1"/>
  <c r="A239" i="11"/>
  <c r="G238" i="11"/>
  <c r="R330" i="2"/>
  <c r="Q331" i="2" s="1"/>
  <c r="V330" i="2"/>
  <c r="R919" i="2"/>
  <c r="R83" i="2"/>
  <c r="Q84" i="2" s="1"/>
  <c r="K238" i="11" l="1"/>
  <c r="L238" i="11" s="1"/>
  <c r="I238" i="11"/>
  <c r="J238" i="11" s="1"/>
  <c r="A240" i="11"/>
  <c r="G239" i="11"/>
  <c r="W331" i="2"/>
  <c r="P331" i="2"/>
  <c r="S331" i="2"/>
  <c r="U331" i="2" s="1"/>
  <c r="X331" i="2"/>
  <c r="AA331" i="2"/>
  <c r="O84" i="2"/>
  <c r="AA84" i="2"/>
  <c r="S84" i="2"/>
  <c r="P84" i="2"/>
  <c r="X84" i="2"/>
  <c r="W84" i="2"/>
  <c r="K239" i="11" l="1"/>
  <c r="L239" i="11" s="1"/>
  <c r="I239" i="11"/>
  <c r="J239" i="11" s="1"/>
  <c r="A241" i="11"/>
  <c r="G240" i="11"/>
  <c r="V331" i="2"/>
  <c r="R331" i="2"/>
  <c r="Q332" i="2" s="1"/>
  <c r="R920" i="2"/>
  <c r="U84" i="2"/>
  <c r="V84" i="2" s="1"/>
  <c r="A242" i="11" l="1"/>
  <c r="G241" i="11"/>
  <c r="K240" i="11"/>
  <c r="L240" i="11" s="1"/>
  <c r="I240" i="11"/>
  <c r="J240" i="11" s="1"/>
  <c r="W332" i="2"/>
  <c r="X332" i="2"/>
  <c r="AA332" i="2"/>
  <c r="P332" i="2"/>
  <c r="S332" i="2"/>
  <c r="U332" i="2" s="1"/>
  <c r="R84" i="2"/>
  <c r="Q85" i="2" s="1"/>
  <c r="A243" i="11" l="1"/>
  <c r="G242" i="11"/>
  <c r="K241" i="11"/>
  <c r="L241" i="11" s="1"/>
  <c r="I241" i="11"/>
  <c r="J241" i="11" s="1"/>
  <c r="R332" i="2"/>
  <c r="Q333" i="2" s="1"/>
  <c r="V332" i="2"/>
  <c r="R921" i="2"/>
  <c r="P85" i="2"/>
  <c r="O85" i="2"/>
  <c r="X85" i="2"/>
  <c r="AA85" i="2"/>
  <c r="W85" i="2"/>
  <c r="S85" i="2"/>
  <c r="K242" i="11" l="1"/>
  <c r="L242" i="11" s="1"/>
  <c r="I242" i="11"/>
  <c r="J242" i="11" s="1"/>
  <c r="A244" i="11"/>
  <c r="G243" i="11"/>
  <c r="P333" i="2"/>
  <c r="W333" i="2"/>
  <c r="S333" i="2"/>
  <c r="U333" i="2" s="1"/>
  <c r="X333" i="2"/>
  <c r="AA333" i="2"/>
  <c r="U85" i="2"/>
  <c r="V85" i="2" s="1"/>
  <c r="K243" i="11" l="1"/>
  <c r="L243" i="11" s="1"/>
  <c r="I243" i="11"/>
  <c r="J243" i="11" s="1"/>
  <c r="A245" i="11"/>
  <c r="G244" i="11"/>
  <c r="R333" i="2"/>
  <c r="Q334" i="2" s="1"/>
  <c r="V333" i="2"/>
  <c r="R922" i="2"/>
  <c r="R85" i="2"/>
  <c r="Q86" i="2" s="1"/>
  <c r="K244" i="11" l="1"/>
  <c r="L244" i="11" s="1"/>
  <c r="I244" i="11"/>
  <c r="J244" i="11" s="1"/>
  <c r="A246" i="11"/>
  <c r="G245" i="11"/>
  <c r="S334" i="2"/>
  <c r="U334" i="2" s="1"/>
  <c r="AA334" i="2"/>
  <c r="P334" i="2"/>
  <c r="W334" i="2"/>
  <c r="X334" i="2"/>
  <c r="X86" i="2"/>
  <c r="AA86" i="2"/>
  <c r="S86" i="2"/>
  <c r="P86" i="2"/>
  <c r="W86" i="2"/>
  <c r="O86" i="2"/>
  <c r="A247" i="11" l="1"/>
  <c r="G246" i="11"/>
  <c r="K245" i="11"/>
  <c r="L245" i="11" s="1"/>
  <c r="I245" i="11"/>
  <c r="J245" i="11" s="1"/>
  <c r="V334" i="2"/>
  <c r="R334" i="2"/>
  <c r="Q335" i="2" s="1"/>
  <c r="R923" i="2"/>
  <c r="U86" i="2"/>
  <c r="V86" i="2" s="1"/>
  <c r="K246" i="11" l="1"/>
  <c r="L246" i="11" s="1"/>
  <c r="I246" i="11"/>
  <c r="J246" i="11" s="1"/>
  <c r="A248" i="11"/>
  <c r="G247" i="11"/>
  <c r="S335" i="2"/>
  <c r="U335" i="2" s="1"/>
  <c r="X335" i="2"/>
  <c r="AA335" i="2"/>
  <c r="W335" i="2"/>
  <c r="P335" i="2"/>
  <c r="R86" i="2"/>
  <c r="Q87" i="2" s="1"/>
  <c r="A249" i="11" l="1"/>
  <c r="G248" i="11"/>
  <c r="K247" i="11"/>
  <c r="L247" i="11" s="1"/>
  <c r="I247" i="11"/>
  <c r="J247" i="11" s="1"/>
  <c r="W87" i="2"/>
  <c r="X87" i="2"/>
  <c r="AA87" i="2"/>
  <c r="O87" i="2"/>
  <c r="S87" i="2"/>
  <c r="U87" i="2" s="1"/>
  <c r="V87" i="2" s="1"/>
  <c r="R335" i="2"/>
  <c r="Q336" i="2" s="1"/>
  <c r="V335" i="2"/>
  <c r="P87" i="2"/>
  <c r="R924" i="2"/>
  <c r="K248" i="11" l="1"/>
  <c r="L248" i="11" s="1"/>
  <c r="I248" i="11"/>
  <c r="J248" i="11" s="1"/>
  <c r="A250" i="11"/>
  <c r="G249" i="11"/>
  <c r="P336" i="2"/>
  <c r="X336" i="2"/>
  <c r="W336" i="2"/>
  <c r="S336" i="2"/>
  <c r="U336" i="2" s="1"/>
  <c r="AA336" i="2"/>
  <c r="R87" i="2"/>
  <c r="Q88" i="2" s="1"/>
  <c r="K249" i="11" l="1"/>
  <c r="L249" i="11" s="1"/>
  <c r="I249" i="11"/>
  <c r="J249" i="11" s="1"/>
  <c r="A251" i="11"/>
  <c r="G250" i="11"/>
  <c r="R336" i="2"/>
  <c r="Q337" i="2" s="1"/>
  <c r="V336" i="2"/>
  <c r="R925" i="2"/>
  <c r="P88" i="2"/>
  <c r="S88" i="2"/>
  <c r="O88" i="2"/>
  <c r="X88" i="2"/>
  <c r="AA88" i="2"/>
  <c r="W88" i="2"/>
  <c r="K250" i="11" l="1"/>
  <c r="L250" i="11" s="1"/>
  <c r="I250" i="11"/>
  <c r="J250" i="11" s="1"/>
  <c r="A252" i="11"/>
  <c r="G251" i="11"/>
  <c r="P337" i="2"/>
  <c r="S337" i="2"/>
  <c r="U337" i="2" s="1"/>
  <c r="AA337" i="2"/>
  <c r="W337" i="2"/>
  <c r="X337" i="2"/>
  <c r="U88" i="2"/>
  <c r="V88" i="2" s="1"/>
  <c r="A253" i="11" l="1"/>
  <c r="G252" i="11"/>
  <c r="K251" i="11"/>
  <c r="L251" i="11" s="1"/>
  <c r="I251" i="11"/>
  <c r="J251" i="11" s="1"/>
  <c r="R337" i="2"/>
  <c r="Q338" i="2" s="1"/>
  <c r="V337" i="2"/>
  <c r="R926" i="2"/>
  <c r="R88" i="2"/>
  <c r="Q89" i="2" s="1"/>
  <c r="A254" i="11" l="1"/>
  <c r="G253" i="11"/>
  <c r="K252" i="11"/>
  <c r="L252" i="11" s="1"/>
  <c r="I252" i="11"/>
  <c r="J252" i="11" s="1"/>
  <c r="AA338" i="2"/>
  <c r="P338" i="2"/>
  <c r="W338" i="2"/>
  <c r="X338" i="2"/>
  <c r="S338" i="2"/>
  <c r="U338" i="2" s="1"/>
  <c r="X89" i="2"/>
  <c r="AA89" i="2"/>
  <c r="S89" i="2"/>
  <c r="P89" i="2"/>
  <c r="W89" i="2"/>
  <c r="O89" i="2"/>
  <c r="K253" i="11" l="1"/>
  <c r="L253" i="11" s="1"/>
  <c r="I253" i="11"/>
  <c r="J253" i="11" s="1"/>
  <c r="A255" i="11"/>
  <c r="G254" i="11"/>
  <c r="V338" i="2"/>
  <c r="R338" i="2"/>
  <c r="Q339" i="2" s="1"/>
  <c r="R927" i="2"/>
  <c r="U89" i="2"/>
  <c r="V89" i="2" s="1"/>
  <c r="K254" i="11" l="1"/>
  <c r="L254" i="11" s="1"/>
  <c r="I254" i="11"/>
  <c r="J254" i="11" s="1"/>
  <c r="A256" i="11"/>
  <c r="G255" i="11"/>
  <c r="S339" i="2"/>
  <c r="U339" i="2" s="1"/>
  <c r="AA339" i="2"/>
  <c r="X339" i="2"/>
  <c r="W339" i="2"/>
  <c r="P339" i="2"/>
  <c r="R89" i="2"/>
  <c r="Q90" i="2" s="1"/>
  <c r="K255" i="11" l="1"/>
  <c r="L255" i="11" s="1"/>
  <c r="I255" i="11"/>
  <c r="J255" i="11" s="1"/>
  <c r="A257" i="11"/>
  <c r="G256" i="11"/>
  <c r="V339" i="2"/>
  <c r="R339" i="2"/>
  <c r="Q340" i="2" s="1"/>
  <c r="R928" i="2"/>
  <c r="O90" i="2"/>
  <c r="X90" i="2"/>
  <c r="S90" i="2"/>
  <c r="P90" i="2"/>
  <c r="W90" i="2"/>
  <c r="AA90" i="2"/>
  <c r="L256" i="11" l="1"/>
  <c r="K256" i="11"/>
  <c r="I256" i="11"/>
  <c r="J256" i="11" s="1"/>
  <c r="A258" i="11"/>
  <c r="G257" i="11"/>
  <c r="P340" i="2"/>
  <c r="X340" i="2"/>
  <c r="W340" i="2"/>
  <c r="S340" i="2"/>
  <c r="U340" i="2" s="1"/>
  <c r="AA340" i="2"/>
  <c r="U90" i="2"/>
  <c r="V90" i="2" s="1"/>
  <c r="K257" i="11" l="1"/>
  <c r="L257" i="11" s="1"/>
  <c r="I257" i="11"/>
  <c r="J257" i="11" s="1"/>
  <c r="A259" i="11"/>
  <c r="G258" i="11"/>
  <c r="R340" i="2"/>
  <c r="Q341" i="2" s="1"/>
  <c r="V340" i="2"/>
  <c r="R929" i="2"/>
  <c r="R90" i="2"/>
  <c r="Q91" i="2" s="1"/>
  <c r="A260" i="11" l="1"/>
  <c r="G259" i="11"/>
  <c r="I258" i="11"/>
  <c r="J258" i="11" s="1"/>
  <c r="K258" i="11"/>
  <c r="L258" i="11" s="1"/>
  <c r="W341" i="2"/>
  <c r="AA341" i="2"/>
  <c r="S341" i="2"/>
  <c r="U341" i="2" s="1"/>
  <c r="P341" i="2"/>
  <c r="X341" i="2"/>
  <c r="AA91" i="2"/>
  <c r="O91" i="2"/>
  <c r="X91" i="2"/>
  <c r="S91" i="2"/>
  <c r="P91" i="2"/>
  <c r="W91" i="2"/>
  <c r="A261" i="11" l="1"/>
  <c r="G260" i="11"/>
  <c r="K259" i="11"/>
  <c r="L259" i="11" s="1"/>
  <c r="I259" i="11"/>
  <c r="J259" i="11" s="1"/>
  <c r="V341" i="2"/>
  <c r="R341" i="2"/>
  <c r="Q342" i="2" s="1"/>
  <c r="R930" i="2"/>
  <c r="U91" i="2"/>
  <c r="V91" i="2" s="1"/>
  <c r="A262" i="11" l="1"/>
  <c r="G261" i="11"/>
  <c r="K260" i="11"/>
  <c r="L260" i="11" s="1"/>
  <c r="I260" i="11"/>
  <c r="J260" i="11" s="1"/>
  <c r="X342" i="2"/>
  <c r="AA342" i="2"/>
  <c r="W342" i="2"/>
  <c r="S342" i="2"/>
  <c r="U342" i="2" s="1"/>
  <c r="P342" i="2"/>
  <c r="R91" i="2"/>
  <c r="Q92" i="2" s="1"/>
  <c r="K261" i="11" l="1"/>
  <c r="L261" i="11" s="1"/>
  <c r="I261" i="11"/>
  <c r="J261" i="11" s="1"/>
  <c r="A263" i="11"/>
  <c r="G262" i="11"/>
  <c r="V342" i="2"/>
  <c r="R342" i="2"/>
  <c r="Q343" i="2" s="1"/>
  <c r="R931" i="2"/>
  <c r="P92" i="2"/>
  <c r="X92" i="2"/>
  <c r="AA92" i="2"/>
  <c r="O92" i="2"/>
  <c r="S92" i="2"/>
  <c r="W92" i="2"/>
  <c r="K262" i="11" l="1"/>
  <c r="L262" i="11" s="1"/>
  <c r="I262" i="11"/>
  <c r="J262" i="11" s="1"/>
  <c r="A264" i="11"/>
  <c r="G263" i="11"/>
  <c r="P343" i="2"/>
  <c r="S343" i="2"/>
  <c r="U343" i="2" s="1"/>
  <c r="AA343" i="2"/>
  <c r="W343" i="2"/>
  <c r="X343" i="2"/>
  <c r="U92" i="2"/>
  <c r="V92" i="2" s="1"/>
  <c r="K263" i="11" l="1"/>
  <c r="L263" i="11" s="1"/>
  <c r="I263" i="11"/>
  <c r="J263" i="11" s="1"/>
  <c r="A265" i="11"/>
  <c r="G264" i="11"/>
  <c r="V343" i="2"/>
  <c r="R343" i="2"/>
  <c r="Q344" i="2" s="1"/>
  <c r="R932" i="2"/>
  <c r="R92" i="2"/>
  <c r="Q93" i="2" s="1"/>
  <c r="K264" i="11" l="1"/>
  <c r="L264" i="11" s="1"/>
  <c r="I264" i="11"/>
  <c r="J264" i="11" s="1"/>
  <c r="A266" i="11"/>
  <c r="G265" i="11"/>
  <c r="AA344" i="2"/>
  <c r="S344" i="2"/>
  <c r="U344" i="2" s="1"/>
  <c r="X344" i="2"/>
  <c r="P344" i="2"/>
  <c r="W344" i="2"/>
  <c r="O93" i="2"/>
  <c r="S93" i="2"/>
  <c r="AA93" i="2"/>
  <c r="P93" i="2"/>
  <c r="X93" i="2"/>
  <c r="W93" i="2"/>
  <c r="K265" i="11" l="1"/>
  <c r="L265" i="11" s="1"/>
  <c r="I265" i="11"/>
  <c r="J265" i="11" s="1"/>
  <c r="A267" i="11"/>
  <c r="G266" i="11"/>
  <c r="R344" i="2"/>
  <c r="Q345" i="2" s="1"/>
  <c r="V344" i="2"/>
  <c r="R933" i="2"/>
  <c r="U93" i="2"/>
  <c r="V93" i="2" s="1"/>
  <c r="K266" i="11" l="1"/>
  <c r="L266" i="11" s="1"/>
  <c r="I266" i="11"/>
  <c r="J266" i="11" s="1"/>
  <c r="A268" i="11"/>
  <c r="G267" i="11"/>
  <c r="S345" i="2"/>
  <c r="U345" i="2" s="1"/>
  <c r="AA345" i="2"/>
  <c r="W345" i="2"/>
  <c r="P345" i="2"/>
  <c r="X345" i="2"/>
  <c r="R93" i="2"/>
  <c r="Q94" i="2" s="1"/>
  <c r="K267" i="11" l="1"/>
  <c r="L267" i="11" s="1"/>
  <c r="I267" i="11"/>
  <c r="J267" i="11" s="1"/>
  <c r="A269" i="11"/>
  <c r="G268" i="11"/>
  <c r="R345" i="2"/>
  <c r="Q346" i="2" s="1"/>
  <c r="V345" i="2"/>
  <c r="R934" i="2"/>
  <c r="O94" i="2"/>
  <c r="S94" i="2"/>
  <c r="AA94" i="2"/>
  <c r="W94" i="2"/>
  <c r="P94" i="2"/>
  <c r="X94" i="2"/>
  <c r="K268" i="11" l="1"/>
  <c r="L268" i="11" s="1"/>
  <c r="I268" i="11"/>
  <c r="J268" i="11" s="1"/>
  <c r="A270" i="11"/>
  <c r="G269" i="11"/>
  <c r="X346" i="2"/>
  <c r="W346" i="2"/>
  <c r="AA346" i="2"/>
  <c r="P346" i="2"/>
  <c r="S346" i="2"/>
  <c r="U346" i="2" s="1"/>
  <c r="U94" i="2"/>
  <c r="V94" i="2" s="1"/>
  <c r="K269" i="11" l="1"/>
  <c r="L269" i="11" s="1"/>
  <c r="I269" i="11"/>
  <c r="J269" i="11" s="1"/>
  <c r="A271" i="11"/>
  <c r="G270" i="11"/>
  <c r="V346" i="2"/>
  <c r="R346" i="2"/>
  <c r="Q347" i="2" s="1"/>
  <c r="R935" i="2"/>
  <c r="R94" i="2"/>
  <c r="Q95" i="2" s="1"/>
  <c r="K270" i="11" l="1"/>
  <c r="L270" i="11" s="1"/>
  <c r="I270" i="11"/>
  <c r="J270" i="11" s="1"/>
  <c r="A272" i="11"/>
  <c r="G271" i="11"/>
  <c r="X347" i="2"/>
  <c r="P347" i="2"/>
  <c r="W347" i="2"/>
  <c r="AA347" i="2"/>
  <c r="S347" i="2"/>
  <c r="U347" i="2" s="1"/>
  <c r="O95" i="2"/>
  <c r="S95" i="2"/>
  <c r="P95" i="2"/>
  <c r="AA95" i="2"/>
  <c r="X95" i="2"/>
  <c r="W95" i="2"/>
  <c r="K271" i="11" l="1"/>
  <c r="L271" i="11" s="1"/>
  <c r="I271" i="11"/>
  <c r="J271" i="11" s="1"/>
  <c r="A273" i="11"/>
  <c r="G272" i="11"/>
  <c r="V347" i="2"/>
  <c r="R347" i="2"/>
  <c r="Q348" i="2" s="1"/>
  <c r="R936" i="2"/>
  <c r="U95" i="2"/>
  <c r="V95" i="2" s="1"/>
  <c r="K272" i="11" l="1"/>
  <c r="L272" i="11" s="1"/>
  <c r="I272" i="11"/>
  <c r="J272" i="11" s="1"/>
  <c r="A274" i="11"/>
  <c r="G273" i="11"/>
  <c r="W348" i="2"/>
  <c r="AA348" i="2"/>
  <c r="P348" i="2"/>
  <c r="S348" i="2"/>
  <c r="U348" i="2" s="1"/>
  <c r="X348" i="2"/>
  <c r="R95" i="2"/>
  <c r="Q96" i="2" s="1"/>
  <c r="K273" i="11" l="1"/>
  <c r="L273" i="11" s="1"/>
  <c r="I273" i="11"/>
  <c r="J273" i="11" s="1"/>
  <c r="A275" i="11"/>
  <c r="G274" i="11"/>
  <c r="V348" i="2"/>
  <c r="R348" i="2"/>
  <c r="Q349" i="2" s="1"/>
  <c r="R937" i="2"/>
  <c r="O96" i="2"/>
  <c r="S96" i="2"/>
  <c r="AA96" i="2"/>
  <c r="W96" i="2"/>
  <c r="P96" i="2"/>
  <c r="X96" i="2"/>
  <c r="A276" i="11" l="1"/>
  <c r="G275" i="11"/>
  <c r="K274" i="11"/>
  <c r="L274" i="11" s="1"/>
  <c r="I274" i="11"/>
  <c r="J274" i="11" s="1"/>
  <c r="P349" i="2"/>
  <c r="S349" i="2"/>
  <c r="U349" i="2" s="1"/>
  <c r="AA349" i="2"/>
  <c r="W349" i="2"/>
  <c r="X349" i="2"/>
  <c r="U96" i="2"/>
  <c r="V96" i="2" s="1"/>
  <c r="K275" i="11" l="1"/>
  <c r="L275" i="11" s="1"/>
  <c r="I275" i="11"/>
  <c r="J275" i="11" s="1"/>
  <c r="A277" i="11"/>
  <c r="G276" i="11"/>
  <c r="R349" i="2"/>
  <c r="Q350" i="2" s="1"/>
  <c r="V349" i="2"/>
  <c r="R938" i="2"/>
  <c r="R96" i="2"/>
  <c r="Q97" i="2" s="1"/>
  <c r="K276" i="11" l="1"/>
  <c r="L276" i="11" s="1"/>
  <c r="I276" i="11"/>
  <c r="J276" i="11" s="1"/>
  <c r="A278" i="11"/>
  <c r="G277" i="11"/>
  <c r="S350" i="2"/>
  <c r="U350" i="2" s="1"/>
  <c r="AA350" i="2"/>
  <c r="P350" i="2"/>
  <c r="W350" i="2"/>
  <c r="X350" i="2"/>
  <c r="O97" i="2"/>
  <c r="P97" i="2"/>
  <c r="W97" i="2"/>
  <c r="S97" i="2"/>
  <c r="AA97" i="2"/>
  <c r="X97" i="2"/>
  <c r="K277" i="11" l="1"/>
  <c r="L277" i="11" s="1"/>
  <c r="I277" i="11"/>
  <c r="J277" i="11" s="1"/>
  <c r="A279" i="11"/>
  <c r="G278" i="11"/>
  <c r="R350" i="2"/>
  <c r="Q351" i="2" s="1"/>
  <c r="V350" i="2"/>
  <c r="R939" i="2"/>
  <c r="U97" i="2"/>
  <c r="V97" i="2" s="1"/>
  <c r="K278" i="11" l="1"/>
  <c r="L278" i="11" s="1"/>
  <c r="I278" i="11"/>
  <c r="J278" i="11" s="1"/>
  <c r="A280" i="11"/>
  <c r="G279" i="11"/>
  <c r="AA351" i="2"/>
  <c r="S351" i="2"/>
  <c r="U351" i="2" s="1"/>
  <c r="P351" i="2"/>
  <c r="X351" i="2"/>
  <c r="W351" i="2"/>
  <c r="R97" i="2"/>
  <c r="Q98" i="2" s="1"/>
  <c r="K279" i="11" l="1"/>
  <c r="L279" i="11" s="1"/>
  <c r="I279" i="11"/>
  <c r="J279" i="11" s="1"/>
  <c r="A281" i="11"/>
  <c r="G280" i="11"/>
  <c r="V351" i="2"/>
  <c r="R351" i="2"/>
  <c r="Q352" i="2" s="1"/>
  <c r="R940" i="2"/>
  <c r="O98" i="2"/>
  <c r="W98" i="2"/>
  <c r="AA98" i="2"/>
  <c r="X98" i="2"/>
  <c r="S98" i="2"/>
  <c r="P98" i="2"/>
  <c r="K280" i="11" l="1"/>
  <c r="L280" i="11" s="1"/>
  <c r="I280" i="11"/>
  <c r="J280" i="11" s="1"/>
  <c r="A282" i="11"/>
  <c r="G281" i="11"/>
  <c r="P352" i="2"/>
  <c r="AA352" i="2"/>
  <c r="S352" i="2"/>
  <c r="U352" i="2" s="1"/>
  <c r="X352" i="2"/>
  <c r="W352" i="2"/>
  <c r="U98" i="2"/>
  <c r="V98" i="2" s="1"/>
  <c r="K281" i="11" l="1"/>
  <c r="L281" i="11" s="1"/>
  <c r="I281" i="11"/>
  <c r="J281" i="11" s="1"/>
  <c r="A283" i="11"/>
  <c r="G282" i="11"/>
  <c r="V352" i="2"/>
  <c r="R352" i="2"/>
  <c r="Q353" i="2" s="1"/>
  <c r="R941" i="2"/>
  <c r="R98" i="2"/>
  <c r="Q99" i="2" s="1"/>
  <c r="K282" i="11" l="1"/>
  <c r="L282" i="11" s="1"/>
  <c r="I282" i="11"/>
  <c r="J282" i="11" s="1"/>
  <c r="A284" i="11"/>
  <c r="G283" i="11"/>
  <c r="S353" i="2"/>
  <c r="U353" i="2" s="1"/>
  <c r="AA353" i="2"/>
  <c r="P353" i="2"/>
  <c r="W353" i="2"/>
  <c r="X353" i="2"/>
  <c r="O99" i="2"/>
  <c r="W99" i="2"/>
  <c r="AA99" i="2"/>
  <c r="P99" i="2"/>
  <c r="X99" i="2"/>
  <c r="S99" i="2"/>
  <c r="K283" i="11" l="1"/>
  <c r="L283" i="11" s="1"/>
  <c r="I283" i="11"/>
  <c r="J283" i="11" s="1"/>
  <c r="A285" i="11"/>
  <c r="G284" i="11"/>
  <c r="R353" i="2"/>
  <c r="Q354" i="2" s="1"/>
  <c r="V353" i="2"/>
  <c r="R942" i="2"/>
  <c r="U99" i="2"/>
  <c r="V99" i="2" s="1"/>
  <c r="K284" i="11" l="1"/>
  <c r="L284" i="11" s="1"/>
  <c r="I284" i="11"/>
  <c r="J284" i="11" s="1"/>
  <c r="A286" i="11"/>
  <c r="G285" i="11"/>
  <c r="S354" i="2"/>
  <c r="U354" i="2" s="1"/>
  <c r="W354" i="2"/>
  <c r="AA354" i="2"/>
  <c r="X354" i="2"/>
  <c r="P354" i="2"/>
  <c r="R99" i="2"/>
  <c r="Q100" i="2" s="1"/>
  <c r="K285" i="11" l="1"/>
  <c r="L285" i="11" s="1"/>
  <c r="I285" i="11"/>
  <c r="J285" i="11" s="1"/>
  <c r="A287" i="11"/>
  <c r="G286" i="11"/>
  <c r="R354" i="2"/>
  <c r="Q355" i="2" s="1"/>
  <c r="V354" i="2"/>
  <c r="R943" i="2"/>
  <c r="O100" i="2"/>
  <c r="P100" i="2"/>
  <c r="AA100" i="2"/>
  <c r="X100" i="2"/>
  <c r="W100" i="2"/>
  <c r="S100" i="2"/>
  <c r="K286" i="11" l="1"/>
  <c r="L286" i="11" s="1"/>
  <c r="I286" i="11"/>
  <c r="J286" i="11" s="1"/>
  <c r="A288" i="11"/>
  <c r="G287" i="11"/>
  <c r="P355" i="2"/>
  <c r="AA355" i="2"/>
  <c r="W355" i="2"/>
  <c r="X355" i="2"/>
  <c r="S355" i="2"/>
  <c r="U355" i="2" s="1"/>
  <c r="U100" i="2"/>
  <c r="V100" i="2" s="1"/>
  <c r="K287" i="11" l="1"/>
  <c r="L287" i="11" s="1"/>
  <c r="I287" i="11"/>
  <c r="J287" i="11" s="1"/>
  <c r="A289" i="11"/>
  <c r="G288" i="11"/>
  <c r="R355" i="2"/>
  <c r="Q356" i="2" s="1"/>
  <c r="V355" i="2"/>
  <c r="R944" i="2"/>
  <c r="R100" i="2"/>
  <c r="Q101" i="2" s="1"/>
  <c r="A290" i="11" l="1"/>
  <c r="G289" i="11"/>
  <c r="K288" i="11"/>
  <c r="L288" i="11" s="1"/>
  <c r="I288" i="11"/>
  <c r="J288" i="11" s="1"/>
  <c r="S356" i="2"/>
  <c r="U356" i="2" s="1"/>
  <c r="AA356" i="2"/>
  <c r="W356" i="2"/>
  <c r="X356" i="2"/>
  <c r="P356" i="2"/>
  <c r="O101" i="2"/>
  <c r="AA101" i="2"/>
  <c r="P101" i="2"/>
  <c r="S101" i="2"/>
  <c r="X101" i="2"/>
  <c r="W101" i="2"/>
  <c r="K289" i="11" l="1"/>
  <c r="L289" i="11" s="1"/>
  <c r="I289" i="11"/>
  <c r="J289" i="11" s="1"/>
  <c r="A291" i="11"/>
  <c r="G290" i="11"/>
  <c r="V356" i="2"/>
  <c r="R356" i="2"/>
  <c r="Q357" i="2" s="1"/>
  <c r="R945" i="2"/>
  <c r="U101" i="2"/>
  <c r="V101" i="2" s="1"/>
  <c r="A292" i="11" l="1"/>
  <c r="G291" i="11"/>
  <c r="K290" i="11"/>
  <c r="L290" i="11" s="1"/>
  <c r="I290" i="11"/>
  <c r="J290" i="11" s="1"/>
  <c r="S357" i="2"/>
  <c r="U357" i="2" s="1"/>
  <c r="W357" i="2"/>
  <c r="AA357" i="2"/>
  <c r="P357" i="2"/>
  <c r="X357" i="2"/>
  <c r="R101" i="2"/>
  <c r="Q102" i="2" s="1"/>
  <c r="K291" i="11" l="1"/>
  <c r="L291" i="11" s="1"/>
  <c r="I291" i="11"/>
  <c r="J291" i="11" s="1"/>
  <c r="A293" i="11"/>
  <c r="G292" i="11"/>
  <c r="R357" i="2"/>
  <c r="Q358" i="2" s="1"/>
  <c r="V357" i="2"/>
  <c r="R946" i="2"/>
  <c r="O102" i="2"/>
  <c r="AA102" i="2"/>
  <c r="X102" i="2"/>
  <c r="W102" i="2"/>
  <c r="S102" i="2"/>
  <c r="P102" i="2"/>
  <c r="K292" i="11" l="1"/>
  <c r="L292" i="11" s="1"/>
  <c r="I292" i="11"/>
  <c r="J292" i="11" s="1"/>
  <c r="A294" i="11"/>
  <c r="G293" i="11"/>
  <c r="X358" i="2"/>
  <c r="S358" i="2"/>
  <c r="U358" i="2" s="1"/>
  <c r="P358" i="2"/>
  <c r="W358" i="2"/>
  <c r="AA358" i="2"/>
  <c r="U102" i="2"/>
  <c r="V102" i="2" s="1"/>
  <c r="K293" i="11" l="1"/>
  <c r="L293" i="11" s="1"/>
  <c r="I293" i="11"/>
  <c r="J293" i="11" s="1"/>
  <c r="A295" i="11"/>
  <c r="G294" i="11"/>
  <c r="V358" i="2"/>
  <c r="R358" i="2"/>
  <c r="Q359" i="2" s="1"/>
  <c r="R947" i="2"/>
  <c r="R102" i="2"/>
  <c r="Q103" i="2" s="1"/>
  <c r="L294" i="11" l="1"/>
  <c r="K294" i="11"/>
  <c r="I294" i="11"/>
  <c r="J294" i="11" s="1"/>
  <c r="A296" i="11"/>
  <c r="G295" i="11"/>
  <c r="AA359" i="2"/>
  <c r="S359" i="2"/>
  <c r="U359" i="2" s="1"/>
  <c r="P359" i="2"/>
  <c r="W359" i="2"/>
  <c r="X359" i="2"/>
  <c r="O103" i="2"/>
  <c r="P103" i="2"/>
  <c r="AA103" i="2"/>
  <c r="X103" i="2"/>
  <c r="W103" i="2"/>
  <c r="S103" i="2"/>
  <c r="K295" i="11" l="1"/>
  <c r="L295" i="11" s="1"/>
  <c r="I295" i="11"/>
  <c r="J295" i="11" s="1"/>
  <c r="A297" i="11"/>
  <c r="G296" i="11"/>
  <c r="R359" i="2"/>
  <c r="Q360" i="2" s="1"/>
  <c r="V359" i="2"/>
  <c r="R948" i="2"/>
  <c r="U103" i="2"/>
  <c r="V103" i="2" s="1"/>
  <c r="L296" i="11" l="1"/>
  <c r="K296" i="11"/>
  <c r="I296" i="11"/>
  <c r="J296" i="11" s="1"/>
  <c r="A298" i="11"/>
  <c r="G297" i="11"/>
  <c r="S360" i="2"/>
  <c r="U360" i="2" s="1"/>
  <c r="W360" i="2"/>
  <c r="X360" i="2"/>
  <c r="P360" i="2"/>
  <c r="AA360" i="2"/>
  <c r="R103" i="2"/>
  <c r="Q104" i="2" s="1"/>
  <c r="L297" i="11" l="1"/>
  <c r="K297" i="11"/>
  <c r="I297" i="11"/>
  <c r="J297" i="11" s="1"/>
  <c r="A299" i="11"/>
  <c r="G298" i="11"/>
  <c r="R360" i="2"/>
  <c r="Q361" i="2" s="1"/>
  <c r="V360" i="2"/>
  <c r="R949" i="2"/>
  <c r="O104" i="2"/>
  <c r="W104" i="2"/>
  <c r="S104" i="2"/>
  <c r="AA104" i="2"/>
  <c r="X104" i="2"/>
  <c r="P104" i="2"/>
  <c r="K298" i="11" l="1"/>
  <c r="L298" i="11" s="1"/>
  <c r="I298" i="11"/>
  <c r="J298" i="11" s="1"/>
  <c r="A300" i="11"/>
  <c r="G299" i="11"/>
  <c r="S361" i="2"/>
  <c r="U361" i="2" s="1"/>
  <c r="AA361" i="2"/>
  <c r="X361" i="2"/>
  <c r="W361" i="2"/>
  <c r="P361" i="2"/>
  <c r="U104" i="2"/>
  <c r="V104" i="2" s="1"/>
  <c r="K299" i="11" l="1"/>
  <c r="L299" i="11" s="1"/>
  <c r="I299" i="11"/>
  <c r="J299" i="11" s="1"/>
  <c r="A301" i="11"/>
  <c r="G300" i="11"/>
  <c r="V361" i="2"/>
  <c r="R361" i="2"/>
  <c r="Q362" i="2" s="1"/>
  <c r="R950" i="2"/>
  <c r="R104" i="2"/>
  <c r="Q105" i="2" s="1"/>
  <c r="K300" i="11" l="1"/>
  <c r="L300" i="11" s="1"/>
  <c r="I300" i="11"/>
  <c r="J300" i="11" s="1"/>
  <c r="A302" i="11"/>
  <c r="G301" i="11"/>
  <c r="W362" i="2"/>
  <c r="S362" i="2"/>
  <c r="U362" i="2" s="1"/>
  <c r="AA362" i="2"/>
  <c r="P362" i="2"/>
  <c r="X362" i="2"/>
  <c r="O105" i="2"/>
  <c r="X105" i="2"/>
  <c r="P105" i="2"/>
  <c r="AA105" i="2"/>
  <c r="S105" i="2"/>
  <c r="W105" i="2"/>
  <c r="K301" i="11" l="1"/>
  <c r="L301" i="11" s="1"/>
  <c r="I301" i="11"/>
  <c r="J301" i="11" s="1"/>
  <c r="A303" i="11"/>
  <c r="G302" i="11"/>
  <c r="V362" i="2"/>
  <c r="R362" i="2"/>
  <c r="Q363" i="2" s="1"/>
  <c r="R951" i="2"/>
  <c r="U105" i="2"/>
  <c r="V105" i="2" s="1"/>
  <c r="L302" i="11" l="1"/>
  <c r="K302" i="11"/>
  <c r="I302" i="11"/>
  <c r="J302" i="11" s="1"/>
  <c r="A304" i="11"/>
  <c r="G303" i="11"/>
  <c r="AA363" i="2"/>
  <c r="W363" i="2"/>
  <c r="P363" i="2"/>
  <c r="S363" i="2"/>
  <c r="U363" i="2" s="1"/>
  <c r="X363" i="2"/>
  <c r="R105" i="2"/>
  <c r="Q106" i="2" s="1"/>
  <c r="K303" i="11" l="1"/>
  <c r="L303" i="11" s="1"/>
  <c r="I303" i="11"/>
  <c r="J303" i="11" s="1"/>
  <c r="A305" i="11"/>
  <c r="G304" i="11"/>
  <c r="V363" i="2"/>
  <c r="R363" i="2"/>
  <c r="Q364" i="2" s="1"/>
  <c r="R952" i="2"/>
  <c r="O106" i="2"/>
  <c r="S106" i="2"/>
  <c r="W106" i="2"/>
  <c r="AA106" i="2"/>
  <c r="P106" i="2"/>
  <c r="X106" i="2"/>
  <c r="K304" i="11" l="1"/>
  <c r="L304" i="11" s="1"/>
  <c r="I304" i="11"/>
  <c r="J304" i="11" s="1"/>
  <c r="A306" i="11"/>
  <c r="G305" i="11"/>
  <c r="S364" i="2"/>
  <c r="U364" i="2" s="1"/>
  <c r="P364" i="2"/>
  <c r="X364" i="2"/>
  <c r="W364" i="2"/>
  <c r="AA364" i="2"/>
  <c r="U106" i="2"/>
  <c r="V106" i="2" s="1"/>
  <c r="L305" i="11" l="1"/>
  <c r="K305" i="11"/>
  <c r="I305" i="11"/>
  <c r="J305" i="11" s="1"/>
  <c r="A307" i="11"/>
  <c r="G306" i="11"/>
  <c r="R364" i="2"/>
  <c r="Q365" i="2" s="1"/>
  <c r="V364" i="2"/>
  <c r="R953" i="2"/>
  <c r="R106" i="2"/>
  <c r="Q107" i="2" s="1"/>
  <c r="K306" i="11" l="1"/>
  <c r="L306" i="11" s="1"/>
  <c r="I306" i="11"/>
  <c r="J306" i="11" s="1"/>
  <c r="A308" i="11"/>
  <c r="G307" i="11"/>
  <c r="S365" i="2"/>
  <c r="U365" i="2" s="1"/>
  <c r="X365" i="2"/>
  <c r="W365" i="2"/>
  <c r="P365" i="2"/>
  <c r="AA365" i="2"/>
  <c r="O107" i="2"/>
  <c r="X107" i="2"/>
  <c r="W107" i="2"/>
  <c r="P107" i="2"/>
  <c r="S107" i="2"/>
  <c r="AA107" i="2"/>
  <c r="K307" i="11" l="1"/>
  <c r="L307" i="11" s="1"/>
  <c r="I307" i="11"/>
  <c r="J307" i="11" s="1"/>
  <c r="A309" i="11"/>
  <c r="G308" i="11"/>
  <c r="R365" i="2"/>
  <c r="Q366" i="2" s="1"/>
  <c r="V365" i="2"/>
  <c r="R954" i="2"/>
  <c r="U107" i="2"/>
  <c r="V107" i="2" s="1"/>
  <c r="L308" i="11" l="1"/>
  <c r="K308" i="11"/>
  <c r="I308" i="11"/>
  <c r="J308" i="11" s="1"/>
  <c r="A310" i="11"/>
  <c r="G309" i="11"/>
  <c r="X366" i="2"/>
  <c r="AA366" i="2"/>
  <c r="S366" i="2"/>
  <c r="U366" i="2" s="1"/>
  <c r="W366" i="2"/>
  <c r="P366" i="2"/>
  <c r="R107" i="2"/>
  <c r="Q108" i="2" s="1"/>
  <c r="K309" i="11" l="1"/>
  <c r="L309" i="11" s="1"/>
  <c r="I309" i="11"/>
  <c r="J309" i="11" s="1"/>
  <c r="A311" i="11"/>
  <c r="G310" i="11"/>
  <c r="R366" i="2"/>
  <c r="Q367" i="2" s="1"/>
  <c r="V366" i="2"/>
  <c r="R955" i="2"/>
  <c r="O108" i="2"/>
  <c r="AA108" i="2"/>
  <c r="P108" i="2"/>
  <c r="W108" i="2"/>
  <c r="X108" i="2"/>
  <c r="S108" i="2"/>
  <c r="A312" i="11" l="1"/>
  <c r="G311" i="11"/>
  <c r="K310" i="11"/>
  <c r="L310" i="11" s="1"/>
  <c r="I310" i="11"/>
  <c r="J310" i="11" s="1"/>
  <c r="P367" i="2"/>
  <c r="W367" i="2"/>
  <c r="AA367" i="2"/>
  <c r="X367" i="2"/>
  <c r="S367" i="2"/>
  <c r="U367" i="2" s="1"/>
  <c r="U108" i="2"/>
  <c r="V108" i="2" s="1"/>
  <c r="K311" i="11" l="1"/>
  <c r="L311" i="11" s="1"/>
  <c r="I311" i="11"/>
  <c r="J311" i="11" s="1"/>
  <c r="A313" i="11"/>
  <c r="G312" i="11"/>
  <c r="R367" i="2"/>
  <c r="Q368" i="2" s="1"/>
  <c r="V367" i="2"/>
  <c r="R956" i="2"/>
  <c r="R108" i="2"/>
  <c r="Q109" i="2" s="1"/>
  <c r="A314" i="11" l="1"/>
  <c r="G313" i="11"/>
  <c r="K312" i="11"/>
  <c r="L312" i="11" s="1"/>
  <c r="I312" i="11"/>
  <c r="J312" i="11" s="1"/>
  <c r="X368" i="2"/>
  <c r="S368" i="2"/>
  <c r="U368" i="2" s="1"/>
  <c r="W368" i="2"/>
  <c r="P368" i="2"/>
  <c r="AA368" i="2"/>
  <c r="X109" i="2"/>
  <c r="P109" i="2"/>
  <c r="O109" i="2"/>
  <c r="AA109" i="2"/>
  <c r="S109" i="2"/>
  <c r="W109" i="2"/>
  <c r="A315" i="11" l="1"/>
  <c r="G314" i="11"/>
  <c r="K313" i="11"/>
  <c r="L313" i="11" s="1"/>
  <c r="I313" i="11"/>
  <c r="J313" i="11" s="1"/>
  <c r="R368" i="2"/>
  <c r="Q369" i="2" s="1"/>
  <c r="V368" i="2"/>
  <c r="R957" i="2"/>
  <c r="U109" i="2"/>
  <c r="V109" i="2" s="1"/>
  <c r="K314" i="11" l="1"/>
  <c r="L314" i="11" s="1"/>
  <c r="I314" i="11"/>
  <c r="J314" i="11" s="1"/>
  <c r="A316" i="11"/>
  <c r="G315" i="11"/>
  <c r="W369" i="2"/>
  <c r="X369" i="2"/>
  <c r="P369" i="2"/>
  <c r="AA369" i="2"/>
  <c r="S369" i="2"/>
  <c r="U369" i="2" s="1"/>
  <c r="R109" i="2"/>
  <c r="Q110" i="2" s="1"/>
  <c r="K315" i="11" l="1"/>
  <c r="L315" i="11" s="1"/>
  <c r="I315" i="11"/>
  <c r="J315" i="11" s="1"/>
  <c r="A317" i="11"/>
  <c r="G316" i="11"/>
  <c r="R369" i="2"/>
  <c r="Q370" i="2" s="1"/>
  <c r="V369" i="2"/>
  <c r="R958" i="2"/>
  <c r="X110" i="2"/>
  <c r="W110" i="2"/>
  <c r="S110" i="2"/>
  <c r="O110" i="2"/>
  <c r="AA110" i="2"/>
  <c r="P110" i="2"/>
  <c r="K316" i="11" l="1"/>
  <c r="L316" i="11" s="1"/>
  <c r="I316" i="11"/>
  <c r="J316" i="11" s="1"/>
  <c r="A318" i="11"/>
  <c r="G317" i="11"/>
  <c r="AA370" i="2"/>
  <c r="P370" i="2"/>
  <c r="X370" i="2"/>
  <c r="S370" i="2"/>
  <c r="U370" i="2" s="1"/>
  <c r="W370" i="2"/>
  <c r="U110" i="2"/>
  <c r="V110" i="2" s="1"/>
  <c r="K317" i="11" l="1"/>
  <c r="L317" i="11" s="1"/>
  <c r="I317" i="11"/>
  <c r="J317" i="11" s="1"/>
  <c r="A319" i="11"/>
  <c r="G318" i="11"/>
  <c r="V370" i="2"/>
  <c r="R370" i="2"/>
  <c r="Q371" i="2" s="1"/>
  <c r="R959" i="2"/>
  <c r="R110" i="2"/>
  <c r="Q111" i="2" s="1"/>
  <c r="A320" i="11" l="1"/>
  <c r="G319" i="11"/>
  <c r="K318" i="11"/>
  <c r="L318" i="11" s="1"/>
  <c r="I318" i="11"/>
  <c r="J318" i="11" s="1"/>
  <c r="X371" i="2"/>
  <c r="AA371" i="2"/>
  <c r="P371" i="2"/>
  <c r="S371" i="2"/>
  <c r="U371" i="2" s="1"/>
  <c r="W371" i="2"/>
  <c r="AA111" i="2"/>
  <c r="S111" i="2"/>
  <c r="W111" i="2"/>
  <c r="P111" i="2"/>
  <c r="O111" i="2"/>
  <c r="X111" i="2"/>
  <c r="A321" i="11" l="1"/>
  <c r="G320" i="11"/>
  <c r="K319" i="11"/>
  <c r="L319" i="11" s="1"/>
  <c r="I319" i="11"/>
  <c r="J319" i="11" s="1"/>
  <c r="V371" i="2"/>
  <c r="R371" i="2"/>
  <c r="Q372" i="2" s="1"/>
  <c r="U111" i="2"/>
  <c r="V111" i="2" s="1"/>
  <c r="K320" i="11" l="1"/>
  <c r="L320" i="11" s="1"/>
  <c r="I320" i="11"/>
  <c r="J320" i="11" s="1"/>
  <c r="A322" i="11"/>
  <c r="G321" i="11"/>
  <c r="AA372" i="2"/>
  <c r="P372" i="2"/>
  <c r="X372" i="2"/>
  <c r="W372" i="2"/>
  <c r="S372" i="2"/>
  <c r="U372" i="2" s="1"/>
  <c r="R111" i="2"/>
  <c r="Q112" i="2" s="1"/>
  <c r="L321" i="11" l="1"/>
  <c r="K321" i="11"/>
  <c r="I321" i="11"/>
  <c r="J321" i="11" s="1"/>
  <c r="A323" i="11"/>
  <c r="G322" i="11"/>
  <c r="R372" i="2"/>
  <c r="Q373" i="2" s="1"/>
  <c r="V372" i="2"/>
  <c r="W112" i="2"/>
  <c r="P112" i="2"/>
  <c r="O112" i="2"/>
  <c r="S112" i="2"/>
  <c r="AA112" i="2"/>
  <c r="X112" i="2"/>
  <c r="K322" i="11" l="1"/>
  <c r="L322" i="11" s="1"/>
  <c r="I322" i="11"/>
  <c r="J322" i="11" s="1"/>
  <c r="A324" i="11"/>
  <c r="G323" i="11"/>
  <c r="S373" i="2"/>
  <c r="U373" i="2" s="1"/>
  <c r="P373" i="2"/>
  <c r="AA373" i="2"/>
  <c r="W373" i="2"/>
  <c r="X373" i="2"/>
  <c r="U112" i="2"/>
  <c r="V112" i="2" s="1"/>
  <c r="K323" i="11" l="1"/>
  <c r="L323" i="11" s="1"/>
  <c r="I323" i="11"/>
  <c r="J323" i="11" s="1"/>
  <c r="A325" i="11"/>
  <c r="G324" i="11"/>
  <c r="V373" i="2"/>
  <c r="R373" i="2"/>
  <c r="Q374" i="2" s="1"/>
  <c r="R112" i="2"/>
  <c r="Q113" i="2" s="1"/>
  <c r="A326" i="11" l="1"/>
  <c r="G325" i="11"/>
  <c r="K324" i="11"/>
  <c r="L324" i="11" s="1"/>
  <c r="I324" i="11"/>
  <c r="J324" i="11" s="1"/>
  <c r="S374" i="2"/>
  <c r="U374" i="2" s="1"/>
  <c r="X374" i="2"/>
  <c r="W374" i="2"/>
  <c r="P374" i="2"/>
  <c r="AA374" i="2"/>
  <c r="S113" i="2"/>
  <c r="AA113" i="2"/>
  <c r="X113" i="2"/>
  <c r="O113" i="2"/>
  <c r="P113" i="2"/>
  <c r="W113" i="2"/>
  <c r="R169" i="2"/>
  <c r="W170" i="2"/>
  <c r="X170" i="2"/>
  <c r="S170" i="2"/>
  <c r="U170" i="2" s="1"/>
  <c r="AA170" i="2"/>
  <c r="K325" i="11" l="1"/>
  <c r="L325" i="11" s="1"/>
  <c r="I325" i="11"/>
  <c r="J325" i="11" s="1"/>
  <c r="A327" i="11"/>
  <c r="G326" i="11"/>
  <c r="V374" i="2"/>
  <c r="R374" i="2"/>
  <c r="Q375" i="2" s="1"/>
  <c r="U113" i="2"/>
  <c r="V113" i="2" s="1"/>
  <c r="P171" i="2"/>
  <c r="V170" i="2"/>
  <c r="A328" i="11" l="1"/>
  <c r="G327" i="11"/>
  <c r="K326" i="11"/>
  <c r="L326" i="11" s="1"/>
  <c r="I326" i="11"/>
  <c r="J326" i="11" s="1"/>
  <c r="S375" i="2"/>
  <c r="U375" i="2" s="1"/>
  <c r="P375" i="2"/>
  <c r="AA375" i="2"/>
  <c r="X375" i="2"/>
  <c r="W375" i="2"/>
  <c r="R113" i="2"/>
  <c r="Q114" i="2" s="1"/>
  <c r="S171" i="2"/>
  <c r="U171" i="2" s="1"/>
  <c r="W171" i="2"/>
  <c r="AA171" i="2"/>
  <c r="X171" i="2"/>
  <c r="K327" i="11" l="1"/>
  <c r="L327" i="11" s="1"/>
  <c r="I327" i="11"/>
  <c r="J327" i="11" s="1"/>
  <c r="A329" i="11"/>
  <c r="G328" i="11"/>
  <c r="R375" i="2"/>
  <c r="Q376" i="2" s="1"/>
  <c r="V375" i="2"/>
  <c r="X114" i="2"/>
  <c r="AA114" i="2"/>
  <c r="S114" i="2"/>
  <c r="O114" i="2"/>
  <c r="P114" i="2"/>
  <c r="W114" i="2"/>
  <c r="V171" i="2"/>
  <c r="K328" i="11" l="1"/>
  <c r="L328" i="11" s="1"/>
  <c r="I328" i="11"/>
  <c r="J328" i="11" s="1"/>
  <c r="A330" i="11"/>
  <c r="G329" i="11"/>
  <c r="P376" i="2"/>
  <c r="W376" i="2"/>
  <c r="X376" i="2"/>
  <c r="AA376" i="2"/>
  <c r="S376" i="2"/>
  <c r="U376" i="2" s="1"/>
  <c r="U114" i="2"/>
  <c r="V114" i="2" s="1"/>
  <c r="P172" i="2"/>
  <c r="W172" i="2"/>
  <c r="AA172" i="2"/>
  <c r="S172" i="2"/>
  <c r="U172" i="2" s="1"/>
  <c r="X172" i="2"/>
  <c r="L329" i="11" l="1"/>
  <c r="K329" i="11"/>
  <c r="I329" i="11"/>
  <c r="J329" i="11" s="1"/>
  <c r="A331" i="11"/>
  <c r="G330" i="11"/>
  <c r="V376" i="2"/>
  <c r="R376" i="2"/>
  <c r="Q377" i="2" s="1"/>
  <c r="R114" i="2"/>
  <c r="Q115" i="2" s="1"/>
  <c r="V172" i="2"/>
  <c r="K330" i="11" l="1"/>
  <c r="L330" i="11" s="1"/>
  <c r="I330" i="11"/>
  <c r="J330" i="11" s="1"/>
  <c r="A332" i="11"/>
  <c r="G331" i="11"/>
  <c r="S377" i="2"/>
  <c r="U377" i="2" s="1"/>
  <c r="AA377" i="2"/>
  <c r="P377" i="2"/>
  <c r="W377" i="2"/>
  <c r="X377" i="2"/>
  <c r="O115" i="2"/>
  <c r="P115" i="2"/>
  <c r="S115" i="2"/>
  <c r="W115" i="2"/>
  <c r="X115" i="2"/>
  <c r="AA115" i="2"/>
  <c r="P173" i="2"/>
  <c r="AA173" i="2"/>
  <c r="W173" i="2"/>
  <c r="S173" i="2"/>
  <c r="U173" i="2" s="1"/>
  <c r="X173" i="2"/>
  <c r="K331" i="11" l="1"/>
  <c r="L331" i="11" s="1"/>
  <c r="I331" i="11"/>
  <c r="J331" i="11" s="1"/>
  <c r="A333" i="11"/>
  <c r="G332" i="11"/>
  <c r="R377" i="2"/>
  <c r="Q378" i="2" s="1"/>
  <c r="V377" i="2"/>
  <c r="U115" i="2"/>
  <c r="V115" i="2" s="1"/>
  <c r="V173" i="2"/>
  <c r="A334" i="11" l="1"/>
  <c r="G333" i="11"/>
  <c r="K332" i="11"/>
  <c r="L332" i="11" s="1"/>
  <c r="I332" i="11"/>
  <c r="J332" i="11" s="1"/>
  <c r="W378" i="2"/>
  <c r="AA378" i="2"/>
  <c r="S378" i="2"/>
  <c r="U378" i="2" s="1"/>
  <c r="P378" i="2"/>
  <c r="X378" i="2"/>
  <c r="R115" i="2"/>
  <c r="Q116" i="2" s="1"/>
  <c r="P174" i="2"/>
  <c r="AA174" i="2"/>
  <c r="X174" i="2"/>
  <c r="W174" i="2"/>
  <c r="S174" i="2"/>
  <c r="U174" i="2" s="1"/>
  <c r="L333" i="11" l="1"/>
  <c r="K333" i="11"/>
  <c r="I333" i="11"/>
  <c r="J333" i="11" s="1"/>
  <c r="A335" i="11"/>
  <c r="G334" i="11"/>
  <c r="R378" i="2"/>
  <c r="Q379" i="2" s="1"/>
  <c r="V378" i="2"/>
  <c r="X116" i="2"/>
  <c r="P116" i="2"/>
  <c r="AA116" i="2"/>
  <c r="W116" i="2"/>
  <c r="O116" i="2"/>
  <c r="S116" i="2"/>
  <c r="V174" i="2"/>
  <c r="K334" i="11" l="1"/>
  <c r="L334" i="11" s="1"/>
  <c r="I334" i="11"/>
  <c r="J334" i="11" s="1"/>
  <c r="A336" i="11"/>
  <c r="G335" i="11"/>
  <c r="S379" i="2"/>
  <c r="U379" i="2" s="1"/>
  <c r="AA379" i="2"/>
  <c r="P379" i="2"/>
  <c r="W379" i="2"/>
  <c r="X379" i="2"/>
  <c r="U116" i="2"/>
  <c r="V116" i="2" s="1"/>
  <c r="P175" i="2"/>
  <c r="W175" i="2"/>
  <c r="S175" i="2"/>
  <c r="U175" i="2" s="1"/>
  <c r="X175" i="2"/>
  <c r="AA175" i="2"/>
  <c r="A337" i="11" l="1"/>
  <c r="G336" i="11"/>
  <c r="K335" i="11"/>
  <c r="L335" i="11" s="1"/>
  <c r="I335" i="11"/>
  <c r="J335" i="11" s="1"/>
  <c r="R379" i="2"/>
  <c r="Q380" i="2" s="1"/>
  <c r="V379" i="2"/>
  <c r="R116" i="2"/>
  <c r="Q117" i="2" s="1"/>
  <c r="V175" i="2"/>
  <c r="L336" i="11" l="1"/>
  <c r="K336" i="11"/>
  <c r="I336" i="11"/>
  <c r="J336" i="11" s="1"/>
  <c r="A338" i="11"/>
  <c r="G337" i="11"/>
  <c r="AA380" i="2"/>
  <c r="P380" i="2"/>
  <c r="W380" i="2"/>
  <c r="X380" i="2"/>
  <c r="S380" i="2"/>
  <c r="U380" i="2" s="1"/>
  <c r="AA117" i="2"/>
  <c r="W117" i="2"/>
  <c r="X117" i="2"/>
  <c r="S117" i="2"/>
  <c r="O117" i="2"/>
  <c r="P117" i="2"/>
  <c r="P176" i="2"/>
  <c r="W176" i="2"/>
  <c r="X176" i="2"/>
  <c r="S176" i="2"/>
  <c r="U176" i="2" s="1"/>
  <c r="AA176" i="2"/>
  <c r="A339" i="11" l="1"/>
  <c r="G338" i="11"/>
  <c r="K337" i="11"/>
  <c r="L337" i="11" s="1"/>
  <c r="I337" i="11"/>
  <c r="J337" i="11" s="1"/>
  <c r="V380" i="2"/>
  <c r="R380" i="2"/>
  <c r="Q381" i="2" s="1"/>
  <c r="U117" i="2"/>
  <c r="V117" i="2" s="1"/>
  <c r="V176" i="2"/>
  <c r="K338" i="11" l="1"/>
  <c r="L338" i="11" s="1"/>
  <c r="I338" i="11"/>
  <c r="J338" i="11" s="1"/>
  <c r="A340" i="11"/>
  <c r="G339" i="11"/>
  <c r="AA381" i="2"/>
  <c r="P381" i="2"/>
  <c r="X381" i="2"/>
  <c r="W381" i="2"/>
  <c r="S381" i="2"/>
  <c r="U381" i="2" s="1"/>
  <c r="R117" i="2"/>
  <c r="Q118" i="2" s="1"/>
  <c r="P177" i="2"/>
  <c r="X177" i="2"/>
  <c r="AA177" i="2"/>
  <c r="W177" i="2"/>
  <c r="S177" i="2"/>
  <c r="U177" i="2" s="1"/>
  <c r="K339" i="11" l="1"/>
  <c r="L339" i="11" s="1"/>
  <c r="I339" i="11"/>
  <c r="J339" i="11" s="1"/>
  <c r="A341" i="11"/>
  <c r="G340" i="11"/>
  <c r="R381" i="2"/>
  <c r="Q382" i="2" s="1"/>
  <c r="V381" i="2"/>
  <c r="O118" i="2"/>
  <c r="X118" i="2"/>
  <c r="W118" i="2"/>
  <c r="P118" i="2"/>
  <c r="S118" i="2"/>
  <c r="AA118" i="2"/>
  <c r="V177" i="2"/>
  <c r="K340" i="11" l="1"/>
  <c r="L340" i="11" s="1"/>
  <c r="I340" i="11"/>
  <c r="J340" i="11" s="1"/>
  <c r="A342" i="11"/>
  <c r="G341" i="11"/>
  <c r="P382" i="2"/>
  <c r="AA382" i="2"/>
  <c r="W382" i="2"/>
  <c r="X382" i="2"/>
  <c r="S382" i="2"/>
  <c r="U382" i="2" s="1"/>
  <c r="U118" i="2"/>
  <c r="V118" i="2" s="1"/>
  <c r="P178" i="2"/>
  <c r="AA178" i="2"/>
  <c r="W178" i="2"/>
  <c r="S178" i="2"/>
  <c r="U178" i="2" s="1"/>
  <c r="X178" i="2"/>
  <c r="A343" i="11" l="1"/>
  <c r="G342" i="11"/>
  <c r="K341" i="11"/>
  <c r="L341" i="11" s="1"/>
  <c r="I341" i="11"/>
  <c r="J341" i="11" s="1"/>
  <c r="V382" i="2"/>
  <c r="R382" i="2"/>
  <c r="Q383" i="2" s="1"/>
  <c r="R118" i="2"/>
  <c r="Q119" i="2" s="1"/>
  <c r="V178" i="2"/>
  <c r="K342" i="11" l="1"/>
  <c r="L342" i="11" s="1"/>
  <c r="I342" i="11"/>
  <c r="J342" i="11" s="1"/>
  <c r="A344" i="11"/>
  <c r="G343" i="11"/>
  <c r="W383" i="2"/>
  <c r="S383" i="2"/>
  <c r="U383" i="2" s="1"/>
  <c r="P383" i="2"/>
  <c r="X383" i="2"/>
  <c r="AA383" i="2"/>
  <c r="X119" i="2"/>
  <c r="P119" i="2"/>
  <c r="W119" i="2"/>
  <c r="AA119" i="2"/>
  <c r="O119" i="2"/>
  <c r="S119" i="2"/>
  <c r="P179" i="2"/>
  <c r="AA179" i="2"/>
  <c r="W179" i="2"/>
  <c r="S179" i="2"/>
  <c r="U179" i="2" s="1"/>
  <c r="X179" i="2"/>
  <c r="K343" i="11" l="1"/>
  <c r="L343" i="11" s="1"/>
  <c r="I343" i="11"/>
  <c r="J343" i="11" s="1"/>
  <c r="A345" i="11"/>
  <c r="G344" i="11"/>
  <c r="V383" i="2"/>
  <c r="R383" i="2"/>
  <c r="Q384" i="2" s="1"/>
  <c r="U119" i="2"/>
  <c r="V119" i="2" s="1"/>
  <c r="V179" i="2"/>
  <c r="K344" i="11" l="1"/>
  <c r="L344" i="11" s="1"/>
  <c r="I344" i="11"/>
  <c r="J344" i="11" s="1"/>
  <c r="A346" i="11"/>
  <c r="G345" i="11"/>
  <c r="W384" i="2"/>
  <c r="X384" i="2"/>
  <c r="AA384" i="2"/>
  <c r="S384" i="2"/>
  <c r="U384" i="2" s="1"/>
  <c r="P384" i="2"/>
  <c r="R119" i="2"/>
  <c r="Q120" i="2" s="1"/>
  <c r="P180" i="2"/>
  <c r="S180" i="2"/>
  <c r="U180" i="2" s="1"/>
  <c r="X180" i="2"/>
  <c r="AA180" i="2"/>
  <c r="W180" i="2"/>
  <c r="K345" i="11" l="1"/>
  <c r="L345" i="11" s="1"/>
  <c r="I345" i="11"/>
  <c r="J345" i="11" s="1"/>
  <c r="A347" i="11"/>
  <c r="G346" i="11"/>
  <c r="V384" i="2"/>
  <c r="R384" i="2"/>
  <c r="Q385" i="2" s="1"/>
  <c r="S120" i="2"/>
  <c r="X120" i="2"/>
  <c r="P120" i="2"/>
  <c r="AA120" i="2"/>
  <c r="W120" i="2"/>
  <c r="O120" i="2"/>
  <c r="V180" i="2"/>
  <c r="K346" i="11" l="1"/>
  <c r="L346" i="11" s="1"/>
  <c r="I346" i="11"/>
  <c r="J346" i="11" s="1"/>
  <c r="A348" i="11"/>
  <c r="G347" i="11"/>
  <c r="W385" i="2"/>
  <c r="S385" i="2"/>
  <c r="U385" i="2" s="1"/>
  <c r="AA385" i="2"/>
  <c r="P385" i="2"/>
  <c r="X385" i="2"/>
  <c r="U120" i="2"/>
  <c r="V120" i="2" s="1"/>
  <c r="P181" i="2"/>
  <c r="X181" i="2"/>
  <c r="S181" i="2"/>
  <c r="U181" i="2" s="1"/>
  <c r="AA181" i="2"/>
  <c r="W181" i="2"/>
  <c r="K347" i="11" l="1"/>
  <c r="L347" i="11" s="1"/>
  <c r="I347" i="11"/>
  <c r="J347" i="11" s="1"/>
  <c r="A349" i="11"/>
  <c r="G348" i="11"/>
  <c r="V385" i="2"/>
  <c r="R385" i="2"/>
  <c r="Q386" i="2" s="1"/>
  <c r="R120" i="2"/>
  <c r="Q121" i="2" s="1"/>
  <c r="V181" i="2"/>
  <c r="K348" i="11" l="1"/>
  <c r="L348" i="11" s="1"/>
  <c r="I348" i="11"/>
  <c r="J348" i="11" s="1"/>
  <c r="A350" i="11"/>
  <c r="G349" i="11"/>
  <c r="S386" i="2"/>
  <c r="U386" i="2" s="1"/>
  <c r="X386" i="2"/>
  <c r="P386" i="2"/>
  <c r="AA386" i="2"/>
  <c r="W386" i="2"/>
  <c r="O121" i="2"/>
  <c r="P121" i="2"/>
  <c r="AA121" i="2"/>
  <c r="W121" i="2"/>
  <c r="S121" i="2"/>
  <c r="X121" i="2"/>
  <c r="P182" i="2"/>
  <c r="X182" i="2"/>
  <c r="W182" i="2"/>
  <c r="AA182" i="2"/>
  <c r="S182" i="2"/>
  <c r="U182" i="2" s="1"/>
  <c r="K349" i="11" l="1"/>
  <c r="L349" i="11" s="1"/>
  <c r="I349" i="11"/>
  <c r="J349" i="11" s="1"/>
  <c r="A351" i="11"/>
  <c r="G350" i="11"/>
  <c r="V386" i="2"/>
  <c r="R386" i="2"/>
  <c r="Q387" i="2" s="1"/>
  <c r="U121" i="2"/>
  <c r="V121" i="2" s="1"/>
  <c r="V182" i="2"/>
  <c r="A352" i="11" l="1"/>
  <c r="G351" i="11"/>
  <c r="K350" i="11"/>
  <c r="L350" i="11" s="1"/>
  <c r="I350" i="11"/>
  <c r="J350" i="11" s="1"/>
  <c r="X387" i="2"/>
  <c r="P387" i="2"/>
  <c r="AA387" i="2"/>
  <c r="S387" i="2"/>
  <c r="U387" i="2" s="1"/>
  <c r="W387" i="2"/>
  <c r="R121" i="2"/>
  <c r="Q122" i="2" s="1"/>
  <c r="P183" i="2"/>
  <c r="W183" i="2"/>
  <c r="X183" i="2"/>
  <c r="S183" i="2"/>
  <c r="U183" i="2" s="1"/>
  <c r="AA183" i="2"/>
  <c r="A353" i="11" l="1"/>
  <c r="G352" i="11"/>
  <c r="K351" i="11"/>
  <c r="L351" i="11" s="1"/>
  <c r="I351" i="11"/>
  <c r="J351" i="11" s="1"/>
  <c r="V387" i="2"/>
  <c r="R387" i="2"/>
  <c r="Q388" i="2" s="1"/>
  <c r="X122" i="2"/>
  <c r="W122" i="2"/>
  <c r="O122" i="2"/>
  <c r="AA122" i="2"/>
  <c r="P122" i="2"/>
  <c r="S122" i="2"/>
  <c r="V183" i="2"/>
  <c r="K352" i="11" l="1"/>
  <c r="L352" i="11" s="1"/>
  <c r="I352" i="11"/>
  <c r="J352" i="11" s="1"/>
  <c r="A354" i="11"/>
  <c r="G353" i="11"/>
  <c r="S388" i="2"/>
  <c r="U388" i="2" s="1"/>
  <c r="P388" i="2"/>
  <c r="W388" i="2"/>
  <c r="AA388" i="2"/>
  <c r="X388" i="2"/>
  <c r="U122" i="2"/>
  <c r="V122" i="2" s="1"/>
  <c r="P184" i="2"/>
  <c r="X184" i="2"/>
  <c r="W184" i="2"/>
  <c r="AA184" i="2"/>
  <c r="S184" i="2"/>
  <c r="U184" i="2" s="1"/>
  <c r="A355" i="11" l="1"/>
  <c r="G354" i="11"/>
  <c r="K353" i="11"/>
  <c r="L353" i="11" s="1"/>
  <c r="I353" i="11"/>
  <c r="J353" i="11" s="1"/>
  <c r="R388" i="2"/>
  <c r="Q389" i="2" s="1"/>
  <c r="V388" i="2"/>
  <c r="R122" i="2"/>
  <c r="Q123" i="2" s="1"/>
  <c r="V184" i="2"/>
  <c r="K354" i="11" l="1"/>
  <c r="L354" i="11" s="1"/>
  <c r="I354" i="11"/>
  <c r="J354" i="11" s="1"/>
  <c r="A356" i="11"/>
  <c r="G355" i="11"/>
  <c r="X389" i="2"/>
  <c r="W389" i="2"/>
  <c r="P389" i="2"/>
  <c r="S389" i="2"/>
  <c r="U389" i="2" s="1"/>
  <c r="AA389" i="2"/>
  <c r="O123" i="2"/>
  <c r="X123" i="2"/>
  <c r="S123" i="2"/>
  <c r="AA123" i="2"/>
  <c r="W123" i="2"/>
  <c r="P123" i="2"/>
  <c r="P185" i="2"/>
  <c r="AA185" i="2"/>
  <c r="S185" i="2"/>
  <c r="U185" i="2" s="1"/>
  <c r="X185" i="2"/>
  <c r="W185" i="2"/>
  <c r="K355" i="11" l="1"/>
  <c r="L355" i="11" s="1"/>
  <c r="I355" i="11"/>
  <c r="J355" i="11" s="1"/>
  <c r="A357" i="11"/>
  <c r="G356" i="11"/>
  <c r="V389" i="2"/>
  <c r="R389" i="2"/>
  <c r="Q390" i="2" s="1"/>
  <c r="U123" i="2"/>
  <c r="V123" i="2" s="1"/>
  <c r="V185" i="2"/>
  <c r="K356" i="11" l="1"/>
  <c r="L356" i="11" s="1"/>
  <c r="I356" i="11"/>
  <c r="J356" i="11" s="1"/>
  <c r="A358" i="11"/>
  <c r="G357" i="11"/>
  <c r="X390" i="2"/>
  <c r="AA390" i="2"/>
  <c r="W390" i="2"/>
  <c r="S390" i="2"/>
  <c r="U390" i="2" s="1"/>
  <c r="P390" i="2"/>
  <c r="R123" i="2"/>
  <c r="Q124" i="2" s="1"/>
  <c r="P186" i="2"/>
  <c r="S186" i="2"/>
  <c r="U186" i="2" s="1"/>
  <c r="X186" i="2"/>
  <c r="AA186" i="2"/>
  <c r="W186" i="2"/>
  <c r="A359" i="11" l="1"/>
  <c r="G358" i="11"/>
  <c r="K357" i="11"/>
  <c r="L357" i="11" s="1"/>
  <c r="I357" i="11"/>
  <c r="J357" i="11" s="1"/>
  <c r="R390" i="2"/>
  <c r="Q391" i="2" s="1"/>
  <c r="V390" i="2"/>
  <c r="X124" i="2"/>
  <c r="O124" i="2"/>
  <c r="P124" i="2"/>
  <c r="AA124" i="2"/>
  <c r="W124" i="2"/>
  <c r="S124" i="2"/>
  <c r="V186" i="2"/>
  <c r="A360" i="11" l="1"/>
  <c r="G359" i="11"/>
  <c r="K358" i="11"/>
  <c r="L358" i="11" s="1"/>
  <c r="I358" i="11"/>
  <c r="J358" i="11" s="1"/>
  <c r="P391" i="2"/>
  <c r="W391" i="2"/>
  <c r="AA391" i="2"/>
  <c r="X391" i="2"/>
  <c r="S391" i="2"/>
  <c r="U391" i="2" s="1"/>
  <c r="U124" i="2"/>
  <c r="V124" i="2" s="1"/>
  <c r="P187" i="2"/>
  <c r="AA187" i="2"/>
  <c r="X187" i="2"/>
  <c r="S187" i="2"/>
  <c r="U187" i="2" s="1"/>
  <c r="W187" i="2"/>
  <c r="A361" i="11" l="1"/>
  <c r="G360" i="11"/>
  <c r="K359" i="11"/>
  <c r="L359" i="11" s="1"/>
  <c r="I359" i="11"/>
  <c r="J359" i="11" s="1"/>
  <c r="R391" i="2"/>
  <c r="Q392" i="2" s="1"/>
  <c r="V391" i="2"/>
  <c r="R124" i="2"/>
  <c r="Q125" i="2" s="1"/>
  <c r="V187" i="2"/>
  <c r="K360" i="11" l="1"/>
  <c r="L360" i="11" s="1"/>
  <c r="I360" i="11"/>
  <c r="J360" i="11" s="1"/>
  <c r="A362" i="11"/>
  <c r="G361" i="11"/>
  <c r="W392" i="2"/>
  <c r="S392" i="2"/>
  <c r="U392" i="2" s="1"/>
  <c r="P392" i="2"/>
  <c r="X392" i="2"/>
  <c r="AA392" i="2"/>
  <c r="O125" i="2"/>
  <c r="P125" i="2"/>
  <c r="X125" i="2"/>
  <c r="W125" i="2"/>
  <c r="S125" i="2"/>
  <c r="AA125" i="2"/>
  <c r="P188" i="2"/>
  <c r="AA188" i="2"/>
  <c r="W188" i="2"/>
  <c r="X188" i="2"/>
  <c r="S188" i="2"/>
  <c r="U188" i="2" s="1"/>
  <c r="K361" i="11" l="1"/>
  <c r="L361" i="11" s="1"/>
  <c r="I361" i="11"/>
  <c r="J361" i="11" s="1"/>
  <c r="A363" i="11"/>
  <c r="G362" i="11"/>
  <c r="V392" i="2"/>
  <c r="R392" i="2"/>
  <c r="Q393" i="2" s="1"/>
  <c r="U125" i="2"/>
  <c r="V125" i="2" s="1"/>
  <c r="V188" i="2"/>
  <c r="K362" i="11" l="1"/>
  <c r="L362" i="11" s="1"/>
  <c r="I362" i="11"/>
  <c r="J362" i="11" s="1"/>
  <c r="A364" i="11"/>
  <c r="G363" i="11"/>
  <c r="P393" i="2"/>
  <c r="X393" i="2"/>
  <c r="S393" i="2"/>
  <c r="U393" i="2" s="1"/>
  <c r="W393" i="2"/>
  <c r="AA393" i="2"/>
  <c r="R125" i="2"/>
  <c r="Q126" i="2" s="1"/>
  <c r="P189" i="2"/>
  <c r="X189" i="2"/>
  <c r="AA189" i="2"/>
  <c r="S189" i="2"/>
  <c r="U189" i="2" s="1"/>
  <c r="W189" i="2"/>
  <c r="A365" i="11" l="1"/>
  <c r="G364" i="11"/>
  <c r="K363" i="11"/>
  <c r="L363" i="11" s="1"/>
  <c r="I363" i="11"/>
  <c r="J363" i="11" s="1"/>
  <c r="V393" i="2"/>
  <c r="R393" i="2"/>
  <c r="Q394" i="2" s="1"/>
  <c r="AA126" i="2"/>
  <c r="O126" i="2"/>
  <c r="P126" i="2"/>
  <c r="W126" i="2"/>
  <c r="S126" i="2"/>
  <c r="X126" i="2"/>
  <c r="V189" i="2"/>
  <c r="K364" i="11" l="1"/>
  <c r="L364" i="11" s="1"/>
  <c r="I364" i="11"/>
  <c r="J364" i="11" s="1"/>
  <c r="A366" i="11"/>
  <c r="G365" i="11"/>
  <c r="W394" i="2"/>
  <c r="P394" i="2"/>
  <c r="S394" i="2"/>
  <c r="U394" i="2" s="1"/>
  <c r="X394" i="2"/>
  <c r="AA394" i="2"/>
  <c r="U126" i="2"/>
  <c r="V126" i="2" s="1"/>
  <c r="S190" i="2"/>
  <c r="U190" i="2" s="1"/>
  <c r="X190" i="2"/>
  <c r="W190" i="2"/>
  <c r="P190" i="2"/>
  <c r="AA190" i="2"/>
  <c r="K365" i="11" l="1"/>
  <c r="L365" i="11" s="1"/>
  <c r="I365" i="11"/>
  <c r="J365" i="11" s="1"/>
  <c r="A367" i="11"/>
  <c r="G366" i="11"/>
  <c r="R394" i="2"/>
  <c r="Q395" i="2" s="1"/>
  <c r="V394" i="2"/>
  <c r="R126" i="2"/>
  <c r="Q127" i="2" s="1"/>
  <c r="V190" i="2"/>
  <c r="K366" i="11" l="1"/>
  <c r="L366" i="11" s="1"/>
  <c r="I366" i="11"/>
  <c r="J366" i="11" s="1"/>
  <c r="A368" i="11"/>
  <c r="G367" i="11"/>
  <c r="W395" i="2"/>
  <c r="S395" i="2"/>
  <c r="U395" i="2" s="1"/>
  <c r="X395" i="2"/>
  <c r="AA395" i="2"/>
  <c r="P395" i="2"/>
  <c r="S127" i="2"/>
  <c r="W127" i="2"/>
  <c r="X127" i="2"/>
  <c r="AA127" i="2"/>
  <c r="O127" i="2"/>
  <c r="P127" i="2"/>
  <c r="X191" i="2"/>
  <c r="S191" i="2"/>
  <c r="U191" i="2" s="1"/>
  <c r="AA191" i="2"/>
  <c r="P191" i="2"/>
  <c r="W191" i="2"/>
  <c r="K367" i="11" l="1"/>
  <c r="L367" i="11" s="1"/>
  <c r="I367" i="11"/>
  <c r="J367" i="11" s="1"/>
  <c r="A369" i="11"/>
  <c r="G368" i="11"/>
  <c r="R395" i="2"/>
  <c r="Q396" i="2" s="1"/>
  <c r="V395" i="2"/>
  <c r="U127" i="2"/>
  <c r="V127" i="2" s="1"/>
  <c r="V191" i="2"/>
  <c r="K368" i="11" l="1"/>
  <c r="L368" i="11" s="1"/>
  <c r="I368" i="11"/>
  <c r="J368" i="11" s="1"/>
  <c r="A370" i="11"/>
  <c r="G369" i="11"/>
  <c r="S396" i="2"/>
  <c r="U396" i="2" s="1"/>
  <c r="W396" i="2"/>
  <c r="AA396" i="2"/>
  <c r="P396" i="2"/>
  <c r="X396" i="2"/>
  <c r="R127" i="2"/>
  <c r="Q128" i="2" s="1"/>
  <c r="X192" i="2"/>
  <c r="W192" i="2"/>
  <c r="S192" i="2"/>
  <c r="U192" i="2" s="1"/>
  <c r="AA192" i="2"/>
  <c r="P192" i="2"/>
  <c r="A371" i="11" l="1"/>
  <c r="G370" i="11"/>
  <c r="K369" i="11"/>
  <c r="L369" i="11" s="1"/>
  <c r="I369" i="11"/>
  <c r="J369" i="11" s="1"/>
  <c r="R396" i="2"/>
  <c r="Q397" i="2" s="1"/>
  <c r="V396" i="2"/>
  <c r="O128" i="2"/>
  <c r="S128" i="2"/>
  <c r="X128" i="2"/>
  <c r="P128" i="2"/>
  <c r="AA128" i="2"/>
  <c r="W128" i="2"/>
  <c r="V192" i="2"/>
  <c r="K370" i="11" l="1"/>
  <c r="L370" i="11" s="1"/>
  <c r="I370" i="11"/>
  <c r="J370" i="11" s="1"/>
  <c r="A372" i="11"/>
  <c r="G371" i="11"/>
  <c r="P397" i="2"/>
  <c r="X397" i="2"/>
  <c r="S397" i="2"/>
  <c r="U397" i="2" s="1"/>
  <c r="AA397" i="2"/>
  <c r="W397" i="2"/>
  <c r="U128" i="2"/>
  <c r="V128" i="2" s="1"/>
  <c r="X193" i="2"/>
  <c r="W193" i="2"/>
  <c r="AA193" i="2"/>
  <c r="P193" i="2"/>
  <c r="S193" i="2"/>
  <c r="U193" i="2" s="1"/>
  <c r="A373" i="11" l="1"/>
  <c r="G372" i="11"/>
  <c r="K371" i="11"/>
  <c r="L371" i="11" s="1"/>
  <c r="I371" i="11"/>
  <c r="J371" i="11" s="1"/>
  <c r="R397" i="2"/>
  <c r="Q398" i="2" s="1"/>
  <c r="V397" i="2"/>
  <c r="R128" i="2"/>
  <c r="Q129" i="2" s="1"/>
  <c r="V193" i="2"/>
  <c r="K372" i="11" l="1"/>
  <c r="L372" i="11" s="1"/>
  <c r="I372" i="11"/>
  <c r="J372" i="11" s="1"/>
  <c r="A374" i="11"/>
  <c r="G373" i="11"/>
  <c r="S398" i="2"/>
  <c r="U398" i="2" s="1"/>
  <c r="AA398" i="2"/>
  <c r="X398" i="2"/>
  <c r="P398" i="2"/>
  <c r="W398" i="2"/>
  <c r="X129" i="2"/>
  <c r="AA129" i="2"/>
  <c r="O129" i="2"/>
  <c r="P129" i="2"/>
  <c r="W129" i="2"/>
  <c r="S129" i="2"/>
  <c r="W194" i="2"/>
  <c r="X194" i="2"/>
  <c r="S194" i="2"/>
  <c r="U194" i="2" s="1"/>
  <c r="AA194" i="2"/>
  <c r="P194" i="2"/>
  <c r="A375" i="11" l="1"/>
  <c r="G374" i="11"/>
  <c r="K373" i="11"/>
  <c r="L373" i="11" s="1"/>
  <c r="I373" i="11"/>
  <c r="J373" i="11" s="1"/>
  <c r="R398" i="2"/>
  <c r="Q399" i="2" s="1"/>
  <c r="V398" i="2"/>
  <c r="U129" i="2"/>
  <c r="V129" i="2" s="1"/>
  <c r="V194" i="2"/>
  <c r="K374" i="11" l="1"/>
  <c r="L374" i="11" s="1"/>
  <c r="I374" i="11"/>
  <c r="J374" i="11" s="1"/>
  <c r="A376" i="11"/>
  <c r="G375" i="11"/>
  <c r="W399" i="2"/>
  <c r="S399" i="2"/>
  <c r="U399" i="2" s="1"/>
  <c r="AA399" i="2"/>
  <c r="X399" i="2"/>
  <c r="P399" i="2"/>
  <c r="R129" i="2"/>
  <c r="Q130" i="2" s="1"/>
  <c r="P195" i="2"/>
  <c r="S195" i="2"/>
  <c r="U195" i="2" s="1"/>
  <c r="W195" i="2"/>
  <c r="AA195" i="2"/>
  <c r="X195" i="2"/>
  <c r="K375" i="11" l="1"/>
  <c r="L375" i="11" s="1"/>
  <c r="I375" i="11"/>
  <c r="J375" i="11" s="1"/>
  <c r="A377" i="11"/>
  <c r="G376" i="11"/>
  <c r="R399" i="2"/>
  <c r="Q400" i="2" s="1"/>
  <c r="V399" i="2"/>
  <c r="AA130" i="2"/>
  <c r="S130" i="2"/>
  <c r="U130" i="2" s="1"/>
  <c r="X130" i="2"/>
  <c r="W130" i="2"/>
  <c r="O130" i="2"/>
  <c r="P130" i="2"/>
  <c r="V195" i="2"/>
  <c r="K376" i="11" l="1"/>
  <c r="L376" i="11" s="1"/>
  <c r="I376" i="11"/>
  <c r="J376" i="11" s="1"/>
  <c r="A378" i="11"/>
  <c r="G377" i="11"/>
  <c r="P400" i="2"/>
  <c r="S400" i="2"/>
  <c r="U400" i="2" s="1"/>
  <c r="AA400" i="2"/>
  <c r="X400" i="2"/>
  <c r="W400" i="2"/>
  <c r="R130" i="2"/>
  <c r="Q131" i="2" s="1"/>
  <c r="V130" i="2"/>
  <c r="S196" i="2"/>
  <c r="U196" i="2" s="1"/>
  <c r="X196" i="2"/>
  <c r="AA196" i="2"/>
  <c r="P196" i="2"/>
  <c r="W196" i="2"/>
  <c r="K377" i="11" l="1"/>
  <c r="L377" i="11" s="1"/>
  <c r="I377" i="11"/>
  <c r="J377" i="11" s="1"/>
  <c r="A379" i="11"/>
  <c r="G378" i="11"/>
  <c r="R400" i="2"/>
  <c r="Q401" i="2" s="1"/>
  <c r="V400" i="2"/>
  <c r="O131" i="2"/>
  <c r="S131" i="2"/>
  <c r="U131" i="2" s="1"/>
  <c r="P131" i="2"/>
  <c r="W131" i="2"/>
  <c r="AA131" i="2"/>
  <c r="X131" i="2"/>
  <c r="V196" i="2"/>
  <c r="A380" i="11" l="1"/>
  <c r="G379" i="11"/>
  <c r="K378" i="11"/>
  <c r="L378" i="11" s="1"/>
  <c r="I378" i="11"/>
  <c r="J378" i="11" s="1"/>
  <c r="W401" i="2"/>
  <c r="X401" i="2"/>
  <c r="S401" i="2"/>
  <c r="U401" i="2" s="1"/>
  <c r="P401" i="2"/>
  <c r="AA401" i="2"/>
  <c r="R131" i="2"/>
  <c r="Q132" i="2" s="1"/>
  <c r="P132" i="2" s="1"/>
  <c r="V131" i="2"/>
  <c r="X197" i="2"/>
  <c r="S197" i="2"/>
  <c r="U197" i="2" s="1"/>
  <c r="P197" i="2"/>
  <c r="W197" i="2"/>
  <c r="AA197" i="2"/>
  <c r="A381" i="11" l="1"/>
  <c r="G380" i="11"/>
  <c r="K379" i="11"/>
  <c r="L379" i="11" s="1"/>
  <c r="I379" i="11"/>
  <c r="J379" i="11" s="1"/>
  <c r="V401" i="2"/>
  <c r="R401" i="2"/>
  <c r="Q402" i="2" s="1"/>
  <c r="O132" i="2"/>
  <c r="S132" i="2"/>
  <c r="X132" i="2"/>
  <c r="AA132" i="2"/>
  <c r="W132" i="2"/>
  <c r="V197" i="2"/>
  <c r="K380" i="11" l="1"/>
  <c r="L380" i="11" s="1"/>
  <c r="I380" i="11"/>
  <c r="J380" i="11" s="1"/>
  <c r="A382" i="11"/>
  <c r="G381" i="11"/>
  <c r="S402" i="2"/>
  <c r="U402" i="2" s="1"/>
  <c r="W402" i="2"/>
  <c r="X402" i="2"/>
  <c r="AA402" i="2"/>
  <c r="P402" i="2"/>
  <c r="U132" i="2"/>
  <c r="R132" i="2" s="1"/>
  <c r="Q133" i="2" s="1"/>
  <c r="S198" i="2"/>
  <c r="U198" i="2" s="1"/>
  <c r="X198" i="2"/>
  <c r="W198" i="2"/>
  <c r="P198" i="2"/>
  <c r="AA198" i="2"/>
  <c r="A383" i="11" l="1"/>
  <c r="G382" i="11"/>
  <c r="K381" i="11"/>
  <c r="L381" i="11" s="1"/>
  <c r="I381" i="11"/>
  <c r="J381" i="11" s="1"/>
  <c r="V402" i="2"/>
  <c r="R402" i="2"/>
  <c r="Q403" i="2" s="1"/>
  <c r="W133" i="2"/>
  <c r="AA133" i="2"/>
  <c r="O133" i="2"/>
  <c r="S133" i="2"/>
  <c r="X133" i="2"/>
  <c r="P133" i="2"/>
  <c r="V132" i="2"/>
  <c r="V198" i="2"/>
  <c r="K382" i="11" l="1"/>
  <c r="L382" i="11" s="1"/>
  <c r="I382" i="11"/>
  <c r="J382" i="11" s="1"/>
  <c r="A384" i="11"/>
  <c r="G383" i="11"/>
  <c r="W403" i="2"/>
  <c r="AA403" i="2"/>
  <c r="S403" i="2"/>
  <c r="U403" i="2" s="1"/>
  <c r="X403" i="2"/>
  <c r="P403" i="2"/>
  <c r="U133" i="2"/>
  <c r="R133" i="2" s="1"/>
  <c r="Q134" i="2" s="1"/>
  <c r="X199" i="2"/>
  <c r="AA199" i="2"/>
  <c r="S199" i="2"/>
  <c r="U199" i="2" s="1"/>
  <c r="P199" i="2"/>
  <c r="W199" i="2"/>
  <c r="K383" i="11" l="1"/>
  <c r="L383" i="11" s="1"/>
  <c r="I383" i="11"/>
  <c r="J383" i="11" s="1"/>
  <c r="A385" i="11"/>
  <c r="G384" i="11"/>
  <c r="V403" i="2"/>
  <c r="R403" i="2"/>
  <c r="Q404" i="2" s="1"/>
  <c r="O134" i="2"/>
  <c r="S134" i="2"/>
  <c r="W134" i="2"/>
  <c r="P134" i="2"/>
  <c r="AA134" i="2"/>
  <c r="X134" i="2"/>
  <c r="V133" i="2"/>
  <c r="V199" i="2"/>
  <c r="K384" i="11" l="1"/>
  <c r="L384" i="11" s="1"/>
  <c r="I384" i="11"/>
  <c r="J384" i="11" s="1"/>
  <c r="A386" i="11"/>
  <c r="G385" i="11"/>
  <c r="W404" i="2"/>
  <c r="P404" i="2"/>
  <c r="X404" i="2"/>
  <c r="AA404" i="2"/>
  <c r="S404" i="2"/>
  <c r="U404" i="2" s="1"/>
  <c r="U134" i="2"/>
  <c r="R134" i="2" s="1"/>
  <c r="Q135" i="2" s="1"/>
  <c r="X200" i="2"/>
  <c r="W200" i="2"/>
  <c r="P200" i="2"/>
  <c r="S200" i="2"/>
  <c r="U200" i="2" s="1"/>
  <c r="AA200" i="2"/>
  <c r="K385" i="11" l="1"/>
  <c r="L385" i="11" s="1"/>
  <c r="I385" i="11"/>
  <c r="J385" i="11" s="1"/>
  <c r="A387" i="11"/>
  <c r="G386" i="11"/>
  <c r="R404" i="2"/>
  <c r="Q405" i="2" s="1"/>
  <c r="V404" i="2"/>
  <c r="AA135" i="2"/>
  <c r="S135" i="2"/>
  <c r="P135" i="2"/>
  <c r="X135" i="2"/>
  <c r="W135" i="2"/>
  <c r="O135" i="2"/>
  <c r="V134" i="2"/>
  <c r="V200" i="2"/>
  <c r="I386" i="11" l="1"/>
  <c r="J386" i="11" s="1"/>
  <c r="K386" i="11"/>
  <c r="L386" i="11" s="1"/>
  <c r="A388" i="11"/>
  <c r="G387" i="11"/>
  <c r="W405" i="2"/>
  <c r="AA405" i="2"/>
  <c r="X405" i="2"/>
  <c r="P405" i="2"/>
  <c r="S405" i="2"/>
  <c r="U405" i="2" s="1"/>
  <c r="U135" i="2"/>
  <c r="R135" i="2" s="1"/>
  <c r="Q136" i="2" s="1"/>
  <c r="S201" i="2"/>
  <c r="U201" i="2" s="1"/>
  <c r="W201" i="2"/>
  <c r="AA201" i="2"/>
  <c r="P201" i="2"/>
  <c r="X201" i="2"/>
  <c r="K387" i="11" l="1"/>
  <c r="L387" i="11" s="1"/>
  <c r="I387" i="11"/>
  <c r="J387" i="11" s="1"/>
  <c r="A389" i="11"/>
  <c r="G388" i="11"/>
  <c r="V405" i="2"/>
  <c r="R405" i="2"/>
  <c r="Q406" i="2" s="1"/>
  <c r="P136" i="2"/>
  <c r="O136" i="2"/>
  <c r="AA136" i="2"/>
  <c r="X136" i="2"/>
  <c r="W136" i="2"/>
  <c r="S136" i="2"/>
  <c r="V135" i="2"/>
  <c r="V201" i="2"/>
  <c r="A390" i="11" l="1"/>
  <c r="G389" i="11"/>
  <c r="K388" i="11"/>
  <c r="L388" i="11" s="1"/>
  <c r="I388" i="11"/>
  <c r="J388" i="11" s="1"/>
  <c r="X406" i="2"/>
  <c r="AA406" i="2"/>
  <c r="P406" i="2"/>
  <c r="W406" i="2"/>
  <c r="S406" i="2"/>
  <c r="U406" i="2" s="1"/>
  <c r="U136" i="2"/>
  <c r="R136" i="2" s="1"/>
  <c r="Q137" i="2" s="1"/>
  <c r="W202" i="2"/>
  <c r="X202" i="2"/>
  <c r="S202" i="2"/>
  <c r="U202" i="2" s="1"/>
  <c r="P202" i="2"/>
  <c r="AA202" i="2"/>
  <c r="K389" i="11" l="1"/>
  <c r="L389" i="11" s="1"/>
  <c r="I389" i="11"/>
  <c r="J389" i="11" s="1"/>
  <c r="A391" i="11"/>
  <c r="G390" i="11"/>
  <c r="R406" i="2"/>
  <c r="Q407" i="2" s="1"/>
  <c r="V406" i="2"/>
  <c r="O137" i="2"/>
  <c r="P137" i="2"/>
  <c r="AA137" i="2"/>
  <c r="X137" i="2"/>
  <c r="S137" i="2"/>
  <c r="W137" i="2"/>
  <c r="V136" i="2"/>
  <c r="V202" i="2"/>
  <c r="K390" i="11" l="1"/>
  <c r="L390" i="11" s="1"/>
  <c r="I390" i="11"/>
  <c r="J390" i="11" s="1"/>
  <c r="A392" i="11"/>
  <c r="G391" i="11"/>
  <c r="W407" i="2"/>
  <c r="P407" i="2"/>
  <c r="X407" i="2"/>
  <c r="S407" i="2"/>
  <c r="U407" i="2" s="1"/>
  <c r="AA407" i="2"/>
  <c r="U137" i="2"/>
  <c r="R137" i="2" s="1"/>
  <c r="Q138" i="2" s="1"/>
  <c r="X203" i="2"/>
  <c r="W203" i="2"/>
  <c r="S203" i="2"/>
  <c r="U203" i="2" s="1"/>
  <c r="P203" i="2"/>
  <c r="AA203" i="2"/>
  <c r="K391" i="11" l="1"/>
  <c r="L391" i="11" s="1"/>
  <c r="I391" i="11"/>
  <c r="J391" i="11" s="1"/>
  <c r="A393" i="11"/>
  <c r="G392" i="11"/>
  <c r="R407" i="2"/>
  <c r="Q408" i="2" s="1"/>
  <c r="V407" i="2"/>
  <c r="W138" i="2"/>
  <c r="P138" i="2"/>
  <c r="O138" i="2"/>
  <c r="AA138" i="2"/>
  <c r="S138" i="2"/>
  <c r="X138" i="2"/>
  <c r="V137" i="2"/>
  <c r="V203" i="2"/>
  <c r="A394" i="11" l="1"/>
  <c r="G393" i="11"/>
  <c r="K392" i="11"/>
  <c r="L392" i="11" s="1"/>
  <c r="I392" i="11"/>
  <c r="J392" i="11" s="1"/>
  <c r="AA408" i="2"/>
  <c r="W408" i="2"/>
  <c r="P408" i="2"/>
  <c r="S408" i="2"/>
  <c r="U408" i="2" s="1"/>
  <c r="X408" i="2"/>
  <c r="U138" i="2"/>
  <c r="R138" i="2" s="1"/>
  <c r="Q139" i="2" s="1"/>
  <c r="W204" i="2"/>
  <c r="AA204" i="2"/>
  <c r="P204" i="2"/>
  <c r="S204" i="2"/>
  <c r="U204" i="2" s="1"/>
  <c r="X204" i="2"/>
  <c r="A395" i="11" l="1"/>
  <c r="G394" i="11"/>
  <c r="K393" i="11"/>
  <c r="L393" i="11" s="1"/>
  <c r="I393" i="11"/>
  <c r="J393" i="11" s="1"/>
  <c r="V408" i="2"/>
  <c r="R408" i="2"/>
  <c r="Q409" i="2" s="1"/>
  <c r="AA139" i="2"/>
  <c r="X139" i="2"/>
  <c r="W139" i="2"/>
  <c r="P139" i="2"/>
  <c r="O139" i="2"/>
  <c r="S139" i="2"/>
  <c r="V138" i="2"/>
  <c r="V204" i="2"/>
  <c r="K394" i="11" l="1"/>
  <c r="L394" i="11" s="1"/>
  <c r="I394" i="11"/>
  <c r="J394" i="11" s="1"/>
  <c r="A396" i="11"/>
  <c r="G395" i="11"/>
  <c r="S409" i="2"/>
  <c r="U409" i="2" s="1"/>
  <c r="X409" i="2"/>
  <c r="P409" i="2"/>
  <c r="W409" i="2"/>
  <c r="AA409" i="2"/>
  <c r="U139" i="2"/>
  <c r="R139" i="2" s="1"/>
  <c r="Q140" i="2" s="1"/>
  <c r="W205" i="2"/>
  <c r="AA205" i="2"/>
  <c r="P205" i="2"/>
  <c r="S205" i="2"/>
  <c r="U205" i="2" s="1"/>
  <c r="X205" i="2"/>
  <c r="K395" i="11" l="1"/>
  <c r="L395" i="11" s="1"/>
  <c r="I395" i="11"/>
  <c r="J395" i="11" s="1"/>
  <c r="A397" i="11"/>
  <c r="G396" i="11"/>
  <c r="V409" i="2"/>
  <c r="R409" i="2"/>
  <c r="Q410" i="2" s="1"/>
  <c r="P140" i="2"/>
  <c r="O140" i="2"/>
  <c r="S140" i="2"/>
  <c r="U140" i="2" s="1"/>
  <c r="AA140" i="2"/>
  <c r="W140" i="2"/>
  <c r="X140" i="2"/>
  <c r="V139" i="2"/>
  <c r="V205" i="2"/>
  <c r="A398" i="11" l="1"/>
  <c r="G397" i="11"/>
  <c r="K396" i="11"/>
  <c r="L396" i="11" s="1"/>
  <c r="I396" i="11"/>
  <c r="J396" i="11" s="1"/>
  <c r="AA410" i="2"/>
  <c r="P410" i="2"/>
  <c r="W410" i="2"/>
  <c r="S410" i="2"/>
  <c r="U410" i="2" s="1"/>
  <c r="X410" i="2"/>
  <c r="V140" i="2"/>
  <c r="R140" i="2"/>
  <c r="Q141" i="2" s="1"/>
  <c r="AA206" i="2"/>
  <c r="X206" i="2"/>
  <c r="S206" i="2"/>
  <c r="U206" i="2" s="1"/>
  <c r="W206" i="2"/>
  <c r="P206" i="2"/>
  <c r="K397" i="11" l="1"/>
  <c r="L397" i="11" s="1"/>
  <c r="I397" i="11"/>
  <c r="J397" i="11" s="1"/>
  <c r="A399" i="11"/>
  <c r="G398" i="11"/>
  <c r="R410" i="2"/>
  <c r="Q411" i="2" s="1"/>
  <c r="V410" i="2"/>
  <c r="W141" i="2"/>
  <c r="O141" i="2"/>
  <c r="S141" i="2"/>
  <c r="U141" i="2" s="1"/>
  <c r="AA141" i="2"/>
  <c r="P141" i="2"/>
  <c r="X141" i="2"/>
  <c r="V206" i="2"/>
  <c r="K398" i="11" l="1"/>
  <c r="L398" i="11" s="1"/>
  <c r="I398" i="11"/>
  <c r="J398" i="11" s="1"/>
  <c r="A400" i="11"/>
  <c r="G399" i="11"/>
  <c r="P411" i="2"/>
  <c r="S411" i="2"/>
  <c r="U411" i="2" s="1"/>
  <c r="X411" i="2"/>
  <c r="W411" i="2"/>
  <c r="AA411" i="2"/>
  <c r="R141" i="2"/>
  <c r="Q142" i="2" s="1"/>
  <c r="V141" i="2"/>
  <c r="AA207" i="2"/>
  <c r="W207" i="2"/>
  <c r="P207" i="2"/>
  <c r="X207" i="2"/>
  <c r="S207" i="2"/>
  <c r="U207" i="2" s="1"/>
  <c r="K399" i="11" l="1"/>
  <c r="L399" i="11" s="1"/>
  <c r="I399" i="11"/>
  <c r="J399" i="11" s="1"/>
  <c r="A401" i="11"/>
  <c r="G400" i="11"/>
  <c r="V411" i="2"/>
  <c r="R411" i="2"/>
  <c r="Q412" i="2" s="1"/>
  <c r="W142" i="2"/>
  <c r="AA142" i="2"/>
  <c r="X142" i="2"/>
  <c r="O142" i="2"/>
  <c r="P142" i="2"/>
  <c r="S142" i="2"/>
  <c r="U142" i="2" s="1"/>
  <c r="V207" i="2"/>
  <c r="K400" i="11" l="1"/>
  <c r="L400" i="11" s="1"/>
  <c r="I400" i="11"/>
  <c r="J400" i="11" s="1"/>
  <c r="A402" i="11"/>
  <c r="G401" i="11"/>
  <c r="P412" i="2"/>
  <c r="X412" i="2"/>
  <c r="AA412" i="2"/>
  <c r="S412" i="2"/>
  <c r="U412" i="2" s="1"/>
  <c r="W412" i="2"/>
  <c r="V142" i="2"/>
  <c r="R142" i="2"/>
  <c r="Q143" i="2" s="1"/>
  <c r="W208" i="2"/>
  <c r="S208" i="2"/>
  <c r="U208" i="2" s="1"/>
  <c r="AA208" i="2"/>
  <c r="X208" i="2"/>
  <c r="P208" i="2"/>
  <c r="A403" i="11" l="1"/>
  <c r="G402" i="11"/>
  <c r="K401" i="11"/>
  <c r="L401" i="11" s="1"/>
  <c r="I401" i="11"/>
  <c r="J401" i="11" s="1"/>
  <c r="R412" i="2"/>
  <c r="Q413" i="2" s="1"/>
  <c r="V412" i="2"/>
  <c r="P143" i="2"/>
  <c r="X143" i="2"/>
  <c r="W143" i="2"/>
  <c r="O143" i="2"/>
  <c r="AA143" i="2"/>
  <c r="S143" i="2"/>
  <c r="U143" i="2" s="1"/>
  <c r="V208" i="2"/>
  <c r="K402" i="11" l="1"/>
  <c r="L402" i="11" s="1"/>
  <c r="I402" i="11"/>
  <c r="J402" i="11" s="1"/>
  <c r="A404" i="11"/>
  <c r="G403" i="11"/>
  <c r="AA413" i="2"/>
  <c r="X413" i="2"/>
  <c r="P413" i="2"/>
  <c r="W413" i="2"/>
  <c r="S413" i="2"/>
  <c r="U413" i="2" s="1"/>
  <c r="R143" i="2"/>
  <c r="Q144" i="2" s="1"/>
  <c r="V143" i="2"/>
  <c r="S209" i="2"/>
  <c r="U209" i="2" s="1"/>
  <c r="P209" i="2"/>
  <c r="X209" i="2"/>
  <c r="AA209" i="2"/>
  <c r="W209" i="2"/>
  <c r="K403" i="11" l="1"/>
  <c r="L403" i="11" s="1"/>
  <c r="I403" i="11"/>
  <c r="J403" i="11" s="1"/>
  <c r="A405" i="11"/>
  <c r="G404" i="11"/>
  <c r="V413" i="2"/>
  <c r="R413" i="2"/>
  <c r="Q414" i="2" s="1"/>
  <c r="X144" i="2"/>
  <c r="S144" i="2"/>
  <c r="U144" i="2" s="1"/>
  <c r="W144" i="2"/>
  <c r="O144" i="2"/>
  <c r="AA144" i="2"/>
  <c r="P144" i="2"/>
  <c r="V209" i="2"/>
  <c r="A406" i="11" l="1"/>
  <c r="G405" i="11"/>
  <c r="K404" i="11"/>
  <c r="L404" i="11" s="1"/>
  <c r="I404" i="11"/>
  <c r="J404" i="11" s="1"/>
  <c r="S414" i="2"/>
  <c r="U414" i="2" s="1"/>
  <c r="AA414" i="2"/>
  <c r="X414" i="2"/>
  <c r="P414" i="2"/>
  <c r="W414" i="2"/>
  <c r="R144" i="2"/>
  <c r="Q145" i="2" s="1"/>
  <c r="V144" i="2"/>
  <c r="S210" i="2"/>
  <c r="U210" i="2" s="1"/>
  <c r="AA210" i="2"/>
  <c r="X210" i="2"/>
  <c r="W210" i="2"/>
  <c r="P210" i="2"/>
  <c r="K405" i="11" l="1"/>
  <c r="L405" i="11" s="1"/>
  <c r="I405" i="11"/>
  <c r="J405" i="11" s="1"/>
  <c r="A407" i="11"/>
  <c r="G406" i="11"/>
  <c r="V414" i="2"/>
  <c r="R414" i="2"/>
  <c r="Q415" i="2" s="1"/>
  <c r="W145" i="2"/>
  <c r="AA145" i="2"/>
  <c r="O145" i="2"/>
  <c r="S145" i="2"/>
  <c r="U145" i="2" s="1"/>
  <c r="X145" i="2"/>
  <c r="P145" i="2"/>
  <c r="V210" i="2"/>
  <c r="K406" i="11" l="1"/>
  <c r="L406" i="11" s="1"/>
  <c r="I406" i="11"/>
  <c r="J406" i="11" s="1"/>
  <c r="A408" i="11"/>
  <c r="G407" i="11"/>
  <c r="S415" i="2"/>
  <c r="U415" i="2" s="1"/>
  <c r="X415" i="2"/>
  <c r="P415" i="2"/>
  <c r="AA415" i="2"/>
  <c r="W415" i="2"/>
  <c r="R145" i="2"/>
  <c r="Q146" i="2" s="1"/>
  <c r="V145" i="2"/>
  <c r="W211" i="2"/>
  <c r="AA211" i="2"/>
  <c r="S211" i="2"/>
  <c r="U211" i="2" s="1"/>
  <c r="P211" i="2"/>
  <c r="X211" i="2"/>
  <c r="A409" i="11" l="1"/>
  <c r="G408" i="11"/>
  <c r="K407" i="11"/>
  <c r="L407" i="11" s="1"/>
  <c r="I407" i="11"/>
  <c r="J407" i="11" s="1"/>
  <c r="R415" i="2"/>
  <c r="Q416" i="2" s="1"/>
  <c r="V415" i="2"/>
  <c r="O146" i="2"/>
  <c r="S146" i="2"/>
  <c r="U146" i="2" s="1"/>
  <c r="AA146" i="2"/>
  <c r="X146" i="2"/>
  <c r="W146" i="2"/>
  <c r="P146" i="2"/>
  <c r="V211" i="2"/>
  <c r="K408" i="11" l="1"/>
  <c r="L408" i="11" s="1"/>
  <c r="I408" i="11"/>
  <c r="J408" i="11" s="1"/>
  <c r="A410" i="11"/>
  <c r="G409" i="11"/>
  <c r="P416" i="2"/>
  <c r="S416" i="2"/>
  <c r="U416" i="2" s="1"/>
  <c r="AA416" i="2"/>
  <c r="X416" i="2"/>
  <c r="W416" i="2"/>
  <c r="R146" i="2"/>
  <c r="Q147" i="2" s="1"/>
  <c r="V146" i="2"/>
  <c r="S212" i="2"/>
  <c r="U212" i="2" s="1"/>
  <c r="W212" i="2"/>
  <c r="X212" i="2"/>
  <c r="AA212" i="2"/>
  <c r="P212" i="2"/>
  <c r="L409" i="11" l="1"/>
  <c r="K409" i="11"/>
  <c r="I409" i="11"/>
  <c r="J409" i="11" s="1"/>
  <c r="A411" i="11"/>
  <c r="G410" i="11"/>
  <c r="V416" i="2"/>
  <c r="R416" i="2"/>
  <c r="Q417" i="2" s="1"/>
  <c r="X147" i="2"/>
  <c r="S147" i="2"/>
  <c r="U147" i="2" s="1"/>
  <c r="W147" i="2"/>
  <c r="P147" i="2"/>
  <c r="O147" i="2"/>
  <c r="AA147" i="2"/>
  <c r="V212" i="2"/>
  <c r="A412" i="11" l="1"/>
  <c r="G411" i="11"/>
  <c r="K410" i="11"/>
  <c r="L410" i="11" s="1"/>
  <c r="I410" i="11"/>
  <c r="J410" i="11" s="1"/>
  <c r="AA417" i="2"/>
  <c r="S417" i="2"/>
  <c r="U417" i="2" s="1"/>
  <c r="P417" i="2"/>
  <c r="X417" i="2"/>
  <c r="W417" i="2"/>
  <c r="R147" i="2"/>
  <c r="Q148" i="2" s="1"/>
  <c r="V147" i="2"/>
  <c r="P213" i="2"/>
  <c r="W213" i="2"/>
  <c r="S213" i="2"/>
  <c r="U213" i="2" s="1"/>
  <c r="AA213" i="2"/>
  <c r="X213" i="2"/>
  <c r="A413" i="11" l="1"/>
  <c r="G412" i="11"/>
  <c r="K411" i="11"/>
  <c r="L411" i="11" s="1"/>
  <c r="I411" i="11"/>
  <c r="J411" i="11" s="1"/>
  <c r="V417" i="2"/>
  <c r="R417" i="2"/>
  <c r="Q418" i="2" s="1"/>
  <c r="AA148" i="2"/>
  <c r="W148" i="2"/>
  <c r="O148" i="2"/>
  <c r="P148" i="2"/>
  <c r="S148" i="2"/>
  <c r="U148" i="2" s="1"/>
  <c r="X148" i="2"/>
  <c r="V213" i="2"/>
  <c r="K412" i="11" l="1"/>
  <c r="L412" i="11" s="1"/>
  <c r="I412" i="11"/>
  <c r="J412" i="11" s="1"/>
  <c r="A414" i="11"/>
  <c r="G413" i="11"/>
  <c r="P418" i="2"/>
  <c r="X418" i="2"/>
  <c r="S418" i="2"/>
  <c r="U418" i="2" s="1"/>
  <c r="AA418" i="2"/>
  <c r="W418" i="2"/>
  <c r="V148" i="2"/>
  <c r="R148" i="2"/>
  <c r="Q149" i="2" s="1"/>
  <c r="S214" i="2"/>
  <c r="U214" i="2" s="1"/>
  <c r="X214" i="2"/>
  <c r="AA214" i="2"/>
  <c r="P214" i="2"/>
  <c r="W214" i="2"/>
  <c r="A415" i="11" l="1"/>
  <c r="G414" i="11"/>
  <c r="K413" i="11"/>
  <c r="L413" i="11" s="1"/>
  <c r="I413" i="11"/>
  <c r="J413" i="11" s="1"/>
  <c r="R418" i="2"/>
  <c r="Q419" i="2" s="1"/>
  <c r="V418" i="2"/>
  <c r="O149" i="2"/>
  <c r="S149" i="2"/>
  <c r="U149" i="2" s="1"/>
  <c r="W149" i="2"/>
  <c r="X149" i="2"/>
  <c r="AA149" i="2"/>
  <c r="P149" i="2"/>
  <c r="V214" i="2"/>
  <c r="K414" i="11" l="1"/>
  <c r="L414" i="11" s="1"/>
  <c r="I414" i="11"/>
  <c r="J414" i="11" s="1"/>
  <c r="A416" i="11"/>
  <c r="G415" i="11"/>
  <c r="S419" i="2"/>
  <c r="U419" i="2" s="1"/>
  <c r="X419" i="2"/>
  <c r="P419" i="2"/>
  <c r="AA419" i="2"/>
  <c r="W419" i="2"/>
  <c r="V149" i="2"/>
  <c r="R149" i="2"/>
  <c r="Q150" i="2" s="1"/>
  <c r="X215" i="2"/>
  <c r="W215" i="2"/>
  <c r="S215" i="2"/>
  <c r="U215" i="2" s="1"/>
  <c r="AA215" i="2"/>
  <c r="P215" i="2"/>
  <c r="L415" i="11" l="1"/>
  <c r="K415" i="11"/>
  <c r="I415" i="11"/>
  <c r="J415" i="11" s="1"/>
  <c r="A417" i="11"/>
  <c r="G416" i="11"/>
  <c r="R419" i="2"/>
  <c r="Q420" i="2" s="1"/>
  <c r="V419" i="2"/>
  <c r="AA150" i="2"/>
  <c r="X150" i="2"/>
  <c r="P150" i="2"/>
  <c r="S150" i="2"/>
  <c r="U150" i="2" s="1"/>
  <c r="W150" i="2"/>
  <c r="O150" i="2"/>
  <c r="V215" i="2"/>
  <c r="K416" i="11" l="1"/>
  <c r="L416" i="11" s="1"/>
  <c r="I416" i="11"/>
  <c r="J416" i="11" s="1"/>
  <c r="A418" i="11"/>
  <c r="G417" i="11"/>
  <c r="S420" i="2"/>
  <c r="U420" i="2" s="1"/>
  <c r="W420" i="2"/>
  <c r="P420" i="2"/>
  <c r="X420" i="2"/>
  <c r="AA420" i="2"/>
  <c r="R150" i="2"/>
  <c r="Q151" i="2" s="1"/>
  <c r="V150" i="2"/>
  <c r="K417" i="11" l="1"/>
  <c r="L417" i="11" s="1"/>
  <c r="I417" i="11"/>
  <c r="J417" i="11" s="1"/>
  <c r="A419" i="11"/>
  <c r="G418" i="11"/>
  <c r="V420" i="2"/>
  <c r="R420" i="2"/>
  <c r="Q421" i="2" s="1"/>
  <c r="X151" i="2"/>
  <c r="W151" i="2"/>
  <c r="AA151" i="2"/>
  <c r="S151" i="2"/>
  <c r="U151" i="2" s="1"/>
  <c r="P151" i="2"/>
  <c r="O151" i="2"/>
  <c r="A420" i="11" l="1"/>
  <c r="G419" i="11"/>
  <c r="K418" i="11"/>
  <c r="L418" i="11" s="1"/>
  <c r="I418" i="11"/>
  <c r="J418" i="11" s="1"/>
  <c r="X421" i="2"/>
  <c r="AA421" i="2"/>
  <c r="P421" i="2"/>
  <c r="S421" i="2"/>
  <c r="U421" i="2" s="1"/>
  <c r="W421" i="2"/>
  <c r="R151" i="2"/>
  <c r="Q152" i="2" s="1"/>
  <c r="V151" i="2"/>
  <c r="A421" i="11" l="1"/>
  <c r="G420" i="11"/>
  <c r="K419" i="11"/>
  <c r="L419" i="11" s="1"/>
  <c r="I419" i="11"/>
  <c r="J419" i="11" s="1"/>
  <c r="V421" i="2"/>
  <c r="R421" i="2"/>
  <c r="Q422" i="2" s="1"/>
  <c r="O152" i="2"/>
  <c r="AA152" i="2"/>
  <c r="P152" i="2"/>
  <c r="X152" i="2"/>
  <c r="W152" i="2"/>
  <c r="S152" i="2"/>
  <c r="U152" i="2" s="1"/>
  <c r="K420" i="11" l="1"/>
  <c r="L420" i="11" s="1"/>
  <c r="I420" i="11"/>
  <c r="J420" i="11" s="1"/>
  <c r="A422" i="11"/>
  <c r="G421" i="11"/>
  <c r="P422" i="2"/>
  <c r="X422" i="2"/>
  <c r="AA422" i="2"/>
  <c r="W422" i="2"/>
  <c r="S422" i="2"/>
  <c r="U422" i="2" s="1"/>
  <c r="V152" i="2"/>
  <c r="R152" i="2"/>
  <c r="Q153" i="2" s="1"/>
  <c r="K421" i="11" l="1"/>
  <c r="L421" i="11" s="1"/>
  <c r="I421" i="11"/>
  <c r="J421" i="11" s="1"/>
  <c r="A423" i="11"/>
  <c r="G422" i="11"/>
  <c r="V422" i="2"/>
  <c r="R422" i="2"/>
  <c r="Q423" i="2" s="1"/>
  <c r="P153" i="2"/>
  <c r="S153" i="2"/>
  <c r="U153" i="2" s="1"/>
  <c r="X153" i="2"/>
  <c r="O153" i="2"/>
  <c r="W153" i="2"/>
  <c r="AA153" i="2"/>
  <c r="K422" i="11" l="1"/>
  <c r="L422" i="11" s="1"/>
  <c r="I422" i="11"/>
  <c r="J422" i="11" s="1"/>
  <c r="A424" i="11"/>
  <c r="G423" i="11"/>
  <c r="S423" i="2"/>
  <c r="U423" i="2" s="1"/>
  <c r="W423" i="2"/>
  <c r="P423" i="2"/>
  <c r="AA423" i="2"/>
  <c r="X423" i="2"/>
  <c r="V153" i="2"/>
  <c r="R153" i="2"/>
  <c r="Q154" i="2" s="1"/>
  <c r="L423" i="11" l="1"/>
  <c r="K423" i="11"/>
  <c r="I423" i="11"/>
  <c r="J423" i="11" s="1"/>
  <c r="A425" i="11"/>
  <c r="G424" i="11"/>
  <c r="V423" i="2"/>
  <c r="R423" i="2"/>
  <c r="Q424" i="2" s="1"/>
  <c r="X154" i="2"/>
  <c r="P154" i="2"/>
  <c r="S154" i="2"/>
  <c r="U154" i="2" s="1"/>
  <c r="O154" i="2"/>
  <c r="W154" i="2"/>
  <c r="AA154" i="2"/>
  <c r="K424" i="11" l="1"/>
  <c r="L424" i="11" s="1"/>
  <c r="I424" i="11"/>
  <c r="J424" i="11" s="1"/>
  <c r="A426" i="11"/>
  <c r="G425" i="11"/>
  <c r="P424" i="2"/>
  <c r="X424" i="2"/>
  <c r="S424" i="2"/>
  <c r="U424" i="2" s="1"/>
  <c r="AA424" i="2"/>
  <c r="W424" i="2"/>
  <c r="R154" i="2"/>
  <c r="Q155" i="2" s="1"/>
  <c r="V154" i="2"/>
  <c r="K425" i="11" l="1"/>
  <c r="L425" i="11" s="1"/>
  <c r="I425" i="11"/>
  <c r="J425" i="11" s="1"/>
  <c r="A427" i="11"/>
  <c r="G426" i="11"/>
  <c r="R424" i="2"/>
  <c r="Q425" i="2" s="1"/>
  <c r="V424" i="2"/>
  <c r="AA155" i="2"/>
  <c r="S155" i="2"/>
  <c r="U155" i="2" s="1"/>
  <c r="P155" i="2"/>
  <c r="X155" i="2"/>
  <c r="O155" i="2"/>
  <c r="W155" i="2"/>
  <c r="A428" i="11" l="1"/>
  <c r="G427" i="11"/>
  <c r="K426" i="11"/>
  <c r="L426" i="11" s="1"/>
  <c r="I426" i="11"/>
  <c r="J426" i="11" s="1"/>
  <c r="X425" i="2"/>
  <c r="S425" i="2"/>
  <c r="U425" i="2" s="1"/>
  <c r="W425" i="2"/>
  <c r="P425" i="2"/>
  <c r="AA425" i="2"/>
  <c r="R155" i="2"/>
  <c r="Q156" i="2" s="1"/>
  <c r="V155" i="2"/>
  <c r="K427" i="11" l="1"/>
  <c r="L427" i="11" s="1"/>
  <c r="I427" i="11"/>
  <c r="J427" i="11" s="1"/>
  <c r="A429" i="11"/>
  <c r="G428" i="11"/>
  <c r="R425" i="2"/>
  <c r="Q426" i="2" s="1"/>
  <c r="V425" i="2"/>
  <c r="S156" i="2"/>
  <c r="U156" i="2" s="1"/>
  <c r="P156" i="2"/>
  <c r="AA156" i="2"/>
  <c r="W156" i="2"/>
  <c r="X156" i="2"/>
  <c r="O156" i="2"/>
  <c r="K428" i="11" l="1"/>
  <c r="L428" i="11" s="1"/>
  <c r="I428" i="11"/>
  <c r="J428" i="11" s="1"/>
  <c r="A430" i="11"/>
  <c r="G429" i="11"/>
  <c r="P426" i="2"/>
  <c r="W426" i="2"/>
  <c r="X426" i="2"/>
  <c r="S426" i="2"/>
  <c r="U426" i="2" s="1"/>
  <c r="AA426" i="2"/>
  <c r="R156" i="2"/>
  <c r="Q157" i="2" s="1"/>
  <c r="V156" i="2"/>
  <c r="K429" i="11" l="1"/>
  <c r="L429" i="11" s="1"/>
  <c r="I429" i="11"/>
  <c r="J429" i="11" s="1"/>
  <c r="A431" i="11"/>
  <c r="G430" i="11"/>
  <c r="V426" i="2"/>
  <c r="R426" i="2"/>
  <c r="Q427" i="2" s="1"/>
  <c r="X157" i="2"/>
  <c r="O157" i="2"/>
  <c r="S157" i="2"/>
  <c r="U157" i="2" s="1"/>
  <c r="AA157" i="2"/>
  <c r="W157" i="2"/>
  <c r="P157" i="2"/>
  <c r="K430" i="11" l="1"/>
  <c r="L430" i="11" s="1"/>
  <c r="I430" i="11"/>
  <c r="J430" i="11" s="1"/>
  <c r="A432" i="11"/>
  <c r="G431" i="11"/>
  <c r="P427" i="2"/>
  <c r="W427" i="2"/>
  <c r="AA427" i="2"/>
  <c r="S427" i="2"/>
  <c r="U427" i="2" s="1"/>
  <c r="X427" i="2"/>
  <c r="V157" i="2"/>
  <c r="R157" i="2"/>
  <c r="Q158" i="2" s="1"/>
  <c r="K431" i="11" l="1"/>
  <c r="L431" i="11" s="1"/>
  <c r="I431" i="11"/>
  <c r="J431" i="11" s="1"/>
  <c r="A433" i="11"/>
  <c r="G432" i="11"/>
  <c r="V427" i="2"/>
  <c r="R427" i="2"/>
  <c r="Q428" i="2" s="1"/>
  <c r="S158" i="2"/>
  <c r="U158" i="2" s="1"/>
  <c r="AA158" i="2"/>
  <c r="W158" i="2"/>
  <c r="P158" i="2"/>
  <c r="X158" i="2"/>
  <c r="O158" i="2"/>
  <c r="A434" i="11" l="1"/>
  <c r="G433" i="11"/>
  <c r="K432" i="11"/>
  <c r="L432" i="11" s="1"/>
  <c r="I432" i="11"/>
  <c r="J432" i="11" s="1"/>
  <c r="X428" i="2"/>
  <c r="S428" i="2"/>
  <c r="U428" i="2" s="1"/>
  <c r="P428" i="2"/>
  <c r="AA428" i="2"/>
  <c r="W428" i="2"/>
  <c r="V158" i="2"/>
  <c r="R158" i="2"/>
  <c r="Q159" i="2" s="1"/>
  <c r="K433" i="11" l="1"/>
  <c r="L433" i="11" s="1"/>
  <c r="I433" i="11"/>
  <c r="J433" i="11" s="1"/>
  <c r="A435" i="11"/>
  <c r="G434" i="11"/>
  <c r="V428" i="2"/>
  <c r="R428" i="2"/>
  <c r="Q429" i="2" s="1"/>
  <c r="AA159" i="2"/>
  <c r="W159" i="2"/>
  <c r="S159" i="2"/>
  <c r="U159" i="2" s="1"/>
  <c r="X159" i="2"/>
  <c r="O159" i="2"/>
  <c r="P159" i="2"/>
  <c r="A436" i="11" l="1"/>
  <c r="G435" i="11"/>
  <c r="K434" i="11"/>
  <c r="L434" i="11" s="1"/>
  <c r="I434" i="11"/>
  <c r="J434" i="11" s="1"/>
  <c r="AA429" i="2"/>
  <c r="X429" i="2"/>
  <c r="P429" i="2"/>
  <c r="S429" i="2"/>
  <c r="U429" i="2" s="1"/>
  <c r="W429" i="2"/>
  <c r="R159" i="2"/>
  <c r="Q160" i="2" s="1"/>
  <c r="V159" i="2"/>
  <c r="K435" i="11" l="1"/>
  <c r="L435" i="11" s="1"/>
  <c r="I435" i="11"/>
  <c r="J435" i="11" s="1"/>
  <c r="A437" i="11"/>
  <c r="G436" i="11"/>
  <c r="V429" i="2"/>
  <c r="R429" i="2"/>
  <c r="Q430" i="2" s="1"/>
  <c r="O160" i="2"/>
  <c r="AA160" i="2"/>
  <c r="S160" i="2"/>
  <c r="U160" i="2" s="1"/>
  <c r="W160" i="2"/>
  <c r="X160" i="2"/>
  <c r="P160" i="2"/>
  <c r="K436" i="11" l="1"/>
  <c r="L436" i="11" s="1"/>
  <c r="I436" i="11"/>
  <c r="J436" i="11" s="1"/>
  <c r="A438" i="11"/>
  <c r="G437" i="11"/>
  <c r="X430" i="2"/>
  <c r="P430" i="2"/>
  <c r="W430" i="2"/>
  <c r="S430" i="2"/>
  <c r="U430" i="2" s="1"/>
  <c r="AA430" i="2"/>
  <c r="R160" i="2"/>
  <c r="Q161" i="2" s="1"/>
  <c r="V160" i="2"/>
  <c r="A439" i="11" l="1"/>
  <c r="G438" i="11"/>
  <c r="K437" i="11"/>
  <c r="L437" i="11" s="1"/>
  <c r="I437" i="11"/>
  <c r="J437" i="11" s="1"/>
  <c r="R430" i="2"/>
  <c r="Q431" i="2" s="1"/>
  <c r="V430" i="2"/>
  <c r="X161" i="2"/>
  <c r="W161" i="2"/>
  <c r="O161" i="2"/>
  <c r="AA161" i="2"/>
  <c r="P161" i="2"/>
  <c r="S161" i="2"/>
  <c r="U161" i="2" s="1"/>
  <c r="K438" i="11" l="1"/>
  <c r="L438" i="11" s="1"/>
  <c r="I438" i="11"/>
  <c r="J438" i="11" s="1"/>
  <c r="A440" i="11"/>
  <c r="G439" i="11"/>
  <c r="P431" i="2"/>
  <c r="S431" i="2"/>
  <c r="U431" i="2" s="1"/>
  <c r="X431" i="2"/>
  <c r="AA431" i="2"/>
  <c r="W431" i="2"/>
  <c r="V161" i="2"/>
  <c r="R161" i="2"/>
  <c r="Q162" i="2" s="1"/>
  <c r="K439" i="11" l="1"/>
  <c r="L439" i="11" s="1"/>
  <c r="I439" i="11"/>
  <c r="J439" i="11" s="1"/>
  <c r="A441" i="11"/>
  <c r="G440" i="11"/>
  <c r="V431" i="2"/>
  <c r="R431" i="2"/>
  <c r="Q432" i="2" s="1"/>
  <c r="AA162" i="2"/>
  <c r="P162" i="2"/>
  <c r="X162" i="2"/>
  <c r="W162" i="2"/>
  <c r="S162" i="2"/>
  <c r="U162" i="2" s="1"/>
  <c r="O162" i="2"/>
  <c r="A442" i="11" l="1"/>
  <c r="G441" i="11"/>
  <c r="K440" i="11"/>
  <c r="L440" i="11" s="1"/>
  <c r="I440" i="11"/>
  <c r="J440" i="11" s="1"/>
  <c r="P432" i="2"/>
  <c r="AA432" i="2"/>
  <c r="X432" i="2"/>
  <c r="W432" i="2"/>
  <c r="S432" i="2"/>
  <c r="U432" i="2" s="1"/>
  <c r="R162" i="2"/>
  <c r="Q163" i="2" s="1"/>
  <c r="V162" i="2"/>
  <c r="K441" i="11" l="1"/>
  <c r="L441" i="11" s="1"/>
  <c r="I441" i="11"/>
  <c r="J441" i="11" s="1"/>
  <c r="A443" i="11"/>
  <c r="G442" i="11"/>
  <c r="R432" i="2"/>
  <c r="Q433" i="2" s="1"/>
  <c r="V432" i="2"/>
  <c r="W163" i="2"/>
  <c r="O163" i="2"/>
  <c r="P163" i="2"/>
  <c r="X163" i="2"/>
  <c r="AA163" i="2"/>
  <c r="S163" i="2"/>
  <c r="U163" i="2" s="1"/>
  <c r="K442" i="11" l="1"/>
  <c r="L442" i="11" s="1"/>
  <c r="I442" i="11"/>
  <c r="J442" i="11" s="1"/>
  <c r="A444" i="11"/>
  <c r="G443" i="11"/>
  <c r="P433" i="2"/>
  <c r="S433" i="2"/>
  <c r="U433" i="2" s="1"/>
  <c r="AA433" i="2"/>
  <c r="X433" i="2"/>
  <c r="W433" i="2"/>
  <c r="V163" i="2"/>
  <c r="R163" i="2"/>
  <c r="Q164" i="2" s="1"/>
  <c r="K443" i="11" l="1"/>
  <c r="L443" i="11" s="1"/>
  <c r="I443" i="11"/>
  <c r="J443" i="11" s="1"/>
  <c r="A445" i="11"/>
  <c r="G444" i="11"/>
  <c r="R433" i="2"/>
  <c r="Q434" i="2" s="1"/>
  <c r="V433" i="2"/>
  <c r="W164" i="2"/>
  <c r="S164" i="2"/>
  <c r="U164" i="2" s="1"/>
  <c r="X164" i="2"/>
  <c r="AA164" i="2"/>
  <c r="P164" i="2"/>
  <c r="O164" i="2"/>
  <c r="K444" i="11" l="1"/>
  <c r="L444" i="11" s="1"/>
  <c r="I444" i="11"/>
  <c r="J444" i="11" s="1"/>
  <c r="A446" i="11"/>
  <c r="G445" i="11"/>
  <c r="P434" i="2"/>
  <c r="AA434" i="2"/>
  <c r="S434" i="2"/>
  <c r="U434" i="2" s="1"/>
  <c r="X434" i="2"/>
  <c r="W434" i="2"/>
  <c r="V164" i="2"/>
  <c r="R164" i="2"/>
  <c r="Q165" i="2" s="1"/>
  <c r="K445" i="11" l="1"/>
  <c r="L445" i="11" s="1"/>
  <c r="I445" i="11"/>
  <c r="J445" i="11" s="1"/>
  <c r="A447" i="11"/>
  <c r="G446" i="11"/>
  <c r="V434" i="2"/>
  <c r="R434" i="2"/>
  <c r="Q435" i="2" s="1"/>
  <c r="W165" i="2"/>
  <c r="S165" i="2"/>
  <c r="U165" i="2" s="1"/>
  <c r="O165" i="2"/>
  <c r="AA165" i="2"/>
  <c r="X165" i="2"/>
  <c r="P165" i="2"/>
  <c r="K446" i="11" l="1"/>
  <c r="L446" i="11" s="1"/>
  <c r="I446" i="11"/>
  <c r="J446" i="11" s="1"/>
  <c r="A448" i="11"/>
  <c r="G447" i="11"/>
  <c r="P435" i="2"/>
  <c r="W435" i="2"/>
  <c r="X435" i="2"/>
  <c r="S435" i="2"/>
  <c r="U435" i="2" s="1"/>
  <c r="AA435" i="2"/>
  <c r="R165" i="2"/>
  <c r="Q166" i="2" s="1"/>
  <c r="V165" i="2"/>
  <c r="K447" i="11" l="1"/>
  <c r="L447" i="11" s="1"/>
  <c r="I447" i="11"/>
  <c r="J447" i="11" s="1"/>
  <c r="A449" i="11"/>
  <c r="G448" i="11"/>
  <c r="R435" i="2"/>
  <c r="Q436" i="2" s="1"/>
  <c r="V435" i="2"/>
  <c r="P166" i="2"/>
  <c r="AA166" i="2"/>
  <c r="O166" i="2"/>
  <c r="X166" i="2"/>
  <c r="W166" i="2"/>
  <c r="S166" i="2"/>
  <c r="U166" i="2" s="1"/>
  <c r="K448" i="11" l="1"/>
  <c r="L448" i="11" s="1"/>
  <c r="I448" i="11"/>
  <c r="J448" i="11" s="1"/>
  <c r="A450" i="11"/>
  <c r="G449" i="11"/>
  <c r="P436" i="2"/>
  <c r="W436" i="2"/>
  <c r="AA436" i="2"/>
  <c r="X436" i="2"/>
  <c r="S436" i="2"/>
  <c r="U436" i="2" s="1"/>
  <c r="V166" i="2"/>
  <c r="R166" i="2"/>
  <c r="Q167" i="2" s="1"/>
  <c r="A451" i="11" l="1"/>
  <c r="G450" i="11"/>
  <c r="K449" i="11"/>
  <c r="L449" i="11" s="1"/>
  <c r="I449" i="11"/>
  <c r="J449" i="11" s="1"/>
  <c r="R436" i="2"/>
  <c r="Q437" i="2" s="1"/>
  <c r="V436" i="2"/>
  <c r="AA167" i="2"/>
  <c r="W167" i="2"/>
  <c r="O167" i="2"/>
  <c r="S167" i="2"/>
  <c r="U167" i="2" s="1"/>
  <c r="P167" i="2"/>
  <c r="X167" i="2"/>
  <c r="I450" i="11" l="1"/>
  <c r="J450" i="11" s="1"/>
  <c r="K450" i="11"/>
  <c r="L450" i="11" s="1"/>
  <c r="A452" i="11"/>
  <c r="G451" i="11"/>
  <c r="P437" i="2"/>
  <c r="X437" i="2"/>
  <c r="W437" i="2"/>
  <c r="AA437" i="2"/>
  <c r="S437" i="2"/>
  <c r="U437" i="2" s="1"/>
  <c r="V167" i="2"/>
  <c r="R167" i="2"/>
  <c r="Q168" i="2" s="1"/>
  <c r="K451" i="11" l="1"/>
  <c r="L451" i="11" s="1"/>
  <c r="I451" i="11"/>
  <c r="J451" i="11" s="1"/>
  <c r="A453" i="11"/>
  <c r="G452" i="11"/>
  <c r="R437" i="2"/>
  <c r="Q438" i="2" s="1"/>
  <c r="V437" i="2"/>
  <c r="P168" i="2"/>
  <c r="O168" i="2"/>
  <c r="X168" i="2"/>
  <c r="W168" i="2"/>
  <c r="AA168" i="2"/>
  <c r="S168" i="2"/>
  <c r="U168" i="2" s="1"/>
  <c r="K452" i="11" l="1"/>
  <c r="L452" i="11" s="1"/>
  <c r="I452" i="11"/>
  <c r="J452" i="11" s="1"/>
  <c r="A454" i="11"/>
  <c r="G453" i="11"/>
  <c r="P438" i="2"/>
  <c r="AA438" i="2"/>
  <c r="W438" i="2"/>
  <c r="X438" i="2"/>
  <c r="S438" i="2"/>
  <c r="U438" i="2" s="1"/>
  <c r="V168" i="2"/>
  <c r="R168" i="2"/>
  <c r="Q169" i="2" s="1"/>
  <c r="A455" i="11" l="1"/>
  <c r="G454" i="11"/>
  <c r="K453" i="11"/>
  <c r="L453" i="11" s="1"/>
  <c r="I453" i="11"/>
  <c r="J453" i="11" s="1"/>
  <c r="R438" i="2"/>
  <c r="Q439" i="2" s="1"/>
  <c r="V438" i="2"/>
  <c r="P169" i="2"/>
  <c r="S169" i="2"/>
  <c r="U169" i="2" s="1"/>
  <c r="V169" i="2" s="1"/>
  <c r="O169" i="2"/>
  <c r="O170" i="2" s="1"/>
  <c r="O171" i="2" s="1"/>
  <c r="O172" i="2" s="1"/>
  <c r="O173" i="2" s="1"/>
  <c r="O174" i="2" s="1"/>
  <c r="O175" i="2" s="1"/>
  <c r="O176" i="2" s="1"/>
  <c r="O177" i="2" s="1"/>
  <c r="O178" i="2" s="1"/>
  <c r="O179" i="2" s="1"/>
  <c r="O180" i="2" s="1"/>
  <c r="O181" i="2" s="1"/>
  <c r="O182" i="2" s="1"/>
  <c r="O183" i="2" s="1"/>
  <c r="O184" i="2" s="1"/>
  <c r="O185" i="2" s="1"/>
  <c r="O186" i="2" s="1"/>
  <c r="O187" i="2" s="1"/>
  <c r="O188" i="2" s="1"/>
  <c r="O189" i="2" s="1"/>
  <c r="O190" i="2" s="1"/>
  <c r="O191" i="2" s="1"/>
  <c r="O192" i="2" s="1"/>
  <c r="O193" i="2" s="1"/>
  <c r="O194" i="2" s="1"/>
  <c r="O195" i="2" s="1"/>
  <c r="O196" i="2" s="1"/>
  <c r="O197" i="2" s="1"/>
  <c r="O198" i="2" s="1"/>
  <c r="O199" i="2" s="1"/>
  <c r="O200" i="2" s="1"/>
  <c r="O201" i="2" s="1"/>
  <c r="O202" i="2" s="1"/>
  <c r="O203" i="2" s="1"/>
  <c r="O204" i="2" s="1"/>
  <c r="O205" i="2" s="1"/>
  <c r="O206" i="2" s="1"/>
  <c r="O207" i="2" s="1"/>
  <c r="O208" i="2" s="1"/>
  <c r="O209" i="2" s="1"/>
  <c r="O210" i="2" s="1"/>
  <c r="O211" i="2" s="1"/>
  <c r="O212" i="2" s="1"/>
  <c r="O213" i="2" s="1"/>
  <c r="O214" i="2" s="1"/>
  <c r="O215" i="2" s="1"/>
  <c r="O216" i="2" s="1"/>
  <c r="O217" i="2" s="1"/>
  <c r="O218" i="2" s="1"/>
  <c r="O219" i="2" s="1"/>
  <c r="O220" i="2" s="1"/>
  <c r="O221" i="2" s="1"/>
  <c r="O222" i="2" s="1"/>
  <c r="O223" i="2" s="1"/>
  <c r="O224" i="2" s="1"/>
  <c r="O225" i="2" s="1"/>
  <c r="O226" i="2" s="1"/>
  <c r="O227" i="2" s="1"/>
  <c r="O228" i="2" s="1"/>
  <c r="O229" i="2" s="1"/>
  <c r="O230" i="2" s="1"/>
  <c r="O231" i="2" s="1"/>
  <c r="O232" i="2" s="1"/>
  <c r="O233" i="2" s="1"/>
  <c r="O234" i="2" s="1"/>
  <c r="O235" i="2" s="1"/>
  <c r="O236" i="2" s="1"/>
  <c r="O237" i="2" s="1"/>
  <c r="O238" i="2" s="1"/>
  <c r="O239" i="2" s="1"/>
  <c r="O240" i="2" s="1"/>
  <c r="O241" i="2" s="1"/>
  <c r="O242" i="2" s="1"/>
  <c r="O243" i="2" s="1"/>
  <c r="O244" i="2" s="1"/>
  <c r="O245" i="2" s="1"/>
  <c r="O246" i="2" s="1"/>
  <c r="O247" i="2" s="1"/>
  <c r="O248" i="2" s="1"/>
  <c r="O249" i="2" s="1"/>
  <c r="O250" i="2" s="1"/>
  <c r="O251" i="2" s="1"/>
  <c r="O252" i="2" s="1"/>
  <c r="O253" i="2" s="1"/>
  <c r="O254" i="2" s="1"/>
  <c r="O255" i="2" s="1"/>
  <c r="O256" i="2" s="1"/>
  <c r="O257" i="2" s="1"/>
  <c r="O258" i="2" s="1"/>
  <c r="O259" i="2" s="1"/>
  <c r="O260" i="2" s="1"/>
  <c r="O261" i="2" s="1"/>
  <c r="O262" i="2" s="1"/>
  <c r="O263" i="2" s="1"/>
  <c r="O264" i="2" s="1"/>
  <c r="O265" i="2" s="1"/>
  <c r="O266" i="2" s="1"/>
  <c r="O267" i="2" s="1"/>
  <c r="O268" i="2" s="1"/>
  <c r="O269" i="2" s="1"/>
  <c r="O270" i="2" s="1"/>
  <c r="O271" i="2" s="1"/>
  <c r="O272" i="2" s="1"/>
  <c r="O273" i="2" s="1"/>
  <c r="O274" i="2" s="1"/>
  <c r="O275" i="2" s="1"/>
  <c r="O276" i="2" s="1"/>
  <c r="O277" i="2" s="1"/>
  <c r="O278" i="2" s="1"/>
  <c r="O279" i="2" s="1"/>
  <c r="O280" i="2" s="1"/>
  <c r="O281" i="2" s="1"/>
  <c r="O282" i="2" s="1"/>
  <c r="O283" i="2" s="1"/>
  <c r="O284" i="2" s="1"/>
  <c r="O285" i="2" s="1"/>
  <c r="O286" i="2" s="1"/>
  <c r="O287" i="2" s="1"/>
  <c r="O288" i="2" s="1"/>
  <c r="O289" i="2" s="1"/>
  <c r="O290" i="2" s="1"/>
  <c r="O291" i="2" s="1"/>
  <c r="O292" i="2" s="1"/>
  <c r="O293" i="2" s="1"/>
  <c r="O294" i="2" s="1"/>
  <c r="O295" i="2" s="1"/>
  <c r="O296" i="2" s="1"/>
  <c r="O297" i="2" s="1"/>
  <c r="O298" i="2" s="1"/>
  <c r="O299" i="2" s="1"/>
  <c r="O300" i="2" s="1"/>
  <c r="O301" i="2" s="1"/>
  <c r="O302" i="2" s="1"/>
  <c r="O303" i="2" s="1"/>
  <c r="O304" i="2" s="1"/>
  <c r="O305" i="2" s="1"/>
  <c r="O306" i="2" s="1"/>
  <c r="O307" i="2" s="1"/>
  <c r="O308" i="2" s="1"/>
  <c r="O309" i="2" s="1"/>
  <c r="O310" i="2" s="1"/>
  <c r="O311" i="2" s="1"/>
  <c r="O312" i="2" s="1"/>
  <c r="O313" i="2" s="1"/>
  <c r="O314" i="2" s="1"/>
  <c r="O315" i="2" s="1"/>
  <c r="O316" i="2" s="1"/>
  <c r="O317" i="2" s="1"/>
  <c r="O318" i="2" s="1"/>
  <c r="O319" i="2" s="1"/>
  <c r="O320" i="2" s="1"/>
  <c r="O321" i="2" s="1"/>
  <c r="O322" i="2" s="1"/>
  <c r="O323" i="2" s="1"/>
  <c r="O324" i="2" s="1"/>
  <c r="O325" i="2" s="1"/>
  <c r="O326" i="2" s="1"/>
  <c r="O327" i="2" s="1"/>
  <c r="O328" i="2" s="1"/>
  <c r="O329" i="2" s="1"/>
  <c r="O330" i="2" s="1"/>
  <c r="O331" i="2" s="1"/>
  <c r="O332" i="2" s="1"/>
  <c r="O333" i="2" s="1"/>
  <c r="O334" i="2" s="1"/>
  <c r="O335" i="2" s="1"/>
  <c r="O336" i="2" s="1"/>
  <c r="O337" i="2" s="1"/>
  <c r="O338" i="2" s="1"/>
  <c r="O339" i="2" s="1"/>
  <c r="O340" i="2" s="1"/>
  <c r="O341" i="2" s="1"/>
  <c r="O342" i="2" s="1"/>
  <c r="O343" i="2" s="1"/>
  <c r="O344" i="2" s="1"/>
  <c r="O345" i="2" s="1"/>
  <c r="O346" i="2" s="1"/>
  <c r="O347" i="2" s="1"/>
  <c r="O348" i="2" s="1"/>
  <c r="O349" i="2" s="1"/>
  <c r="O350" i="2" s="1"/>
  <c r="O351" i="2" s="1"/>
  <c r="O352" i="2" s="1"/>
  <c r="O353" i="2" s="1"/>
  <c r="O354" i="2" s="1"/>
  <c r="O355" i="2" s="1"/>
  <c r="O356" i="2" s="1"/>
  <c r="O357" i="2" s="1"/>
  <c r="O358" i="2" s="1"/>
  <c r="O359" i="2" s="1"/>
  <c r="O360" i="2" s="1"/>
  <c r="O361" i="2" s="1"/>
  <c r="O362" i="2" s="1"/>
  <c r="O363" i="2" s="1"/>
  <c r="O364" i="2" s="1"/>
  <c r="O365" i="2" s="1"/>
  <c r="O366" i="2" s="1"/>
  <c r="O367" i="2" s="1"/>
  <c r="O368" i="2" s="1"/>
  <c r="O369" i="2" s="1"/>
  <c r="O370" i="2" s="1"/>
  <c r="O371" i="2" s="1"/>
  <c r="O372" i="2" s="1"/>
  <c r="O373" i="2" s="1"/>
  <c r="O374" i="2" s="1"/>
  <c r="O375" i="2" s="1"/>
  <c r="O376" i="2" s="1"/>
  <c r="O377" i="2" s="1"/>
  <c r="O378" i="2" s="1"/>
  <c r="O379" i="2" s="1"/>
  <c r="O380" i="2" s="1"/>
  <c r="O381" i="2" s="1"/>
  <c r="O382" i="2" s="1"/>
  <c r="O383" i="2" s="1"/>
  <c r="O384" i="2" s="1"/>
  <c r="O385" i="2" s="1"/>
  <c r="O386" i="2" s="1"/>
  <c r="O387" i="2" s="1"/>
  <c r="O388" i="2" s="1"/>
  <c r="O389" i="2" s="1"/>
  <c r="O390" i="2" s="1"/>
  <c r="O391" i="2" s="1"/>
  <c r="O392" i="2" s="1"/>
  <c r="O393" i="2" s="1"/>
  <c r="O394" i="2" s="1"/>
  <c r="O395" i="2" s="1"/>
  <c r="O396" i="2" s="1"/>
  <c r="O397" i="2" s="1"/>
  <c r="O398" i="2" s="1"/>
  <c r="O399" i="2" s="1"/>
  <c r="O400" i="2" s="1"/>
  <c r="O401" i="2" s="1"/>
  <c r="O402" i="2" s="1"/>
  <c r="O403" i="2" s="1"/>
  <c r="O404" i="2" s="1"/>
  <c r="O405" i="2" s="1"/>
  <c r="O406" i="2" s="1"/>
  <c r="O407" i="2" s="1"/>
  <c r="O408" i="2" s="1"/>
  <c r="O409" i="2" s="1"/>
  <c r="O410" i="2" s="1"/>
  <c r="O411" i="2" s="1"/>
  <c r="O412" i="2" s="1"/>
  <c r="O413" i="2" s="1"/>
  <c r="O414" i="2" s="1"/>
  <c r="O415" i="2" s="1"/>
  <c r="O416" i="2" s="1"/>
  <c r="O417" i="2" s="1"/>
  <c r="O418" i="2" s="1"/>
  <c r="O419" i="2" s="1"/>
  <c r="O420" i="2" s="1"/>
  <c r="O421" i="2" s="1"/>
  <c r="O422" i="2" s="1"/>
  <c r="O423" i="2" s="1"/>
  <c r="O424" i="2" s="1"/>
  <c r="O425" i="2" s="1"/>
  <c r="O426" i="2" s="1"/>
  <c r="O427" i="2" s="1"/>
  <c r="O428" i="2" s="1"/>
  <c r="O429" i="2" s="1"/>
  <c r="O430" i="2" s="1"/>
  <c r="O431" i="2" s="1"/>
  <c r="O432" i="2" s="1"/>
  <c r="O433" i="2" s="1"/>
  <c r="O434" i="2" s="1"/>
  <c r="O435" i="2" s="1"/>
  <c r="O436" i="2" s="1"/>
  <c r="O437" i="2" s="1"/>
  <c r="O438" i="2" s="1"/>
  <c r="O439" i="2" s="1"/>
  <c r="X169" i="2"/>
  <c r="W169" i="2"/>
  <c r="AA169" i="2"/>
  <c r="K454" i="11" l="1"/>
  <c r="L454" i="11" s="1"/>
  <c r="I454" i="11"/>
  <c r="J454" i="11" s="1"/>
  <c r="A456" i="11"/>
  <c r="G455" i="11"/>
  <c r="P439" i="2"/>
  <c r="AA439" i="2"/>
  <c r="X439" i="2"/>
  <c r="W439" i="2"/>
  <c r="S439" i="2"/>
  <c r="U439" i="2" s="1"/>
  <c r="K455" i="11" l="1"/>
  <c r="L455" i="11" s="1"/>
  <c r="I455" i="11"/>
  <c r="J455" i="11" s="1"/>
  <c r="A457" i="11"/>
  <c r="G456" i="11"/>
  <c r="V439" i="2"/>
  <c r="R439" i="2"/>
  <c r="Q440" i="2" s="1"/>
  <c r="K456" i="11" l="1"/>
  <c r="L456" i="11" s="1"/>
  <c r="I456" i="11"/>
  <c r="J456" i="11" s="1"/>
  <c r="A458" i="11"/>
  <c r="G457" i="11"/>
  <c r="P440" i="2"/>
  <c r="S440" i="2"/>
  <c r="U440" i="2" s="1"/>
  <c r="AA440" i="2"/>
  <c r="W440" i="2"/>
  <c r="X440" i="2"/>
  <c r="O440" i="2"/>
  <c r="A459" i="11" l="1"/>
  <c r="G458" i="11"/>
  <c r="K457" i="11"/>
  <c r="L457" i="11" s="1"/>
  <c r="I457" i="11"/>
  <c r="J457" i="11" s="1"/>
  <c r="V440" i="2"/>
  <c r="R440" i="2"/>
  <c r="Q441" i="2" s="1"/>
  <c r="O441" i="2" s="1"/>
  <c r="K458" i="11" l="1"/>
  <c r="L458" i="11" s="1"/>
  <c r="I458" i="11"/>
  <c r="J458" i="11" s="1"/>
  <c r="A460" i="11"/>
  <c r="G459" i="11"/>
  <c r="P441" i="2"/>
  <c r="W441" i="2"/>
  <c r="X441" i="2"/>
  <c r="S441" i="2"/>
  <c r="U441" i="2" s="1"/>
  <c r="AA441" i="2"/>
  <c r="K459" i="11" l="1"/>
  <c r="L459" i="11" s="1"/>
  <c r="I459" i="11"/>
  <c r="J459" i="11" s="1"/>
  <c r="A461" i="11"/>
  <c r="G460" i="11"/>
  <c r="R441" i="2"/>
  <c r="Q442" i="2" s="1"/>
  <c r="V441" i="2"/>
  <c r="K460" i="11" l="1"/>
  <c r="L460" i="11" s="1"/>
  <c r="I460" i="11"/>
  <c r="J460" i="11" s="1"/>
  <c r="A462" i="11"/>
  <c r="G461" i="11"/>
  <c r="P442" i="2"/>
  <c r="S442" i="2"/>
  <c r="U442" i="2" s="1"/>
  <c r="AA442" i="2"/>
  <c r="X442" i="2"/>
  <c r="W442" i="2"/>
  <c r="O442" i="2"/>
  <c r="K461" i="11" l="1"/>
  <c r="L461" i="11" s="1"/>
  <c r="I461" i="11"/>
  <c r="J461" i="11" s="1"/>
  <c r="A463" i="11"/>
  <c r="G462" i="11"/>
  <c r="R442" i="2"/>
  <c r="Q443" i="2" s="1"/>
  <c r="O443" i="2" s="1"/>
  <c r="V442" i="2"/>
  <c r="K462" i="11" l="1"/>
  <c r="L462" i="11" s="1"/>
  <c r="I462" i="11"/>
  <c r="J462" i="11" s="1"/>
  <c r="A464" i="11"/>
  <c r="G463" i="11"/>
  <c r="P443" i="2"/>
  <c r="AA443" i="2"/>
  <c r="X443" i="2"/>
  <c r="W443" i="2"/>
  <c r="S443" i="2"/>
  <c r="U443" i="2" s="1"/>
  <c r="K463" i="11" l="1"/>
  <c r="L463" i="11" s="1"/>
  <c r="I463" i="11"/>
  <c r="J463" i="11" s="1"/>
  <c r="A465" i="11"/>
  <c r="G464" i="11"/>
  <c r="R443" i="2"/>
  <c r="Q444" i="2" s="1"/>
  <c r="V443" i="2"/>
  <c r="K464" i="11" l="1"/>
  <c r="L464" i="11" s="1"/>
  <c r="I464" i="11"/>
  <c r="J464" i="11" s="1"/>
  <c r="A466" i="11"/>
  <c r="G465" i="11"/>
  <c r="P444" i="2"/>
  <c r="W444" i="2"/>
  <c r="AA444" i="2"/>
  <c r="X444" i="2"/>
  <c r="S444" i="2"/>
  <c r="U444" i="2" s="1"/>
  <c r="O444" i="2"/>
  <c r="K465" i="11" l="1"/>
  <c r="L465" i="11" s="1"/>
  <c r="I465" i="11"/>
  <c r="J465" i="11" s="1"/>
  <c r="A467" i="11"/>
  <c r="G466" i="11"/>
  <c r="R444" i="2"/>
  <c r="Q445" i="2" s="1"/>
  <c r="V444" i="2"/>
  <c r="K466" i="11" l="1"/>
  <c r="L466" i="11" s="1"/>
  <c r="I466" i="11"/>
  <c r="J466" i="11" s="1"/>
  <c r="A468" i="11"/>
  <c r="G467" i="11"/>
  <c r="P445" i="2"/>
  <c r="X445" i="2"/>
  <c r="S445" i="2"/>
  <c r="U445" i="2" s="1"/>
  <c r="W445" i="2"/>
  <c r="AA445" i="2"/>
  <c r="O445" i="2"/>
  <c r="K467" i="11" l="1"/>
  <c r="L467" i="11" s="1"/>
  <c r="I467" i="11"/>
  <c r="J467" i="11" s="1"/>
  <c r="A469" i="11"/>
  <c r="G468" i="11"/>
  <c r="R445" i="2"/>
  <c r="Q446" i="2" s="1"/>
  <c r="V445" i="2"/>
  <c r="K468" i="11" l="1"/>
  <c r="L468" i="11" s="1"/>
  <c r="I468" i="11"/>
  <c r="J468" i="11" s="1"/>
  <c r="A470" i="11"/>
  <c r="G469" i="11"/>
  <c r="P446" i="2"/>
  <c r="S446" i="2"/>
  <c r="U446" i="2" s="1"/>
  <c r="W446" i="2"/>
  <c r="AA446" i="2"/>
  <c r="X446" i="2"/>
  <c r="O446" i="2"/>
  <c r="K469" i="11" l="1"/>
  <c r="L469" i="11" s="1"/>
  <c r="I469" i="11"/>
  <c r="J469" i="11" s="1"/>
  <c r="A471" i="11"/>
  <c r="G470" i="11"/>
  <c r="R446" i="2"/>
  <c r="Q447" i="2" s="1"/>
  <c r="O447" i="2" s="1"/>
  <c r="V446" i="2"/>
  <c r="K470" i="11" l="1"/>
  <c r="L470" i="11" s="1"/>
  <c r="I470" i="11"/>
  <c r="J470" i="11" s="1"/>
  <c r="A472" i="11"/>
  <c r="G471" i="11"/>
  <c r="P447" i="2"/>
  <c r="W447" i="2"/>
  <c r="X447" i="2"/>
  <c r="AA447" i="2"/>
  <c r="S447" i="2"/>
  <c r="U447" i="2" s="1"/>
  <c r="K471" i="11" l="1"/>
  <c r="L471" i="11" s="1"/>
  <c r="I471" i="11"/>
  <c r="J471" i="11" s="1"/>
  <c r="A473" i="11"/>
  <c r="G472" i="11"/>
  <c r="V447" i="2"/>
  <c r="R447" i="2"/>
  <c r="Q448" i="2" s="1"/>
  <c r="A474" i="11" l="1"/>
  <c r="G473" i="11"/>
  <c r="K472" i="11"/>
  <c r="L472" i="11" s="1"/>
  <c r="I472" i="11"/>
  <c r="J472" i="11" s="1"/>
  <c r="P448" i="2"/>
  <c r="X448" i="2"/>
  <c r="W448" i="2"/>
  <c r="AA448" i="2"/>
  <c r="S448" i="2"/>
  <c r="U448" i="2" s="1"/>
  <c r="O448" i="2"/>
  <c r="K473" i="11" l="1"/>
  <c r="L473" i="11" s="1"/>
  <c r="I473" i="11"/>
  <c r="J473" i="11" s="1"/>
  <c r="A475" i="11"/>
  <c r="G474" i="11"/>
  <c r="R448" i="2"/>
  <c r="Q449" i="2" s="1"/>
  <c r="V448" i="2"/>
  <c r="K474" i="11" l="1"/>
  <c r="L474" i="11" s="1"/>
  <c r="I474" i="11"/>
  <c r="J474" i="11" s="1"/>
  <c r="A476" i="11"/>
  <c r="G475" i="11"/>
  <c r="P449" i="2"/>
  <c r="AA449" i="2"/>
  <c r="X449" i="2"/>
  <c r="S449" i="2"/>
  <c r="U449" i="2" s="1"/>
  <c r="W449" i="2"/>
  <c r="O449" i="2"/>
  <c r="K475" i="11" l="1"/>
  <c r="L475" i="11" s="1"/>
  <c r="I475" i="11"/>
  <c r="A477" i="11"/>
  <c r="G476" i="11"/>
  <c r="J475" i="11"/>
  <c r="R449" i="2"/>
  <c r="Q450" i="2" s="1"/>
  <c r="V449" i="2"/>
  <c r="L476" i="11" l="1"/>
  <c r="K476" i="11"/>
  <c r="I476" i="11"/>
  <c r="J476" i="11"/>
  <c r="A478" i="11"/>
  <c r="G477" i="11"/>
  <c r="P450" i="2"/>
  <c r="W450" i="2"/>
  <c r="X450" i="2"/>
  <c r="S450" i="2"/>
  <c r="U450" i="2" s="1"/>
  <c r="AA450" i="2"/>
  <c r="O450" i="2"/>
  <c r="K477" i="11" l="1"/>
  <c r="L477" i="11" s="1"/>
  <c r="I477" i="11"/>
  <c r="A479" i="11"/>
  <c r="G478" i="11"/>
  <c r="J477" i="11"/>
  <c r="V450" i="2"/>
  <c r="R450" i="2"/>
  <c r="Q451" i="2" s="1"/>
  <c r="K478" i="11" l="1"/>
  <c r="L478" i="11" s="1"/>
  <c r="I478" i="11"/>
  <c r="J478" i="11"/>
  <c r="A480" i="11"/>
  <c r="G479" i="11"/>
  <c r="P451" i="2"/>
  <c r="X451" i="2"/>
  <c r="AA451" i="2"/>
  <c r="S451" i="2"/>
  <c r="U451" i="2" s="1"/>
  <c r="W451" i="2"/>
  <c r="O451" i="2"/>
  <c r="L479" i="11" l="1"/>
  <c r="K479" i="11"/>
  <c r="I479" i="11"/>
  <c r="A481" i="11"/>
  <c r="G480" i="11"/>
  <c r="J479" i="11"/>
  <c r="R451" i="2"/>
  <c r="Q452" i="2" s="1"/>
  <c r="O452" i="2" s="1"/>
  <c r="V451" i="2"/>
  <c r="L480" i="11" l="1"/>
  <c r="K480" i="11"/>
  <c r="I480" i="11"/>
  <c r="J480" i="11" s="1"/>
  <c r="A482" i="11"/>
  <c r="G481" i="11"/>
  <c r="P452" i="2"/>
  <c r="AA452" i="2"/>
  <c r="S452" i="2"/>
  <c r="U452" i="2" s="1"/>
  <c r="X452" i="2"/>
  <c r="W452" i="2"/>
  <c r="A483" i="11" l="1"/>
  <c r="G482" i="11"/>
  <c r="K481" i="11"/>
  <c r="L481" i="11" s="1"/>
  <c r="I481" i="11"/>
  <c r="J481" i="11" s="1"/>
  <c r="R452" i="2"/>
  <c r="Q453" i="2" s="1"/>
  <c r="V452" i="2"/>
  <c r="K482" i="11" l="1"/>
  <c r="L482" i="11" s="1"/>
  <c r="I482" i="11"/>
  <c r="J482" i="11" s="1"/>
  <c r="A484" i="11"/>
  <c r="G483" i="11"/>
  <c r="P453" i="2"/>
  <c r="X453" i="2"/>
  <c r="W453" i="2"/>
  <c r="AA453" i="2"/>
  <c r="S453" i="2"/>
  <c r="U453" i="2" s="1"/>
  <c r="O453" i="2"/>
  <c r="K483" i="11" l="1"/>
  <c r="L483" i="11" s="1"/>
  <c r="I483" i="11"/>
  <c r="J483" i="11" s="1"/>
  <c r="A485" i="11"/>
  <c r="G484" i="11"/>
  <c r="R453" i="2"/>
  <c r="Q454" i="2" s="1"/>
  <c r="O454" i="2" s="1"/>
  <c r="V453" i="2"/>
  <c r="K484" i="11" l="1"/>
  <c r="L484" i="11" s="1"/>
  <c r="I484" i="11"/>
  <c r="J484" i="11" s="1"/>
  <c r="A486" i="11"/>
  <c r="G485" i="11"/>
  <c r="P454" i="2"/>
  <c r="AA454" i="2"/>
  <c r="X454" i="2"/>
  <c r="S454" i="2"/>
  <c r="U454" i="2" s="1"/>
  <c r="W454" i="2"/>
  <c r="K485" i="11" l="1"/>
  <c r="L485" i="11" s="1"/>
  <c r="I485" i="11"/>
  <c r="J485" i="11" s="1"/>
  <c r="A487" i="11"/>
  <c r="G486" i="11"/>
  <c r="R454" i="2"/>
  <c r="Q455" i="2" s="1"/>
  <c r="V454" i="2"/>
  <c r="K486" i="11" l="1"/>
  <c r="L486" i="11" s="1"/>
  <c r="I486" i="11"/>
  <c r="J486" i="11" s="1"/>
  <c r="A488" i="11"/>
  <c r="G487" i="11"/>
  <c r="P455" i="2"/>
  <c r="W455" i="2"/>
  <c r="X455" i="2"/>
  <c r="AA455" i="2"/>
  <c r="S455" i="2"/>
  <c r="U455" i="2" s="1"/>
  <c r="O455" i="2"/>
  <c r="A489" i="11" l="1"/>
  <c r="G488" i="11"/>
  <c r="K487" i="11"/>
  <c r="L487" i="11" s="1"/>
  <c r="I487" i="11"/>
  <c r="J487" i="11" s="1"/>
  <c r="V455" i="2"/>
  <c r="R455" i="2"/>
  <c r="Q456" i="2" s="1"/>
  <c r="K488" i="11" l="1"/>
  <c r="L488" i="11" s="1"/>
  <c r="I488" i="11"/>
  <c r="J488" i="11" s="1"/>
  <c r="A490" i="11"/>
  <c r="G489" i="11"/>
  <c r="P456" i="2"/>
  <c r="AA456" i="2"/>
  <c r="S456" i="2"/>
  <c r="U456" i="2" s="1"/>
  <c r="X456" i="2"/>
  <c r="W456" i="2"/>
  <c r="O456" i="2"/>
  <c r="K489" i="11" l="1"/>
  <c r="L489" i="11" s="1"/>
  <c r="I489" i="11"/>
  <c r="J489" i="11" s="1"/>
  <c r="A491" i="11"/>
  <c r="G490" i="11"/>
  <c r="V456" i="2"/>
  <c r="R456" i="2"/>
  <c r="Q457" i="2" s="1"/>
  <c r="O457" i="2" s="1"/>
  <c r="K490" i="11" l="1"/>
  <c r="L490" i="11" s="1"/>
  <c r="I490" i="11"/>
  <c r="J490" i="11" s="1"/>
  <c r="A492" i="11"/>
  <c r="G491" i="11"/>
  <c r="P457" i="2"/>
  <c r="W457" i="2"/>
  <c r="S457" i="2"/>
  <c r="U457" i="2" s="1"/>
  <c r="X457" i="2"/>
  <c r="AA457" i="2"/>
  <c r="A493" i="11" l="1"/>
  <c r="G492" i="11"/>
  <c r="K491" i="11"/>
  <c r="L491" i="11" s="1"/>
  <c r="I491" i="11"/>
  <c r="J491" i="11" s="1"/>
  <c r="R457" i="2"/>
  <c r="Q458" i="2" s="1"/>
  <c r="V457" i="2"/>
  <c r="K492" i="11" l="1"/>
  <c r="L492" i="11" s="1"/>
  <c r="I492" i="11"/>
  <c r="J492" i="11" s="1"/>
  <c r="A494" i="11"/>
  <c r="G493" i="11"/>
  <c r="P458" i="2"/>
  <c r="AA458" i="2"/>
  <c r="X458" i="2"/>
  <c r="S458" i="2"/>
  <c r="U458" i="2" s="1"/>
  <c r="W458" i="2"/>
  <c r="O458" i="2"/>
  <c r="A495" i="11" l="1"/>
  <c r="G494" i="11"/>
  <c r="K493" i="11"/>
  <c r="L493" i="11" s="1"/>
  <c r="I493" i="11"/>
  <c r="J493" i="11" s="1"/>
  <c r="R458" i="2"/>
  <c r="Q459" i="2" s="1"/>
  <c r="V458" i="2"/>
  <c r="K494" i="11" l="1"/>
  <c r="L494" i="11" s="1"/>
  <c r="I494" i="11"/>
  <c r="J494" i="11" s="1"/>
  <c r="A496" i="11"/>
  <c r="G495" i="11"/>
  <c r="P459" i="2"/>
  <c r="AA459" i="2"/>
  <c r="S459" i="2"/>
  <c r="U459" i="2" s="1"/>
  <c r="W459" i="2"/>
  <c r="X459" i="2"/>
  <c r="O459" i="2"/>
  <c r="K495" i="11" l="1"/>
  <c r="L495" i="11" s="1"/>
  <c r="I495" i="11"/>
  <c r="J495" i="11" s="1"/>
  <c r="A497" i="11"/>
  <c r="G496" i="11"/>
  <c r="R459" i="2"/>
  <c r="Q460" i="2" s="1"/>
  <c r="V459" i="2"/>
  <c r="A498" i="11" l="1"/>
  <c r="G497" i="11"/>
  <c r="K496" i="11"/>
  <c r="L496" i="11" s="1"/>
  <c r="I496" i="11"/>
  <c r="J496" i="11" s="1"/>
  <c r="P460" i="2"/>
  <c r="S460" i="2"/>
  <c r="U460" i="2" s="1"/>
  <c r="X460" i="2"/>
  <c r="AA460" i="2"/>
  <c r="W460" i="2"/>
  <c r="O460" i="2"/>
  <c r="K497" i="11" l="1"/>
  <c r="L497" i="11" s="1"/>
  <c r="I497" i="11"/>
  <c r="J497" i="11" s="1"/>
  <c r="A499" i="11"/>
  <c r="G498" i="11"/>
  <c r="R460" i="2"/>
  <c r="Q461" i="2" s="1"/>
  <c r="O461" i="2" s="1"/>
  <c r="V460" i="2"/>
  <c r="K498" i="11" l="1"/>
  <c r="L498" i="11" s="1"/>
  <c r="I498" i="11"/>
  <c r="J498" i="11" s="1"/>
  <c r="A500" i="11"/>
  <c r="G499" i="11"/>
  <c r="P461" i="2"/>
  <c r="AA461" i="2"/>
  <c r="S461" i="2"/>
  <c r="U461" i="2" s="1"/>
  <c r="W461" i="2"/>
  <c r="X461" i="2"/>
  <c r="K499" i="11" l="1"/>
  <c r="L499" i="11" s="1"/>
  <c r="I499" i="11"/>
  <c r="J499" i="11" s="1"/>
  <c r="A501" i="11"/>
  <c r="G500" i="11"/>
  <c r="R461" i="2"/>
  <c r="Q462" i="2" s="1"/>
  <c r="V461" i="2"/>
  <c r="A502" i="11" l="1"/>
  <c r="G501" i="11"/>
  <c r="K500" i="11"/>
  <c r="L500" i="11" s="1"/>
  <c r="I500" i="11"/>
  <c r="J500" i="11" s="1"/>
  <c r="P462" i="2"/>
  <c r="S462" i="2"/>
  <c r="U462" i="2" s="1"/>
  <c r="AA462" i="2"/>
  <c r="X462" i="2"/>
  <c r="W462" i="2"/>
  <c r="O462" i="2"/>
  <c r="K501" i="11" l="1"/>
  <c r="L501" i="11" s="1"/>
  <c r="I501" i="11"/>
  <c r="J501" i="11" s="1"/>
  <c r="A503" i="11"/>
  <c r="G502" i="11"/>
  <c r="V462" i="2"/>
  <c r="R462" i="2"/>
  <c r="Q463" i="2" s="1"/>
  <c r="K502" i="11" l="1"/>
  <c r="L502" i="11" s="1"/>
  <c r="I502" i="11"/>
  <c r="J502" i="11" s="1"/>
  <c r="A504" i="11"/>
  <c r="G503" i="11"/>
  <c r="P463" i="2"/>
  <c r="W463" i="2"/>
  <c r="AA463" i="2"/>
  <c r="S463" i="2"/>
  <c r="U463" i="2" s="1"/>
  <c r="X463" i="2"/>
  <c r="O463" i="2"/>
  <c r="A505" i="11" l="1"/>
  <c r="G504" i="11"/>
  <c r="K503" i="11"/>
  <c r="L503" i="11" s="1"/>
  <c r="I503" i="11"/>
  <c r="J503" i="11" s="1"/>
  <c r="V463" i="2"/>
  <c r="R463" i="2"/>
  <c r="Q464" i="2" s="1"/>
  <c r="K504" i="11" l="1"/>
  <c r="L504" i="11" s="1"/>
  <c r="I504" i="11"/>
  <c r="J504" i="11" s="1"/>
  <c r="A506" i="11"/>
  <c r="G505" i="11"/>
  <c r="P464" i="2"/>
  <c r="X464" i="2"/>
  <c r="S464" i="2"/>
  <c r="U464" i="2" s="1"/>
  <c r="AA464" i="2"/>
  <c r="W464" i="2"/>
  <c r="O464" i="2"/>
  <c r="A507" i="11" l="1"/>
  <c r="G506" i="11"/>
  <c r="K505" i="11"/>
  <c r="L505" i="11" s="1"/>
  <c r="I505" i="11"/>
  <c r="J505" i="11" s="1"/>
  <c r="V464" i="2"/>
  <c r="R464" i="2"/>
  <c r="Q465" i="2" s="1"/>
  <c r="K506" i="11" l="1"/>
  <c r="L506" i="11" s="1"/>
  <c r="I506" i="11"/>
  <c r="J506" i="11" s="1"/>
  <c r="A508" i="11"/>
  <c r="G507" i="11"/>
  <c r="P465" i="2"/>
  <c r="X465" i="2"/>
  <c r="W465" i="2"/>
  <c r="S465" i="2"/>
  <c r="U465" i="2" s="1"/>
  <c r="AA465" i="2"/>
  <c r="O465" i="2"/>
  <c r="K507" i="11" l="1"/>
  <c r="L507" i="11" s="1"/>
  <c r="I507" i="11"/>
  <c r="J507" i="11" s="1"/>
  <c r="A509" i="11"/>
  <c r="G508" i="11"/>
  <c r="R465" i="2"/>
  <c r="Q466" i="2" s="1"/>
  <c r="V465" i="2"/>
  <c r="K508" i="11" l="1"/>
  <c r="L508" i="11" s="1"/>
  <c r="I508" i="11"/>
  <c r="J508" i="11" s="1"/>
  <c r="A510" i="11"/>
  <c r="G509" i="11"/>
  <c r="P466" i="2"/>
  <c r="W466" i="2"/>
  <c r="AA466" i="2"/>
  <c r="X466" i="2"/>
  <c r="S466" i="2"/>
  <c r="U466" i="2" s="1"/>
  <c r="O466" i="2"/>
  <c r="K509" i="11" l="1"/>
  <c r="L509" i="11" s="1"/>
  <c r="I509" i="11"/>
  <c r="J509" i="11" s="1"/>
  <c r="A511" i="11"/>
  <c r="G510" i="11"/>
  <c r="R466" i="2"/>
  <c r="Q467" i="2" s="1"/>
  <c r="V466" i="2"/>
  <c r="K510" i="11" l="1"/>
  <c r="L510" i="11" s="1"/>
  <c r="I510" i="11"/>
  <c r="J510" i="11" s="1"/>
  <c r="A512" i="11"/>
  <c r="G511" i="11"/>
  <c r="P467" i="2"/>
  <c r="W467" i="2"/>
  <c r="AA467" i="2"/>
  <c r="S467" i="2"/>
  <c r="U467" i="2" s="1"/>
  <c r="X467" i="2"/>
  <c r="O467" i="2"/>
  <c r="K511" i="11" l="1"/>
  <c r="L511" i="11" s="1"/>
  <c r="I511" i="11"/>
  <c r="J511" i="11" s="1"/>
  <c r="A513" i="11"/>
  <c r="G512" i="11"/>
  <c r="R467" i="2"/>
  <c r="Q468" i="2" s="1"/>
  <c r="V467" i="2"/>
  <c r="K512" i="11" l="1"/>
  <c r="L512" i="11" s="1"/>
  <c r="I512" i="11"/>
  <c r="J512" i="11" s="1"/>
  <c r="A514" i="11"/>
  <c r="G513" i="11"/>
  <c r="P468" i="2"/>
  <c r="AA468" i="2"/>
  <c r="X468" i="2"/>
  <c r="W468" i="2"/>
  <c r="S468" i="2"/>
  <c r="U468" i="2" s="1"/>
  <c r="O468" i="2"/>
  <c r="K513" i="11" l="1"/>
  <c r="L513" i="11" s="1"/>
  <c r="I513" i="11"/>
  <c r="J513" i="11" s="1"/>
  <c r="A515" i="11"/>
  <c r="G514" i="11"/>
  <c r="R468" i="2"/>
  <c r="Q469" i="2" s="1"/>
  <c r="O469" i="2" s="1"/>
  <c r="V468" i="2"/>
  <c r="K514" i="11" l="1"/>
  <c r="L514" i="11" s="1"/>
  <c r="I514" i="11"/>
  <c r="J514" i="11" s="1"/>
  <c r="A516" i="11"/>
  <c r="G515" i="11"/>
  <c r="P469" i="2"/>
  <c r="W469" i="2"/>
  <c r="AA469" i="2"/>
  <c r="S469" i="2"/>
  <c r="U469" i="2" s="1"/>
  <c r="X469" i="2"/>
  <c r="K515" i="11" l="1"/>
  <c r="L515" i="11" s="1"/>
  <c r="I515" i="11"/>
  <c r="J515" i="11" s="1"/>
  <c r="A517" i="11"/>
  <c r="G516" i="11"/>
  <c r="R469" i="2"/>
  <c r="Q470" i="2" s="1"/>
  <c r="V469" i="2"/>
  <c r="K516" i="11" l="1"/>
  <c r="L516" i="11" s="1"/>
  <c r="I516" i="11"/>
  <c r="J516" i="11" s="1"/>
  <c r="A518" i="11"/>
  <c r="G517" i="11"/>
  <c r="P470" i="2"/>
  <c r="W470" i="2"/>
  <c r="AA470" i="2"/>
  <c r="S470" i="2"/>
  <c r="U470" i="2" s="1"/>
  <c r="X470" i="2"/>
  <c r="O470" i="2"/>
  <c r="K517" i="11" l="1"/>
  <c r="L517" i="11" s="1"/>
  <c r="I517" i="11"/>
  <c r="J517" i="11" s="1"/>
  <c r="A519" i="11"/>
  <c r="G518" i="11"/>
  <c r="V470" i="2"/>
  <c r="R470" i="2"/>
  <c r="Q471" i="2" s="1"/>
  <c r="K518" i="11" l="1"/>
  <c r="L518" i="11" s="1"/>
  <c r="I518" i="11"/>
  <c r="J518" i="11" s="1"/>
  <c r="A520" i="11"/>
  <c r="G519" i="11"/>
  <c r="P471" i="2"/>
  <c r="AA471" i="2"/>
  <c r="X471" i="2"/>
  <c r="W471" i="2"/>
  <c r="S471" i="2"/>
  <c r="U471" i="2" s="1"/>
  <c r="O471" i="2"/>
  <c r="K519" i="11" l="1"/>
  <c r="L519" i="11" s="1"/>
  <c r="I519" i="11"/>
  <c r="J519" i="11" s="1"/>
  <c r="A521" i="11"/>
  <c r="G520" i="11"/>
  <c r="V471" i="2"/>
  <c r="R471" i="2"/>
  <c r="Q472" i="2" s="1"/>
  <c r="O472" i="2" s="1"/>
  <c r="K520" i="11" l="1"/>
  <c r="L520" i="11" s="1"/>
  <c r="I520" i="11"/>
  <c r="J520" i="11" s="1"/>
  <c r="A522" i="11"/>
  <c r="G521" i="11"/>
  <c r="P472" i="2"/>
  <c r="X472" i="2"/>
  <c r="W472" i="2"/>
  <c r="S472" i="2"/>
  <c r="U472" i="2" s="1"/>
  <c r="AA472" i="2"/>
  <c r="A523" i="11" l="1"/>
  <c r="G522" i="11"/>
  <c r="K521" i="11"/>
  <c r="L521" i="11" s="1"/>
  <c r="I521" i="11"/>
  <c r="J521" i="11" s="1"/>
  <c r="V472" i="2"/>
  <c r="R472" i="2"/>
  <c r="Q473" i="2" s="1"/>
  <c r="K522" i="11" l="1"/>
  <c r="L522" i="11" s="1"/>
  <c r="I522" i="11"/>
  <c r="J522" i="11" s="1"/>
  <c r="A524" i="11"/>
  <c r="G523" i="11"/>
  <c r="P473" i="2"/>
  <c r="X473" i="2"/>
  <c r="AA473" i="2"/>
  <c r="W473" i="2"/>
  <c r="S473" i="2"/>
  <c r="U473" i="2" s="1"/>
  <c r="O473" i="2"/>
  <c r="K523" i="11" l="1"/>
  <c r="L523" i="11" s="1"/>
  <c r="I523" i="11"/>
  <c r="J523" i="11" s="1"/>
  <c r="A525" i="11"/>
  <c r="G524" i="11"/>
  <c r="V473" i="2"/>
  <c r="R473" i="2"/>
  <c r="Q474" i="2" s="1"/>
  <c r="K524" i="11" l="1"/>
  <c r="L524" i="11" s="1"/>
  <c r="I524" i="11"/>
  <c r="J524" i="11" s="1"/>
  <c r="A526" i="11"/>
  <c r="G525" i="11"/>
  <c r="P474" i="2"/>
  <c r="AA474" i="2"/>
  <c r="W474" i="2"/>
  <c r="S474" i="2"/>
  <c r="U474" i="2" s="1"/>
  <c r="X474" i="2"/>
  <c r="O474" i="2"/>
  <c r="A527" i="11" l="1"/>
  <c r="G526" i="11"/>
  <c r="K525" i="11"/>
  <c r="L525" i="11" s="1"/>
  <c r="I525" i="11"/>
  <c r="J525" i="11" s="1"/>
  <c r="R474" i="2"/>
  <c r="Q475" i="2" s="1"/>
  <c r="V474" i="2"/>
  <c r="A528" i="11" l="1"/>
  <c r="G527" i="11"/>
  <c r="K526" i="11"/>
  <c r="L526" i="11" s="1"/>
  <c r="I526" i="11"/>
  <c r="J526" i="11" s="1"/>
  <c r="P475" i="2"/>
  <c r="AA475" i="2"/>
  <c r="S475" i="2"/>
  <c r="U475" i="2" s="1"/>
  <c r="W475" i="2"/>
  <c r="X475" i="2"/>
  <c r="O475" i="2"/>
  <c r="A529" i="11" l="1"/>
  <c r="G528" i="11"/>
  <c r="K527" i="11"/>
  <c r="L527" i="11" s="1"/>
  <c r="I527" i="11"/>
  <c r="J527" i="11" s="1"/>
  <c r="V475" i="2"/>
  <c r="R475" i="2"/>
  <c r="Q476" i="2" s="1"/>
  <c r="K528" i="11" l="1"/>
  <c r="L528" i="11" s="1"/>
  <c r="I528" i="11"/>
  <c r="J528" i="11" s="1"/>
  <c r="A530" i="11"/>
  <c r="G529" i="11"/>
  <c r="P476" i="2"/>
  <c r="AA476" i="2"/>
  <c r="X476" i="2"/>
  <c r="S476" i="2"/>
  <c r="U476" i="2" s="1"/>
  <c r="W476" i="2"/>
  <c r="O476" i="2"/>
  <c r="K529" i="11" l="1"/>
  <c r="L529" i="11" s="1"/>
  <c r="I529" i="11"/>
  <c r="J529" i="11" s="1"/>
  <c r="A531" i="11"/>
  <c r="G530" i="11"/>
  <c r="V476" i="2"/>
  <c r="R476" i="2"/>
  <c r="Q477" i="2" s="1"/>
  <c r="K530" i="11" l="1"/>
  <c r="L530" i="11" s="1"/>
  <c r="I530" i="11"/>
  <c r="J530" i="11" s="1"/>
  <c r="A532" i="11"/>
  <c r="G531" i="11"/>
  <c r="P477" i="2"/>
  <c r="S477" i="2"/>
  <c r="U477" i="2" s="1"/>
  <c r="X477" i="2"/>
  <c r="W477" i="2"/>
  <c r="AA477" i="2"/>
  <c r="O477" i="2"/>
  <c r="K531" i="11" l="1"/>
  <c r="L531" i="11" s="1"/>
  <c r="I531" i="11"/>
  <c r="J531" i="11" s="1"/>
  <c r="A533" i="11"/>
  <c r="G532" i="11"/>
  <c r="R477" i="2"/>
  <c r="Q478" i="2" s="1"/>
  <c r="V477" i="2"/>
  <c r="K532" i="11" l="1"/>
  <c r="L532" i="11" s="1"/>
  <c r="I532" i="11"/>
  <c r="J532" i="11" s="1"/>
  <c r="A534" i="11"/>
  <c r="G533" i="11"/>
  <c r="P478" i="2"/>
  <c r="S478" i="2"/>
  <c r="U478" i="2" s="1"/>
  <c r="AA478" i="2"/>
  <c r="X478" i="2"/>
  <c r="W478" i="2"/>
  <c r="O478" i="2"/>
  <c r="K533" i="11" l="1"/>
  <c r="L533" i="11" s="1"/>
  <c r="I533" i="11"/>
  <c r="J533" i="11" s="1"/>
  <c r="A535" i="11"/>
  <c r="G534" i="11"/>
  <c r="V478" i="2"/>
  <c r="R478" i="2"/>
  <c r="Q479" i="2" s="1"/>
  <c r="O479" i="2" s="1"/>
  <c r="K534" i="11" l="1"/>
  <c r="L534" i="11" s="1"/>
  <c r="I534" i="11"/>
  <c r="J534" i="11" s="1"/>
  <c r="A536" i="11"/>
  <c r="G535" i="11"/>
  <c r="P479" i="2"/>
  <c r="S479" i="2"/>
  <c r="U479" i="2" s="1"/>
  <c r="W479" i="2"/>
  <c r="AA479" i="2"/>
  <c r="X479" i="2"/>
  <c r="K535" i="11" l="1"/>
  <c r="L535" i="11" s="1"/>
  <c r="I535" i="11"/>
  <c r="J535" i="11" s="1"/>
  <c r="A537" i="11"/>
  <c r="G536" i="11"/>
  <c r="R479" i="2"/>
  <c r="Q480" i="2" s="1"/>
  <c r="V479" i="2"/>
  <c r="K536" i="11" l="1"/>
  <c r="L536" i="11" s="1"/>
  <c r="I536" i="11"/>
  <c r="J536" i="11" s="1"/>
  <c r="A538" i="11"/>
  <c r="G537" i="11"/>
  <c r="P480" i="2"/>
  <c r="S480" i="2"/>
  <c r="U480" i="2" s="1"/>
  <c r="X480" i="2"/>
  <c r="W480" i="2"/>
  <c r="AA480" i="2"/>
  <c r="O480" i="2"/>
  <c r="K537" i="11" l="1"/>
  <c r="L537" i="11" s="1"/>
  <c r="I537" i="11"/>
  <c r="J537" i="11" s="1"/>
  <c r="A539" i="11"/>
  <c r="G538" i="11"/>
  <c r="V480" i="2"/>
  <c r="R480" i="2"/>
  <c r="Q481" i="2" s="1"/>
  <c r="O481" i="2" s="1"/>
  <c r="K538" i="11" l="1"/>
  <c r="L538" i="11" s="1"/>
  <c r="I538" i="11"/>
  <c r="J538" i="11" s="1"/>
  <c r="A540" i="11"/>
  <c r="G539" i="11"/>
  <c r="P481" i="2"/>
  <c r="W481" i="2"/>
  <c r="S481" i="2"/>
  <c r="U481" i="2" s="1"/>
  <c r="AA481" i="2"/>
  <c r="X481" i="2"/>
  <c r="K539" i="11" l="1"/>
  <c r="L539" i="11" s="1"/>
  <c r="I539" i="11"/>
  <c r="J539" i="11" s="1"/>
  <c r="A541" i="11"/>
  <c r="G540" i="11"/>
  <c r="R481" i="2"/>
  <c r="Q482" i="2" s="1"/>
  <c r="V481" i="2"/>
  <c r="K540" i="11" l="1"/>
  <c r="L540" i="11" s="1"/>
  <c r="I540" i="11"/>
  <c r="J540" i="11" s="1"/>
  <c r="A542" i="11"/>
  <c r="G541" i="11"/>
  <c r="P482" i="2"/>
  <c r="AA482" i="2"/>
  <c r="X482" i="2"/>
  <c r="S482" i="2"/>
  <c r="U482" i="2" s="1"/>
  <c r="W482" i="2"/>
  <c r="O482" i="2"/>
  <c r="K541" i="11" l="1"/>
  <c r="L541" i="11" s="1"/>
  <c r="I541" i="11"/>
  <c r="J541" i="11" s="1"/>
  <c r="A543" i="11"/>
  <c r="G542" i="11"/>
  <c r="V482" i="2"/>
  <c r="R482" i="2"/>
  <c r="Q483" i="2" s="1"/>
  <c r="K542" i="11" l="1"/>
  <c r="L542" i="11" s="1"/>
  <c r="I542" i="11"/>
  <c r="J542" i="11" s="1"/>
  <c r="A544" i="11"/>
  <c r="G543" i="11"/>
  <c r="P483" i="2"/>
  <c r="S483" i="2"/>
  <c r="U483" i="2" s="1"/>
  <c r="AA483" i="2"/>
  <c r="X483" i="2"/>
  <c r="W483" i="2"/>
  <c r="O483" i="2"/>
  <c r="K543" i="11" l="1"/>
  <c r="L543" i="11" s="1"/>
  <c r="I543" i="11"/>
  <c r="J543" i="11" s="1"/>
  <c r="A545" i="11"/>
  <c r="G544" i="11"/>
  <c r="V483" i="2"/>
  <c r="R483" i="2"/>
  <c r="Q484" i="2" s="1"/>
  <c r="K544" i="11" l="1"/>
  <c r="L544" i="11" s="1"/>
  <c r="I544" i="11"/>
  <c r="J544" i="11" s="1"/>
  <c r="A546" i="11"/>
  <c r="G545" i="11"/>
  <c r="P484" i="2"/>
  <c r="W484" i="2"/>
  <c r="X484" i="2"/>
  <c r="AA484" i="2"/>
  <c r="S484" i="2"/>
  <c r="U484" i="2" s="1"/>
  <c r="O484" i="2"/>
  <c r="K545" i="11" l="1"/>
  <c r="L545" i="11" s="1"/>
  <c r="I545" i="11"/>
  <c r="J545" i="11" s="1"/>
  <c r="A547" i="11"/>
  <c r="G546" i="11"/>
  <c r="V484" i="2"/>
  <c r="R484" i="2"/>
  <c r="Q485" i="2" s="1"/>
  <c r="K546" i="11" l="1"/>
  <c r="L546" i="11" s="1"/>
  <c r="I546" i="11"/>
  <c r="J546" i="11" s="1"/>
  <c r="A548" i="11"/>
  <c r="G547" i="11"/>
  <c r="P485" i="2"/>
  <c r="S485" i="2"/>
  <c r="U485" i="2" s="1"/>
  <c r="X485" i="2"/>
  <c r="AA485" i="2"/>
  <c r="W485" i="2"/>
  <c r="O485" i="2"/>
  <c r="K547" i="11" l="1"/>
  <c r="L547" i="11" s="1"/>
  <c r="I547" i="11"/>
  <c r="J547" i="11" s="1"/>
  <c r="A549" i="11"/>
  <c r="G548" i="11"/>
  <c r="V485" i="2"/>
  <c r="R485" i="2"/>
  <c r="Q486" i="2" s="1"/>
  <c r="K548" i="11" l="1"/>
  <c r="L548" i="11" s="1"/>
  <c r="I548" i="11"/>
  <c r="J548" i="11" s="1"/>
  <c r="A550" i="11"/>
  <c r="G549" i="11"/>
  <c r="P486" i="2"/>
  <c r="AA486" i="2"/>
  <c r="S486" i="2"/>
  <c r="U486" i="2" s="1"/>
  <c r="W486" i="2"/>
  <c r="X486" i="2"/>
  <c r="O486" i="2"/>
  <c r="K549" i="11" l="1"/>
  <c r="L549" i="11" s="1"/>
  <c r="I549" i="11"/>
  <c r="J549" i="11" s="1"/>
  <c r="A551" i="11"/>
  <c r="G550" i="11"/>
  <c r="V486" i="2"/>
  <c r="R486" i="2"/>
  <c r="Q487" i="2" s="1"/>
  <c r="K550" i="11" l="1"/>
  <c r="L550" i="11" s="1"/>
  <c r="I550" i="11"/>
  <c r="J550" i="11" s="1"/>
  <c r="A552" i="11"/>
  <c r="G551" i="11"/>
  <c r="P487" i="2"/>
  <c r="W487" i="2"/>
  <c r="X487" i="2"/>
  <c r="S487" i="2"/>
  <c r="U487" i="2" s="1"/>
  <c r="AA487" i="2"/>
  <c r="O487" i="2"/>
  <c r="K551" i="11" l="1"/>
  <c r="L551" i="11" s="1"/>
  <c r="I551" i="11"/>
  <c r="J551" i="11" s="1"/>
  <c r="A553" i="11"/>
  <c r="G552" i="11"/>
  <c r="R487" i="2"/>
  <c r="Q488" i="2" s="1"/>
  <c r="O488" i="2" s="1"/>
  <c r="V487" i="2"/>
  <c r="K552" i="11" l="1"/>
  <c r="L552" i="11" s="1"/>
  <c r="I552" i="11"/>
  <c r="J552" i="11" s="1"/>
  <c r="A554" i="11"/>
  <c r="G553" i="11"/>
  <c r="P488" i="2"/>
  <c r="S488" i="2"/>
  <c r="U488" i="2" s="1"/>
  <c r="AA488" i="2"/>
  <c r="X488" i="2"/>
  <c r="W488" i="2"/>
  <c r="K553" i="11" l="1"/>
  <c r="L553" i="11" s="1"/>
  <c r="I553" i="11"/>
  <c r="J553" i="11" s="1"/>
  <c r="A555" i="11"/>
  <c r="G554" i="11"/>
  <c r="V488" i="2"/>
  <c r="R488" i="2"/>
  <c r="Q489" i="2" s="1"/>
  <c r="K554" i="11" l="1"/>
  <c r="L554" i="11" s="1"/>
  <c r="I554" i="11"/>
  <c r="J554" i="11" s="1"/>
  <c r="A556" i="11"/>
  <c r="G555" i="11"/>
  <c r="P489" i="2"/>
  <c r="W489" i="2"/>
  <c r="X489" i="2"/>
  <c r="S489" i="2"/>
  <c r="U489" i="2" s="1"/>
  <c r="AA489" i="2"/>
  <c r="O489" i="2"/>
  <c r="K555" i="11" l="1"/>
  <c r="L555" i="11" s="1"/>
  <c r="I555" i="11"/>
  <c r="J555" i="11" s="1"/>
  <c r="A557" i="11"/>
  <c r="G556" i="11"/>
  <c r="R489" i="2"/>
  <c r="Q490" i="2" s="1"/>
  <c r="V489" i="2"/>
  <c r="K556" i="11" l="1"/>
  <c r="L556" i="11" s="1"/>
  <c r="I556" i="11"/>
  <c r="J556" i="11" s="1"/>
  <c r="A558" i="11"/>
  <c r="G557" i="11"/>
  <c r="P490" i="2"/>
  <c r="AA490" i="2"/>
  <c r="X490" i="2"/>
  <c r="W490" i="2"/>
  <c r="S490" i="2"/>
  <c r="U490" i="2" s="1"/>
  <c r="O490" i="2"/>
  <c r="K557" i="11" l="1"/>
  <c r="L557" i="11" s="1"/>
  <c r="I557" i="11"/>
  <c r="J557" i="11" s="1"/>
  <c r="A559" i="11"/>
  <c r="G558" i="11"/>
  <c r="R490" i="2"/>
  <c r="Q491" i="2" s="1"/>
  <c r="V490" i="2"/>
  <c r="K558" i="11" l="1"/>
  <c r="L558" i="11" s="1"/>
  <c r="I558" i="11"/>
  <c r="J558" i="11" s="1"/>
  <c r="A560" i="11"/>
  <c r="G559" i="11"/>
  <c r="P491" i="2"/>
  <c r="X491" i="2"/>
  <c r="AA491" i="2"/>
  <c r="W491" i="2"/>
  <c r="S491" i="2"/>
  <c r="U491" i="2" s="1"/>
  <c r="O491" i="2"/>
  <c r="L559" i="11" l="1"/>
  <c r="A561" i="11"/>
  <c r="G560" i="11"/>
  <c r="K559" i="11"/>
  <c r="I559" i="11"/>
  <c r="J559" i="11" s="1"/>
  <c r="V491" i="2"/>
  <c r="R491" i="2"/>
  <c r="Q492" i="2" s="1"/>
  <c r="O492" i="2" s="1"/>
  <c r="K560" i="11" l="1"/>
  <c r="L560" i="11" s="1"/>
  <c r="I560" i="11"/>
  <c r="J560" i="11" s="1"/>
  <c r="A562" i="11"/>
  <c r="G561" i="11"/>
  <c r="P492" i="2"/>
  <c r="X492" i="2"/>
  <c r="AA492" i="2"/>
  <c r="S492" i="2"/>
  <c r="U492" i="2" s="1"/>
  <c r="W492" i="2"/>
  <c r="K561" i="11" l="1"/>
  <c r="L561" i="11" s="1"/>
  <c r="I561" i="11"/>
  <c r="J561" i="11" s="1"/>
  <c r="A563" i="11"/>
  <c r="G562" i="11"/>
  <c r="R492" i="2"/>
  <c r="Q493" i="2" s="1"/>
  <c r="V492" i="2"/>
  <c r="A564" i="11" l="1"/>
  <c r="G563" i="11"/>
  <c r="K562" i="11"/>
  <c r="L562" i="11" s="1"/>
  <c r="I562" i="11"/>
  <c r="J562" i="11" s="1"/>
  <c r="P493" i="2"/>
  <c r="S493" i="2"/>
  <c r="U493" i="2" s="1"/>
  <c r="AA493" i="2"/>
  <c r="W493" i="2"/>
  <c r="X493" i="2"/>
  <c r="O493" i="2"/>
  <c r="K563" i="11" l="1"/>
  <c r="L563" i="11" s="1"/>
  <c r="I563" i="11"/>
  <c r="J563" i="11" s="1"/>
  <c r="A565" i="11"/>
  <c r="G564" i="11"/>
  <c r="R493" i="2"/>
  <c r="Q494" i="2" s="1"/>
  <c r="V493" i="2"/>
  <c r="K564" i="11" l="1"/>
  <c r="L564" i="11" s="1"/>
  <c r="I564" i="11"/>
  <c r="J564" i="11" s="1"/>
  <c r="A566" i="11"/>
  <c r="G565" i="11"/>
  <c r="P494" i="2"/>
  <c r="W494" i="2"/>
  <c r="S494" i="2"/>
  <c r="U494" i="2" s="1"/>
  <c r="AA494" i="2"/>
  <c r="X494" i="2"/>
  <c r="O494" i="2"/>
  <c r="K565" i="11" l="1"/>
  <c r="L565" i="11" s="1"/>
  <c r="I565" i="11"/>
  <c r="J565" i="11" s="1"/>
  <c r="A567" i="11"/>
  <c r="G566" i="11"/>
  <c r="R494" i="2"/>
  <c r="Q495" i="2" s="1"/>
  <c r="V494" i="2"/>
  <c r="K566" i="11" l="1"/>
  <c r="L566" i="11" s="1"/>
  <c r="I566" i="11"/>
  <c r="J566" i="11" s="1"/>
  <c r="A568" i="11"/>
  <c r="G567" i="11"/>
  <c r="P495" i="2"/>
  <c r="S495" i="2"/>
  <c r="U495" i="2" s="1"/>
  <c r="W495" i="2"/>
  <c r="X495" i="2"/>
  <c r="AA495" i="2"/>
  <c r="O495" i="2"/>
  <c r="K567" i="11" l="1"/>
  <c r="L567" i="11" s="1"/>
  <c r="I567" i="11"/>
  <c r="J567" i="11" s="1"/>
  <c r="A569" i="11"/>
  <c r="G568" i="11"/>
  <c r="R495" i="2"/>
  <c r="Q496" i="2" s="1"/>
  <c r="O496" i="2" s="1"/>
  <c r="V495" i="2"/>
  <c r="K568" i="11" l="1"/>
  <c r="L568" i="11" s="1"/>
  <c r="I568" i="11"/>
  <c r="J568" i="11" s="1"/>
  <c r="A570" i="11"/>
  <c r="G569" i="11"/>
  <c r="P496" i="2"/>
  <c r="AA496" i="2"/>
  <c r="W496" i="2"/>
  <c r="S496" i="2"/>
  <c r="U496" i="2" s="1"/>
  <c r="X496" i="2"/>
  <c r="K569" i="11" l="1"/>
  <c r="L569" i="11" s="1"/>
  <c r="I569" i="11"/>
  <c r="J569" i="11" s="1"/>
  <c r="A571" i="11"/>
  <c r="G570" i="11"/>
  <c r="V496" i="2"/>
  <c r="R496" i="2"/>
  <c r="Q497" i="2" s="1"/>
  <c r="K570" i="11" l="1"/>
  <c r="L570" i="11" s="1"/>
  <c r="I570" i="11"/>
  <c r="J570" i="11" s="1"/>
  <c r="A572" i="11"/>
  <c r="G571" i="11"/>
  <c r="P497" i="2"/>
  <c r="X497" i="2"/>
  <c r="S497" i="2"/>
  <c r="U497" i="2" s="1"/>
  <c r="AA497" i="2"/>
  <c r="W497" i="2"/>
  <c r="O497" i="2"/>
  <c r="K571" i="11" l="1"/>
  <c r="L571" i="11" s="1"/>
  <c r="I571" i="11"/>
  <c r="J571" i="11" s="1"/>
  <c r="A573" i="11"/>
  <c r="G572" i="11"/>
  <c r="R497" i="2"/>
  <c r="Q498" i="2" s="1"/>
  <c r="O498" i="2" s="1"/>
  <c r="V497" i="2"/>
  <c r="K572" i="11" l="1"/>
  <c r="L572" i="11" s="1"/>
  <c r="I572" i="11"/>
  <c r="J572" i="11" s="1"/>
  <c r="A574" i="11"/>
  <c r="G573" i="11"/>
  <c r="P498" i="2"/>
  <c r="X498" i="2"/>
  <c r="S498" i="2"/>
  <c r="U498" i="2" s="1"/>
  <c r="AA498" i="2"/>
  <c r="W498" i="2"/>
  <c r="K573" i="11" l="1"/>
  <c r="L573" i="11" s="1"/>
  <c r="I573" i="11"/>
  <c r="J573" i="11" s="1"/>
  <c r="A575" i="11"/>
  <c r="G574" i="11"/>
  <c r="V498" i="2"/>
  <c r="R498" i="2"/>
  <c r="Q499" i="2" s="1"/>
  <c r="K574" i="11" l="1"/>
  <c r="L574" i="11" s="1"/>
  <c r="I574" i="11"/>
  <c r="J574" i="11" s="1"/>
  <c r="A576" i="11"/>
  <c r="G575" i="11"/>
  <c r="P499" i="2"/>
  <c r="X499" i="2"/>
  <c r="AA499" i="2"/>
  <c r="W499" i="2"/>
  <c r="S499" i="2"/>
  <c r="U499" i="2" s="1"/>
  <c r="O499" i="2"/>
  <c r="K575" i="11" l="1"/>
  <c r="L575" i="11" s="1"/>
  <c r="I575" i="11"/>
  <c r="J575" i="11" s="1"/>
  <c r="A577" i="11"/>
  <c r="G576" i="11"/>
  <c r="R499" i="2"/>
  <c r="Q500" i="2" s="1"/>
  <c r="O500" i="2" s="1"/>
  <c r="V499" i="2"/>
  <c r="I576" i="11" l="1"/>
  <c r="J576" i="11" s="1"/>
  <c r="K576" i="11"/>
  <c r="L576" i="11" s="1"/>
  <c r="A578" i="11"/>
  <c r="G577" i="11"/>
  <c r="P500" i="2"/>
  <c r="AA500" i="2"/>
  <c r="S500" i="2"/>
  <c r="U500" i="2" s="1"/>
  <c r="X500" i="2"/>
  <c r="W500" i="2"/>
  <c r="K577" i="11" l="1"/>
  <c r="L577" i="11" s="1"/>
  <c r="I577" i="11"/>
  <c r="J577" i="11" s="1"/>
  <c r="A579" i="11"/>
  <c r="G578" i="11"/>
  <c r="V500" i="2"/>
  <c r="R500" i="2"/>
  <c r="Q501" i="2" s="1"/>
  <c r="K578" i="11" l="1"/>
  <c r="L578" i="11" s="1"/>
  <c r="I578" i="11"/>
  <c r="J578" i="11" s="1"/>
  <c r="A580" i="11"/>
  <c r="G579" i="11"/>
  <c r="P501" i="2"/>
  <c r="X501" i="2"/>
  <c r="W501" i="2"/>
  <c r="S501" i="2"/>
  <c r="U501" i="2" s="1"/>
  <c r="AA501" i="2"/>
  <c r="O501" i="2"/>
  <c r="K579" i="11" l="1"/>
  <c r="L579" i="11" s="1"/>
  <c r="I579" i="11"/>
  <c r="J579" i="11" s="1"/>
  <c r="A581" i="11"/>
  <c r="G580" i="11"/>
  <c r="R501" i="2"/>
  <c r="Q502" i="2" s="1"/>
  <c r="O502" i="2" s="1"/>
  <c r="V501" i="2"/>
  <c r="K580" i="11" l="1"/>
  <c r="L580" i="11" s="1"/>
  <c r="I580" i="11"/>
  <c r="J580" i="11" s="1"/>
  <c r="A582" i="11"/>
  <c r="G581" i="11"/>
  <c r="P502" i="2"/>
  <c r="S502" i="2"/>
  <c r="U502" i="2" s="1"/>
  <c r="AA502" i="2"/>
  <c r="W502" i="2"/>
  <c r="X502" i="2"/>
  <c r="A583" i="11" l="1"/>
  <c r="G582" i="11"/>
  <c r="K581" i="11"/>
  <c r="L581" i="11" s="1"/>
  <c r="I581" i="11"/>
  <c r="J581" i="11" s="1"/>
  <c r="V502" i="2"/>
  <c r="R502" i="2"/>
  <c r="Q503" i="2" s="1"/>
  <c r="K582" i="11" l="1"/>
  <c r="L582" i="11" s="1"/>
  <c r="I582" i="11"/>
  <c r="J582" i="11" s="1"/>
  <c r="A584" i="11"/>
  <c r="G583" i="11"/>
  <c r="P503" i="2"/>
  <c r="W503" i="2"/>
  <c r="AA503" i="2"/>
  <c r="S503" i="2"/>
  <c r="U503" i="2" s="1"/>
  <c r="X503" i="2"/>
  <c r="O503" i="2"/>
  <c r="K583" i="11" l="1"/>
  <c r="L583" i="11" s="1"/>
  <c r="I583" i="11"/>
  <c r="J583" i="11" s="1"/>
  <c r="A585" i="11"/>
  <c r="G584" i="11"/>
  <c r="V503" i="2"/>
  <c r="R503" i="2"/>
  <c r="Q504" i="2" s="1"/>
  <c r="K584" i="11" l="1"/>
  <c r="L584" i="11" s="1"/>
  <c r="I584" i="11"/>
  <c r="J584" i="11" s="1"/>
  <c r="A586" i="11"/>
  <c r="G585" i="11"/>
  <c r="P504" i="2"/>
  <c r="S504" i="2"/>
  <c r="U504" i="2" s="1"/>
  <c r="AA504" i="2"/>
  <c r="X504" i="2"/>
  <c r="W504" i="2"/>
  <c r="O504" i="2"/>
  <c r="A587" i="11" l="1"/>
  <c r="G586" i="11"/>
  <c r="K585" i="11"/>
  <c r="L585" i="11" s="1"/>
  <c r="I585" i="11"/>
  <c r="J585" i="11" s="1"/>
  <c r="V504" i="2"/>
  <c r="R504" i="2"/>
  <c r="Q505" i="2" s="1"/>
  <c r="K586" i="11" l="1"/>
  <c r="L586" i="11" s="1"/>
  <c r="I586" i="11"/>
  <c r="J586" i="11" s="1"/>
  <c r="A588" i="11"/>
  <c r="G587" i="11"/>
  <c r="P505" i="2"/>
  <c r="AA505" i="2"/>
  <c r="W505" i="2"/>
  <c r="S505" i="2"/>
  <c r="U505" i="2" s="1"/>
  <c r="X505" i="2"/>
  <c r="O505" i="2"/>
  <c r="K587" i="11" l="1"/>
  <c r="L587" i="11" s="1"/>
  <c r="I587" i="11"/>
  <c r="J587" i="11" s="1"/>
  <c r="A589" i="11"/>
  <c r="G588" i="11"/>
  <c r="R505" i="2"/>
  <c r="Q506" i="2" s="1"/>
  <c r="V505" i="2"/>
  <c r="K588" i="11" l="1"/>
  <c r="L588" i="11" s="1"/>
  <c r="I588" i="11"/>
  <c r="J588" i="11" s="1"/>
  <c r="A590" i="11"/>
  <c r="G589" i="11"/>
  <c r="P506" i="2"/>
  <c r="X506" i="2"/>
  <c r="AA506" i="2"/>
  <c r="S506" i="2"/>
  <c r="U506" i="2" s="1"/>
  <c r="W506" i="2"/>
  <c r="O506" i="2"/>
  <c r="K589" i="11" l="1"/>
  <c r="L589" i="11" s="1"/>
  <c r="I589" i="11"/>
  <c r="J589" i="11" s="1"/>
  <c r="A591" i="11"/>
  <c r="G590" i="11"/>
  <c r="V506" i="2"/>
  <c r="R506" i="2"/>
  <c r="Q507" i="2" s="1"/>
  <c r="K590" i="11" l="1"/>
  <c r="L590" i="11" s="1"/>
  <c r="I590" i="11"/>
  <c r="J590" i="11" s="1"/>
  <c r="A592" i="11"/>
  <c r="G591" i="11"/>
  <c r="P507" i="2"/>
  <c r="W507" i="2"/>
  <c r="X507" i="2"/>
  <c r="AA507" i="2"/>
  <c r="S507" i="2"/>
  <c r="U507" i="2" s="1"/>
  <c r="O507" i="2"/>
  <c r="K591" i="11" l="1"/>
  <c r="L591" i="11" s="1"/>
  <c r="I591" i="11"/>
  <c r="J591" i="11" s="1"/>
  <c r="A593" i="11"/>
  <c r="G592" i="11"/>
  <c r="R507" i="2"/>
  <c r="Q508" i="2" s="1"/>
  <c r="V507" i="2"/>
  <c r="K592" i="11" l="1"/>
  <c r="L592" i="11" s="1"/>
  <c r="I592" i="11"/>
  <c r="J592" i="11" s="1"/>
  <c r="A594" i="11"/>
  <c r="G593" i="11"/>
  <c r="P508" i="2"/>
  <c r="X508" i="2"/>
  <c r="W508" i="2"/>
  <c r="S508" i="2"/>
  <c r="U508" i="2" s="1"/>
  <c r="AA508" i="2"/>
  <c r="O508" i="2"/>
  <c r="A595" i="11" l="1"/>
  <c r="G594" i="11"/>
  <c r="K593" i="11"/>
  <c r="L593" i="11" s="1"/>
  <c r="I593" i="11"/>
  <c r="J593" i="11" s="1"/>
  <c r="V508" i="2"/>
  <c r="R508" i="2"/>
  <c r="Q509" i="2" s="1"/>
  <c r="O509" i="2" s="1"/>
  <c r="K594" i="11" l="1"/>
  <c r="L594" i="11" s="1"/>
  <c r="I594" i="11"/>
  <c r="J594" i="11" s="1"/>
  <c r="A596" i="11"/>
  <c r="G595" i="11"/>
  <c r="P509" i="2"/>
  <c r="S509" i="2"/>
  <c r="U509" i="2" s="1"/>
  <c r="X509" i="2"/>
  <c r="AA509" i="2"/>
  <c r="W509" i="2"/>
  <c r="K595" i="11" l="1"/>
  <c r="L595" i="11" s="1"/>
  <c r="I595" i="11"/>
  <c r="J595" i="11" s="1"/>
  <c r="A597" i="11"/>
  <c r="G596" i="11"/>
  <c r="V509" i="2"/>
  <c r="R509" i="2"/>
  <c r="Q510" i="2" s="1"/>
  <c r="K596" i="11" l="1"/>
  <c r="L596" i="11" s="1"/>
  <c r="I596" i="11"/>
  <c r="J596" i="11" s="1"/>
  <c r="A598" i="11"/>
  <c r="G597" i="11"/>
  <c r="P510" i="2"/>
  <c r="W510" i="2"/>
  <c r="X510" i="2"/>
  <c r="AA510" i="2"/>
  <c r="S510" i="2"/>
  <c r="U510" i="2" s="1"/>
  <c r="O510" i="2"/>
  <c r="K597" i="11" l="1"/>
  <c r="L597" i="11" s="1"/>
  <c r="I597" i="11"/>
  <c r="J597" i="11" s="1"/>
  <c r="A599" i="11"/>
  <c r="G598" i="11"/>
  <c r="V510" i="2"/>
  <c r="R510" i="2"/>
  <c r="Q511" i="2" s="1"/>
  <c r="A600" i="11" l="1"/>
  <c r="G599" i="11"/>
  <c r="K598" i="11"/>
  <c r="L598" i="11" s="1"/>
  <c r="I598" i="11"/>
  <c r="J598" i="11" s="1"/>
  <c r="P511" i="2"/>
  <c r="S511" i="2"/>
  <c r="U511" i="2" s="1"/>
  <c r="X511" i="2"/>
  <c r="W511" i="2"/>
  <c r="AA511" i="2"/>
  <c r="O511" i="2"/>
  <c r="K599" i="11" l="1"/>
  <c r="L599" i="11" s="1"/>
  <c r="I599" i="11"/>
  <c r="J599" i="11" s="1"/>
  <c r="A601" i="11"/>
  <c r="G600" i="11"/>
  <c r="R511" i="2"/>
  <c r="Q512" i="2" s="1"/>
  <c r="V511" i="2"/>
  <c r="K600" i="11" l="1"/>
  <c r="L600" i="11" s="1"/>
  <c r="I600" i="11"/>
  <c r="J600" i="11" s="1"/>
  <c r="A602" i="11"/>
  <c r="G601" i="11"/>
  <c r="P512" i="2"/>
  <c r="S512" i="2"/>
  <c r="U512" i="2" s="1"/>
  <c r="X512" i="2"/>
  <c r="W512" i="2"/>
  <c r="AA512" i="2"/>
  <c r="O512" i="2"/>
  <c r="K601" i="11" l="1"/>
  <c r="L601" i="11" s="1"/>
  <c r="I601" i="11"/>
  <c r="J601" i="11" s="1"/>
  <c r="A603" i="11"/>
  <c r="G602" i="11"/>
  <c r="R512" i="2"/>
  <c r="Q513" i="2" s="1"/>
  <c r="V512" i="2"/>
  <c r="K602" i="11" l="1"/>
  <c r="L602" i="11" s="1"/>
  <c r="I602" i="11"/>
  <c r="J602" i="11" s="1"/>
  <c r="A604" i="11"/>
  <c r="G603" i="11"/>
  <c r="P513" i="2"/>
  <c r="S513" i="2"/>
  <c r="U513" i="2" s="1"/>
  <c r="AA513" i="2"/>
  <c r="W513" i="2"/>
  <c r="X513" i="2"/>
  <c r="O513" i="2"/>
  <c r="K603" i="11" l="1"/>
  <c r="L603" i="11" s="1"/>
  <c r="I603" i="11"/>
  <c r="J603" i="11" s="1"/>
  <c r="A605" i="11"/>
  <c r="G604" i="11"/>
  <c r="R513" i="2"/>
  <c r="Q514" i="2" s="1"/>
  <c r="V513" i="2"/>
  <c r="K604" i="11" l="1"/>
  <c r="L604" i="11" s="1"/>
  <c r="I604" i="11"/>
  <c r="J604" i="11" s="1"/>
  <c r="A606" i="11"/>
  <c r="G605" i="11"/>
  <c r="P514" i="2"/>
  <c r="S514" i="2"/>
  <c r="U514" i="2" s="1"/>
  <c r="X514" i="2"/>
  <c r="AA514" i="2"/>
  <c r="W514" i="2"/>
  <c r="O514" i="2"/>
  <c r="K605" i="11" l="1"/>
  <c r="L605" i="11" s="1"/>
  <c r="I605" i="11"/>
  <c r="J605" i="11" s="1"/>
  <c r="A607" i="11"/>
  <c r="G606" i="11"/>
  <c r="V514" i="2"/>
  <c r="R514" i="2"/>
  <c r="Q515" i="2" s="1"/>
  <c r="K606" i="11" l="1"/>
  <c r="L606" i="11" s="1"/>
  <c r="I606" i="11"/>
  <c r="J606" i="11" s="1"/>
  <c r="A608" i="11"/>
  <c r="G607" i="11"/>
  <c r="P515" i="2"/>
  <c r="AA515" i="2"/>
  <c r="W515" i="2"/>
  <c r="S515" i="2"/>
  <c r="U515" i="2" s="1"/>
  <c r="X515" i="2"/>
  <c r="O515" i="2"/>
  <c r="K607" i="11" l="1"/>
  <c r="L607" i="11" s="1"/>
  <c r="I607" i="11"/>
  <c r="J607" i="11" s="1"/>
  <c r="A609" i="11"/>
  <c r="G608" i="11"/>
  <c r="R515" i="2"/>
  <c r="Q516" i="2" s="1"/>
  <c r="V515" i="2"/>
  <c r="K608" i="11" l="1"/>
  <c r="L608" i="11" s="1"/>
  <c r="I608" i="11"/>
  <c r="J608" i="11" s="1"/>
  <c r="A610" i="11"/>
  <c r="G609" i="11"/>
  <c r="P516" i="2"/>
  <c r="AA516" i="2"/>
  <c r="W516" i="2"/>
  <c r="X516" i="2"/>
  <c r="S516" i="2"/>
  <c r="U516" i="2" s="1"/>
  <c r="O516" i="2"/>
  <c r="K609" i="11" l="1"/>
  <c r="L609" i="11" s="1"/>
  <c r="I609" i="11"/>
  <c r="J609" i="11" s="1"/>
  <c r="A611" i="11"/>
  <c r="G610" i="11"/>
  <c r="R516" i="2"/>
  <c r="Q517" i="2" s="1"/>
  <c r="V516" i="2"/>
  <c r="K610" i="11" l="1"/>
  <c r="L610" i="11" s="1"/>
  <c r="I610" i="11"/>
  <c r="J610" i="11" s="1"/>
  <c r="A612" i="11"/>
  <c r="G611" i="11"/>
  <c r="P517" i="2"/>
  <c r="X517" i="2"/>
  <c r="S517" i="2"/>
  <c r="U517" i="2" s="1"/>
  <c r="W517" i="2"/>
  <c r="AA517" i="2"/>
  <c r="O517" i="2"/>
  <c r="K611" i="11" l="1"/>
  <c r="L611" i="11" s="1"/>
  <c r="I611" i="11"/>
  <c r="J611" i="11" s="1"/>
  <c r="A613" i="11"/>
  <c r="G612" i="11"/>
  <c r="R517" i="2"/>
  <c r="Q518" i="2" s="1"/>
  <c r="O518" i="2" s="1"/>
  <c r="V517" i="2"/>
  <c r="A614" i="11" l="1"/>
  <c r="G613" i="11"/>
  <c r="K612" i="11"/>
  <c r="L612" i="11" s="1"/>
  <c r="I612" i="11"/>
  <c r="J612" i="11" s="1"/>
  <c r="P518" i="2"/>
  <c r="W518" i="2"/>
  <c r="X518" i="2"/>
  <c r="AA518" i="2"/>
  <c r="S518" i="2"/>
  <c r="U518" i="2" s="1"/>
  <c r="K613" i="11" l="1"/>
  <c r="L613" i="11" s="1"/>
  <c r="I613" i="11"/>
  <c r="J613" i="11" s="1"/>
  <c r="A615" i="11"/>
  <c r="G614" i="11"/>
  <c r="R518" i="2"/>
  <c r="Q519" i="2" s="1"/>
  <c r="V518" i="2"/>
  <c r="K614" i="11" l="1"/>
  <c r="L614" i="11" s="1"/>
  <c r="I614" i="11"/>
  <c r="J614" i="11" s="1"/>
  <c r="A616" i="11"/>
  <c r="G615" i="11"/>
  <c r="P519" i="2"/>
  <c r="AA519" i="2"/>
  <c r="S519" i="2"/>
  <c r="U519" i="2" s="1"/>
  <c r="W519" i="2"/>
  <c r="X519" i="2"/>
  <c r="O519" i="2"/>
  <c r="K615" i="11" l="1"/>
  <c r="L615" i="11" s="1"/>
  <c r="I615" i="11"/>
  <c r="J615" i="11" s="1"/>
  <c r="A617" i="11"/>
  <c r="G616" i="11"/>
  <c r="V519" i="2"/>
  <c r="R519" i="2"/>
  <c r="Q520" i="2" s="1"/>
  <c r="K616" i="11" l="1"/>
  <c r="L616" i="11" s="1"/>
  <c r="I616" i="11"/>
  <c r="J616" i="11" s="1"/>
  <c r="A618" i="11"/>
  <c r="G617" i="11"/>
  <c r="P520" i="2"/>
  <c r="AA520" i="2"/>
  <c r="W520" i="2"/>
  <c r="X520" i="2"/>
  <c r="S520" i="2"/>
  <c r="U520" i="2" s="1"/>
  <c r="O520" i="2"/>
  <c r="K617" i="11" l="1"/>
  <c r="L617" i="11" s="1"/>
  <c r="I617" i="11"/>
  <c r="J617" i="11" s="1"/>
  <c r="A619" i="11"/>
  <c r="G618" i="11"/>
  <c r="V520" i="2"/>
  <c r="R520" i="2"/>
  <c r="Q521" i="2" s="1"/>
  <c r="K618" i="11" l="1"/>
  <c r="L618" i="11" s="1"/>
  <c r="I618" i="11"/>
  <c r="J618" i="11" s="1"/>
  <c r="A620" i="11"/>
  <c r="G619" i="11"/>
  <c r="P521" i="2"/>
  <c r="W521" i="2"/>
  <c r="AA521" i="2"/>
  <c r="S521" i="2"/>
  <c r="U521" i="2" s="1"/>
  <c r="X521" i="2"/>
  <c r="O521" i="2"/>
  <c r="K619" i="11" l="1"/>
  <c r="L619" i="11" s="1"/>
  <c r="I619" i="11"/>
  <c r="J619" i="11" s="1"/>
  <c r="A621" i="11"/>
  <c r="G620" i="11"/>
  <c r="R521" i="2"/>
  <c r="Q522" i="2" s="1"/>
  <c r="O522" i="2" s="1"/>
  <c r="V521" i="2"/>
  <c r="K620" i="11" l="1"/>
  <c r="L620" i="11" s="1"/>
  <c r="I620" i="11"/>
  <c r="J620" i="11" s="1"/>
  <c r="A622" i="11"/>
  <c r="G621" i="11"/>
  <c r="P522" i="2"/>
  <c r="X522" i="2"/>
  <c r="W522" i="2"/>
  <c r="AA522" i="2"/>
  <c r="S522" i="2"/>
  <c r="U522" i="2" s="1"/>
  <c r="K621" i="11" l="1"/>
  <c r="L621" i="11" s="1"/>
  <c r="I621" i="11"/>
  <c r="J621" i="11" s="1"/>
  <c r="A623" i="11"/>
  <c r="G622" i="11"/>
  <c r="R522" i="2"/>
  <c r="Q523" i="2" s="1"/>
  <c r="V522" i="2"/>
  <c r="K622" i="11" l="1"/>
  <c r="L622" i="11" s="1"/>
  <c r="I622" i="11"/>
  <c r="J622" i="11" s="1"/>
  <c r="A624" i="11"/>
  <c r="G623" i="11"/>
  <c r="P523" i="2"/>
  <c r="S523" i="2"/>
  <c r="U523" i="2" s="1"/>
  <c r="AA523" i="2"/>
  <c r="X523" i="2"/>
  <c r="W523" i="2"/>
  <c r="O523" i="2"/>
  <c r="A625" i="11" l="1"/>
  <c r="G624" i="11"/>
  <c r="K623" i="11"/>
  <c r="L623" i="11" s="1"/>
  <c r="I623" i="11"/>
  <c r="J623" i="11" s="1"/>
  <c r="R523" i="2"/>
  <c r="Q524" i="2" s="1"/>
  <c r="O524" i="2" s="1"/>
  <c r="V523" i="2"/>
  <c r="A626" i="11" l="1"/>
  <c r="G625" i="11"/>
  <c r="K624" i="11"/>
  <c r="L624" i="11" s="1"/>
  <c r="I624" i="11"/>
  <c r="J624" i="11" s="1"/>
  <c r="P524" i="2"/>
  <c r="W524" i="2"/>
  <c r="X524" i="2"/>
  <c r="S524" i="2"/>
  <c r="U524" i="2" s="1"/>
  <c r="AA524" i="2"/>
  <c r="K625" i="11" l="1"/>
  <c r="L625" i="11" s="1"/>
  <c r="I625" i="11"/>
  <c r="J625" i="11" s="1"/>
  <c r="A627" i="11"/>
  <c r="G626" i="11"/>
  <c r="R524" i="2"/>
  <c r="Q525" i="2" s="1"/>
  <c r="V524" i="2"/>
  <c r="I626" i="11" l="1"/>
  <c r="J626" i="11" s="1"/>
  <c r="K626" i="11"/>
  <c r="L626" i="11" s="1"/>
  <c r="A628" i="11"/>
  <c r="G627" i="11"/>
  <c r="P525" i="2"/>
  <c r="W525" i="2"/>
  <c r="AA525" i="2"/>
  <c r="X525" i="2"/>
  <c r="S525" i="2"/>
  <c r="U525" i="2" s="1"/>
  <c r="O525" i="2"/>
  <c r="K627" i="11" l="1"/>
  <c r="L627" i="11" s="1"/>
  <c r="I627" i="11"/>
  <c r="A629" i="11"/>
  <c r="G628" i="11"/>
  <c r="J627" i="11"/>
  <c r="R525" i="2"/>
  <c r="Q526" i="2" s="1"/>
  <c r="O526" i="2" s="1"/>
  <c r="V525" i="2"/>
  <c r="K628" i="11" l="1"/>
  <c r="L628" i="11" s="1"/>
  <c r="I628" i="11"/>
  <c r="J628" i="11" s="1"/>
  <c r="A630" i="11"/>
  <c r="G629" i="11"/>
  <c r="P526" i="2"/>
  <c r="X526" i="2"/>
  <c r="AA526" i="2"/>
  <c r="S526" i="2"/>
  <c r="U526" i="2" s="1"/>
  <c r="W526" i="2"/>
  <c r="K629" i="11" l="1"/>
  <c r="L629" i="11" s="1"/>
  <c r="I629" i="11"/>
  <c r="J629" i="11" s="1"/>
  <c r="A631" i="11"/>
  <c r="G630" i="11"/>
  <c r="V526" i="2"/>
  <c r="R526" i="2"/>
  <c r="Q527" i="2" s="1"/>
  <c r="K630" i="11" l="1"/>
  <c r="L630" i="11" s="1"/>
  <c r="I630" i="11"/>
  <c r="J630" i="11" s="1"/>
  <c r="A632" i="11"/>
  <c r="G631" i="11"/>
  <c r="P527" i="2"/>
  <c r="S527" i="2"/>
  <c r="U527" i="2" s="1"/>
  <c r="W527" i="2"/>
  <c r="X527" i="2"/>
  <c r="AA527" i="2"/>
  <c r="O527" i="2"/>
  <c r="K631" i="11" l="1"/>
  <c r="L631" i="11" s="1"/>
  <c r="I631" i="11"/>
  <c r="J631" i="11" s="1"/>
  <c r="A633" i="11"/>
  <c r="G632" i="11"/>
  <c r="V527" i="2"/>
  <c r="R527" i="2"/>
  <c r="Q528" i="2" s="1"/>
  <c r="K632" i="11" l="1"/>
  <c r="L632" i="11" s="1"/>
  <c r="I632" i="11"/>
  <c r="J632" i="11" s="1"/>
  <c r="A634" i="11"/>
  <c r="G633" i="11"/>
  <c r="P528" i="2"/>
  <c r="X528" i="2"/>
  <c r="W528" i="2"/>
  <c r="AA528" i="2"/>
  <c r="S528" i="2"/>
  <c r="U528" i="2" s="1"/>
  <c r="O528" i="2"/>
  <c r="K633" i="11" l="1"/>
  <c r="L633" i="11" s="1"/>
  <c r="I633" i="11"/>
  <c r="J633" i="11" s="1"/>
  <c r="A635" i="11"/>
  <c r="G634" i="11"/>
  <c r="V528" i="2"/>
  <c r="R528" i="2"/>
  <c r="Q529" i="2" s="1"/>
  <c r="A636" i="11" l="1"/>
  <c r="G635" i="11"/>
  <c r="K634" i="11"/>
  <c r="L634" i="11" s="1"/>
  <c r="I634" i="11"/>
  <c r="J634" i="11" s="1"/>
  <c r="P529" i="2"/>
  <c r="S529" i="2"/>
  <c r="U529" i="2" s="1"/>
  <c r="X529" i="2"/>
  <c r="AA529" i="2"/>
  <c r="W529" i="2"/>
  <c r="O529" i="2"/>
  <c r="A637" i="11" l="1"/>
  <c r="G636" i="11"/>
  <c r="K635" i="11"/>
  <c r="L635" i="11" s="1"/>
  <c r="I635" i="11"/>
  <c r="J635" i="11" s="1"/>
  <c r="R529" i="2"/>
  <c r="Q530" i="2" s="1"/>
  <c r="O530" i="2" s="1"/>
  <c r="V529" i="2"/>
  <c r="K636" i="11" l="1"/>
  <c r="L636" i="11" s="1"/>
  <c r="I636" i="11"/>
  <c r="J636" i="11" s="1"/>
  <c r="A638" i="11"/>
  <c r="G637" i="11"/>
  <c r="P530" i="2"/>
  <c r="S530" i="2"/>
  <c r="U530" i="2" s="1"/>
  <c r="AA530" i="2"/>
  <c r="X530" i="2"/>
  <c r="W530" i="2"/>
  <c r="K637" i="11" l="1"/>
  <c r="L637" i="11" s="1"/>
  <c r="I637" i="11"/>
  <c r="J637" i="11" s="1"/>
  <c r="A639" i="11"/>
  <c r="G638" i="11"/>
  <c r="R530" i="2"/>
  <c r="Q531" i="2" s="1"/>
  <c r="V530" i="2"/>
  <c r="K638" i="11" l="1"/>
  <c r="L638" i="11" s="1"/>
  <c r="I638" i="11"/>
  <c r="J638" i="11" s="1"/>
  <c r="A640" i="11"/>
  <c r="G639" i="11"/>
  <c r="P531" i="2"/>
  <c r="AA531" i="2"/>
  <c r="X531" i="2"/>
  <c r="S531" i="2"/>
  <c r="U531" i="2" s="1"/>
  <c r="W531" i="2"/>
  <c r="O531" i="2"/>
  <c r="K639" i="11" l="1"/>
  <c r="L639" i="11" s="1"/>
  <c r="I639" i="11"/>
  <c r="J639" i="11" s="1"/>
  <c r="A641" i="11"/>
  <c r="G640" i="11"/>
  <c r="V531" i="2"/>
  <c r="R531" i="2"/>
  <c r="Q532" i="2" s="1"/>
  <c r="K640" i="11" l="1"/>
  <c r="L640" i="11" s="1"/>
  <c r="I640" i="11"/>
  <c r="J640" i="11" s="1"/>
  <c r="A642" i="11"/>
  <c r="G641" i="11"/>
  <c r="P532" i="2"/>
  <c r="X532" i="2"/>
  <c r="AA532" i="2"/>
  <c r="W532" i="2"/>
  <c r="S532" i="2"/>
  <c r="U532" i="2" s="1"/>
  <c r="O532" i="2"/>
  <c r="K641" i="11" l="1"/>
  <c r="L641" i="11" s="1"/>
  <c r="I641" i="11"/>
  <c r="J641" i="11" s="1"/>
  <c r="A643" i="11"/>
  <c r="G642" i="11"/>
  <c r="R532" i="2"/>
  <c r="Q533" i="2" s="1"/>
  <c r="O533" i="2" s="1"/>
  <c r="V532" i="2"/>
  <c r="A644" i="11" l="1"/>
  <c r="G643" i="11"/>
  <c r="K642" i="11"/>
  <c r="L642" i="11" s="1"/>
  <c r="I642" i="11"/>
  <c r="J642" i="11" s="1"/>
  <c r="P533" i="2"/>
  <c r="S533" i="2"/>
  <c r="U533" i="2" s="1"/>
  <c r="AA533" i="2"/>
  <c r="W533" i="2"/>
  <c r="X533" i="2"/>
  <c r="K643" i="11" l="1"/>
  <c r="L643" i="11" s="1"/>
  <c r="I643" i="11"/>
  <c r="J643" i="11" s="1"/>
  <c r="A645" i="11"/>
  <c r="G644" i="11"/>
  <c r="R533" i="2"/>
  <c r="Q534" i="2" s="1"/>
  <c r="V533" i="2"/>
  <c r="K644" i="11" l="1"/>
  <c r="L644" i="11" s="1"/>
  <c r="I644" i="11"/>
  <c r="J644" i="11" s="1"/>
  <c r="A646" i="11"/>
  <c r="G645" i="11"/>
  <c r="P534" i="2"/>
  <c r="X534" i="2"/>
  <c r="AA534" i="2"/>
  <c r="W534" i="2"/>
  <c r="S534" i="2"/>
  <c r="U534" i="2" s="1"/>
  <c r="O534" i="2"/>
  <c r="K645" i="11" l="1"/>
  <c r="L645" i="11" s="1"/>
  <c r="I645" i="11"/>
  <c r="J645" i="11" s="1"/>
  <c r="A647" i="11"/>
  <c r="G646" i="11"/>
  <c r="V534" i="2"/>
  <c r="R534" i="2"/>
  <c r="Q535" i="2" s="1"/>
  <c r="K646" i="11" l="1"/>
  <c r="L646" i="11" s="1"/>
  <c r="I646" i="11"/>
  <c r="J646" i="11" s="1"/>
  <c r="A648" i="11"/>
  <c r="G647" i="11"/>
  <c r="P535" i="2"/>
  <c r="X535" i="2"/>
  <c r="S535" i="2"/>
  <c r="U535" i="2" s="1"/>
  <c r="W535" i="2"/>
  <c r="AA535" i="2"/>
  <c r="O535" i="2"/>
  <c r="K647" i="11" l="1"/>
  <c r="L647" i="11" s="1"/>
  <c r="I647" i="11"/>
  <c r="J647" i="11" s="1"/>
  <c r="A649" i="11"/>
  <c r="G648" i="11"/>
  <c r="R535" i="2"/>
  <c r="Q536" i="2" s="1"/>
  <c r="V535" i="2"/>
  <c r="K648" i="11" l="1"/>
  <c r="L648" i="11" s="1"/>
  <c r="I648" i="11"/>
  <c r="J648" i="11" s="1"/>
  <c r="A650" i="11"/>
  <c r="G649" i="11"/>
  <c r="P536" i="2"/>
  <c r="X536" i="2"/>
  <c r="AA536" i="2"/>
  <c r="W536" i="2"/>
  <c r="S536" i="2"/>
  <c r="U536" i="2" s="1"/>
  <c r="O536" i="2"/>
  <c r="A651" i="11" l="1"/>
  <c r="G650" i="11"/>
  <c r="K649" i="11"/>
  <c r="L649" i="11" s="1"/>
  <c r="I649" i="11"/>
  <c r="J649" i="11" s="1"/>
  <c r="R536" i="2"/>
  <c r="Q537" i="2" s="1"/>
  <c r="V536" i="2"/>
  <c r="I650" i="11" l="1"/>
  <c r="J650" i="11" s="1"/>
  <c r="K650" i="11"/>
  <c r="L650" i="11" s="1"/>
  <c r="A652" i="11"/>
  <c r="G651" i="11"/>
  <c r="P537" i="2"/>
  <c r="W537" i="2"/>
  <c r="X537" i="2"/>
  <c r="S537" i="2"/>
  <c r="U537" i="2" s="1"/>
  <c r="AA537" i="2"/>
  <c r="O537" i="2"/>
  <c r="K651" i="11" l="1"/>
  <c r="L651" i="11" s="1"/>
  <c r="I651" i="11"/>
  <c r="J651" i="11" s="1"/>
  <c r="A653" i="11"/>
  <c r="G652" i="11"/>
  <c r="R537" i="2"/>
  <c r="Q538" i="2" s="1"/>
  <c r="O538" i="2" s="1"/>
  <c r="V537" i="2"/>
  <c r="A654" i="11" l="1"/>
  <c r="G653" i="11"/>
  <c r="K652" i="11"/>
  <c r="L652" i="11" s="1"/>
  <c r="I652" i="11"/>
  <c r="J652" i="11" s="1"/>
  <c r="P538" i="2"/>
  <c r="S538" i="2"/>
  <c r="U538" i="2" s="1"/>
  <c r="W538" i="2"/>
  <c r="X538" i="2"/>
  <c r="AA538" i="2"/>
  <c r="A655" i="11" l="1"/>
  <c r="G654" i="11"/>
  <c r="K653" i="11"/>
  <c r="L653" i="11" s="1"/>
  <c r="I653" i="11"/>
  <c r="J653" i="11" s="1"/>
  <c r="R538" i="2"/>
  <c r="Q539" i="2" s="1"/>
  <c r="V538" i="2"/>
  <c r="K654" i="11" l="1"/>
  <c r="L654" i="11" s="1"/>
  <c r="I654" i="11"/>
  <c r="J654" i="11" s="1"/>
  <c r="A656" i="11"/>
  <c r="G655" i="11"/>
  <c r="P539" i="2"/>
  <c r="S539" i="2"/>
  <c r="U539" i="2" s="1"/>
  <c r="X539" i="2"/>
  <c r="W539" i="2"/>
  <c r="AA539" i="2"/>
  <c r="O539" i="2"/>
  <c r="A657" i="11" l="1"/>
  <c r="G656" i="11"/>
  <c r="K655" i="11"/>
  <c r="L655" i="11" s="1"/>
  <c r="I655" i="11"/>
  <c r="J655" i="11" s="1"/>
  <c r="R539" i="2"/>
  <c r="Q540" i="2" s="1"/>
  <c r="V539" i="2"/>
  <c r="I656" i="11" l="1"/>
  <c r="J656" i="11" s="1"/>
  <c r="K656" i="11"/>
  <c r="L656" i="11" s="1"/>
  <c r="A658" i="11"/>
  <c r="G657" i="11"/>
  <c r="P540" i="2"/>
  <c r="W540" i="2"/>
  <c r="X540" i="2"/>
  <c r="AA540" i="2"/>
  <c r="S540" i="2"/>
  <c r="U540" i="2" s="1"/>
  <c r="O540" i="2"/>
  <c r="A659" i="11" l="1"/>
  <c r="G658" i="11"/>
  <c r="K657" i="11"/>
  <c r="L657" i="11" s="1"/>
  <c r="I657" i="11"/>
  <c r="J657" i="11" s="1"/>
  <c r="R540" i="2"/>
  <c r="Q541" i="2" s="1"/>
  <c r="O541" i="2" s="1"/>
  <c r="V540" i="2"/>
  <c r="I658" i="11" l="1"/>
  <c r="J658" i="11" s="1"/>
  <c r="K658" i="11"/>
  <c r="L658" i="11" s="1"/>
  <c r="A660" i="11"/>
  <c r="G659" i="11"/>
  <c r="P541" i="2"/>
  <c r="S541" i="2"/>
  <c r="U541" i="2" s="1"/>
  <c r="AA541" i="2"/>
  <c r="X541" i="2"/>
  <c r="W541" i="2"/>
  <c r="K659" i="11" l="1"/>
  <c r="L659" i="11" s="1"/>
  <c r="I659" i="11"/>
  <c r="A661" i="11"/>
  <c r="G660" i="11"/>
  <c r="J659" i="11"/>
  <c r="V541" i="2"/>
  <c r="R541" i="2"/>
  <c r="Q542" i="2" s="1"/>
  <c r="A662" i="11" l="1"/>
  <c r="G661" i="11"/>
  <c r="K660" i="11"/>
  <c r="L660" i="11" s="1"/>
  <c r="I660" i="11"/>
  <c r="J660" i="11" s="1"/>
  <c r="P542" i="2"/>
  <c r="X542" i="2"/>
  <c r="S542" i="2"/>
  <c r="U542" i="2" s="1"/>
  <c r="W542" i="2"/>
  <c r="AA542" i="2"/>
  <c r="O542" i="2"/>
  <c r="K661" i="11" l="1"/>
  <c r="L661" i="11" s="1"/>
  <c r="I661" i="11"/>
  <c r="J661" i="11" s="1"/>
  <c r="A663" i="11"/>
  <c r="G662" i="11"/>
  <c r="V542" i="2"/>
  <c r="R542" i="2"/>
  <c r="Q543" i="2" s="1"/>
  <c r="A664" i="11" l="1"/>
  <c r="G663" i="11"/>
  <c r="K662" i="11"/>
  <c r="L662" i="11" s="1"/>
  <c r="I662" i="11"/>
  <c r="J662" i="11" s="1"/>
  <c r="P543" i="2"/>
  <c r="X543" i="2"/>
  <c r="S543" i="2"/>
  <c r="U543" i="2" s="1"/>
  <c r="AA543" i="2"/>
  <c r="W543" i="2"/>
  <c r="O543" i="2"/>
  <c r="K663" i="11" l="1"/>
  <c r="L663" i="11" s="1"/>
  <c r="I663" i="11"/>
  <c r="J663" i="11" s="1"/>
  <c r="A665" i="11"/>
  <c r="G664" i="11"/>
  <c r="V543" i="2"/>
  <c r="R543" i="2"/>
  <c r="Q544" i="2" s="1"/>
  <c r="O544" i="2" s="1"/>
  <c r="K664" i="11" l="1"/>
  <c r="L664" i="11" s="1"/>
  <c r="I664" i="11"/>
  <c r="J664" i="11" s="1"/>
  <c r="A666" i="11"/>
  <c r="G665" i="11"/>
  <c r="P544" i="2"/>
  <c r="W544" i="2"/>
  <c r="S544" i="2"/>
  <c r="U544" i="2" s="1"/>
  <c r="X544" i="2"/>
  <c r="AA544" i="2"/>
  <c r="K665" i="11" l="1"/>
  <c r="L665" i="11" s="1"/>
  <c r="I665" i="11"/>
  <c r="J665" i="11" s="1"/>
  <c r="A667" i="11"/>
  <c r="G666" i="11"/>
  <c r="V544" i="2"/>
  <c r="R544" i="2"/>
  <c r="Q545" i="2" s="1"/>
  <c r="A668" i="11" l="1"/>
  <c r="G667" i="11"/>
  <c r="K666" i="11"/>
  <c r="L666" i="11" s="1"/>
  <c r="I666" i="11"/>
  <c r="J666" i="11" s="1"/>
  <c r="P545" i="2"/>
  <c r="S545" i="2"/>
  <c r="U545" i="2" s="1"/>
  <c r="W545" i="2"/>
  <c r="X545" i="2"/>
  <c r="AA545" i="2"/>
  <c r="O545" i="2"/>
  <c r="K667" i="11" l="1"/>
  <c r="L667" i="11" s="1"/>
  <c r="I667" i="11"/>
  <c r="J667" i="11" s="1"/>
  <c r="A669" i="11"/>
  <c r="G668" i="11"/>
  <c r="R545" i="2"/>
  <c r="Q546" i="2" s="1"/>
  <c r="V545" i="2"/>
  <c r="K668" i="11" l="1"/>
  <c r="L668" i="11" s="1"/>
  <c r="I668" i="11"/>
  <c r="J668" i="11" s="1"/>
  <c r="A670" i="11"/>
  <c r="G669" i="11"/>
  <c r="P546" i="2"/>
  <c r="X546" i="2"/>
  <c r="W546" i="2"/>
  <c r="AA546" i="2"/>
  <c r="S546" i="2"/>
  <c r="U546" i="2" s="1"/>
  <c r="O546" i="2"/>
  <c r="K669" i="11" l="1"/>
  <c r="L669" i="11" s="1"/>
  <c r="I669" i="11"/>
  <c r="J669" i="11" s="1"/>
  <c r="A671" i="11"/>
  <c r="G670" i="11"/>
  <c r="R546" i="2"/>
  <c r="Q547" i="2" s="1"/>
  <c r="O547" i="2" s="1"/>
  <c r="V546" i="2"/>
  <c r="K670" i="11" l="1"/>
  <c r="L670" i="11" s="1"/>
  <c r="I670" i="11"/>
  <c r="J670" i="11" s="1"/>
  <c r="A672" i="11"/>
  <c r="G671" i="11"/>
  <c r="P547" i="2"/>
  <c r="W547" i="2"/>
  <c r="X547" i="2"/>
  <c r="AA547" i="2"/>
  <c r="S547" i="2"/>
  <c r="U547" i="2" s="1"/>
  <c r="K671" i="11" l="1"/>
  <c r="L671" i="11" s="1"/>
  <c r="I671" i="11"/>
  <c r="J671" i="11" s="1"/>
  <c r="A673" i="11"/>
  <c r="G672" i="11"/>
  <c r="V547" i="2"/>
  <c r="R547" i="2"/>
  <c r="Q548" i="2" s="1"/>
  <c r="K672" i="11" l="1"/>
  <c r="L672" i="11" s="1"/>
  <c r="I672" i="11"/>
  <c r="J672" i="11" s="1"/>
  <c r="A674" i="11"/>
  <c r="G673" i="11"/>
  <c r="P548" i="2"/>
  <c r="AA548" i="2"/>
  <c r="W548" i="2"/>
  <c r="X548" i="2"/>
  <c r="S548" i="2"/>
  <c r="U548" i="2" s="1"/>
  <c r="O548" i="2"/>
  <c r="K673" i="11" l="1"/>
  <c r="L673" i="11" s="1"/>
  <c r="I673" i="11"/>
  <c r="J673" i="11" s="1"/>
  <c r="A675" i="11"/>
  <c r="G674" i="11"/>
  <c r="V548" i="2"/>
  <c r="R548" i="2"/>
  <c r="Q549" i="2" s="1"/>
  <c r="K674" i="11" l="1"/>
  <c r="L674" i="11" s="1"/>
  <c r="I674" i="11"/>
  <c r="J674" i="11" s="1"/>
  <c r="A676" i="11"/>
  <c r="G675" i="11"/>
  <c r="P549" i="2"/>
  <c r="W549" i="2"/>
  <c r="X549" i="2"/>
  <c r="AA549" i="2"/>
  <c r="S549" i="2"/>
  <c r="U549" i="2" s="1"/>
  <c r="O549" i="2"/>
  <c r="K675" i="11" l="1"/>
  <c r="L675" i="11" s="1"/>
  <c r="I675" i="11"/>
  <c r="J675" i="11" s="1"/>
  <c r="A677" i="11"/>
  <c r="G676" i="11"/>
  <c r="R549" i="2"/>
  <c r="Q550" i="2" s="1"/>
  <c r="V549" i="2"/>
  <c r="K676" i="11" l="1"/>
  <c r="L676" i="11" s="1"/>
  <c r="I676" i="11"/>
  <c r="J676" i="11" s="1"/>
  <c r="A678" i="11"/>
  <c r="G677" i="11"/>
  <c r="P550" i="2"/>
  <c r="W550" i="2"/>
  <c r="X550" i="2"/>
  <c r="S550" i="2"/>
  <c r="U550" i="2" s="1"/>
  <c r="AA550" i="2"/>
  <c r="O550" i="2"/>
  <c r="K677" i="11" l="1"/>
  <c r="L677" i="11" s="1"/>
  <c r="I677" i="11"/>
  <c r="J677" i="11" s="1"/>
  <c r="A679" i="11"/>
  <c r="G678" i="11"/>
  <c r="V550" i="2"/>
  <c r="R550" i="2"/>
  <c r="Q551" i="2" s="1"/>
  <c r="A680" i="11" l="1"/>
  <c r="G679" i="11"/>
  <c r="K678" i="11"/>
  <c r="L678" i="11" s="1"/>
  <c r="I678" i="11"/>
  <c r="J678" i="11" s="1"/>
  <c r="P551" i="2"/>
  <c r="S551" i="2"/>
  <c r="U551" i="2" s="1"/>
  <c r="W551" i="2"/>
  <c r="AA551" i="2"/>
  <c r="X551" i="2"/>
  <c r="O551" i="2"/>
  <c r="K679" i="11" l="1"/>
  <c r="L679" i="11" s="1"/>
  <c r="I679" i="11"/>
  <c r="J679" i="11" s="1"/>
  <c r="A681" i="11"/>
  <c r="G680" i="11"/>
  <c r="V551" i="2"/>
  <c r="R551" i="2"/>
  <c r="Q552" i="2" s="1"/>
  <c r="O552" i="2" s="1"/>
  <c r="A682" i="11" l="1"/>
  <c r="G681" i="11"/>
  <c r="K680" i="11"/>
  <c r="L680" i="11" s="1"/>
  <c r="I680" i="11"/>
  <c r="J680" i="11" s="1"/>
  <c r="P552" i="2"/>
  <c r="W552" i="2"/>
  <c r="X552" i="2"/>
  <c r="AA552" i="2"/>
  <c r="S552" i="2"/>
  <c r="U552" i="2" s="1"/>
  <c r="K681" i="11" l="1"/>
  <c r="L681" i="11" s="1"/>
  <c r="I681" i="11"/>
  <c r="J681" i="11" s="1"/>
  <c r="A683" i="11"/>
  <c r="G682" i="11"/>
  <c r="R552" i="2"/>
  <c r="Q553" i="2" s="1"/>
  <c r="V552" i="2"/>
  <c r="A684" i="11" l="1"/>
  <c r="G683" i="11"/>
  <c r="I682" i="11"/>
  <c r="J682" i="11" s="1"/>
  <c r="K682" i="11"/>
  <c r="L682" i="11" s="1"/>
  <c r="P553" i="2"/>
  <c r="AA553" i="2"/>
  <c r="X553" i="2"/>
  <c r="W553" i="2"/>
  <c r="S553" i="2"/>
  <c r="U553" i="2" s="1"/>
  <c r="O553" i="2"/>
  <c r="K683" i="11" l="1"/>
  <c r="L683" i="11" s="1"/>
  <c r="I683" i="11"/>
  <c r="J683" i="11" s="1"/>
  <c r="A685" i="11"/>
  <c r="G684" i="11"/>
  <c r="R553" i="2"/>
  <c r="Q554" i="2" s="1"/>
  <c r="V553" i="2"/>
  <c r="K684" i="11" l="1"/>
  <c r="L684" i="11" s="1"/>
  <c r="I684" i="11"/>
  <c r="J684" i="11" s="1"/>
  <c r="A686" i="11"/>
  <c r="G685" i="11"/>
  <c r="P554" i="2"/>
  <c r="W554" i="2"/>
  <c r="X554" i="2"/>
  <c r="AA554" i="2"/>
  <c r="S554" i="2"/>
  <c r="U554" i="2" s="1"/>
  <c r="O554" i="2"/>
  <c r="K685" i="11" l="1"/>
  <c r="L685" i="11" s="1"/>
  <c r="I685" i="11"/>
  <c r="J685" i="11" s="1"/>
  <c r="A687" i="11"/>
  <c r="G686" i="11"/>
  <c r="V554" i="2"/>
  <c r="R554" i="2"/>
  <c r="Q555" i="2" s="1"/>
  <c r="I686" i="11" l="1"/>
  <c r="J686" i="11" s="1"/>
  <c r="K686" i="11"/>
  <c r="L686" i="11" s="1"/>
  <c r="A688" i="11"/>
  <c r="G687" i="11"/>
  <c r="P555" i="2"/>
  <c r="S555" i="2"/>
  <c r="U555" i="2" s="1"/>
  <c r="W555" i="2"/>
  <c r="AA555" i="2"/>
  <c r="X555" i="2"/>
  <c r="O555" i="2"/>
  <c r="A689" i="11" l="1"/>
  <c r="G688" i="11"/>
  <c r="K687" i="11"/>
  <c r="L687" i="11" s="1"/>
  <c r="I687" i="11"/>
  <c r="J687" i="11" s="1"/>
  <c r="V555" i="2"/>
  <c r="R555" i="2"/>
  <c r="Q556" i="2" s="1"/>
  <c r="K688" i="11" l="1"/>
  <c r="L688" i="11" s="1"/>
  <c r="I688" i="11"/>
  <c r="J688" i="11" s="1"/>
  <c r="A690" i="11"/>
  <c r="G689" i="11"/>
  <c r="P556" i="2"/>
  <c r="AA556" i="2"/>
  <c r="S556" i="2"/>
  <c r="U556" i="2" s="1"/>
  <c r="X556" i="2"/>
  <c r="W556" i="2"/>
  <c r="O556" i="2"/>
  <c r="K689" i="11" l="1"/>
  <c r="L689" i="11" s="1"/>
  <c r="I689" i="11"/>
  <c r="J689" i="11" s="1"/>
  <c r="A691" i="11"/>
  <c r="G690" i="11"/>
  <c r="R556" i="2"/>
  <c r="Q557" i="2" s="1"/>
  <c r="V556" i="2"/>
  <c r="K690" i="11" l="1"/>
  <c r="L690" i="11" s="1"/>
  <c r="I690" i="11"/>
  <c r="J690" i="11" s="1"/>
  <c r="A692" i="11"/>
  <c r="G691" i="11"/>
  <c r="P557" i="2"/>
  <c r="S557" i="2"/>
  <c r="U557" i="2" s="1"/>
  <c r="AA557" i="2"/>
  <c r="W557" i="2"/>
  <c r="X557" i="2"/>
  <c r="O557" i="2"/>
  <c r="A693" i="11" l="1"/>
  <c r="G692" i="11"/>
  <c r="K691" i="11"/>
  <c r="L691" i="11" s="1"/>
  <c r="I691" i="11"/>
  <c r="J691" i="11" s="1"/>
  <c r="R557" i="2"/>
  <c r="Q558" i="2" s="1"/>
  <c r="V557" i="2"/>
  <c r="K692" i="11" l="1"/>
  <c r="L692" i="11" s="1"/>
  <c r="I692" i="11"/>
  <c r="J692" i="11" s="1"/>
  <c r="A694" i="11"/>
  <c r="G693" i="11"/>
  <c r="P558" i="2"/>
  <c r="AA558" i="2"/>
  <c r="W558" i="2"/>
  <c r="X558" i="2"/>
  <c r="S558" i="2"/>
  <c r="U558" i="2" s="1"/>
  <c r="O558" i="2"/>
  <c r="K693" i="11" l="1"/>
  <c r="L693" i="11" s="1"/>
  <c r="I693" i="11"/>
  <c r="J693" i="11" s="1"/>
  <c r="A695" i="11"/>
  <c r="G694" i="11"/>
  <c r="V558" i="2"/>
  <c r="R558" i="2"/>
  <c r="Q559" i="2" s="1"/>
  <c r="K694" i="11" l="1"/>
  <c r="L694" i="11" s="1"/>
  <c r="I694" i="11"/>
  <c r="J694" i="11" s="1"/>
  <c r="A696" i="11"/>
  <c r="G695" i="11"/>
  <c r="P559" i="2"/>
  <c r="X559" i="2"/>
  <c r="S559" i="2"/>
  <c r="U559" i="2" s="1"/>
  <c r="AA559" i="2"/>
  <c r="W559" i="2"/>
  <c r="O559" i="2"/>
  <c r="K695" i="11" l="1"/>
  <c r="L695" i="11" s="1"/>
  <c r="I695" i="11"/>
  <c r="J695" i="11" s="1"/>
  <c r="A697" i="11"/>
  <c r="G696" i="11"/>
  <c r="V559" i="2"/>
  <c r="R559" i="2"/>
  <c r="Q560" i="2" s="1"/>
  <c r="A698" i="11" l="1"/>
  <c r="G697" i="11"/>
  <c r="K696" i="11"/>
  <c r="L696" i="11" s="1"/>
  <c r="I696" i="11"/>
  <c r="J696" i="11" s="1"/>
  <c r="P560" i="2"/>
  <c r="X560" i="2"/>
  <c r="AA560" i="2"/>
  <c r="W560" i="2"/>
  <c r="S560" i="2"/>
  <c r="U560" i="2" s="1"/>
  <c r="O560" i="2"/>
  <c r="K697" i="11" l="1"/>
  <c r="L697" i="11" s="1"/>
  <c r="I697" i="11"/>
  <c r="J697" i="11" s="1"/>
  <c r="A699" i="11"/>
  <c r="G698" i="11"/>
  <c r="R560" i="2"/>
  <c r="Q561" i="2" s="1"/>
  <c r="V560" i="2"/>
  <c r="I698" i="11" l="1"/>
  <c r="J698" i="11" s="1"/>
  <c r="K698" i="11"/>
  <c r="L698" i="11" s="1"/>
  <c r="A700" i="11"/>
  <c r="G699" i="11"/>
  <c r="P561" i="2"/>
  <c r="X561" i="2"/>
  <c r="AA561" i="2"/>
  <c r="W561" i="2"/>
  <c r="S561" i="2"/>
  <c r="U561" i="2" s="1"/>
  <c r="O561" i="2"/>
  <c r="K699" i="11" l="1"/>
  <c r="L699" i="11" s="1"/>
  <c r="I699" i="11"/>
  <c r="J699" i="11" s="1"/>
  <c r="A701" i="11"/>
  <c r="G700" i="11"/>
  <c r="V561" i="2"/>
  <c r="R561" i="2"/>
  <c r="Q562" i="2" s="1"/>
  <c r="K700" i="11" l="1"/>
  <c r="L700" i="11" s="1"/>
  <c r="I700" i="11"/>
  <c r="J700" i="11" s="1"/>
  <c r="A702" i="11"/>
  <c r="G701" i="11"/>
  <c r="P562" i="2"/>
  <c r="W562" i="2"/>
  <c r="S562" i="2"/>
  <c r="U562" i="2" s="1"/>
  <c r="X562" i="2"/>
  <c r="AA562" i="2"/>
  <c r="O562" i="2"/>
  <c r="K701" i="11" l="1"/>
  <c r="L701" i="11" s="1"/>
  <c r="I701" i="11"/>
  <c r="J701" i="11" s="1"/>
  <c r="A703" i="11"/>
  <c r="G702" i="11"/>
  <c r="R562" i="2"/>
  <c r="Q563" i="2" s="1"/>
  <c r="V562" i="2"/>
  <c r="K702" i="11" l="1"/>
  <c r="L702" i="11" s="1"/>
  <c r="I702" i="11"/>
  <c r="J702" i="11" s="1"/>
  <c r="A704" i="11"/>
  <c r="G703" i="11"/>
  <c r="P563" i="2"/>
  <c r="S563" i="2"/>
  <c r="U563" i="2" s="1"/>
  <c r="AA563" i="2"/>
  <c r="W563" i="2"/>
  <c r="X563" i="2"/>
  <c r="O563" i="2"/>
  <c r="K703" i="11" l="1"/>
  <c r="L703" i="11" s="1"/>
  <c r="I703" i="11"/>
  <c r="J703" i="11" s="1"/>
  <c r="A705" i="11"/>
  <c r="G704" i="11"/>
  <c r="R563" i="2"/>
  <c r="Q564" i="2" s="1"/>
  <c r="V563" i="2"/>
  <c r="K704" i="11" l="1"/>
  <c r="L704" i="11" s="1"/>
  <c r="I704" i="11"/>
  <c r="J704" i="11" s="1"/>
  <c r="A706" i="11"/>
  <c r="G705" i="11"/>
  <c r="P564" i="2"/>
  <c r="X564" i="2"/>
  <c r="W564" i="2"/>
  <c r="S564" i="2"/>
  <c r="U564" i="2" s="1"/>
  <c r="AA564" i="2"/>
  <c r="O564" i="2"/>
  <c r="K705" i="11" l="1"/>
  <c r="L705" i="11" s="1"/>
  <c r="I705" i="11"/>
  <c r="J705" i="11" s="1"/>
  <c r="A707" i="11"/>
  <c r="G706" i="11"/>
  <c r="R564" i="2"/>
  <c r="Q565" i="2" s="1"/>
  <c r="V564" i="2"/>
  <c r="I706" i="11" l="1"/>
  <c r="J706" i="11" s="1"/>
  <c r="K706" i="11"/>
  <c r="L706" i="11" s="1"/>
  <c r="A708" i="11"/>
  <c r="G707" i="11"/>
  <c r="X565" i="2"/>
  <c r="AA565" i="2"/>
  <c r="P565" i="2"/>
  <c r="W565" i="2"/>
  <c r="S565" i="2"/>
  <c r="U565" i="2" s="1"/>
  <c r="O565" i="2"/>
  <c r="K707" i="11" l="1"/>
  <c r="L707" i="11" s="1"/>
  <c r="I707" i="11"/>
  <c r="J707" i="11" s="1"/>
  <c r="A709" i="11"/>
  <c r="G708" i="11"/>
  <c r="V565" i="2"/>
  <c r="R565" i="2"/>
  <c r="Q566" i="2" s="1"/>
  <c r="K708" i="11" l="1"/>
  <c r="L708" i="11" s="1"/>
  <c r="I708" i="11"/>
  <c r="J708" i="11" s="1"/>
  <c r="A710" i="11"/>
  <c r="G709" i="11"/>
  <c r="P566" i="2"/>
  <c r="AA566" i="2"/>
  <c r="X566" i="2"/>
  <c r="W566" i="2"/>
  <c r="S566" i="2"/>
  <c r="U566" i="2" s="1"/>
  <c r="O566" i="2"/>
  <c r="K709" i="11" l="1"/>
  <c r="L709" i="11" s="1"/>
  <c r="I709" i="11"/>
  <c r="J709" i="11" s="1"/>
  <c r="A711" i="11"/>
  <c r="G710" i="11"/>
  <c r="R566" i="2"/>
  <c r="Q567" i="2" s="1"/>
  <c r="V566" i="2"/>
  <c r="K710" i="11" l="1"/>
  <c r="L710" i="11" s="1"/>
  <c r="I710" i="11"/>
  <c r="J710" i="11" s="1"/>
  <c r="A712" i="11"/>
  <c r="G711" i="11"/>
  <c r="P567" i="2"/>
  <c r="S567" i="2"/>
  <c r="U567" i="2" s="1"/>
  <c r="AA567" i="2"/>
  <c r="O567" i="2"/>
  <c r="X567" i="2"/>
  <c r="W567" i="2"/>
  <c r="K711" i="11" l="1"/>
  <c r="L711" i="11" s="1"/>
  <c r="I711" i="11"/>
  <c r="J711" i="11" s="1"/>
  <c r="A713" i="11"/>
  <c r="G712" i="11"/>
  <c r="R567" i="2"/>
  <c r="Q568" i="2" s="1"/>
  <c r="V567" i="2"/>
  <c r="K712" i="11" l="1"/>
  <c r="L712" i="11" s="1"/>
  <c r="I712" i="11"/>
  <c r="J712" i="11" s="1"/>
  <c r="A714" i="11"/>
  <c r="G713" i="11"/>
  <c r="P568" i="2"/>
  <c r="AA568" i="2"/>
  <c r="X568" i="2"/>
  <c r="O568" i="2"/>
  <c r="S568" i="2"/>
  <c r="U568" i="2" s="1"/>
  <c r="W568" i="2"/>
  <c r="I713" i="11" l="1"/>
  <c r="J713" i="11" s="1"/>
  <c r="K713" i="11"/>
  <c r="L713" i="11" s="1"/>
  <c r="A715" i="11"/>
  <c r="G714" i="11"/>
  <c r="V568" i="2"/>
  <c r="R568" i="2"/>
  <c r="Q569" i="2" s="1"/>
  <c r="K714" i="11" l="1"/>
  <c r="L714" i="11" s="1"/>
  <c r="I714" i="11"/>
  <c r="J714" i="11" s="1"/>
  <c r="A716" i="11"/>
  <c r="G715" i="11"/>
  <c r="P569" i="2"/>
  <c r="AA569" i="2"/>
  <c r="O569" i="2"/>
  <c r="S569" i="2"/>
  <c r="U569" i="2" s="1"/>
  <c r="X569" i="2"/>
  <c r="W569" i="2"/>
  <c r="K715" i="11" l="1"/>
  <c r="L715" i="11" s="1"/>
  <c r="I715" i="11"/>
  <c r="J715" i="11" s="1"/>
  <c r="A717" i="11"/>
  <c r="G716" i="11"/>
  <c r="V569" i="2"/>
  <c r="R569" i="2"/>
  <c r="Q570" i="2" s="1"/>
  <c r="K716" i="11" l="1"/>
  <c r="L716" i="11" s="1"/>
  <c r="I716" i="11"/>
  <c r="J716" i="11" s="1"/>
  <c r="A718" i="11"/>
  <c r="G717" i="11"/>
  <c r="P570" i="2"/>
  <c r="S570" i="2"/>
  <c r="U570" i="2" s="1"/>
  <c r="X570" i="2"/>
  <c r="W570" i="2"/>
  <c r="O570" i="2"/>
  <c r="AA570" i="2"/>
  <c r="K717" i="11" l="1"/>
  <c r="L717" i="11" s="1"/>
  <c r="I717" i="11"/>
  <c r="J717" i="11" s="1"/>
  <c r="A719" i="11"/>
  <c r="G718" i="11"/>
  <c r="R570" i="2"/>
  <c r="Q571" i="2" s="1"/>
  <c r="V570" i="2"/>
  <c r="A720" i="11" l="1"/>
  <c r="G719" i="11"/>
  <c r="K718" i="11"/>
  <c r="L718" i="11" s="1"/>
  <c r="I718" i="11"/>
  <c r="J718" i="11" s="1"/>
  <c r="P571" i="2"/>
  <c r="AA571" i="2"/>
  <c r="S571" i="2"/>
  <c r="U571" i="2" s="1"/>
  <c r="W571" i="2"/>
  <c r="X571" i="2"/>
  <c r="O571" i="2"/>
  <c r="K719" i="11" l="1"/>
  <c r="L719" i="11" s="1"/>
  <c r="I719" i="11"/>
  <c r="J719" i="11" s="1"/>
  <c r="A721" i="11"/>
  <c r="G720" i="11"/>
  <c r="V571" i="2"/>
  <c r="R571" i="2"/>
  <c r="Q572" i="2" s="1"/>
  <c r="K720" i="11" l="1"/>
  <c r="L720" i="11" s="1"/>
  <c r="I720" i="11"/>
  <c r="J720" i="11" s="1"/>
  <c r="A722" i="11"/>
  <c r="G721" i="11"/>
  <c r="P572" i="2"/>
  <c r="W572" i="2"/>
  <c r="S572" i="2"/>
  <c r="U572" i="2" s="1"/>
  <c r="AA572" i="2"/>
  <c r="X572" i="2"/>
  <c r="O572" i="2"/>
  <c r="K721" i="11" l="1"/>
  <c r="L721" i="11" s="1"/>
  <c r="I721" i="11"/>
  <c r="J721" i="11" s="1"/>
  <c r="A723" i="11"/>
  <c r="G722" i="11"/>
  <c r="R572" i="2"/>
  <c r="Q573" i="2" s="1"/>
  <c r="V572" i="2"/>
  <c r="I722" i="11" l="1"/>
  <c r="J722" i="11" s="1"/>
  <c r="K722" i="11"/>
  <c r="L722" i="11" s="1"/>
  <c r="A724" i="11"/>
  <c r="G723" i="11"/>
  <c r="P573" i="2"/>
  <c r="S573" i="2"/>
  <c r="U573" i="2" s="1"/>
  <c r="W573" i="2"/>
  <c r="AA573" i="2"/>
  <c r="O573" i="2"/>
  <c r="X573" i="2"/>
  <c r="K723" i="11" l="1"/>
  <c r="L723" i="11" s="1"/>
  <c r="I723" i="11"/>
  <c r="J723" i="11" s="1"/>
  <c r="A725" i="11"/>
  <c r="G724" i="11"/>
  <c r="R573" i="2"/>
  <c r="Q574" i="2" s="1"/>
  <c r="V573" i="2"/>
  <c r="K724" i="11" l="1"/>
  <c r="L724" i="11" s="1"/>
  <c r="I724" i="11"/>
  <c r="J724" i="11" s="1"/>
  <c r="A726" i="11"/>
  <c r="G725" i="11"/>
  <c r="P574" i="2"/>
  <c r="W574" i="2"/>
  <c r="AA574" i="2"/>
  <c r="X574" i="2"/>
  <c r="O574" i="2"/>
  <c r="S574" i="2"/>
  <c r="U574" i="2" s="1"/>
  <c r="K725" i="11" l="1"/>
  <c r="L725" i="11" s="1"/>
  <c r="I725" i="11"/>
  <c r="J725" i="11" s="1"/>
  <c r="A727" i="11"/>
  <c r="G726" i="11"/>
  <c r="V574" i="2"/>
  <c r="R574" i="2"/>
  <c r="Q575" i="2" s="1"/>
  <c r="K726" i="11" l="1"/>
  <c r="L726" i="11" s="1"/>
  <c r="I726" i="11"/>
  <c r="J726" i="11" s="1"/>
  <c r="A728" i="11"/>
  <c r="G727" i="11"/>
  <c r="P575" i="2"/>
  <c r="W575" i="2"/>
  <c r="S575" i="2"/>
  <c r="U575" i="2" s="1"/>
  <c r="AA575" i="2"/>
  <c r="X575" i="2"/>
  <c r="O575" i="2"/>
  <c r="K727" i="11" l="1"/>
  <c r="L727" i="11" s="1"/>
  <c r="I727" i="11"/>
  <c r="J727" i="11" s="1"/>
  <c r="A729" i="11"/>
  <c r="G728" i="11"/>
  <c r="R575" i="2"/>
  <c r="Q576" i="2" s="1"/>
  <c r="V575" i="2"/>
  <c r="K728" i="11" l="1"/>
  <c r="L728" i="11" s="1"/>
  <c r="I728" i="11"/>
  <c r="J728" i="11" s="1"/>
  <c r="A730" i="11"/>
  <c r="G729" i="11"/>
  <c r="P576" i="2"/>
  <c r="X576" i="2"/>
  <c r="W576" i="2"/>
  <c r="AA576" i="2"/>
  <c r="S576" i="2"/>
  <c r="U576" i="2" s="1"/>
  <c r="O576" i="2"/>
  <c r="K729" i="11" l="1"/>
  <c r="L729" i="11" s="1"/>
  <c r="I729" i="11"/>
  <c r="J729" i="11" s="1"/>
  <c r="A731" i="11"/>
  <c r="G730" i="11"/>
  <c r="R576" i="2"/>
  <c r="Q577" i="2" s="1"/>
  <c r="V576" i="2"/>
  <c r="K730" i="11" l="1"/>
  <c r="L730" i="11" s="1"/>
  <c r="I730" i="11"/>
  <c r="J730" i="11" s="1"/>
  <c r="A732" i="11"/>
  <c r="G731" i="11"/>
  <c r="P577" i="2"/>
  <c r="X577" i="2"/>
  <c r="W577" i="2"/>
  <c r="S577" i="2"/>
  <c r="U577" i="2" s="1"/>
  <c r="AA577" i="2"/>
  <c r="O577" i="2"/>
  <c r="A733" i="11" l="1"/>
  <c r="G732" i="11"/>
  <c r="K731" i="11"/>
  <c r="L731" i="11" s="1"/>
  <c r="I731" i="11"/>
  <c r="J731" i="11" s="1"/>
  <c r="R577" i="2"/>
  <c r="Q578" i="2" s="1"/>
  <c r="V577" i="2"/>
  <c r="K732" i="11" l="1"/>
  <c r="L732" i="11" s="1"/>
  <c r="I732" i="11"/>
  <c r="J732" i="11" s="1"/>
  <c r="A734" i="11"/>
  <c r="G733" i="11"/>
  <c r="P578" i="2"/>
  <c r="S578" i="2"/>
  <c r="U578" i="2" s="1"/>
  <c r="X578" i="2"/>
  <c r="AA578" i="2"/>
  <c r="O578" i="2"/>
  <c r="W578" i="2"/>
  <c r="K733" i="11" l="1"/>
  <c r="L733" i="11" s="1"/>
  <c r="I733" i="11"/>
  <c r="J733" i="11" s="1"/>
  <c r="A735" i="11"/>
  <c r="G734" i="11"/>
  <c r="V578" i="2"/>
  <c r="R578" i="2"/>
  <c r="Q579" i="2" s="1"/>
  <c r="K734" i="11" l="1"/>
  <c r="L734" i="11" s="1"/>
  <c r="I734" i="11"/>
  <c r="J734" i="11" s="1"/>
  <c r="A736" i="11"/>
  <c r="G735" i="11"/>
  <c r="P579" i="2"/>
  <c r="S579" i="2"/>
  <c r="U579" i="2" s="1"/>
  <c r="AA579" i="2"/>
  <c r="O579" i="2"/>
  <c r="X579" i="2"/>
  <c r="W579" i="2"/>
  <c r="K735" i="11" l="1"/>
  <c r="L735" i="11" s="1"/>
  <c r="I735" i="11"/>
  <c r="J735" i="11" s="1"/>
  <c r="A737" i="11"/>
  <c r="G736" i="11"/>
  <c r="R579" i="2"/>
  <c r="Q580" i="2" s="1"/>
  <c r="V579" i="2"/>
  <c r="K736" i="11" l="1"/>
  <c r="L736" i="11" s="1"/>
  <c r="I736" i="11"/>
  <c r="J736" i="11" s="1"/>
  <c r="A738" i="11"/>
  <c r="G737" i="11"/>
  <c r="P580" i="2"/>
  <c r="S580" i="2"/>
  <c r="U580" i="2" s="1"/>
  <c r="AA580" i="2"/>
  <c r="X580" i="2"/>
  <c r="W580" i="2"/>
  <c r="O580" i="2"/>
  <c r="A739" i="11" l="1"/>
  <c r="G738" i="11"/>
  <c r="K737" i="11"/>
  <c r="L737" i="11" s="1"/>
  <c r="I737" i="11"/>
  <c r="J737" i="11" s="1"/>
  <c r="V580" i="2"/>
  <c r="R580" i="2"/>
  <c r="Q581" i="2" s="1"/>
  <c r="I738" i="11" l="1"/>
  <c r="J738" i="11" s="1"/>
  <c r="K738" i="11"/>
  <c r="L738" i="11" s="1"/>
  <c r="A740" i="11"/>
  <c r="G739" i="11"/>
  <c r="P581" i="2"/>
  <c r="W581" i="2"/>
  <c r="O581" i="2"/>
  <c r="AA581" i="2"/>
  <c r="X581" i="2"/>
  <c r="S581" i="2"/>
  <c r="U581" i="2" s="1"/>
  <c r="K739" i="11" l="1"/>
  <c r="L739" i="11" s="1"/>
  <c r="I739" i="11"/>
  <c r="J739" i="11" s="1"/>
  <c r="A741" i="11"/>
  <c r="G740" i="11"/>
  <c r="R581" i="2"/>
  <c r="Q582" i="2" s="1"/>
  <c r="V581" i="2"/>
  <c r="K740" i="11" l="1"/>
  <c r="L740" i="11" s="1"/>
  <c r="I740" i="11"/>
  <c r="J740" i="11" s="1"/>
  <c r="A742" i="11"/>
  <c r="G741" i="11"/>
  <c r="P582" i="2"/>
  <c r="X582" i="2"/>
  <c r="AA582" i="2"/>
  <c r="W582" i="2"/>
  <c r="O582" i="2"/>
  <c r="S582" i="2"/>
  <c r="U582" i="2" s="1"/>
  <c r="K741" i="11" l="1"/>
  <c r="L741" i="11" s="1"/>
  <c r="I741" i="11"/>
  <c r="J741" i="11" s="1"/>
  <c r="A743" i="11"/>
  <c r="G742" i="11"/>
  <c r="V582" i="2"/>
  <c r="R582" i="2"/>
  <c r="Q583" i="2" s="1"/>
  <c r="K742" i="11" l="1"/>
  <c r="L742" i="11" s="1"/>
  <c r="I742" i="11"/>
  <c r="J742" i="11" s="1"/>
  <c r="A744" i="11"/>
  <c r="G743" i="11"/>
  <c r="P583" i="2"/>
  <c r="X583" i="2"/>
  <c r="O583" i="2"/>
  <c r="AA583" i="2"/>
  <c r="S583" i="2"/>
  <c r="U583" i="2" s="1"/>
  <c r="W583" i="2"/>
  <c r="K743" i="11" l="1"/>
  <c r="L743" i="11" s="1"/>
  <c r="I743" i="11"/>
  <c r="J743" i="11" s="1"/>
  <c r="A745" i="11"/>
  <c r="G744" i="11"/>
  <c r="R583" i="2"/>
  <c r="Q584" i="2" s="1"/>
  <c r="V583" i="2"/>
  <c r="K744" i="11" l="1"/>
  <c r="L744" i="11" s="1"/>
  <c r="I744" i="11"/>
  <c r="J744" i="11" s="1"/>
  <c r="A746" i="11"/>
  <c r="G745" i="11"/>
  <c r="P584" i="2"/>
  <c r="W584" i="2"/>
  <c r="AA584" i="2"/>
  <c r="S584" i="2"/>
  <c r="U584" i="2" s="1"/>
  <c r="R584" i="2" s="1"/>
  <c r="X584" i="2"/>
  <c r="O584" i="2"/>
  <c r="K745" i="11" l="1"/>
  <c r="L745" i="11" s="1"/>
  <c r="I745" i="11"/>
  <c r="J745" i="11" s="1"/>
  <c r="A747" i="11"/>
  <c r="G746" i="11"/>
  <c r="Q585" i="2"/>
  <c r="V584" i="2"/>
  <c r="I746" i="11" l="1"/>
  <c r="J746" i="11" s="1"/>
  <c r="K746" i="11"/>
  <c r="L746" i="11" s="1"/>
  <c r="A748" i="11"/>
  <c r="G747" i="11"/>
  <c r="X585" i="2"/>
  <c r="W585" i="2"/>
  <c r="S585" i="2"/>
  <c r="U585" i="2" s="1"/>
  <c r="R585" i="2" s="1"/>
  <c r="AA585" i="2"/>
  <c r="P585" i="2"/>
  <c r="O585" i="2"/>
  <c r="K747" i="11" l="1"/>
  <c r="L747" i="11" s="1"/>
  <c r="I747" i="11"/>
  <c r="J747" i="11" s="1"/>
  <c r="A749" i="11"/>
  <c r="G748" i="11"/>
  <c r="V585" i="2"/>
  <c r="Q586" i="2"/>
  <c r="K748" i="11" l="1"/>
  <c r="L748" i="11" s="1"/>
  <c r="I748" i="11"/>
  <c r="J748" i="11" s="1"/>
  <c r="A750" i="11"/>
  <c r="G749" i="11"/>
  <c r="O586" i="2"/>
  <c r="S586" i="2"/>
  <c r="U586" i="2" s="1"/>
  <c r="W586" i="2"/>
  <c r="AA586" i="2"/>
  <c r="X586" i="2"/>
  <c r="P586" i="2"/>
  <c r="K749" i="11" l="1"/>
  <c r="L749" i="11" s="1"/>
  <c r="I749" i="11"/>
  <c r="J749" i="11" s="1"/>
  <c r="A751" i="11"/>
  <c r="G750" i="11"/>
  <c r="R586" i="2"/>
  <c r="Q587" i="2" s="1"/>
  <c r="V586" i="2"/>
  <c r="A752" i="11" l="1"/>
  <c r="G751" i="11"/>
  <c r="I750" i="11"/>
  <c r="J750" i="11" s="1"/>
  <c r="K750" i="11"/>
  <c r="L750" i="11" s="1"/>
  <c r="X587" i="2"/>
  <c r="S587" i="2"/>
  <c r="U587" i="2" s="1"/>
  <c r="W587" i="2"/>
  <c r="O587" i="2"/>
  <c r="AA587" i="2"/>
  <c r="P587" i="2"/>
  <c r="K751" i="11" l="1"/>
  <c r="L751" i="11" s="1"/>
  <c r="I751" i="11"/>
  <c r="J751" i="11" s="1"/>
  <c r="A753" i="11"/>
  <c r="G752" i="11"/>
  <c r="V587" i="2"/>
  <c r="R587" i="2"/>
  <c r="Q588" i="2" s="1"/>
  <c r="K752" i="11" l="1"/>
  <c r="L752" i="11" s="1"/>
  <c r="I752" i="11"/>
  <c r="J752" i="11" s="1"/>
  <c r="A754" i="11"/>
  <c r="G753" i="11"/>
  <c r="X588" i="2"/>
  <c r="S588" i="2"/>
  <c r="U588" i="2" s="1"/>
  <c r="AA588" i="2"/>
  <c r="W588" i="2"/>
  <c r="P588" i="2"/>
  <c r="O588" i="2"/>
  <c r="K753" i="11" l="1"/>
  <c r="L753" i="11" s="1"/>
  <c r="I753" i="11"/>
  <c r="J753" i="11" s="1"/>
  <c r="A755" i="11"/>
  <c r="G754" i="11"/>
  <c r="R588" i="2"/>
  <c r="Q589" i="2" s="1"/>
  <c r="V588" i="2"/>
  <c r="K754" i="11" l="1"/>
  <c r="L754" i="11" s="1"/>
  <c r="I754" i="11"/>
  <c r="J754" i="11" s="1"/>
  <c r="A756" i="11"/>
  <c r="G755" i="11"/>
  <c r="X589" i="2"/>
  <c r="AA589" i="2"/>
  <c r="S589" i="2"/>
  <c r="U589" i="2" s="1"/>
  <c r="P589" i="2"/>
  <c r="W589" i="2"/>
  <c r="O589" i="2"/>
  <c r="A757" i="11" l="1"/>
  <c r="G756" i="11"/>
  <c r="K755" i="11"/>
  <c r="L755" i="11" s="1"/>
  <c r="I755" i="11"/>
  <c r="J755" i="11" s="1"/>
  <c r="R589" i="2"/>
  <c r="Q590" i="2" s="1"/>
  <c r="V589" i="2"/>
  <c r="K756" i="11" l="1"/>
  <c r="L756" i="11" s="1"/>
  <c r="I756" i="11"/>
  <c r="J756" i="11" s="1"/>
  <c r="A758" i="11"/>
  <c r="G757" i="11"/>
  <c r="X590" i="2"/>
  <c r="W590" i="2"/>
  <c r="P590" i="2"/>
  <c r="S590" i="2"/>
  <c r="U590" i="2" s="1"/>
  <c r="O590" i="2"/>
  <c r="AA590" i="2"/>
  <c r="K757" i="11" l="1"/>
  <c r="L757" i="11" s="1"/>
  <c r="I757" i="11"/>
  <c r="J757" i="11" s="1"/>
  <c r="A759" i="11"/>
  <c r="G758" i="11"/>
  <c r="R590" i="2"/>
  <c r="Q591" i="2" s="1"/>
  <c r="V590" i="2"/>
  <c r="K758" i="11" l="1"/>
  <c r="L758" i="11" s="1"/>
  <c r="I758" i="11"/>
  <c r="J758" i="11" s="1"/>
  <c r="A760" i="11"/>
  <c r="G759" i="11"/>
  <c r="X591" i="2"/>
  <c r="P591" i="2"/>
  <c r="W591" i="2"/>
  <c r="O591" i="2"/>
  <c r="AA591" i="2"/>
  <c r="S591" i="2"/>
  <c r="U591" i="2" s="1"/>
  <c r="K759" i="11" l="1"/>
  <c r="L759" i="11" s="1"/>
  <c r="I759" i="11"/>
  <c r="J759" i="11" s="1"/>
  <c r="A761" i="11"/>
  <c r="G760" i="11"/>
  <c r="R591" i="2"/>
  <c r="Q592" i="2" s="1"/>
  <c r="V591" i="2"/>
  <c r="K760" i="11" l="1"/>
  <c r="L760" i="11" s="1"/>
  <c r="I760" i="11"/>
  <c r="J760" i="11" s="1"/>
  <c r="A762" i="11"/>
  <c r="G761" i="11"/>
  <c r="O592" i="2"/>
  <c r="X592" i="2"/>
  <c r="AA592" i="2"/>
  <c r="P592" i="2"/>
  <c r="W592" i="2"/>
  <c r="S592" i="2"/>
  <c r="U592" i="2" s="1"/>
  <c r="K761" i="11" l="1"/>
  <c r="L761" i="11" s="1"/>
  <c r="I761" i="11"/>
  <c r="J761" i="11" s="1"/>
  <c r="A763" i="11"/>
  <c r="G762" i="11"/>
  <c r="V592" i="2"/>
  <c r="R592" i="2"/>
  <c r="Q593" i="2" s="1"/>
  <c r="I762" i="11" l="1"/>
  <c r="J762" i="11" s="1"/>
  <c r="K762" i="11"/>
  <c r="L762" i="11" s="1"/>
  <c r="A764" i="11"/>
  <c r="G763" i="11"/>
  <c r="S593" i="2"/>
  <c r="U593" i="2" s="1"/>
  <c r="AA593" i="2"/>
  <c r="P593" i="2"/>
  <c r="W593" i="2"/>
  <c r="O593" i="2"/>
  <c r="X593" i="2"/>
  <c r="K763" i="11" l="1"/>
  <c r="L763" i="11" s="1"/>
  <c r="I763" i="11"/>
  <c r="J763" i="11" s="1"/>
  <c r="A765" i="11"/>
  <c r="G764" i="11"/>
  <c r="R593" i="2"/>
  <c r="Q594" i="2" s="1"/>
  <c r="V593" i="2"/>
  <c r="K764" i="11" l="1"/>
  <c r="L764" i="11" s="1"/>
  <c r="I764" i="11"/>
  <c r="J764" i="11" s="1"/>
  <c r="A766" i="11"/>
  <c r="G765" i="11"/>
  <c r="AA594" i="2"/>
  <c r="P594" i="2"/>
  <c r="X594" i="2"/>
  <c r="S594" i="2"/>
  <c r="U594" i="2" s="1"/>
  <c r="O594" i="2"/>
  <c r="W594" i="2"/>
  <c r="A767" i="11" l="1"/>
  <c r="G766" i="11"/>
  <c r="K765" i="11"/>
  <c r="L765" i="11" s="1"/>
  <c r="I765" i="11"/>
  <c r="J765" i="11" s="1"/>
  <c r="V594" i="2"/>
  <c r="R594" i="2"/>
  <c r="Q595" i="2" s="1"/>
  <c r="K766" i="11" l="1"/>
  <c r="L766" i="11" s="1"/>
  <c r="I766" i="11"/>
  <c r="J766" i="11" s="1"/>
  <c r="A768" i="11"/>
  <c r="G767" i="11"/>
  <c r="AA595" i="2"/>
  <c r="P595" i="2"/>
  <c r="X595" i="2"/>
  <c r="S595" i="2"/>
  <c r="U595" i="2" s="1"/>
  <c r="O595" i="2"/>
  <c r="W595" i="2"/>
  <c r="A769" i="11" l="1"/>
  <c r="G768" i="11"/>
  <c r="K767" i="11"/>
  <c r="L767" i="11" s="1"/>
  <c r="I767" i="11"/>
  <c r="J767" i="11" s="1"/>
  <c r="V595" i="2"/>
  <c r="R595" i="2"/>
  <c r="Q596" i="2" s="1"/>
  <c r="K768" i="11" l="1"/>
  <c r="L768" i="11" s="1"/>
  <c r="I768" i="11"/>
  <c r="J768" i="11" s="1"/>
  <c r="A770" i="11"/>
  <c r="G769" i="11"/>
  <c r="S596" i="2"/>
  <c r="U596" i="2" s="1"/>
  <c r="X596" i="2"/>
  <c r="AA596" i="2"/>
  <c r="W596" i="2"/>
  <c r="P596" i="2"/>
  <c r="O596" i="2"/>
  <c r="A771" i="11" l="1"/>
  <c r="G770" i="11"/>
  <c r="K769" i="11"/>
  <c r="L769" i="11" s="1"/>
  <c r="I769" i="11"/>
  <c r="J769" i="11" s="1"/>
  <c r="R596" i="2"/>
  <c r="Q597" i="2" s="1"/>
  <c r="V596" i="2"/>
  <c r="K770" i="11" l="1"/>
  <c r="L770" i="11" s="1"/>
  <c r="I770" i="11"/>
  <c r="J770" i="11" s="1"/>
  <c r="A772" i="11"/>
  <c r="G771" i="11"/>
  <c r="AA597" i="2"/>
  <c r="S597" i="2"/>
  <c r="U597" i="2" s="1"/>
  <c r="W597" i="2"/>
  <c r="P597" i="2"/>
  <c r="O597" i="2"/>
  <c r="X597" i="2"/>
  <c r="K771" i="11" l="1"/>
  <c r="L771" i="11" s="1"/>
  <c r="I771" i="11"/>
  <c r="J771" i="11" s="1"/>
  <c r="A773" i="11"/>
  <c r="G772" i="11"/>
  <c r="R597" i="2"/>
  <c r="Q598" i="2" s="1"/>
  <c r="V597" i="2"/>
  <c r="A774" i="11" l="1"/>
  <c r="G773" i="11"/>
  <c r="K772" i="11"/>
  <c r="L772" i="11" s="1"/>
  <c r="I772" i="11"/>
  <c r="J772" i="11" s="1"/>
  <c r="AA598" i="2"/>
  <c r="S598" i="2"/>
  <c r="U598" i="2" s="1"/>
  <c r="O598" i="2"/>
  <c r="P598" i="2"/>
  <c r="X598" i="2"/>
  <c r="W598" i="2"/>
  <c r="A775" i="11" l="1"/>
  <c r="G774" i="11"/>
  <c r="K773" i="11"/>
  <c r="L773" i="11" s="1"/>
  <c r="I773" i="11"/>
  <c r="J773" i="11" s="1"/>
  <c r="V598" i="2"/>
  <c r="R598" i="2"/>
  <c r="Q599" i="2" s="1"/>
  <c r="K774" i="11" l="1"/>
  <c r="L774" i="11" s="1"/>
  <c r="I774" i="11"/>
  <c r="J774" i="11" s="1"/>
  <c r="A776" i="11"/>
  <c r="G775" i="11"/>
  <c r="S599" i="2"/>
  <c r="U599" i="2" s="1"/>
  <c r="AA599" i="2"/>
  <c r="W599" i="2"/>
  <c r="O599" i="2"/>
  <c r="X599" i="2"/>
  <c r="P599" i="2"/>
  <c r="K775" i="11" l="1"/>
  <c r="L775" i="11" s="1"/>
  <c r="I775" i="11"/>
  <c r="J775" i="11" s="1"/>
  <c r="A777" i="11"/>
  <c r="G776" i="11"/>
  <c r="R599" i="2"/>
  <c r="Q600" i="2" s="1"/>
  <c r="V599" i="2"/>
  <c r="A778" i="11" l="1"/>
  <c r="G777" i="11"/>
  <c r="K776" i="11"/>
  <c r="L776" i="11" s="1"/>
  <c r="I776" i="11"/>
  <c r="J776" i="11" s="1"/>
  <c r="AA600" i="2"/>
  <c r="O600" i="2"/>
  <c r="S600" i="2"/>
  <c r="U600" i="2" s="1"/>
  <c r="X600" i="2"/>
  <c r="W600" i="2"/>
  <c r="P600" i="2"/>
  <c r="K777" i="11" l="1"/>
  <c r="L777" i="11" s="1"/>
  <c r="I777" i="11"/>
  <c r="J777" i="11" s="1"/>
  <c r="A779" i="11"/>
  <c r="G778" i="11"/>
  <c r="V600" i="2"/>
  <c r="R600" i="2"/>
  <c r="Q601" i="2" s="1"/>
  <c r="K778" i="11" l="1"/>
  <c r="L778" i="11" s="1"/>
  <c r="I778" i="11"/>
  <c r="J778" i="11" s="1"/>
  <c r="A780" i="11"/>
  <c r="G779" i="11"/>
  <c r="X601" i="2"/>
  <c r="S601" i="2"/>
  <c r="U601" i="2" s="1"/>
  <c r="W601" i="2"/>
  <c r="O601" i="2"/>
  <c r="P601" i="2"/>
  <c r="AA601" i="2"/>
  <c r="K779" i="11" l="1"/>
  <c r="L779" i="11" s="1"/>
  <c r="I779" i="11"/>
  <c r="J779" i="11" s="1"/>
  <c r="A781" i="11"/>
  <c r="G780" i="11"/>
  <c r="V601" i="2"/>
  <c r="R601" i="2"/>
  <c r="Q602" i="2" s="1"/>
  <c r="A782" i="11" l="1"/>
  <c r="G781" i="11"/>
  <c r="K780" i="11"/>
  <c r="L780" i="11" s="1"/>
  <c r="I780" i="11"/>
  <c r="J780" i="11" s="1"/>
  <c r="AA602" i="2"/>
  <c r="W602" i="2"/>
  <c r="S602" i="2"/>
  <c r="U602" i="2" s="1"/>
  <c r="O602" i="2"/>
  <c r="X602" i="2"/>
  <c r="P602" i="2"/>
  <c r="K781" i="11" l="1"/>
  <c r="L781" i="11" s="1"/>
  <c r="I781" i="11"/>
  <c r="J781" i="11" s="1"/>
  <c r="A783" i="11"/>
  <c r="G782" i="11"/>
  <c r="V602" i="2"/>
  <c r="R602" i="2"/>
  <c r="Q603" i="2" s="1"/>
  <c r="K782" i="11" l="1"/>
  <c r="L782" i="11" s="1"/>
  <c r="I782" i="11"/>
  <c r="J782" i="11" s="1"/>
  <c r="A784" i="11"/>
  <c r="G783" i="11"/>
  <c r="AA603" i="2"/>
  <c r="S603" i="2"/>
  <c r="U603" i="2" s="1"/>
  <c r="O603" i="2"/>
  <c r="X603" i="2"/>
  <c r="P603" i="2"/>
  <c r="W603" i="2"/>
  <c r="A785" i="11" l="1"/>
  <c r="G784" i="11"/>
  <c r="K783" i="11"/>
  <c r="L783" i="11" s="1"/>
  <c r="I783" i="11"/>
  <c r="J783" i="11" s="1"/>
  <c r="V603" i="2"/>
  <c r="R603" i="2"/>
  <c r="Q604" i="2" s="1"/>
  <c r="A786" i="11" l="1"/>
  <c r="G785" i="11"/>
  <c r="K784" i="11"/>
  <c r="L784" i="11" s="1"/>
  <c r="I784" i="11"/>
  <c r="J784" i="11" s="1"/>
  <c r="S604" i="2"/>
  <c r="U604" i="2" s="1"/>
  <c r="X604" i="2"/>
  <c r="AA604" i="2"/>
  <c r="O604" i="2"/>
  <c r="W604" i="2"/>
  <c r="P604" i="2"/>
  <c r="K785" i="11" l="1"/>
  <c r="L785" i="11" s="1"/>
  <c r="I785" i="11"/>
  <c r="J785" i="11" s="1"/>
  <c r="A787" i="11"/>
  <c r="G786" i="11"/>
  <c r="R604" i="2"/>
  <c r="Q605" i="2" s="1"/>
  <c r="V604" i="2"/>
  <c r="K786" i="11" l="1"/>
  <c r="L786" i="11" s="1"/>
  <c r="I786" i="11"/>
  <c r="J786" i="11" s="1"/>
  <c r="A788" i="11"/>
  <c r="G787" i="11"/>
  <c r="O605" i="2"/>
  <c r="W605" i="2"/>
  <c r="AA605" i="2"/>
  <c r="S605" i="2"/>
  <c r="U605" i="2" s="1"/>
  <c r="X605" i="2"/>
  <c r="P605" i="2"/>
  <c r="K787" i="11" l="1"/>
  <c r="L787" i="11" s="1"/>
  <c r="I787" i="11"/>
  <c r="J787" i="11" s="1"/>
  <c r="A789" i="11"/>
  <c r="G788" i="11"/>
  <c r="R605" i="2"/>
  <c r="Q606" i="2" s="1"/>
  <c r="V605" i="2"/>
  <c r="K788" i="11" l="1"/>
  <c r="L788" i="11" s="1"/>
  <c r="I788" i="11"/>
  <c r="J788" i="11" s="1"/>
  <c r="A790" i="11"/>
  <c r="G789" i="11"/>
  <c r="S606" i="2"/>
  <c r="U606" i="2" s="1"/>
  <c r="AA606" i="2"/>
  <c r="W606" i="2"/>
  <c r="O606" i="2"/>
  <c r="X606" i="2"/>
  <c r="P606" i="2"/>
  <c r="K789" i="11" l="1"/>
  <c r="L789" i="11" s="1"/>
  <c r="I789" i="11"/>
  <c r="J789" i="11" s="1"/>
  <c r="A791" i="11"/>
  <c r="G790" i="11"/>
  <c r="V606" i="2"/>
  <c r="R606" i="2"/>
  <c r="Q607" i="2" s="1"/>
  <c r="K790" i="11" l="1"/>
  <c r="L790" i="11" s="1"/>
  <c r="I790" i="11"/>
  <c r="J790" i="11" s="1"/>
  <c r="A792" i="11"/>
  <c r="G791" i="11"/>
  <c r="X607" i="2"/>
  <c r="AA607" i="2"/>
  <c r="S607" i="2"/>
  <c r="U607" i="2" s="1"/>
  <c r="W607" i="2"/>
  <c r="O607" i="2"/>
  <c r="P607" i="2"/>
  <c r="K791" i="11" l="1"/>
  <c r="L791" i="11" s="1"/>
  <c r="I791" i="11"/>
  <c r="J791" i="11" s="1"/>
  <c r="A793" i="11"/>
  <c r="G792" i="11"/>
  <c r="V607" i="2"/>
  <c r="R607" i="2"/>
  <c r="Q608" i="2" s="1"/>
  <c r="K792" i="11" l="1"/>
  <c r="L792" i="11" s="1"/>
  <c r="I792" i="11"/>
  <c r="J792" i="11" s="1"/>
  <c r="A794" i="11"/>
  <c r="G793" i="11"/>
  <c r="S608" i="2"/>
  <c r="U608" i="2" s="1"/>
  <c r="W608" i="2"/>
  <c r="O608" i="2"/>
  <c r="X608" i="2"/>
  <c r="AA608" i="2"/>
  <c r="P608" i="2"/>
  <c r="K793" i="11" l="1"/>
  <c r="L793" i="11" s="1"/>
  <c r="I793" i="11"/>
  <c r="J793" i="11" s="1"/>
  <c r="A795" i="11"/>
  <c r="G794" i="11"/>
  <c r="R608" i="2"/>
  <c r="Q609" i="2" s="1"/>
  <c r="V608" i="2"/>
  <c r="K794" i="11" l="1"/>
  <c r="L794" i="11" s="1"/>
  <c r="I794" i="11"/>
  <c r="J794" i="11" s="1"/>
  <c r="A796" i="11"/>
  <c r="G795" i="11"/>
  <c r="X609" i="2"/>
  <c r="S609" i="2"/>
  <c r="U609" i="2" s="1"/>
  <c r="W609" i="2"/>
  <c r="P609" i="2"/>
  <c r="AA609" i="2"/>
  <c r="O609" i="2"/>
  <c r="K795" i="11" l="1"/>
  <c r="L795" i="11" s="1"/>
  <c r="I795" i="11"/>
  <c r="J795" i="11" s="1"/>
  <c r="A797" i="11"/>
  <c r="G796" i="11"/>
  <c r="V609" i="2"/>
  <c r="R609" i="2"/>
  <c r="Q610" i="2" s="1"/>
  <c r="K796" i="11" l="1"/>
  <c r="L796" i="11" s="1"/>
  <c r="I796" i="11"/>
  <c r="J796" i="11" s="1"/>
  <c r="A798" i="11"/>
  <c r="G797" i="11"/>
  <c r="AA610" i="2"/>
  <c r="X610" i="2"/>
  <c r="W610" i="2"/>
  <c r="P610" i="2"/>
  <c r="O610" i="2"/>
  <c r="S610" i="2"/>
  <c r="U610" i="2" s="1"/>
  <c r="K797" i="11" l="1"/>
  <c r="L797" i="11" s="1"/>
  <c r="I797" i="11"/>
  <c r="J797" i="11" s="1"/>
  <c r="A799" i="11"/>
  <c r="G798" i="11"/>
  <c r="R610" i="2"/>
  <c r="Q611" i="2" s="1"/>
  <c r="V610" i="2"/>
  <c r="K798" i="11" l="1"/>
  <c r="L798" i="11" s="1"/>
  <c r="I798" i="11"/>
  <c r="J798" i="11" s="1"/>
  <c r="A800" i="11"/>
  <c r="G799" i="11"/>
  <c r="W611" i="2"/>
  <c r="P611" i="2"/>
  <c r="X611" i="2"/>
  <c r="AA611" i="2"/>
  <c r="O611" i="2"/>
  <c r="S611" i="2"/>
  <c r="U611" i="2" s="1"/>
  <c r="K799" i="11" l="1"/>
  <c r="L799" i="11" s="1"/>
  <c r="I799" i="11"/>
  <c r="J799" i="11" s="1"/>
  <c r="A801" i="11"/>
  <c r="G800" i="11"/>
  <c r="V611" i="2"/>
  <c r="R611" i="2"/>
  <c r="Q612" i="2" s="1"/>
  <c r="A802" i="11" l="1"/>
  <c r="G801" i="11"/>
  <c r="K800" i="11"/>
  <c r="L800" i="11" s="1"/>
  <c r="I800" i="11"/>
  <c r="J800" i="11" s="1"/>
  <c r="X612" i="2"/>
  <c r="W612" i="2"/>
  <c r="P612" i="2"/>
  <c r="S612" i="2"/>
  <c r="U612" i="2" s="1"/>
  <c r="AA612" i="2"/>
  <c r="O612" i="2"/>
  <c r="K801" i="11" l="1"/>
  <c r="L801" i="11" s="1"/>
  <c r="I801" i="11"/>
  <c r="J801" i="11" s="1"/>
  <c r="A803" i="11"/>
  <c r="G802" i="11"/>
  <c r="V612" i="2"/>
  <c r="R612" i="2"/>
  <c r="Q613" i="2" s="1"/>
  <c r="K802" i="11" l="1"/>
  <c r="L802" i="11" s="1"/>
  <c r="I802" i="11"/>
  <c r="J802" i="11" s="1"/>
  <c r="A804" i="11"/>
  <c r="G803" i="11"/>
  <c r="W613" i="2"/>
  <c r="S613" i="2"/>
  <c r="U613" i="2" s="1"/>
  <c r="AA613" i="2"/>
  <c r="O613" i="2"/>
  <c r="X613" i="2"/>
  <c r="P613" i="2"/>
  <c r="K803" i="11" l="1"/>
  <c r="L803" i="11" s="1"/>
  <c r="I803" i="11"/>
  <c r="J803" i="11" s="1"/>
  <c r="A805" i="11"/>
  <c r="G804" i="11"/>
  <c r="R613" i="2"/>
  <c r="Q614" i="2" s="1"/>
  <c r="V613" i="2"/>
  <c r="K804" i="11" l="1"/>
  <c r="L804" i="11" s="1"/>
  <c r="I804" i="11"/>
  <c r="J804" i="11" s="1"/>
  <c r="A806" i="11"/>
  <c r="G805" i="11"/>
  <c r="W614" i="2"/>
  <c r="P614" i="2"/>
  <c r="S614" i="2"/>
  <c r="U614" i="2" s="1"/>
  <c r="X614" i="2"/>
  <c r="O614" i="2"/>
  <c r="AA614" i="2"/>
  <c r="K805" i="11" l="1"/>
  <c r="L805" i="11" s="1"/>
  <c r="I805" i="11"/>
  <c r="J805" i="11" s="1"/>
  <c r="A807" i="11"/>
  <c r="G806" i="11"/>
  <c r="V614" i="2"/>
  <c r="R614" i="2"/>
  <c r="Q615" i="2" s="1"/>
  <c r="K806" i="11" l="1"/>
  <c r="L806" i="11" s="1"/>
  <c r="I806" i="11"/>
  <c r="J806" i="11" s="1"/>
  <c r="A808" i="11"/>
  <c r="G807" i="11"/>
  <c r="AA615" i="2"/>
  <c r="W615" i="2"/>
  <c r="P615" i="2"/>
  <c r="X615" i="2"/>
  <c r="O615" i="2"/>
  <c r="S615" i="2"/>
  <c r="U615" i="2" s="1"/>
  <c r="K807" i="11" l="1"/>
  <c r="L807" i="11" s="1"/>
  <c r="I807" i="11"/>
  <c r="J807" i="11" s="1"/>
  <c r="A809" i="11"/>
  <c r="G808" i="11"/>
  <c r="R615" i="2"/>
  <c r="Q616" i="2" s="1"/>
  <c r="V615" i="2"/>
  <c r="K808" i="11" l="1"/>
  <c r="L808" i="11" s="1"/>
  <c r="I808" i="11"/>
  <c r="J808" i="11" s="1"/>
  <c r="A810" i="11"/>
  <c r="G809" i="11"/>
  <c r="X616" i="2"/>
  <c r="S616" i="2"/>
  <c r="U616" i="2" s="1"/>
  <c r="AA616" i="2"/>
  <c r="P616" i="2"/>
  <c r="O616" i="2"/>
  <c r="W616" i="2"/>
  <c r="K809" i="11" l="1"/>
  <c r="L809" i="11" s="1"/>
  <c r="I809" i="11"/>
  <c r="J809" i="11" s="1"/>
  <c r="A811" i="11"/>
  <c r="G810" i="11"/>
  <c r="V616" i="2"/>
  <c r="R616" i="2"/>
  <c r="Q617" i="2" s="1"/>
  <c r="K810" i="11" l="1"/>
  <c r="L810" i="11" s="1"/>
  <c r="I810" i="11"/>
  <c r="J810" i="11" s="1"/>
  <c r="A812" i="11"/>
  <c r="G811" i="11"/>
  <c r="S617" i="2"/>
  <c r="U617" i="2" s="1"/>
  <c r="W617" i="2"/>
  <c r="AA617" i="2"/>
  <c r="O617" i="2"/>
  <c r="X617" i="2"/>
  <c r="P617" i="2"/>
  <c r="K811" i="11" l="1"/>
  <c r="L811" i="11" s="1"/>
  <c r="I811" i="11"/>
  <c r="J811" i="11" s="1"/>
  <c r="A813" i="11"/>
  <c r="G812" i="11"/>
  <c r="R617" i="2"/>
  <c r="Q618" i="2" s="1"/>
  <c r="V617" i="2"/>
  <c r="K812" i="11" l="1"/>
  <c r="L812" i="11" s="1"/>
  <c r="I812" i="11"/>
  <c r="J812" i="11" s="1"/>
  <c r="A814" i="11"/>
  <c r="G813" i="11"/>
  <c r="O618" i="2"/>
  <c r="S618" i="2"/>
  <c r="U618" i="2" s="1"/>
  <c r="P618" i="2"/>
  <c r="AA618" i="2"/>
  <c r="W618" i="2"/>
  <c r="X618" i="2"/>
  <c r="K813" i="11" l="1"/>
  <c r="L813" i="11" s="1"/>
  <c r="I813" i="11"/>
  <c r="J813" i="11" s="1"/>
  <c r="A815" i="11"/>
  <c r="G814" i="11"/>
  <c r="V618" i="2"/>
  <c r="R618" i="2"/>
  <c r="Q619" i="2" s="1"/>
  <c r="K814" i="11" l="1"/>
  <c r="L814" i="11" s="1"/>
  <c r="I814" i="11"/>
  <c r="J814" i="11" s="1"/>
  <c r="A816" i="11"/>
  <c r="G815" i="11"/>
  <c r="S619" i="2"/>
  <c r="U619" i="2" s="1"/>
  <c r="AA619" i="2"/>
  <c r="P619" i="2"/>
  <c r="W619" i="2"/>
  <c r="O619" i="2"/>
  <c r="X619" i="2"/>
  <c r="K815" i="11" l="1"/>
  <c r="L815" i="11" s="1"/>
  <c r="I815" i="11"/>
  <c r="J815" i="11" s="1"/>
  <c r="A817" i="11"/>
  <c r="G816" i="11"/>
  <c r="V619" i="2"/>
  <c r="R619" i="2"/>
  <c r="Q620" i="2" s="1"/>
  <c r="K816" i="11" l="1"/>
  <c r="L816" i="11" s="1"/>
  <c r="I816" i="11"/>
  <c r="J816" i="11" s="1"/>
  <c r="A818" i="11"/>
  <c r="G817" i="11"/>
  <c r="O620" i="2"/>
  <c r="X620" i="2"/>
  <c r="S620" i="2"/>
  <c r="U620" i="2" s="1"/>
  <c r="AA620" i="2"/>
  <c r="W620" i="2"/>
  <c r="P620" i="2"/>
  <c r="K817" i="11" l="1"/>
  <c r="L817" i="11" s="1"/>
  <c r="I817" i="11"/>
  <c r="J817" i="11" s="1"/>
  <c r="A819" i="11"/>
  <c r="G818" i="11"/>
  <c r="R620" i="2"/>
  <c r="Q621" i="2" s="1"/>
  <c r="V620" i="2"/>
  <c r="K818" i="11" l="1"/>
  <c r="L818" i="11" s="1"/>
  <c r="I818" i="11"/>
  <c r="J818" i="11" s="1"/>
  <c r="A820" i="11"/>
  <c r="G819" i="11"/>
  <c r="W621" i="2"/>
  <c r="S621" i="2"/>
  <c r="U621" i="2" s="1"/>
  <c r="AA621" i="2"/>
  <c r="X621" i="2"/>
  <c r="O621" i="2"/>
  <c r="P621" i="2"/>
  <c r="A821" i="11" l="1"/>
  <c r="G820" i="11"/>
  <c r="K819" i="11"/>
  <c r="L819" i="11" s="1"/>
  <c r="I819" i="11"/>
  <c r="J819" i="11" s="1"/>
  <c r="V621" i="2"/>
  <c r="R621" i="2"/>
  <c r="Q622" i="2" s="1"/>
  <c r="K820" i="11" l="1"/>
  <c r="L820" i="11" s="1"/>
  <c r="I820" i="11"/>
  <c r="J820" i="11" s="1"/>
  <c r="A822" i="11"/>
  <c r="G821" i="11"/>
  <c r="S622" i="2"/>
  <c r="U622" i="2" s="1"/>
  <c r="X622" i="2"/>
  <c r="P622" i="2"/>
  <c r="W622" i="2"/>
  <c r="AA622" i="2"/>
  <c r="O622" i="2"/>
  <c r="K821" i="11" l="1"/>
  <c r="L821" i="11" s="1"/>
  <c r="I821" i="11"/>
  <c r="J821" i="11" s="1"/>
  <c r="A823" i="11"/>
  <c r="G822" i="11"/>
  <c r="V622" i="2"/>
  <c r="R622" i="2"/>
  <c r="Q623" i="2" s="1"/>
  <c r="K822" i="11" l="1"/>
  <c r="L822" i="11" s="1"/>
  <c r="I822" i="11"/>
  <c r="J822" i="11" s="1"/>
  <c r="A824" i="11"/>
  <c r="G823" i="11"/>
  <c r="AA623" i="2"/>
  <c r="X623" i="2"/>
  <c r="S623" i="2"/>
  <c r="U623" i="2" s="1"/>
  <c r="P623" i="2"/>
  <c r="O623" i="2"/>
  <c r="W623" i="2"/>
  <c r="K823" i="11" l="1"/>
  <c r="L823" i="11" s="1"/>
  <c r="I823" i="11"/>
  <c r="J823" i="11" s="1"/>
  <c r="A825" i="11"/>
  <c r="G824" i="11"/>
  <c r="V623" i="2"/>
  <c r="R623" i="2"/>
  <c r="Q624" i="2" s="1"/>
  <c r="K824" i="11" l="1"/>
  <c r="L824" i="11" s="1"/>
  <c r="I824" i="11"/>
  <c r="J824" i="11" s="1"/>
  <c r="A826" i="11"/>
  <c r="G825" i="11"/>
  <c r="O624" i="2"/>
  <c r="W624" i="2"/>
  <c r="S624" i="2"/>
  <c r="U624" i="2" s="1"/>
  <c r="V624" i="2" s="1"/>
  <c r="X624" i="2"/>
  <c r="AA624" i="2"/>
  <c r="P624" i="2"/>
  <c r="Q625" i="2"/>
  <c r="K825" i="11" l="1"/>
  <c r="L825" i="11" s="1"/>
  <c r="I825" i="11"/>
  <c r="J825" i="11" s="1"/>
  <c r="A827" i="11"/>
  <c r="G826" i="11"/>
  <c r="P625" i="2"/>
  <c r="O625" i="2"/>
  <c r="AA625" i="2"/>
  <c r="W625" i="2"/>
  <c r="S625" i="2"/>
  <c r="U625" i="2" s="1"/>
  <c r="V625" i="2" s="1"/>
  <c r="X625" i="2"/>
  <c r="Q626" i="2"/>
  <c r="K826" i="11" l="1"/>
  <c r="L826" i="11" s="1"/>
  <c r="I826" i="11"/>
  <c r="J826" i="11" s="1"/>
  <c r="A828" i="11"/>
  <c r="G827" i="11"/>
  <c r="X626" i="2"/>
  <c r="S626" i="2"/>
  <c r="U626" i="2" s="1"/>
  <c r="V626" i="2" s="1"/>
  <c r="W626" i="2"/>
  <c r="Q627" i="2"/>
  <c r="P626" i="2"/>
  <c r="AA626" i="2"/>
  <c r="O626" i="2"/>
  <c r="K827" i="11" l="1"/>
  <c r="L827" i="11" s="1"/>
  <c r="I827" i="11"/>
  <c r="J827" i="11" s="1"/>
  <c r="A829" i="11"/>
  <c r="G828" i="11"/>
  <c r="S627" i="2"/>
  <c r="U627" i="2" s="1"/>
  <c r="V627" i="2" s="1"/>
  <c r="W627" i="2"/>
  <c r="P627" i="2"/>
  <c r="AA627" i="2"/>
  <c r="Q628" i="2"/>
  <c r="O627" i="2"/>
  <c r="X627" i="2"/>
  <c r="K828" i="11" l="1"/>
  <c r="L828" i="11" s="1"/>
  <c r="I828" i="11"/>
  <c r="J828" i="11" s="1"/>
  <c r="A830" i="11"/>
  <c r="G829" i="11"/>
  <c r="X628" i="2"/>
  <c r="O628" i="2"/>
  <c r="W628" i="2"/>
  <c r="S628" i="2"/>
  <c r="U628" i="2" s="1"/>
  <c r="V628" i="2" s="1"/>
  <c r="AA628" i="2"/>
  <c r="Q629" i="2"/>
  <c r="P628" i="2"/>
  <c r="K829" i="11" l="1"/>
  <c r="L829" i="11" s="1"/>
  <c r="I829" i="11"/>
  <c r="J829" i="11" s="1"/>
  <c r="A831" i="11"/>
  <c r="G830" i="11"/>
  <c r="P629" i="2"/>
  <c r="X629" i="2"/>
  <c r="W629" i="2"/>
  <c r="AA629" i="2"/>
  <c r="S629" i="2"/>
  <c r="U629" i="2" s="1"/>
  <c r="V629" i="2" s="1"/>
  <c r="Q630" i="2"/>
  <c r="O629" i="2"/>
  <c r="K830" i="11" l="1"/>
  <c r="L830" i="11" s="1"/>
  <c r="I830" i="11"/>
  <c r="J830" i="11" s="1"/>
  <c r="A832" i="11"/>
  <c r="G831" i="11"/>
  <c r="AA630" i="2"/>
  <c r="X630" i="2"/>
  <c r="Q631" i="2"/>
  <c r="O630" i="2"/>
  <c r="W630" i="2"/>
  <c r="S630" i="2"/>
  <c r="U630" i="2" s="1"/>
  <c r="V630" i="2" s="1"/>
  <c r="P630" i="2"/>
  <c r="K831" i="11" l="1"/>
  <c r="L831" i="11" s="1"/>
  <c r="I831" i="11"/>
  <c r="J831" i="11" s="1"/>
  <c r="A833" i="11"/>
  <c r="G832" i="11"/>
  <c r="X631" i="2"/>
  <c r="Q632" i="2"/>
  <c r="O631" i="2"/>
  <c r="P631" i="2"/>
  <c r="S631" i="2"/>
  <c r="U631" i="2" s="1"/>
  <c r="V631" i="2" s="1"/>
  <c r="W631" i="2"/>
  <c r="AA631" i="2"/>
  <c r="K832" i="11" l="1"/>
  <c r="L832" i="11" s="1"/>
  <c r="I832" i="11"/>
  <c r="J832" i="11" s="1"/>
  <c r="A834" i="11"/>
  <c r="G833" i="11"/>
  <c r="S632" i="2"/>
  <c r="U632" i="2" s="1"/>
  <c r="V632" i="2" s="1"/>
  <c r="W632" i="2"/>
  <c r="X632" i="2"/>
  <c r="Q633" i="2"/>
  <c r="P632" i="2"/>
  <c r="AA632" i="2"/>
  <c r="O632" i="2"/>
  <c r="A835" i="11" l="1"/>
  <c r="G834" i="11"/>
  <c r="K833" i="11"/>
  <c r="L833" i="11" s="1"/>
  <c r="I833" i="11"/>
  <c r="J833" i="11" s="1"/>
  <c r="P633" i="2"/>
  <c r="O633" i="2"/>
  <c r="S633" i="2"/>
  <c r="U633" i="2" s="1"/>
  <c r="V633" i="2" s="1"/>
  <c r="W633" i="2"/>
  <c r="AA633" i="2"/>
  <c r="Q634" i="2"/>
  <c r="X633" i="2"/>
  <c r="K834" i="11" l="1"/>
  <c r="L834" i="11" s="1"/>
  <c r="I834" i="11"/>
  <c r="J834" i="11" s="1"/>
  <c r="A836" i="11"/>
  <c r="G835" i="11"/>
  <c r="W634" i="2"/>
  <c r="AA634" i="2"/>
  <c r="Q635" i="2"/>
  <c r="S634" i="2"/>
  <c r="U634" i="2" s="1"/>
  <c r="V634" i="2" s="1"/>
  <c r="X634" i="2"/>
  <c r="P634" i="2"/>
  <c r="O634" i="2"/>
  <c r="A837" i="11" l="1"/>
  <c r="G836" i="11"/>
  <c r="K835" i="11"/>
  <c r="L835" i="11" s="1"/>
  <c r="I835" i="11"/>
  <c r="J835" i="11" s="1"/>
  <c r="P635" i="2"/>
  <c r="AA635" i="2"/>
  <c r="W635" i="2"/>
  <c r="O635" i="2"/>
  <c r="X635" i="2"/>
  <c r="S635" i="2"/>
  <c r="U635" i="2" s="1"/>
  <c r="V635" i="2" s="1"/>
  <c r="Q636" i="2"/>
  <c r="K836" i="11" l="1"/>
  <c r="L836" i="11" s="1"/>
  <c r="I836" i="11"/>
  <c r="J836" i="11" s="1"/>
  <c r="A838" i="11"/>
  <c r="G837" i="11"/>
  <c r="W636" i="2"/>
  <c r="S636" i="2"/>
  <c r="U636" i="2" s="1"/>
  <c r="V636" i="2" s="1"/>
  <c r="X636" i="2"/>
  <c r="O636" i="2"/>
  <c r="Q637" i="2"/>
  <c r="P636" i="2"/>
  <c r="AA636" i="2"/>
  <c r="A839" i="11" l="1"/>
  <c r="G838" i="11"/>
  <c r="K837" i="11"/>
  <c r="L837" i="11" s="1"/>
  <c r="I837" i="11"/>
  <c r="J837" i="11" s="1"/>
  <c r="P637" i="2"/>
  <c r="W637" i="2"/>
  <c r="X637" i="2"/>
  <c r="O637" i="2"/>
  <c r="AA637" i="2"/>
  <c r="S637" i="2"/>
  <c r="U637" i="2" s="1"/>
  <c r="V637" i="2" s="1"/>
  <c r="Q638" i="2"/>
  <c r="K838" i="11" l="1"/>
  <c r="L838" i="11" s="1"/>
  <c r="I838" i="11"/>
  <c r="J838" i="11" s="1"/>
  <c r="A840" i="11"/>
  <c r="G839" i="11"/>
  <c r="S638" i="2"/>
  <c r="U638" i="2" s="1"/>
  <c r="V638" i="2" s="1"/>
  <c r="P638" i="2"/>
  <c r="X638" i="2"/>
  <c r="Q639" i="2"/>
  <c r="W638" i="2"/>
  <c r="O638" i="2"/>
  <c r="AA638" i="2"/>
  <c r="A841" i="11" l="1"/>
  <c r="G840" i="11"/>
  <c r="K839" i="11"/>
  <c r="L839" i="11" s="1"/>
  <c r="I839" i="11"/>
  <c r="J839" i="11" s="1"/>
  <c r="O639" i="2"/>
  <c r="S639" i="2"/>
  <c r="U639" i="2" s="1"/>
  <c r="V639" i="2" s="1"/>
  <c r="P639" i="2"/>
  <c r="W639" i="2"/>
  <c r="X639" i="2"/>
  <c r="AA639" i="2"/>
  <c r="Q640" i="2"/>
  <c r="K840" i="11" l="1"/>
  <c r="L840" i="11" s="1"/>
  <c r="I840" i="11"/>
  <c r="J840" i="11" s="1"/>
  <c r="A842" i="11"/>
  <c r="G841" i="11"/>
  <c r="X640" i="2"/>
  <c r="W640" i="2"/>
  <c r="Q641" i="2"/>
  <c r="AA640" i="2"/>
  <c r="S640" i="2"/>
  <c r="U640" i="2" s="1"/>
  <c r="V640" i="2" s="1"/>
  <c r="O640" i="2"/>
  <c r="P640" i="2"/>
  <c r="K841" i="11" l="1"/>
  <c r="L841" i="11" s="1"/>
  <c r="I841" i="11"/>
  <c r="J841" i="11" s="1"/>
  <c r="A843" i="11"/>
  <c r="G842" i="11"/>
  <c r="X641" i="2"/>
  <c r="W641" i="2"/>
  <c r="O641" i="2"/>
  <c r="AA641" i="2"/>
  <c r="Q642" i="2"/>
  <c r="P641" i="2"/>
  <c r="S641" i="2"/>
  <c r="U641" i="2" s="1"/>
  <c r="V641" i="2" s="1"/>
  <c r="K842" i="11" l="1"/>
  <c r="L842" i="11" s="1"/>
  <c r="I842" i="11"/>
  <c r="A844" i="11"/>
  <c r="G843" i="11"/>
  <c r="J842" i="11"/>
  <c r="X642" i="2"/>
  <c r="AA642" i="2"/>
  <c r="Q643" i="2"/>
  <c r="P642" i="2"/>
  <c r="S642" i="2"/>
  <c r="U642" i="2" s="1"/>
  <c r="V642" i="2" s="1"/>
  <c r="O642" i="2"/>
  <c r="W642" i="2"/>
  <c r="K843" i="11" l="1"/>
  <c r="L843" i="11" s="1"/>
  <c r="I843" i="11"/>
  <c r="J843" i="11" s="1"/>
  <c r="A845" i="11"/>
  <c r="G844" i="11"/>
  <c r="O643" i="2"/>
  <c r="P643" i="2"/>
  <c r="W643" i="2"/>
  <c r="Q644" i="2"/>
  <c r="S643" i="2"/>
  <c r="U643" i="2" s="1"/>
  <c r="V643" i="2" s="1"/>
  <c r="AA643" i="2"/>
  <c r="X643" i="2"/>
  <c r="A846" i="11" l="1"/>
  <c r="G845" i="11"/>
  <c r="K844" i="11"/>
  <c r="L844" i="11" s="1"/>
  <c r="I844" i="11"/>
  <c r="J844" i="11" s="1"/>
  <c r="X644" i="2"/>
  <c r="O644" i="2"/>
  <c r="P644" i="2"/>
  <c r="S644" i="2"/>
  <c r="U644" i="2" s="1"/>
  <c r="V644" i="2" s="1"/>
  <c r="AA644" i="2"/>
  <c r="Q645" i="2"/>
  <c r="W644" i="2"/>
  <c r="A847" i="11" l="1"/>
  <c r="G846" i="11"/>
  <c r="K845" i="11"/>
  <c r="L845" i="11" s="1"/>
  <c r="I845" i="11"/>
  <c r="J845" i="11" s="1"/>
  <c r="W645" i="2"/>
  <c r="Q646" i="2"/>
  <c r="O645" i="2"/>
  <c r="P645" i="2"/>
  <c r="S645" i="2"/>
  <c r="U645" i="2" s="1"/>
  <c r="V645" i="2" s="1"/>
  <c r="X645" i="2"/>
  <c r="AA645" i="2"/>
  <c r="K846" i="11" l="1"/>
  <c r="L846" i="11" s="1"/>
  <c r="I846" i="11"/>
  <c r="J846" i="11" s="1"/>
  <c r="A848" i="11"/>
  <c r="G847" i="11"/>
  <c r="AA646" i="2"/>
  <c r="W646" i="2"/>
  <c r="X646" i="2"/>
  <c r="Q647" i="2"/>
  <c r="O646" i="2"/>
  <c r="S646" i="2"/>
  <c r="U646" i="2" s="1"/>
  <c r="V646" i="2" s="1"/>
  <c r="P646" i="2"/>
  <c r="K847" i="11" l="1"/>
  <c r="L847" i="11" s="1"/>
  <c r="I847" i="11"/>
  <c r="J847" i="11" s="1"/>
  <c r="A849" i="11"/>
  <c r="G848" i="11"/>
  <c r="O647" i="2"/>
  <c r="S647" i="2"/>
  <c r="U647" i="2" s="1"/>
  <c r="V647" i="2" s="1"/>
  <c r="W647" i="2"/>
  <c r="P647" i="2"/>
  <c r="Q648" i="2"/>
  <c r="X647" i="2"/>
  <c r="AA647" i="2"/>
  <c r="K848" i="11" l="1"/>
  <c r="L848" i="11" s="1"/>
  <c r="I848" i="11"/>
  <c r="J848" i="11" s="1"/>
  <c r="A850" i="11"/>
  <c r="G849" i="11"/>
  <c r="X648" i="2"/>
  <c r="S648" i="2"/>
  <c r="U648" i="2" s="1"/>
  <c r="V648" i="2" s="1"/>
  <c r="AA648" i="2"/>
  <c r="Q649" i="2"/>
  <c r="O648" i="2"/>
  <c r="W648" i="2"/>
  <c r="P648" i="2"/>
  <c r="A851" i="11" l="1"/>
  <c r="G850" i="11"/>
  <c r="K849" i="11"/>
  <c r="L849" i="11" s="1"/>
  <c r="I849" i="11"/>
  <c r="J849" i="11" s="1"/>
  <c r="X649" i="2"/>
  <c r="AA649" i="2"/>
  <c r="O649" i="2"/>
  <c r="P649" i="2"/>
  <c r="W649" i="2"/>
  <c r="S649" i="2"/>
  <c r="U649" i="2" s="1"/>
  <c r="V649" i="2" s="1"/>
  <c r="Q650" i="2"/>
  <c r="K850" i="11" l="1"/>
  <c r="L850" i="11" s="1"/>
  <c r="I850" i="11"/>
  <c r="J850" i="11" s="1"/>
  <c r="A852" i="11"/>
  <c r="G851" i="11"/>
  <c r="O650" i="2"/>
  <c r="W650" i="2"/>
  <c r="AA650" i="2"/>
  <c r="X650" i="2"/>
  <c r="P650" i="2"/>
  <c r="S650" i="2"/>
  <c r="U650" i="2" s="1"/>
  <c r="V650" i="2" s="1"/>
  <c r="Q651" i="2"/>
  <c r="K851" i="11" l="1"/>
  <c r="L851" i="11" s="1"/>
  <c r="I851" i="11"/>
  <c r="J851" i="11" s="1"/>
  <c r="A853" i="11"/>
  <c r="G852" i="11"/>
  <c r="P651" i="2"/>
  <c r="S651" i="2"/>
  <c r="U651" i="2" s="1"/>
  <c r="V651" i="2" s="1"/>
  <c r="X651" i="2"/>
  <c r="W651" i="2"/>
  <c r="AA651" i="2"/>
  <c r="O651" i="2"/>
  <c r="Q652" i="2"/>
  <c r="A854" i="11" l="1"/>
  <c r="G853" i="11"/>
  <c r="K852" i="11"/>
  <c r="L852" i="11" s="1"/>
  <c r="I852" i="11"/>
  <c r="J852" i="11" s="1"/>
  <c r="AA652" i="2"/>
  <c r="X652" i="2"/>
  <c r="W652" i="2"/>
  <c r="P652" i="2"/>
  <c r="S652" i="2"/>
  <c r="U652" i="2" s="1"/>
  <c r="V652" i="2" s="1"/>
  <c r="Q653" i="2"/>
  <c r="O652" i="2"/>
  <c r="K853" i="11" l="1"/>
  <c r="L853" i="11" s="1"/>
  <c r="I853" i="11"/>
  <c r="J853" i="11" s="1"/>
  <c r="A855" i="11"/>
  <c r="G854" i="11"/>
  <c r="P653" i="2"/>
  <c r="W653" i="2"/>
  <c r="Q654" i="2"/>
  <c r="X653" i="2"/>
  <c r="S653" i="2"/>
  <c r="U653" i="2" s="1"/>
  <c r="V653" i="2" s="1"/>
  <c r="O653" i="2"/>
  <c r="AA653" i="2"/>
  <c r="A856" i="11" l="1"/>
  <c r="G855" i="11"/>
  <c r="K854" i="11"/>
  <c r="L854" i="11" s="1"/>
  <c r="I854" i="11"/>
  <c r="J854" i="11" s="1"/>
  <c r="X654" i="2"/>
  <c r="AA654" i="2"/>
  <c r="Q655" i="2"/>
  <c r="O654" i="2"/>
  <c r="W654" i="2"/>
  <c r="S654" i="2"/>
  <c r="U654" i="2" s="1"/>
  <c r="V654" i="2" s="1"/>
  <c r="P654" i="2"/>
  <c r="A857" i="11" l="1"/>
  <c r="G856" i="11"/>
  <c r="K855" i="11"/>
  <c r="L855" i="11" s="1"/>
  <c r="I855" i="11"/>
  <c r="J855" i="11" s="1"/>
  <c r="O655" i="2"/>
  <c r="AA655" i="2"/>
  <c r="P655" i="2"/>
  <c r="W655" i="2"/>
  <c r="S655" i="2"/>
  <c r="U655" i="2" s="1"/>
  <c r="V655" i="2" s="1"/>
  <c r="X655" i="2"/>
  <c r="Q656" i="2"/>
  <c r="K856" i="11" l="1"/>
  <c r="L856" i="11" s="1"/>
  <c r="I856" i="11"/>
  <c r="J856" i="11" s="1"/>
  <c r="A858" i="11"/>
  <c r="G857" i="11"/>
  <c r="S656" i="2"/>
  <c r="U656" i="2" s="1"/>
  <c r="V656" i="2" s="1"/>
  <c r="O656" i="2"/>
  <c r="AA656" i="2"/>
  <c r="X656" i="2"/>
  <c r="Q657" i="2"/>
  <c r="W656" i="2"/>
  <c r="P656" i="2"/>
  <c r="K857" i="11" l="1"/>
  <c r="L857" i="11" s="1"/>
  <c r="I857" i="11"/>
  <c r="J857" i="11" s="1"/>
  <c r="A859" i="11"/>
  <c r="G858" i="11"/>
  <c r="P657" i="2"/>
  <c r="AA657" i="2"/>
  <c r="O657" i="2"/>
  <c r="X657" i="2"/>
  <c r="S657" i="2"/>
  <c r="U657" i="2" s="1"/>
  <c r="V657" i="2" s="1"/>
  <c r="W657" i="2"/>
  <c r="Q658" i="2"/>
  <c r="A860" i="11" l="1"/>
  <c r="G859" i="11"/>
  <c r="K858" i="11"/>
  <c r="L858" i="11" s="1"/>
  <c r="I858" i="11"/>
  <c r="J858" i="11" s="1"/>
  <c r="S658" i="2"/>
  <c r="U658" i="2" s="1"/>
  <c r="V658" i="2" s="1"/>
  <c r="P658" i="2"/>
  <c r="X658" i="2"/>
  <c r="AA658" i="2"/>
  <c r="O658" i="2"/>
  <c r="W658" i="2"/>
  <c r="Q659" i="2"/>
  <c r="A861" i="11" l="1"/>
  <c r="G860" i="11"/>
  <c r="K859" i="11"/>
  <c r="L859" i="11" s="1"/>
  <c r="I859" i="11"/>
  <c r="J859" i="11" s="1"/>
  <c r="P659" i="2"/>
  <c r="X659" i="2"/>
  <c r="W659" i="2"/>
  <c r="AA659" i="2"/>
  <c r="O659" i="2"/>
  <c r="S659" i="2"/>
  <c r="U659" i="2" s="1"/>
  <c r="V659" i="2" s="1"/>
  <c r="Q660" i="2"/>
  <c r="A862" i="11" l="1"/>
  <c r="G861" i="11"/>
  <c r="K860" i="11"/>
  <c r="L860" i="11" s="1"/>
  <c r="I860" i="11"/>
  <c r="J860" i="11" s="1"/>
  <c r="W660" i="2"/>
  <c r="S660" i="2"/>
  <c r="U660" i="2" s="1"/>
  <c r="V660" i="2" s="1"/>
  <c r="X660" i="2"/>
  <c r="O660" i="2"/>
  <c r="P660" i="2"/>
  <c r="AA660" i="2"/>
  <c r="Q661" i="2"/>
  <c r="K861" i="11" l="1"/>
  <c r="L861" i="11" s="1"/>
  <c r="I861" i="11"/>
  <c r="J861" i="11" s="1"/>
  <c r="A863" i="11"/>
  <c r="G862" i="11"/>
  <c r="P661" i="2"/>
  <c r="S661" i="2"/>
  <c r="U661" i="2" s="1"/>
  <c r="V661" i="2" s="1"/>
  <c r="X661" i="2"/>
  <c r="W661" i="2"/>
  <c r="AA661" i="2"/>
  <c r="O661" i="2"/>
  <c r="Q662" i="2"/>
  <c r="K862" i="11" l="1"/>
  <c r="L862" i="11" s="1"/>
  <c r="I862" i="11"/>
  <c r="J862" i="11" s="1"/>
  <c r="A864" i="11"/>
  <c r="G863" i="11"/>
  <c r="AA662" i="2"/>
  <c r="S662" i="2"/>
  <c r="U662" i="2" s="1"/>
  <c r="V662" i="2" s="1"/>
  <c r="W662" i="2"/>
  <c r="X662" i="2"/>
  <c r="O662" i="2"/>
  <c r="Q663" i="2"/>
  <c r="P662" i="2"/>
  <c r="A865" i="11" l="1"/>
  <c r="G864" i="11"/>
  <c r="K863" i="11"/>
  <c r="L863" i="11" s="1"/>
  <c r="I863" i="11"/>
  <c r="J863" i="11" s="1"/>
  <c r="P663" i="2"/>
  <c r="W663" i="2"/>
  <c r="S663" i="2"/>
  <c r="U663" i="2" s="1"/>
  <c r="V663" i="2" s="1"/>
  <c r="X663" i="2"/>
  <c r="O663" i="2"/>
  <c r="AA663" i="2"/>
  <c r="Q664" i="2"/>
  <c r="K864" i="11" l="1"/>
  <c r="L864" i="11" s="1"/>
  <c r="I864" i="11"/>
  <c r="J864" i="11" s="1"/>
  <c r="A866" i="11"/>
  <c r="G865" i="11"/>
  <c r="X664" i="2"/>
  <c r="Q665" i="2"/>
  <c r="S664" i="2"/>
  <c r="U664" i="2" s="1"/>
  <c r="V664" i="2" s="1"/>
  <c r="W664" i="2"/>
  <c r="AA664" i="2"/>
  <c r="O664" i="2"/>
  <c r="P664" i="2"/>
  <c r="I865" i="11" l="1"/>
  <c r="J865" i="11" s="1"/>
  <c r="K865" i="11"/>
  <c r="L865" i="11" s="1"/>
  <c r="A867" i="11"/>
  <c r="G866" i="11"/>
  <c r="P665" i="2"/>
  <c r="S665" i="2"/>
  <c r="U665" i="2" s="1"/>
  <c r="V665" i="2" s="1"/>
  <c r="AA665" i="2"/>
  <c r="X665" i="2"/>
  <c r="O665" i="2"/>
  <c r="W665" i="2"/>
  <c r="Q666" i="2"/>
  <c r="K866" i="11" l="1"/>
  <c r="L866" i="11" s="1"/>
  <c r="I866" i="11"/>
  <c r="J866" i="11" s="1"/>
  <c r="A868" i="11"/>
  <c r="G867" i="11"/>
  <c r="S666" i="2"/>
  <c r="U666" i="2" s="1"/>
  <c r="V666" i="2" s="1"/>
  <c r="X666" i="2"/>
  <c r="AA666" i="2"/>
  <c r="Q667" i="2"/>
  <c r="O666" i="2"/>
  <c r="W666" i="2"/>
  <c r="P666" i="2"/>
  <c r="K867" i="11" l="1"/>
  <c r="L867" i="11" s="1"/>
  <c r="I867" i="11"/>
  <c r="J867" i="11" s="1"/>
  <c r="A869" i="11"/>
  <c r="G868" i="11"/>
  <c r="Q668" i="2"/>
  <c r="O667" i="2"/>
  <c r="P667" i="2"/>
  <c r="AA667" i="2"/>
  <c r="X667" i="2"/>
  <c r="W667" i="2"/>
  <c r="S667" i="2"/>
  <c r="U667" i="2" s="1"/>
  <c r="V667" i="2" s="1"/>
  <c r="A870" i="11" l="1"/>
  <c r="G869" i="11"/>
  <c r="K868" i="11"/>
  <c r="L868" i="11" s="1"/>
  <c r="I868" i="11"/>
  <c r="J868" i="11" s="1"/>
  <c r="S668" i="2"/>
  <c r="U668" i="2" s="1"/>
  <c r="V668" i="2" s="1"/>
  <c r="AA668" i="2"/>
  <c r="Q669" i="2"/>
  <c r="X668" i="2"/>
  <c r="P668" i="2"/>
  <c r="O668" i="2"/>
  <c r="W668" i="2"/>
  <c r="K869" i="11" l="1"/>
  <c r="L869" i="11" s="1"/>
  <c r="I869" i="11"/>
  <c r="J869" i="11" s="1"/>
  <c r="A871" i="11"/>
  <c r="G870" i="11"/>
  <c r="Q670" i="2"/>
  <c r="O669" i="2"/>
  <c r="P669" i="2"/>
  <c r="X669" i="2"/>
  <c r="W669" i="2"/>
  <c r="AA669" i="2"/>
  <c r="S669" i="2"/>
  <c r="U669" i="2" s="1"/>
  <c r="V669" i="2" s="1"/>
  <c r="K870" i="11" l="1"/>
  <c r="L870" i="11" s="1"/>
  <c r="I870" i="11"/>
  <c r="J870" i="11" s="1"/>
  <c r="A872" i="11"/>
  <c r="G871" i="11"/>
  <c r="X670" i="2"/>
  <c r="S670" i="2"/>
  <c r="U670" i="2" s="1"/>
  <c r="V670" i="2" s="1"/>
  <c r="Q671" i="2"/>
  <c r="P670" i="2"/>
  <c r="AA670" i="2"/>
  <c r="O670" i="2"/>
  <c r="W670" i="2"/>
  <c r="K871" i="11" l="1"/>
  <c r="L871" i="11" s="1"/>
  <c r="I871" i="11"/>
  <c r="J871" i="11" s="1"/>
  <c r="A873" i="11"/>
  <c r="G872" i="11"/>
  <c r="O671" i="2"/>
  <c r="S671" i="2"/>
  <c r="U671" i="2" s="1"/>
  <c r="V671" i="2" s="1"/>
  <c r="P671" i="2"/>
  <c r="X671" i="2"/>
  <c r="Q672" i="2"/>
  <c r="W671" i="2"/>
  <c r="AA671" i="2"/>
  <c r="A874" i="11" l="1"/>
  <c r="G873" i="11"/>
  <c r="K872" i="11"/>
  <c r="L872" i="11" s="1"/>
  <c r="I872" i="11"/>
  <c r="J872" i="11" s="1"/>
  <c r="Q673" i="2"/>
  <c r="O672" i="2"/>
  <c r="P672" i="2"/>
  <c r="W672" i="2"/>
  <c r="X672" i="2"/>
  <c r="AA672" i="2"/>
  <c r="S672" i="2"/>
  <c r="U672" i="2" s="1"/>
  <c r="V672" i="2" s="1"/>
  <c r="K873" i="11" l="1"/>
  <c r="L873" i="11" s="1"/>
  <c r="I873" i="11"/>
  <c r="J873" i="11" s="1"/>
  <c r="A875" i="11"/>
  <c r="G874" i="11"/>
  <c r="W673" i="2"/>
  <c r="AA673" i="2"/>
  <c r="P673" i="2"/>
  <c r="Q674" i="2"/>
  <c r="P674" i="2" s="1"/>
  <c r="S673" i="2"/>
  <c r="U673" i="2" s="1"/>
  <c r="V673" i="2" s="1"/>
  <c r="O673" i="2"/>
  <c r="X673" i="2"/>
  <c r="K874" i="11" l="1"/>
  <c r="L874" i="11" s="1"/>
  <c r="I874" i="11"/>
  <c r="J874" i="11" s="1"/>
  <c r="A876" i="11"/>
  <c r="G875" i="11"/>
  <c r="O674" i="2"/>
  <c r="X674" i="2"/>
  <c r="S674" i="2"/>
  <c r="U674" i="2" s="1"/>
  <c r="V674" i="2" s="1"/>
  <c r="AA674" i="2"/>
  <c r="W674" i="2"/>
  <c r="Q675" i="2"/>
  <c r="P675" i="2" s="1"/>
  <c r="K875" i="11" l="1"/>
  <c r="L875" i="11" s="1"/>
  <c r="I875" i="11"/>
  <c r="J875" i="11" s="1"/>
  <c r="A877" i="11"/>
  <c r="G876" i="11"/>
  <c r="W675" i="2"/>
  <c r="S675" i="2"/>
  <c r="U675" i="2" s="1"/>
  <c r="V675" i="2" s="1"/>
  <c r="Q676" i="2"/>
  <c r="P676" i="2" s="1"/>
  <c r="O675" i="2"/>
  <c r="X675" i="2"/>
  <c r="AA675" i="2"/>
  <c r="K876" i="11" l="1"/>
  <c r="L876" i="11" s="1"/>
  <c r="I876" i="11"/>
  <c r="J876" i="11" s="1"/>
  <c r="A878" i="11"/>
  <c r="G877" i="11"/>
  <c r="Q677" i="2"/>
  <c r="P677" i="2" s="1"/>
  <c r="S676" i="2"/>
  <c r="U676" i="2" s="1"/>
  <c r="V676" i="2" s="1"/>
  <c r="X676" i="2"/>
  <c r="W676" i="2"/>
  <c r="AA676" i="2"/>
  <c r="O676" i="2"/>
  <c r="K877" i="11" l="1"/>
  <c r="L877" i="11" s="1"/>
  <c r="I877" i="11"/>
  <c r="J877" i="11" s="1"/>
  <c r="A879" i="11"/>
  <c r="G878" i="11"/>
  <c r="Q678" i="2"/>
  <c r="P678" i="2" s="1"/>
  <c r="W677" i="2"/>
  <c r="O677" i="2"/>
  <c r="AA677" i="2"/>
  <c r="S677" i="2"/>
  <c r="U677" i="2" s="1"/>
  <c r="V677" i="2" s="1"/>
  <c r="X677" i="2"/>
  <c r="K878" i="11" l="1"/>
  <c r="L878" i="11" s="1"/>
  <c r="I878" i="11"/>
  <c r="J878" i="11" s="1"/>
  <c r="A880" i="11"/>
  <c r="G879" i="11"/>
  <c r="W678" i="2"/>
  <c r="AA678" i="2"/>
  <c r="O678" i="2"/>
  <c r="X678" i="2"/>
  <c r="S678" i="2"/>
  <c r="U678" i="2" s="1"/>
  <c r="V678" i="2" s="1"/>
  <c r="Q679" i="2"/>
  <c r="P679" i="2" s="1"/>
  <c r="A881" i="11" l="1"/>
  <c r="G880" i="11"/>
  <c r="K879" i="11"/>
  <c r="L879" i="11" s="1"/>
  <c r="I879" i="11"/>
  <c r="J879" i="11" s="1"/>
  <c r="S679" i="2"/>
  <c r="U679" i="2" s="1"/>
  <c r="V679" i="2" s="1"/>
  <c r="X679" i="2"/>
  <c r="W679" i="2"/>
  <c r="Q680" i="2"/>
  <c r="P680" i="2" s="1"/>
  <c r="AA679" i="2"/>
  <c r="O679" i="2"/>
  <c r="A882" i="11" l="1"/>
  <c r="G881" i="11"/>
  <c r="K880" i="11"/>
  <c r="L880" i="11" s="1"/>
  <c r="I880" i="11"/>
  <c r="J880" i="11" s="1"/>
  <c r="O680" i="2"/>
  <c r="X680" i="2"/>
  <c r="AA680" i="2"/>
  <c r="W680" i="2"/>
  <c r="S680" i="2"/>
  <c r="U680" i="2" s="1"/>
  <c r="V680" i="2" s="1"/>
  <c r="Q681" i="2"/>
  <c r="P681" i="2" s="1"/>
  <c r="K881" i="11" l="1"/>
  <c r="L881" i="11" s="1"/>
  <c r="I881" i="11"/>
  <c r="J881" i="11" s="1"/>
  <c r="A883" i="11"/>
  <c r="G882" i="11"/>
  <c r="S681" i="2"/>
  <c r="U681" i="2" s="1"/>
  <c r="V681" i="2" s="1"/>
  <c r="AA681" i="2"/>
  <c r="W681" i="2"/>
  <c r="X681" i="2"/>
  <c r="Q682" i="2"/>
  <c r="P682" i="2" s="1"/>
  <c r="O681" i="2"/>
  <c r="A884" i="11" l="1"/>
  <c r="G883" i="11"/>
  <c r="K882" i="11"/>
  <c r="L882" i="11" s="1"/>
  <c r="I882" i="11"/>
  <c r="J882" i="11" s="1"/>
  <c r="O682" i="2"/>
  <c r="Q683" i="2"/>
  <c r="P683" i="2" s="1"/>
  <c r="W682" i="2"/>
  <c r="S682" i="2"/>
  <c r="U682" i="2" s="1"/>
  <c r="V682" i="2" s="1"/>
  <c r="AA682" i="2"/>
  <c r="X682" i="2"/>
  <c r="K883" i="11" l="1"/>
  <c r="L883" i="11" s="1"/>
  <c r="I883" i="11"/>
  <c r="J883" i="11" s="1"/>
  <c r="A885" i="11"/>
  <c r="G884" i="11"/>
  <c r="AA683" i="2"/>
  <c r="W683" i="2"/>
  <c r="X683" i="2"/>
  <c r="S683" i="2"/>
  <c r="U683" i="2" s="1"/>
  <c r="V683" i="2" s="1"/>
  <c r="Q684" i="2"/>
  <c r="P684" i="2" s="1"/>
  <c r="O683" i="2"/>
  <c r="K884" i="11" l="1"/>
  <c r="L884" i="11" s="1"/>
  <c r="I884" i="11"/>
  <c r="J884" i="11" s="1"/>
  <c r="A886" i="11"/>
  <c r="G885" i="11"/>
  <c r="W684" i="2"/>
  <c r="X684" i="2"/>
  <c r="O684" i="2"/>
  <c r="S684" i="2"/>
  <c r="U684" i="2" s="1"/>
  <c r="V684" i="2" s="1"/>
  <c r="AA684" i="2"/>
  <c r="Q685" i="2"/>
  <c r="P685" i="2" s="1"/>
  <c r="K885" i="11" l="1"/>
  <c r="L885" i="11" s="1"/>
  <c r="I885" i="11"/>
  <c r="J885" i="11" s="1"/>
  <c r="A887" i="11"/>
  <c r="G886" i="11"/>
  <c r="O685" i="2"/>
  <c r="Q686" i="2"/>
  <c r="P686" i="2" s="1"/>
  <c r="W685" i="2"/>
  <c r="S685" i="2"/>
  <c r="U685" i="2" s="1"/>
  <c r="V685" i="2" s="1"/>
  <c r="AA685" i="2"/>
  <c r="X685" i="2"/>
  <c r="K886" i="11" l="1"/>
  <c r="L886" i="11" s="1"/>
  <c r="I886" i="11"/>
  <c r="J886" i="11" s="1"/>
  <c r="A888" i="11"/>
  <c r="G887" i="11"/>
  <c r="X686" i="2"/>
  <c r="Q687" i="2"/>
  <c r="P687" i="2" s="1"/>
  <c r="O686" i="2"/>
  <c r="S686" i="2"/>
  <c r="U686" i="2" s="1"/>
  <c r="V686" i="2" s="1"/>
  <c r="AA686" i="2"/>
  <c r="W686" i="2"/>
  <c r="K887" i="11" l="1"/>
  <c r="L887" i="11" s="1"/>
  <c r="I887" i="11"/>
  <c r="J887" i="11" s="1"/>
  <c r="A889" i="11"/>
  <c r="G888" i="11"/>
  <c r="S687" i="2"/>
  <c r="U687" i="2" s="1"/>
  <c r="O687" i="2"/>
  <c r="AA687" i="2"/>
  <c r="X687" i="2"/>
  <c r="W687" i="2"/>
  <c r="K888" i="11" l="1"/>
  <c r="L888" i="11" s="1"/>
  <c r="I888" i="11"/>
  <c r="J888" i="11" s="1"/>
  <c r="A890" i="11"/>
  <c r="G889" i="11"/>
  <c r="R687" i="2"/>
  <c r="Q688" i="2" s="1"/>
  <c r="P688" i="2" s="1"/>
  <c r="V687" i="2"/>
  <c r="K889" i="11" l="1"/>
  <c r="L889" i="11" s="1"/>
  <c r="I889" i="11"/>
  <c r="J889" i="11" s="1"/>
  <c r="A891" i="11"/>
  <c r="G890" i="11"/>
  <c r="W688" i="2"/>
  <c r="X688" i="2"/>
  <c r="S688" i="2"/>
  <c r="U688" i="2" s="1"/>
  <c r="AA688" i="2"/>
  <c r="O688" i="2"/>
  <c r="K890" i="11" l="1"/>
  <c r="L890" i="11" s="1"/>
  <c r="I890" i="11"/>
  <c r="J890" i="11" s="1"/>
  <c r="A892" i="11"/>
  <c r="G891" i="11"/>
  <c r="R688" i="2"/>
  <c r="Q689" i="2" s="1"/>
  <c r="P689" i="2" s="1"/>
  <c r="V688" i="2"/>
  <c r="K891" i="11" l="1"/>
  <c r="L891" i="11" s="1"/>
  <c r="I891" i="11"/>
  <c r="J891" i="11" s="1"/>
  <c r="A893" i="11"/>
  <c r="G892" i="11"/>
  <c r="S689" i="2"/>
  <c r="U689" i="2" s="1"/>
  <c r="AA689" i="2"/>
  <c r="W689" i="2"/>
  <c r="X689" i="2"/>
  <c r="O689" i="2"/>
  <c r="A894" i="11" l="1"/>
  <c r="G893" i="11"/>
  <c r="K892" i="11"/>
  <c r="L892" i="11" s="1"/>
  <c r="I892" i="11"/>
  <c r="J892" i="11" s="1"/>
  <c r="R689" i="2"/>
  <c r="Q690" i="2" s="1"/>
  <c r="P690" i="2" s="1"/>
  <c r="V689" i="2"/>
  <c r="K893" i="11" l="1"/>
  <c r="L893" i="11" s="1"/>
  <c r="I893" i="11"/>
  <c r="J893" i="11" s="1"/>
  <c r="A895" i="11"/>
  <c r="G894" i="11"/>
  <c r="S690" i="2"/>
  <c r="U690" i="2" s="1"/>
  <c r="W690" i="2"/>
  <c r="O690" i="2"/>
  <c r="AA690" i="2"/>
  <c r="X690" i="2"/>
  <c r="A896" i="11" l="1"/>
  <c r="G895" i="11"/>
  <c r="K894" i="11"/>
  <c r="L894" i="11" s="1"/>
  <c r="I894" i="11"/>
  <c r="J894" i="11" s="1"/>
  <c r="R690" i="2"/>
  <c r="Q691" i="2" s="1"/>
  <c r="P691" i="2" s="1"/>
  <c r="V690" i="2"/>
  <c r="K895" i="11" l="1"/>
  <c r="L895" i="11" s="1"/>
  <c r="I895" i="11"/>
  <c r="J895" i="11" s="1"/>
  <c r="A897" i="11"/>
  <c r="G896" i="11"/>
  <c r="X691" i="2"/>
  <c r="W691" i="2"/>
  <c r="O691" i="2"/>
  <c r="AA691" i="2"/>
  <c r="S691" i="2"/>
  <c r="U691" i="2" s="1"/>
  <c r="K896" i="11" l="1"/>
  <c r="L896" i="11" s="1"/>
  <c r="I896" i="11"/>
  <c r="J896" i="11" s="1"/>
  <c r="A898" i="11"/>
  <c r="G897" i="11"/>
  <c r="R691" i="2"/>
  <c r="Q692" i="2" s="1"/>
  <c r="P692" i="2" s="1"/>
  <c r="V691" i="2"/>
  <c r="K897" i="11" l="1"/>
  <c r="L897" i="11" s="1"/>
  <c r="I897" i="11"/>
  <c r="J897" i="11" s="1"/>
  <c r="A899" i="11"/>
  <c r="G898" i="11"/>
  <c r="W692" i="2"/>
  <c r="X692" i="2"/>
  <c r="O692" i="2"/>
  <c r="Q693" i="2"/>
  <c r="P693" i="2" s="1"/>
  <c r="AA692" i="2"/>
  <c r="S692" i="2"/>
  <c r="U692" i="2" s="1"/>
  <c r="V692" i="2" s="1"/>
  <c r="K898" i="11" l="1"/>
  <c r="L898" i="11" s="1"/>
  <c r="I898" i="11"/>
  <c r="J898" i="11" s="1"/>
  <c r="A900" i="11"/>
  <c r="G899" i="11"/>
  <c r="S693" i="2"/>
  <c r="U693" i="2" s="1"/>
  <c r="V693" i="2" s="1"/>
  <c r="Q694" i="2"/>
  <c r="P694" i="2" s="1"/>
  <c r="W693" i="2"/>
  <c r="AA693" i="2"/>
  <c r="O693" i="2"/>
  <c r="X693" i="2"/>
  <c r="K899" i="11" l="1"/>
  <c r="L899" i="11" s="1"/>
  <c r="I899" i="11"/>
  <c r="J899" i="11" s="1"/>
  <c r="A901" i="11"/>
  <c r="G900" i="11"/>
  <c r="X694" i="2"/>
  <c r="O694" i="2"/>
  <c r="Q695" i="2"/>
  <c r="P695" i="2" s="1"/>
  <c r="S694" i="2"/>
  <c r="U694" i="2" s="1"/>
  <c r="V694" i="2" s="1"/>
  <c r="AA694" i="2"/>
  <c r="W694" i="2"/>
  <c r="K900" i="11" l="1"/>
  <c r="L900" i="11" s="1"/>
  <c r="I900" i="11"/>
  <c r="J900" i="11" s="1"/>
  <c r="A902" i="11"/>
  <c r="G901" i="11"/>
  <c r="O695" i="2"/>
  <c r="AA695" i="2"/>
  <c r="S695" i="2"/>
  <c r="U695" i="2" s="1"/>
  <c r="V695" i="2" s="1"/>
  <c r="W695" i="2"/>
  <c r="Q696" i="2"/>
  <c r="P696" i="2" s="1"/>
  <c r="X695" i="2"/>
  <c r="L901" i="11" l="1"/>
  <c r="K901" i="11"/>
  <c r="I901" i="11"/>
  <c r="J901" i="11" s="1"/>
  <c r="A903" i="11"/>
  <c r="G902" i="11"/>
  <c r="W696" i="2"/>
  <c r="X696" i="2"/>
  <c r="O696" i="2"/>
  <c r="S696" i="2"/>
  <c r="U696" i="2" s="1"/>
  <c r="V696" i="2" s="1"/>
  <c r="Q697" i="2"/>
  <c r="P697" i="2" s="1"/>
  <c r="AA696" i="2"/>
  <c r="K902" i="11" l="1"/>
  <c r="L902" i="11" s="1"/>
  <c r="I902" i="11"/>
  <c r="J902" i="11" s="1"/>
  <c r="A904" i="11"/>
  <c r="G903" i="11"/>
  <c r="S697" i="2"/>
  <c r="U697" i="2" s="1"/>
  <c r="V697" i="2" s="1"/>
  <c r="W697" i="2"/>
  <c r="AA697" i="2"/>
  <c r="X697" i="2"/>
  <c r="Q698" i="2"/>
  <c r="P698" i="2" s="1"/>
  <c r="O697" i="2"/>
  <c r="K903" i="11" l="1"/>
  <c r="L903" i="11" s="1"/>
  <c r="I903" i="11"/>
  <c r="J903" i="11" s="1"/>
  <c r="A905" i="11"/>
  <c r="G904" i="11"/>
  <c r="AA698" i="2"/>
  <c r="S698" i="2"/>
  <c r="U698" i="2" s="1"/>
  <c r="V698" i="2" s="1"/>
  <c r="W698" i="2"/>
  <c r="O698" i="2"/>
  <c r="Q699" i="2"/>
  <c r="P699" i="2" s="1"/>
  <c r="X698" i="2"/>
  <c r="K904" i="11" l="1"/>
  <c r="L904" i="11" s="1"/>
  <c r="I904" i="11"/>
  <c r="J904" i="11" s="1"/>
  <c r="A906" i="11"/>
  <c r="G905" i="11"/>
  <c r="O699" i="2"/>
  <c r="S699" i="2"/>
  <c r="U699" i="2" s="1"/>
  <c r="V699" i="2" s="1"/>
  <c r="Q700" i="2"/>
  <c r="P700" i="2" s="1"/>
  <c r="W699" i="2"/>
  <c r="X699" i="2"/>
  <c r="AA699" i="2"/>
  <c r="K905" i="11" l="1"/>
  <c r="L905" i="11" s="1"/>
  <c r="I905" i="11"/>
  <c r="J905" i="11" s="1"/>
  <c r="A907" i="11"/>
  <c r="G906" i="11"/>
  <c r="W700" i="2"/>
  <c r="X700" i="2"/>
  <c r="O700" i="2"/>
  <c r="S700" i="2"/>
  <c r="U700" i="2" s="1"/>
  <c r="V700" i="2" s="1"/>
  <c r="Q701" i="2"/>
  <c r="P701" i="2" s="1"/>
  <c r="AA700" i="2"/>
  <c r="K906" i="11" l="1"/>
  <c r="L906" i="11" s="1"/>
  <c r="I906" i="11"/>
  <c r="J906" i="11" s="1"/>
  <c r="A908" i="11"/>
  <c r="G907" i="11"/>
  <c r="Q702" i="2"/>
  <c r="P702" i="2" s="1"/>
  <c r="AA701" i="2"/>
  <c r="X701" i="2"/>
  <c r="W701" i="2"/>
  <c r="O701" i="2"/>
  <c r="S701" i="2"/>
  <c r="U701" i="2" s="1"/>
  <c r="V701" i="2" s="1"/>
  <c r="K907" i="11" l="1"/>
  <c r="L907" i="11" s="1"/>
  <c r="I907" i="11"/>
  <c r="J907" i="11" s="1"/>
  <c r="A909" i="11"/>
  <c r="G908" i="11"/>
  <c r="W702" i="2"/>
  <c r="X702" i="2"/>
  <c r="S702" i="2"/>
  <c r="U702" i="2" s="1"/>
  <c r="V702" i="2" s="1"/>
  <c r="Q703" i="2"/>
  <c r="P703" i="2" s="1"/>
  <c r="AA702" i="2"/>
  <c r="O702" i="2"/>
  <c r="K908" i="11" l="1"/>
  <c r="L908" i="11" s="1"/>
  <c r="I908" i="11"/>
  <c r="J908" i="11" s="1"/>
  <c r="A910" i="11"/>
  <c r="G909" i="11"/>
  <c r="W703" i="2"/>
  <c r="X703" i="2"/>
  <c r="O703" i="2"/>
  <c r="AA703" i="2"/>
  <c r="Q704" i="2"/>
  <c r="P704" i="2" s="1"/>
  <c r="S703" i="2"/>
  <c r="U703" i="2" s="1"/>
  <c r="V703" i="2" s="1"/>
  <c r="K909" i="11" l="1"/>
  <c r="L909" i="11" s="1"/>
  <c r="I909" i="11"/>
  <c r="J909" i="11" s="1"/>
  <c r="A911" i="11"/>
  <c r="G910" i="11"/>
  <c r="AA704" i="2"/>
  <c r="W704" i="2"/>
  <c r="S704" i="2"/>
  <c r="U704" i="2" s="1"/>
  <c r="V704" i="2" s="1"/>
  <c r="X704" i="2"/>
  <c r="O704" i="2"/>
  <c r="Q705" i="2"/>
  <c r="P705" i="2" s="1"/>
  <c r="K910" i="11" l="1"/>
  <c r="L910" i="11" s="1"/>
  <c r="I910" i="11"/>
  <c r="J910" i="11" s="1"/>
  <c r="A912" i="11"/>
  <c r="G911" i="11"/>
  <c r="Q706" i="2"/>
  <c r="P706" i="2" s="1"/>
  <c r="X705" i="2"/>
  <c r="AA705" i="2"/>
  <c r="S705" i="2"/>
  <c r="U705" i="2" s="1"/>
  <c r="V705" i="2" s="1"/>
  <c r="W705" i="2"/>
  <c r="O705" i="2"/>
  <c r="K911" i="11" l="1"/>
  <c r="L911" i="11" s="1"/>
  <c r="I911" i="11"/>
  <c r="J911" i="11" s="1"/>
  <c r="A913" i="11"/>
  <c r="G912" i="11"/>
  <c r="AA706" i="2"/>
  <c r="W706" i="2"/>
  <c r="O706" i="2"/>
  <c r="S706" i="2"/>
  <c r="U706" i="2" s="1"/>
  <c r="V706" i="2" s="1"/>
  <c r="X706" i="2"/>
  <c r="Q707" i="2"/>
  <c r="P707" i="2" s="1"/>
  <c r="K912" i="11" l="1"/>
  <c r="L912" i="11" s="1"/>
  <c r="I912" i="11"/>
  <c r="J912" i="11" s="1"/>
  <c r="A914" i="11"/>
  <c r="G913" i="11"/>
  <c r="S707" i="2"/>
  <c r="U707" i="2" s="1"/>
  <c r="V707" i="2" s="1"/>
  <c r="AA707" i="2"/>
  <c r="Q708" i="2"/>
  <c r="P708" i="2" s="1"/>
  <c r="W707" i="2"/>
  <c r="X707" i="2"/>
  <c r="O707" i="2"/>
  <c r="K913" i="11" l="1"/>
  <c r="L913" i="11" s="1"/>
  <c r="I913" i="11"/>
  <c r="J913" i="11" s="1"/>
  <c r="A915" i="11"/>
  <c r="G914" i="11"/>
  <c r="O708" i="2"/>
  <c r="X708" i="2"/>
  <c r="S708" i="2"/>
  <c r="U708" i="2" s="1"/>
  <c r="V708" i="2" s="1"/>
  <c r="W708" i="2"/>
  <c r="Q709" i="2"/>
  <c r="P709" i="2" s="1"/>
  <c r="AA708" i="2"/>
  <c r="K914" i="11" l="1"/>
  <c r="L914" i="11" s="1"/>
  <c r="I914" i="11"/>
  <c r="J914" i="11" s="1"/>
  <c r="A916" i="11"/>
  <c r="G915" i="11"/>
  <c r="X709" i="2"/>
  <c r="S709" i="2"/>
  <c r="U709" i="2" s="1"/>
  <c r="V709" i="2" s="1"/>
  <c r="W709" i="2"/>
  <c r="AA709" i="2"/>
  <c r="Q710" i="2"/>
  <c r="P710" i="2" s="1"/>
  <c r="O709" i="2"/>
  <c r="K915" i="11" l="1"/>
  <c r="L915" i="11" s="1"/>
  <c r="I915" i="11"/>
  <c r="J915" i="11" s="1"/>
  <c r="A917" i="11"/>
  <c r="G916" i="11"/>
  <c r="W710" i="2"/>
  <c r="X710" i="2"/>
  <c r="O710" i="2"/>
  <c r="Q711" i="2"/>
  <c r="P711" i="2" s="1"/>
  <c r="AA710" i="2"/>
  <c r="S710" i="2"/>
  <c r="U710" i="2" s="1"/>
  <c r="V710" i="2" s="1"/>
  <c r="K916" i="11" l="1"/>
  <c r="L916" i="11" s="1"/>
  <c r="I916" i="11"/>
  <c r="J916" i="11" s="1"/>
  <c r="A918" i="11"/>
  <c r="G917" i="11"/>
  <c r="O711" i="2"/>
  <c r="X711" i="2"/>
  <c r="AA711" i="2"/>
  <c r="Q712" i="2"/>
  <c r="P712" i="2" s="1"/>
  <c r="W711" i="2"/>
  <c r="S711" i="2"/>
  <c r="U711" i="2" s="1"/>
  <c r="V711" i="2" s="1"/>
  <c r="K917" i="11" l="1"/>
  <c r="L917" i="11" s="1"/>
  <c r="I917" i="11"/>
  <c r="J917" i="11" s="1"/>
  <c r="A919" i="11"/>
  <c r="G918" i="11"/>
  <c r="X712" i="2"/>
  <c r="O712" i="2"/>
  <c r="Q713" i="2"/>
  <c r="P713" i="2" s="1"/>
  <c r="AA712" i="2"/>
  <c r="S712" i="2"/>
  <c r="U712" i="2" s="1"/>
  <c r="V712" i="2" s="1"/>
  <c r="W712" i="2"/>
  <c r="K918" i="11" l="1"/>
  <c r="L918" i="11" s="1"/>
  <c r="I918" i="11"/>
  <c r="J918" i="11" s="1"/>
  <c r="A920" i="11"/>
  <c r="G919" i="11"/>
  <c r="X713" i="2"/>
  <c r="O713" i="2"/>
  <c r="Q714" i="2"/>
  <c r="P714" i="2" s="1"/>
  <c r="AA713" i="2"/>
  <c r="W713" i="2"/>
  <c r="S713" i="2"/>
  <c r="U713" i="2" s="1"/>
  <c r="V713" i="2" s="1"/>
  <c r="K919" i="11" l="1"/>
  <c r="L919" i="11" s="1"/>
  <c r="I919" i="11"/>
  <c r="J919" i="11" s="1"/>
  <c r="A921" i="11"/>
  <c r="G920" i="11"/>
  <c r="O714" i="2"/>
  <c r="Q715" i="2"/>
  <c r="P715" i="2" s="1"/>
  <c r="X714" i="2"/>
  <c r="AA714" i="2"/>
  <c r="W714" i="2"/>
  <c r="S714" i="2"/>
  <c r="U714" i="2" s="1"/>
  <c r="V714" i="2" s="1"/>
  <c r="K920" i="11" l="1"/>
  <c r="L920" i="11" s="1"/>
  <c r="I920" i="11"/>
  <c r="J920" i="11" s="1"/>
  <c r="A922" i="11"/>
  <c r="G921" i="11"/>
  <c r="X715" i="2"/>
  <c r="S715" i="2"/>
  <c r="U715" i="2" s="1"/>
  <c r="V715" i="2" s="1"/>
  <c r="W715" i="2"/>
  <c r="Q716" i="2"/>
  <c r="P716" i="2" s="1"/>
  <c r="AA715" i="2"/>
  <c r="O715" i="2"/>
  <c r="K921" i="11" l="1"/>
  <c r="L921" i="11" s="1"/>
  <c r="I921" i="11"/>
  <c r="J921" i="11" s="1"/>
  <c r="A923" i="11"/>
  <c r="G922" i="11"/>
  <c r="O716" i="2"/>
  <c r="X716" i="2"/>
  <c r="S716" i="2"/>
  <c r="U716" i="2" s="1"/>
  <c r="V716" i="2" s="1"/>
  <c r="W716" i="2"/>
  <c r="AA716" i="2"/>
  <c r="Q717" i="2"/>
  <c r="P717" i="2" s="1"/>
  <c r="K922" i="11" l="1"/>
  <c r="L922" i="11" s="1"/>
  <c r="I922" i="11"/>
  <c r="J922" i="11" s="1"/>
  <c r="A924" i="11"/>
  <c r="G923" i="11"/>
  <c r="Q718" i="2"/>
  <c r="P718" i="2" s="1"/>
  <c r="AA717" i="2"/>
  <c r="W717" i="2"/>
  <c r="X717" i="2"/>
  <c r="S717" i="2"/>
  <c r="U717" i="2" s="1"/>
  <c r="V717" i="2" s="1"/>
  <c r="O717" i="2"/>
  <c r="K923" i="11" l="1"/>
  <c r="L923" i="11" s="1"/>
  <c r="I923" i="11"/>
  <c r="J923" i="11" s="1"/>
  <c r="A925" i="11"/>
  <c r="G924" i="11"/>
  <c r="AA718" i="2"/>
  <c r="W718" i="2"/>
  <c r="X718" i="2"/>
  <c r="Q719" i="2"/>
  <c r="P719" i="2" s="1"/>
  <c r="O718" i="2"/>
  <c r="S718" i="2"/>
  <c r="U718" i="2" s="1"/>
  <c r="V718" i="2" s="1"/>
  <c r="K924" i="11" l="1"/>
  <c r="L924" i="11" s="1"/>
  <c r="I924" i="11"/>
  <c r="J924" i="11" s="1"/>
  <c r="A926" i="11"/>
  <c r="G925" i="11"/>
  <c r="Q720" i="2"/>
  <c r="P720" i="2" s="1"/>
  <c r="S719" i="2"/>
  <c r="U719" i="2" s="1"/>
  <c r="V719" i="2" s="1"/>
  <c r="W719" i="2"/>
  <c r="AA719" i="2"/>
  <c r="O719" i="2"/>
  <c r="X719" i="2"/>
  <c r="K925" i="11" l="1"/>
  <c r="L925" i="11" s="1"/>
  <c r="I925" i="11"/>
  <c r="J925" i="11" s="1"/>
  <c r="A927" i="11"/>
  <c r="G926" i="11"/>
  <c r="X720" i="2"/>
  <c r="Q721" i="2"/>
  <c r="P721" i="2" s="1"/>
  <c r="W720" i="2"/>
  <c r="S720" i="2"/>
  <c r="U720" i="2" s="1"/>
  <c r="V720" i="2" s="1"/>
  <c r="AA720" i="2"/>
  <c r="O720" i="2"/>
  <c r="K926" i="11" l="1"/>
  <c r="L926" i="11" s="1"/>
  <c r="I926" i="11"/>
  <c r="J926" i="11" s="1"/>
  <c r="A928" i="11"/>
  <c r="G927" i="11"/>
  <c r="X721" i="2"/>
  <c r="O721" i="2"/>
  <c r="Q722" i="2"/>
  <c r="P722" i="2" s="1"/>
  <c r="AA721" i="2"/>
  <c r="W721" i="2"/>
  <c r="S721" i="2"/>
  <c r="U721" i="2" s="1"/>
  <c r="V721" i="2" s="1"/>
  <c r="K927" i="11" l="1"/>
  <c r="L927" i="11" s="1"/>
  <c r="I927" i="11"/>
  <c r="J927" i="11" s="1"/>
  <c r="A929" i="11"/>
  <c r="G928" i="11"/>
  <c r="Q723" i="2"/>
  <c r="P723" i="2" s="1"/>
  <c r="O722" i="2"/>
  <c r="AA722" i="2"/>
  <c r="W722" i="2"/>
  <c r="S722" i="2"/>
  <c r="U722" i="2" s="1"/>
  <c r="V722" i="2" s="1"/>
  <c r="X722" i="2"/>
  <c r="K928" i="11" l="1"/>
  <c r="L928" i="11" s="1"/>
  <c r="I928" i="11"/>
  <c r="J928" i="11" s="1"/>
  <c r="A930" i="11"/>
  <c r="G929" i="11"/>
  <c r="X723" i="2"/>
  <c r="W723" i="2"/>
  <c r="O723" i="2"/>
  <c r="S723" i="2"/>
  <c r="U723" i="2" s="1"/>
  <c r="AA723" i="2"/>
  <c r="K929" i="11" l="1"/>
  <c r="L929" i="11" s="1"/>
  <c r="I929" i="11"/>
  <c r="J929" i="11" s="1"/>
  <c r="A931" i="11"/>
  <c r="G930" i="11"/>
  <c r="V723" i="2"/>
  <c r="R723" i="2"/>
  <c r="Q724" i="2" s="1"/>
  <c r="P724" i="2" s="1"/>
  <c r="K930" i="11" l="1"/>
  <c r="L930" i="11" s="1"/>
  <c r="I930" i="11"/>
  <c r="J930" i="11" s="1"/>
  <c r="A932" i="11"/>
  <c r="G931" i="11"/>
  <c r="W724" i="2"/>
  <c r="X724" i="2"/>
  <c r="S724" i="2"/>
  <c r="U724" i="2" s="1"/>
  <c r="AA724" i="2"/>
  <c r="O724" i="2"/>
  <c r="K931" i="11" l="1"/>
  <c r="L931" i="11" s="1"/>
  <c r="I931" i="11"/>
  <c r="J931" i="11" s="1"/>
  <c r="A933" i="11"/>
  <c r="G932" i="11"/>
  <c r="V724" i="2"/>
  <c r="R724" i="2"/>
  <c r="Q725" i="2" s="1"/>
  <c r="P725" i="2" s="1"/>
  <c r="K932" i="11" l="1"/>
  <c r="L932" i="11" s="1"/>
  <c r="I932" i="11"/>
  <c r="J932" i="11" s="1"/>
  <c r="A934" i="11"/>
  <c r="G933" i="11"/>
  <c r="O725" i="2"/>
  <c r="S725" i="2"/>
  <c r="U725" i="2" s="1"/>
  <c r="AA725" i="2"/>
  <c r="W725" i="2"/>
  <c r="X725" i="2"/>
  <c r="K933" i="11" l="1"/>
  <c r="L933" i="11" s="1"/>
  <c r="I933" i="11"/>
  <c r="J933" i="11" s="1"/>
  <c r="A935" i="11"/>
  <c r="G934" i="11"/>
  <c r="R725" i="2"/>
  <c r="Q726" i="2" s="1"/>
  <c r="P726" i="2" s="1"/>
  <c r="V725" i="2"/>
  <c r="K934" i="11" l="1"/>
  <c r="L934" i="11" s="1"/>
  <c r="I934" i="11"/>
  <c r="J934" i="11" s="1"/>
  <c r="A936" i="11"/>
  <c r="G935" i="11"/>
  <c r="W726" i="2"/>
  <c r="AA726" i="2"/>
  <c r="O726" i="2"/>
  <c r="S726" i="2"/>
  <c r="U726" i="2" s="1"/>
  <c r="X726" i="2"/>
  <c r="K935" i="11" l="1"/>
  <c r="L935" i="11" s="1"/>
  <c r="I935" i="11"/>
  <c r="J935" i="11" s="1"/>
  <c r="A937" i="11"/>
  <c r="G936" i="11"/>
  <c r="R726" i="2"/>
  <c r="Q727" i="2" s="1"/>
  <c r="P727" i="2" s="1"/>
  <c r="V726" i="2"/>
  <c r="K936" i="11" l="1"/>
  <c r="L936" i="11" s="1"/>
  <c r="I936" i="11"/>
  <c r="J936" i="11" s="1"/>
  <c r="A938" i="11"/>
  <c r="G937" i="11"/>
  <c r="X727" i="2"/>
  <c r="W727" i="2"/>
  <c r="O727" i="2"/>
  <c r="AA727" i="2"/>
  <c r="S727" i="2"/>
  <c r="U727" i="2" s="1"/>
  <c r="K937" i="11" l="1"/>
  <c r="L937" i="11" s="1"/>
  <c r="I937" i="11"/>
  <c r="J937" i="11" s="1"/>
  <c r="A939" i="11"/>
  <c r="G938" i="11"/>
  <c r="R727" i="2"/>
  <c r="Q728" i="2" s="1"/>
  <c r="P728" i="2" s="1"/>
  <c r="V727" i="2"/>
  <c r="K938" i="11" l="1"/>
  <c r="L938" i="11" s="1"/>
  <c r="I938" i="11"/>
  <c r="J938" i="11" s="1"/>
  <c r="A940" i="11"/>
  <c r="G939" i="11"/>
  <c r="W728" i="2"/>
  <c r="S728" i="2"/>
  <c r="U728" i="2" s="1"/>
  <c r="O728" i="2"/>
  <c r="X728" i="2"/>
  <c r="AA728" i="2"/>
  <c r="K939" i="11" l="1"/>
  <c r="L939" i="11" s="1"/>
  <c r="I939" i="11"/>
  <c r="J939" i="11" s="1"/>
  <c r="A941" i="11"/>
  <c r="G940" i="11"/>
  <c r="R728" i="2"/>
  <c r="Q729" i="2" s="1"/>
  <c r="P729" i="2" s="1"/>
  <c r="V728" i="2"/>
  <c r="K940" i="11" l="1"/>
  <c r="L940" i="11" s="1"/>
  <c r="I940" i="11"/>
  <c r="J940" i="11" s="1"/>
  <c r="A942" i="11"/>
  <c r="G941" i="11"/>
  <c r="X729" i="2"/>
  <c r="W729" i="2"/>
  <c r="O729" i="2"/>
  <c r="AA729" i="2"/>
  <c r="S729" i="2"/>
  <c r="U729" i="2" s="1"/>
  <c r="A943" i="11" l="1"/>
  <c r="G942" i="11"/>
  <c r="K941" i="11"/>
  <c r="L941" i="11" s="1"/>
  <c r="I941" i="11"/>
  <c r="J941" i="11" s="1"/>
  <c r="R729" i="2"/>
  <c r="Q730" i="2" s="1"/>
  <c r="P730" i="2" s="1"/>
  <c r="V729" i="2"/>
  <c r="K942" i="11" l="1"/>
  <c r="L942" i="11" s="1"/>
  <c r="I942" i="11"/>
  <c r="J942" i="11" s="1"/>
  <c r="A944" i="11"/>
  <c r="G943" i="11"/>
  <c r="W730" i="2"/>
  <c r="X730" i="2"/>
  <c r="AA730" i="2"/>
  <c r="O730" i="2"/>
  <c r="S730" i="2"/>
  <c r="U730" i="2" s="1"/>
  <c r="A945" i="11" l="1"/>
  <c r="G944" i="11"/>
  <c r="K943" i="11"/>
  <c r="L943" i="11" s="1"/>
  <c r="I943" i="11"/>
  <c r="J943" i="11" s="1"/>
  <c r="R730" i="2"/>
  <c r="Q731" i="2" s="1"/>
  <c r="P731" i="2" s="1"/>
  <c r="V730" i="2"/>
  <c r="K944" i="11" l="1"/>
  <c r="L944" i="11" s="1"/>
  <c r="I944" i="11"/>
  <c r="J944" i="11" s="1"/>
  <c r="A946" i="11"/>
  <c r="G945" i="11"/>
  <c r="X731" i="2"/>
  <c r="W731" i="2"/>
  <c r="AA731" i="2"/>
  <c r="O731" i="2"/>
  <c r="S731" i="2"/>
  <c r="U731" i="2" s="1"/>
  <c r="K945" i="11" l="1"/>
  <c r="L945" i="11" s="1"/>
  <c r="I945" i="11"/>
  <c r="J945" i="11" s="1"/>
  <c r="A947" i="11"/>
  <c r="G946" i="11"/>
  <c r="R731" i="2"/>
  <c r="Q732" i="2" s="1"/>
  <c r="P732" i="2" s="1"/>
  <c r="V731" i="2"/>
  <c r="K946" i="11" l="1"/>
  <c r="L946" i="11" s="1"/>
  <c r="I946" i="11"/>
  <c r="J946" i="11" s="1"/>
  <c r="A948" i="11"/>
  <c r="G947" i="11"/>
  <c r="X732" i="2"/>
  <c r="W732" i="2"/>
  <c r="AA732" i="2"/>
  <c r="O732" i="2"/>
  <c r="S732" i="2"/>
  <c r="U732" i="2" s="1"/>
  <c r="K947" i="11" l="1"/>
  <c r="L947" i="11" s="1"/>
  <c r="I947" i="11"/>
  <c r="J947" i="11" s="1"/>
  <c r="A949" i="11"/>
  <c r="G948" i="11"/>
  <c r="R732" i="2"/>
  <c r="Q733" i="2" s="1"/>
  <c r="P733" i="2" s="1"/>
  <c r="V732" i="2"/>
  <c r="K948" i="11" l="1"/>
  <c r="L948" i="11" s="1"/>
  <c r="I948" i="11"/>
  <c r="J948" i="11" s="1"/>
  <c r="A950" i="11"/>
  <c r="G949" i="11"/>
  <c r="W733" i="2"/>
  <c r="X733" i="2"/>
  <c r="AA733" i="2"/>
  <c r="S733" i="2"/>
  <c r="U733" i="2" s="1"/>
  <c r="O733" i="2"/>
  <c r="A951" i="11" l="1"/>
  <c r="G950" i="11"/>
  <c r="K949" i="11"/>
  <c r="L949" i="11" s="1"/>
  <c r="I949" i="11"/>
  <c r="J949" i="11" s="1"/>
  <c r="R733" i="2"/>
  <c r="Q734" i="2" s="1"/>
  <c r="P734" i="2" s="1"/>
  <c r="V733" i="2"/>
  <c r="K950" i="11" l="1"/>
  <c r="L950" i="11" s="1"/>
  <c r="I950" i="11"/>
  <c r="J950" i="11" s="1"/>
  <c r="A952" i="11"/>
  <c r="G951" i="11"/>
  <c r="W734" i="2"/>
  <c r="X734" i="2"/>
  <c r="AA734" i="2"/>
  <c r="S734" i="2"/>
  <c r="U734" i="2" s="1"/>
  <c r="O734" i="2"/>
  <c r="K951" i="11" l="1"/>
  <c r="L951" i="11" s="1"/>
  <c r="I951" i="11"/>
  <c r="J951" i="11" s="1"/>
  <c r="A953" i="11"/>
  <c r="G952" i="11"/>
  <c r="R734" i="2"/>
  <c r="Q735" i="2" s="1"/>
  <c r="P735" i="2" s="1"/>
  <c r="V734" i="2"/>
  <c r="K952" i="11" l="1"/>
  <c r="L952" i="11" s="1"/>
  <c r="I952" i="11"/>
  <c r="J952" i="11" s="1"/>
  <c r="A954" i="11"/>
  <c r="G953" i="11"/>
  <c r="W735" i="2"/>
  <c r="X735" i="2"/>
  <c r="AA735" i="2"/>
  <c r="O735" i="2"/>
  <c r="S735" i="2"/>
  <c r="U735" i="2" s="1"/>
  <c r="I953" i="11" l="1"/>
  <c r="J953" i="11" s="1"/>
  <c r="K953" i="11"/>
  <c r="L953" i="11" s="1"/>
  <c r="A955" i="11"/>
  <c r="G954" i="11"/>
  <c r="R735" i="2"/>
  <c r="Q736" i="2" s="1"/>
  <c r="P736" i="2" s="1"/>
  <c r="V735" i="2"/>
  <c r="A956" i="11" l="1"/>
  <c r="G955" i="11"/>
  <c r="K954" i="11"/>
  <c r="L954" i="11" s="1"/>
  <c r="I954" i="11"/>
  <c r="J954" i="11" s="1"/>
  <c r="W736" i="2"/>
  <c r="X736" i="2"/>
  <c r="AA736" i="2"/>
  <c r="O736" i="2"/>
  <c r="S736" i="2"/>
  <c r="U736" i="2" s="1"/>
  <c r="K955" i="11" l="1"/>
  <c r="L955" i="11" s="1"/>
  <c r="I955" i="11"/>
  <c r="J955" i="11" s="1"/>
  <c r="A957" i="11"/>
  <c r="G956" i="11"/>
  <c r="R736" i="2"/>
  <c r="Q737" i="2" s="1"/>
  <c r="P737" i="2" s="1"/>
  <c r="V736" i="2"/>
  <c r="K956" i="11" l="1"/>
  <c r="L956" i="11" s="1"/>
  <c r="I956" i="11"/>
  <c r="J956" i="11" s="1"/>
  <c r="A958" i="11"/>
  <c r="G957" i="11"/>
  <c r="W737" i="2"/>
  <c r="X737" i="2"/>
  <c r="AA737" i="2"/>
  <c r="S737" i="2"/>
  <c r="U737" i="2" s="1"/>
  <c r="O737" i="2"/>
  <c r="K957" i="11" l="1"/>
  <c r="L957" i="11" s="1"/>
  <c r="I957" i="11"/>
  <c r="J957" i="11" s="1"/>
  <c r="A959" i="11"/>
  <c r="G958" i="11"/>
  <c r="R737" i="2"/>
  <c r="Q738" i="2" s="1"/>
  <c r="P738" i="2" s="1"/>
  <c r="V737" i="2"/>
  <c r="A960" i="11" l="1"/>
  <c r="G959" i="11"/>
  <c r="K958" i="11"/>
  <c r="L958" i="11" s="1"/>
  <c r="I958" i="11"/>
  <c r="J958" i="11" s="1"/>
  <c r="W738" i="2"/>
  <c r="X738" i="2"/>
  <c r="AA738" i="2"/>
  <c r="S738" i="2"/>
  <c r="U738" i="2" s="1"/>
  <c r="O738" i="2"/>
  <c r="K959" i="11" l="1"/>
  <c r="L959" i="11" s="1"/>
  <c r="I959" i="11"/>
  <c r="J959" i="11" s="1"/>
  <c r="A961" i="11"/>
  <c r="G960" i="11"/>
  <c r="R738" i="2"/>
  <c r="Q739" i="2" s="1"/>
  <c r="P739" i="2" s="1"/>
  <c r="V738" i="2"/>
  <c r="K960" i="11" l="1"/>
  <c r="L960" i="11" s="1"/>
  <c r="I960" i="11"/>
  <c r="J960" i="11" s="1"/>
  <c r="A962" i="11"/>
  <c r="G961" i="11"/>
  <c r="X739" i="2"/>
  <c r="AA739" i="2"/>
  <c r="W739" i="2"/>
  <c r="S739" i="2"/>
  <c r="U739" i="2" s="1"/>
  <c r="O739" i="2"/>
  <c r="K961" i="11" l="1"/>
  <c r="L961" i="11" s="1"/>
  <c r="I961" i="11"/>
  <c r="J961" i="11" s="1"/>
  <c r="A963" i="11"/>
  <c r="G962" i="11"/>
  <c r="R739" i="2"/>
  <c r="Q740" i="2" s="1"/>
  <c r="P740" i="2" s="1"/>
  <c r="V739" i="2"/>
  <c r="K962" i="11" l="1"/>
  <c r="L962" i="11" s="1"/>
  <c r="I962" i="11"/>
  <c r="J962" i="11" s="1"/>
  <c r="A964" i="11"/>
  <c r="G963" i="11"/>
  <c r="X740" i="2"/>
  <c r="W740" i="2"/>
  <c r="AA740" i="2"/>
  <c r="S740" i="2"/>
  <c r="U740" i="2" s="1"/>
  <c r="O740" i="2"/>
  <c r="K963" i="11" l="1"/>
  <c r="L963" i="11" s="1"/>
  <c r="I963" i="11"/>
  <c r="J963" i="11" s="1"/>
  <c r="A965" i="11"/>
  <c r="G964" i="11"/>
  <c r="R740" i="2"/>
  <c r="Q741" i="2" s="1"/>
  <c r="P741" i="2" s="1"/>
  <c r="V740" i="2"/>
  <c r="K964" i="11" l="1"/>
  <c r="L964" i="11" s="1"/>
  <c r="I964" i="11"/>
  <c r="J964" i="11" s="1"/>
  <c r="A966" i="11"/>
  <c r="G965" i="11"/>
  <c r="W741" i="2"/>
  <c r="X741" i="2"/>
  <c r="AA741" i="2"/>
  <c r="S741" i="2"/>
  <c r="U741" i="2" s="1"/>
  <c r="O741" i="2"/>
  <c r="K965" i="11" l="1"/>
  <c r="L965" i="11" s="1"/>
  <c r="I965" i="11"/>
  <c r="J965" i="11" s="1"/>
  <c r="A967" i="11"/>
  <c r="G966" i="11"/>
  <c r="R741" i="2"/>
  <c r="Q742" i="2" s="1"/>
  <c r="P742" i="2" s="1"/>
  <c r="V741" i="2"/>
  <c r="K966" i="11" l="1"/>
  <c r="L966" i="11" s="1"/>
  <c r="I966" i="11"/>
  <c r="J966" i="11" s="1"/>
  <c r="A968" i="11"/>
  <c r="G967" i="11"/>
  <c r="W742" i="2"/>
  <c r="X742" i="2"/>
  <c r="AA742" i="2"/>
  <c r="O742" i="2"/>
  <c r="S742" i="2"/>
  <c r="U742" i="2" s="1"/>
  <c r="K967" i="11" l="1"/>
  <c r="L967" i="11" s="1"/>
  <c r="I967" i="11"/>
  <c r="J967" i="11" s="1"/>
  <c r="A969" i="11"/>
  <c r="G968" i="11"/>
  <c r="R742" i="2"/>
  <c r="Q743" i="2" s="1"/>
  <c r="P743" i="2" s="1"/>
  <c r="V742" i="2"/>
  <c r="K968" i="11" l="1"/>
  <c r="L968" i="11" s="1"/>
  <c r="I968" i="11"/>
  <c r="J968" i="11" s="1"/>
  <c r="A970" i="11"/>
  <c r="G969" i="11"/>
  <c r="W743" i="2"/>
  <c r="X743" i="2"/>
  <c r="AA743" i="2"/>
  <c r="O743" i="2"/>
  <c r="S743" i="2"/>
  <c r="U743" i="2" s="1"/>
  <c r="K969" i="11" l="1"/>
  <c r="L969" i="11" s="1"/>
  <c r="I969" i="11"/>
  <c r="J969" i="11" s="1"/>
  <c r="A971" i="11"/>
  <c r="G970" i="11"/>
  <c r="R743" i="2"/>
  <c r="Q744" i="2" s="1"/>
  <c r="P744" i="2" s="1"/>
  <c r="V743" i="2"/>
  <c r="K970" i="11" l="1"/>
  <c r="L970" i="11" s="1"/>
  <c r="I970" i="11"/>
  <c r="J970" i="11" s="1"/>
  <c r="A972" i="11"/>
  <c r="G971" i="11"/>
  <c r="W744" i="2"/>
  <c r="X744" i="2"/>
  <c r="AA744" i="2"/>
  <c r="S744" i="2"/>
  <c r="U744" i="2" s="1"/>
  <c r="O744" i="2"/>
  <c r="K971" i="11" l="1"/>
  <c r="L971" i="11" s="1"/>
  <c r="I971" i="11"/>
  <c r="J971" i="11" s="1"/>
  <c r="A973" i="11"/>
  <c r="G972" i="11"/>
  <c r="R744" i="2"/>
  <c r="Q745" i="2" s="1"/>
  <c r="P745" i="2" s="1"/>
  <c r="V744" i="2"/>
  <c r="A974" i="11" l="1"/>
  <c r="G973" i="11"/>
  <c r="K972" i="11"/>
  <c r="L972" i="11" s="1"/>
  <c r="I972" i="11"/>
  <c r="J972" i="11" s="1"/>
  <c r="X745" i="2"/>
  <c r="W745" i="2"/>
  <c r="AA745" i="2"/>
  <c r="S745" i="2"/>
  <c r="U745" i="2" s="1"/>
  <c r="O745" i="2"/>
  <c r="K973" i="11" l="1"/>
  <c r="L973" i="11" s="1"/>
  <c r="I973" i="11"/>
  <c r="J973" i="11" s="1"/>
  <c r="A975" i="11"/>
  <c r="G974" i="11"/>
  <c r="R745" i="2"/>
  <c r="Q746" i="2" s="1"/>
  <c r="P746" i="2" s="1"/>
  <c r="V745" i="2"/>
  <c r="K974" i="11" l="1"/>
  <c r="L974" i="11" s="1"/>
  <c r="I974" i="11"/>
  <c r="J974" i="11" s="1"/>
  <c r="A976" i="11"/>
  <c r="G975" i="11"/>
  <c r="W746" i="2"/>
  <c r="X746" i="2"/>
  <c r="AA746" i="2"/>
  <c r="S746" i="2"/>
  <c r="U746" i="2" s="1"/>
  <c r="O746" i="2"/>
  <c r="K975" i="11" l="1"/>
  <c r="L975" i="11" s="1"/>
  <c r="I975" i="11"/>
  <c r="J975" i="11" s="1"/>
  <c r="A977" i="11"/>
  <c r="G976" i="11"/>
  <c r="R746" i="2"/>
  <c r="Q747" i="2" s="1"/>
  <c r="P747" i="2" s="1"/>
  <c r="V746" i="2"/>
  <c r="K976" i="11" l="1"/>
  <c r="L976" i="11" s="1"/>
  <c r="I976" i="11"/>
  <c r="J976" i="11" s="1"/>
  <c r="A978" i="11"/>
  <c r="G977" i="11"/>
  <c r="X747" i="2"/>
  <c r="W747" i="2"/>
  <c r="AA747" i="2"/>
  <c r="O747" i="2"/>
  <c r="S747" i="2"/>
  <c r="U747" i="2" s="1"/>
  <c r="L977" i="11" l="1"/>
  <c r="K977" i="11"/>
  <c r="I977" i="11"/>
  <c r="J977" i="11" s="1"/>
  <c r="A979" i="11"/>
  <c r="G978" i="11"/>
  <c r="R747" i="2"/>
  <c r="Q748" i="2" s="1"/>
  <c r="P748" i="2" s="1"/>
  <c r="V747" i="2"/>
  <c r="L978" i="11" l="1"/>
  <c r="K978" i="11"/>
  <c r="I978" i="11"/>
  <c r="J978" i="11" s="1"/>
  <c r="A980" i="11"/>
  <c r="G979" i="11"/>
  <c r="X748" i="2"/>
  <c r="W748" i="2"/>
  <c r="AA748" i="2"/>
  <c r="O748" i="2"/>
  <c r="S748" i="2"/>
  <c r="U748" i="2" s="1"/>
  <c r="A981" i="11" l="1"/>
  <c r="G980" i="11"/>
  <c r="K979" i="11"/>
  <c r="L979" i="11" s="1"/>
  <c r="I979" i="11"/>
  <c r="J979" i="11" s="1"/>
  <c r="R748" i="2"/>
  <c r="Q749" i="2" s="1"/>
  <c r="P749" i="2" s="1"/>
  <c r="V748" i="2"/>
  <c r="K980" i="11" l="1"/>
  <c r="L980" i="11" s="1"/>
  <c r="I980" i="11"/>
  <c r="J980" i="11" s="1"/>
  <c r="A982" i="11"/>
  <c r="G981" i="11"/>
  <c r="W749" i="2"/>
  <c r="AA749" i="2"/>
  <c r="X749" i="2"/>
  <c r="O749" i="2"/>
  <c r="S749" i="2"/>
  <c r="U749" i="2" s="1"/>
  <c r="K981" i="11" l="1"/>
  <c r="L981" i="11" s="1"/>
  <c r="I981" i="11"/>
  <c r="J981" i="11" s="1"/>
  <c r="A983" i="11"/>
  <c r="G982" i="11"/>
  <c r="R749" i="2"/>
  <c r="Q750" i="2" s="1"/>
  <c r="P750" i="2" s="1"/>
  <c r="V749" i="2"/>
  <c r="A984" i="11" l="1"/>
  <c r="G983" i="11"/>
  <c r="K982" i="11"/>
  <c r="L982" i="11" s="1"/>
  <c r="I982" i="11"/>
  <c r="J982" i="11" s="1"/>
  <c r="W750" i="2"/>
  <c r="X750" i="2"/>
  <c r="AA750" i="2"/>
  <c r="O750" i="2"/>
  <c r="S750" i="2"/>
  <c r="U750" i="2" s="1"/>
  <c r="K983" i="11" l="1"/>
  <c r="L983" i="11" s="1"/>
  <c r="I983" i="11"/>
  <c r="J983" i="11" s="1"/>
  <c r="A985" i="11"/>
  <c r="G984" i="11"/>
  <c r="R750" i="2"/>
  <c r="Q751" i="2" s="1"/>
  <c r="P751" i="2" s="1"/>
  <c r="V750" i="2"/>
  <c r="K984" i="11" l="1"/>
  <c r="L984" i="11" s="1"/>
  <c r="I984" i="11"/>
  <c r="J984" i="11" s="1"/>
  <c r="A986" i="11"/>
  <c r="G985" i="11"/>
  <c r="W751" i="2"/>
  <c r="X751" i="2"/>
  <c r="AA751" i="2"/>
  <c r="S751" i="2"/>
  <c r="U751" i="2" s="1"/>
  <c r="O751" i="2"/>
  <c r="I985" i="11" l="1"/>
  <c r="J985" i="11" s="1"/>
  <c r="K985" i="11"/>
  <c r="L985" i="11" s="1"/>
  <c r="A987" i="11"/>
  <c r="G986" i="11"/>
  <c r="R751" i="2"/>
  <c r="Q752" i="2" s="1"/>
  <c r="P752" i="2" s="1"/>
  <c r="V751" i="2"/>
  <c r="K986" i="11" l="1"/>
  <c r="L986" i="11" s="1"/>
  <c r="I986" i="11"/>
  <c r="A988" i="11"/>
  <c r="G987" i="11"/>
  <c r="J986" i="11"/>
  <c r="W752" i="2"/>
  <c r="X752" i="2"/>
  <c r="AA752" i="2"/>
  <c r="S752" i="2"/>
  <c r="U752" i="2" s="1"/>
  <c r="O752" i="2"/>
  <c r="K987" i="11" l="1"/>
  <c r="L987" i="11" s="1"/>
  <c r="I987" i="11"/>
  <c r="J987" i="11" s="1"/>
  <c r="A989" i="11"/>
  <c r="G988" i="11"/>
  <c r="R752" i="2"/>
  <c r="Q753" i="2" s="1"/>
  <c r="P753" i="2" s="1"/>
  <c r="V752" i="2"/>
  <c r="K988" i="11" l="1"/>
  <c r="L988" i="11" s="1"/>
  <c r="I988" i="11"/>
  <c r="J988" i="11" s="1"/>
  <c r="A990" i="11"/>
  <c r="G989" i="11"/>
  <c r="X753" i="2"/>
  <c r="W753" i="2"/>
  <c r="AA753" i="2"/>
  <c r="S753" i="2"/>
  <c r="U753" i="2" s="1"/>
  <c r="O753" i="2"/>
  <c r="K989" i="11" l="1"/>
  <c r="L989" i="11" s="1"/>
  <c r="I989" i="11"/>
  <c r="J989" i="11" s="1"/>
  <c r="A991" i="11"/>
  <c r="G990" i="11"/>
  <c r="R753" i="2"/>
  <c r="Q754" i="2" s="1"/>
  <c r="P754" i="2" s="1"/>
  <c r="V753" i="2"/>
  <c r="K990" i="11" l="1"/>
  <c r="L990" i="11" s="1"/>
  <c r="I990" i="11"/>
  <c r="J990" i="11" s="1"/>
  <c r="A992" i="11"/>
  <c r="G991" i="11"/>
  <c r="W754" i="2"/>
  <c r="X754" i="2"/>
  <c r="AA754" i="2"/>
  <c r="O754" i="2"/>
  <c r="S754" i="2"/>
  <c r="U754" i="2" s="1"/>
  <c r="K991" i="11" l="1"/>
  <c r="L991" i="11" s="1"/>
  <c r="I991" i="11"/>
  <c r="J991" i="11" s="1"/>
  <c r="A993" i="11"/>
  <c r="G992" i="11"/>
  <c r="R754" i="2"/>
  <c r="Q755" i="2" s="1"/>
  <c r="P755" i="2" s="1"/>
  <c r="V754" i="2"/>
  <c r="A994" i="11" l="1"/>
  <c r="G993" i="11"/>
  <c r="K992" i="11"/>
  <c r="L992" i="11" s="1"/>
  <c r="I992" i="11"/>
  <c r="J992" i="11" s="1"/>
  <c r="X755" i="2"/>
  <c r="W755" i="2"/>
  <c r="AA755" i="2"/>
  <c r="S755" i="2"/>
  <c r="U755" i="2" s="1"/>
  <c r="O755" i="2"/>
  <c r="K993" i="11" l="1"/>
  <c r="L993" i="11" s="1"/>
  <c r="I993" i="11"/>
  <c r="J993" i="11" s="1"/>
  <c r="A995" i="11"/>
  <c r="G994" i="11"/>
  <c r="R755" i="2"/>
  <c r="Q756" i="2" s="1"/>
  <c r="P756" i="2" s="1"/>
  <c r="V755" i="2"/>
  <c r="K994" i="11" l="1"/>
  <c r="L994" i="11" s="1"/>
  <c r="I994" i="11"/>
  <c r="J994" i="11" s="1"/>
  <c r="A996" i="11"/>
  <c r="G995" i="11"/>
  <c r="X756" i="2"/>
  <c r="W756" i="2"/>
  <c r="AA756" i="2"/>
  <c r="O756" i="2"/>
  <c r="S756" i="2"/>
  <c r="U756" i="2" s="1"/>
  <c r="K995" i="11" l="1"/>
  <c r="L995" i="11" s="1"/>
  <c r="I995" i="11"/>
  <c r="J995" i="11" s="1"/>
  <c r="A997" i="11"/>
  <c r="G996" i="11"/>
  <c r="R756" i="2"/>
  <c r="Q757" i="2" s="1"/>
  <c r="P757" i="2" s="1"/>
  <c r="V756" i="2"/>
  <c r="A998" i="11" l="1"/>
  <c r="G997" i="11"/>
  <c r="K996" i="11"/>
  <c r="L996" i="11" s="1"/>
  <c r="I996" i="11"/>
  <c r="J996" i="11" s="1"/>
  <c r="W757" i="2"/>
  <c r="X757" i="2"/>
  <c r="AA757" i="2"/>
  <c r="O757" i="2"/>
  <c r="S757" i="2"/>
  <c r="U757" i="2" s="1"/>
  <c r="K997" i="11" l="1"/>
  <c r="L997" i="11" s="1"/>
  <c r="I997" i="11"/>
  <c r="J997" i="11" s="1"/>
  <c r="A999" i="11"/>
  <c r="G998" i="11"/>
  <c r="R757" i="2"/>
  <c r="Q758" i="2" s="1"/>
  <c r="P758" i="2" s="1"/>
  <c r="V757" i="2"/>
  <c r="K998" i="11" l="1"/>
  <c r="L998" i="11" s="1"/>
  <c r="I998" i="11"/>
  <c r="J998" i="11" s="1"/>
  <c r="A1000" i="11"/>
  <c r="G999" i="11"/>
  <c r="W758" i="2"/>
  <c r="X758" i="2"/>
  <c r="AA758" i="2"/>
  <c r="O758" i="2"/>
  <c r="S758" i="2"/>
  <c r="U758" i="2" s="1"/>
  <c r="K999" i="11" l="1"/>
  <c r="L999" i="11" s="1"/>
  <c r="I999" i="11"/>
  <c r="J999" i="11" s="1"/>
  <c r="A1001" i="11"/>
  <c r="G1000" i="11"/>
  <c r="R758" i="2"/>
  <c r="Q759" i="2" s="1"/>
  <c r="P759" i="2" s="1"/>
  <c r="V758" i="2"/>
  <c r="K1000" i="11" l="1"/>
  <c r="L1000" i="11" s="1"/>
  <c r="I1000" i="11"/>
  <c r="J1000" i="11" s="1"/>
  <c r="A1002" i="11"/>
  <c r="G1001" i="11"/>
  <c r="W759" i="2"/>
  <c r="X759" i="2"/>
  <c r="AA759" i="2"/>
  <c r="O759" i="2"/>
  <c r="S759" i="2"/>
  <c r="U759" i="2" s="1"/>
  <c r="A1003" i="11" l="1"/>
  <c r="G1002" i="11"/>
  <c r="K1001" i="11"/>
  <c r="L1001" i="11" s="1"/>
  <c r="I1001" i="11"/>
  <c r="J1001" i="11" s="1"/>
  <c r="R759" i="2"/>
  <c r="Q760" i="2" s="1"/>
  <c r="P760" i="2" s="1"/>
  <c r="V759" i="2"/>
  <c r="K1002" i="11" l="1"/>
  <c r="L1002" i="11" s="1"/>
  <c r="I1002" i="11"/>
  <c r="J1002" i="11" s="1"/>
  <c r="A1004" i="11"/>
  <c r="G1003" i="11"/>
  <c r="W760" i="2"/>
  <c r="X760" i="2"/>
  <c r="AA760" i="2"/>
  <c r="S760" i="2"/>
  <c r="U760" i="2" s="1"/>
  <c r="O760" i="2"/>
  <c r="K1003" i="11" l="1"/>
  <c r="L1003" i="11" s="1"/>
  <c r="I1003" i="11"/>
  <c r="J1003" i="11" s="1"/>
  <c r="A1005" i="11"/>
  <c r="G1004" i="11"/>
  <c r="R760" i="2"/>
  <c r="Q761" i="2" s="1"/>
  <c r="P761" i="2" s="1"/>
  <c r="V760" i="2"/>
  <c r="K1004" i="11" l="1"/>
  <c r="L1004" i="11" s="1"/>
  <c r="I1004" i="11"/>
  <c r="J1004" i="11" s="1"/>
  <c r="A1006" i="11"/>
  <c r="G1005" i="11"/>
  <c r="X761" i="2"/>
  <c r="W761" i="2"/>
  <c r="AA761" i="2"/>
  <c r="O761" i="2"/>
  <c r="S761" i="2"/>
  <c r="U761" i="2" s="1"/>
  <c r="K1005" i="11" l="1"/>
  <c r="L1005" i="11" s="1"/>
  <c r="I1005" i="11"/>
  <c r="J1005" i="11" s="1"/>
  <c r="A1007" i="11"/>
  <c r="G1006" i="11"/>
  <c r="R761" i="2"/>
  <c r="Q762" i="2" s="1"/>
  <c r="P762" i="2" s="1"/>
  <c r="V761" i="2"/>
  <c r="K1006" i="11" l="1"/>
  <c r="L1006" i="11" s="1"/>
  <c r="I1006" i="11"/>
  <c r="J1006" i="11" s="1"/>
  <c r="A1008" i="11"/>
  <c r="G1007" i="11"/>
  <c r="W762" i="2"/>
  <c r="X762" i="2"/>
  <c r="AA762" i="2"/>
  <c r="O762" i="2"/>
  <c r="S762" i="2"/>
  <c r="U762" i="2" s="1"/>
  <c r="K1007" i="11" l="1"/>
  <c r="L1007" i="11" s="1"/>
  <c r="I1007" i="11"/>
  <c r="J1007" i="11" s="1"/>
  <c r="A1009" i="11"/>
  <c r="G1008" i="11"/>
  <c r="R762" i="2"/>
  <c r="Q763" i="2" s="1"/>
  <c r="P763" i="2" s="1"/>
  <c r="V762" i="2"/>
  <c r="K1008" i="11" l="1"/>
  <c r="L1008" i="11" s="1"/>
  <c r="I1008" i="11"/>
  <c r="J1008" i="11" s="1"/>
  <c r="A1010" i="11"/>
  <c r="G1009" i="11"/>
  <c r="X763" i="2"/>
  <c r="W763" i="2"/>
  <c r="AA763" i="2"/>
  <c r="S763" i="2"/>
  <c r="U763" i="2" s="1"/>
  <c r="O763" i="2"/>
  <c r="K1009" i="11" l="1"/>
  <c r="L1009" i="11" s="1"/>
  <c r="I1009" i="11"/>
  <c r="J1009" i="11" s="1"/>
  <c r="A1011" i="11"/>
  <c r="G1010" i="11"/>
  <c r="R763" i="2"/>
  <c r="Q764" i="2" s="1"/>
  <c r="P764" i="2" s="1"/>
  <c r="V763" i="2"/>
  <c r="K1010" i="11" l="1"/>
  <c r="L1010" i="11" s="1"/>
  <c r="I1010" i="11"/>
  <c r="J1010" i="11" s="1"/>
  <c r="A1012" i="11"/>
  <c r="G1011" i="11"/>
  <c r="X764" i="2"/>
  <c r="W764" i="2"/>
  <c r="AA764" i="2"/>
  <c r="O764" i="2"/>
  <c r="S764" i="2"/>
  <c r="U764" i="2" s="1"/>
  <c r="K1011" i="11" l="1"/>
  <c r="L1011" i="11" s="1"/>
  <c r="I1011" i="11"/>
  <c r="J1011" i="11" s="1"/>
  <c r="A1013" i="11"/>
  <c r="G1012" i="11"/>
  <c r="R764" i="2"/>
  <c r="Q765" i="2" s="1"/>
  <c r="P765" i="2" s="1"/>
  <c r="V764" i="2"/>
  <c r="K1012" i="11" l="1"/>
  <c r="L1012" i="11" s="1"/>
  <c r="I1012" i="11"/>
  <c r="J1012" i="11" s="1"/>
  <c r="A1014" i="11"/>
  <c r="G1013" i="11"/>
  <c r="W765" i="2"/>
  <c r="AA765" i="2"/>
  <c r="X765" i="2"/>
  <c r="O765" i="2"/>
  <c r="S765" i="2"/>
  <c r="U765" i="2" s="1"/>
  <c r="K1013" i="11" l="1"/>
  <c r="L1013" i="11" s="1"/>
  <c r="I1013" i="11"/>
  <c r="J1013" i="11" s="1"/>
  <c r="A1015" i="11"/>
  <c r="G1014" i="11"/>
  <c r="R765" i="2"/>
  <c r="Q766" i="2" s="1"/>
  <c r="P766" i="2" s="1"/>
  <c r="V765" i="2"/>
  <c r="K1014" i="11" l="1"/>
  <c r="L1014" i="11" s="1"/>
  <c r="I1014" i="11"/>
  <c r="J1014" i="11" s="1"/>
  <c r="A1016" i="11"/>
  <c r="G1015" i="11"/>
  <c r="W766" i="2"/>
  <c r="X766" i="2"/>
  <c r="AA766" i="2"/>
  <c r="S766" i="2"/>
  <c r="U766" i="2" s="1"/>
  <c r="O766" i="2"/>
  <c r="A1017" i="11" l="1"/>
  <c r="G1016" i="11"/>
  <c r="K1015" i="11"/>
  <c r="L1015" i="11" s="1"/>
  <c r="I1015" i="11"/>
  <c r="J1015" i="11" s="1"/>
  <c r="R766" i="2"/>
  <c r="Q767" i="2" s="1"/>
  <c r="P767" i="2" s="1"/>
  <c r="V766" i="2"/>
  <c r="K1016" i="11" l="1"/>
  <c r="L1016" i="11" s="1"/>
  <c r="I1016" i="11"/>
  <c r="J1016" i="11" s="1"/>
  <c r="A1018" i="11"/>
  <c r="G1017" i="11"/>
  <c r="W767" i="2"/>
  <c r="X767" i="2"/>
  <c r="AA767" i="2"/>
  <c r="O767" i="2"/>
  <c r="S767" i="2"/>
  <c r="U767" i="2" s="1"/>
  <c r="I1017" i="11" l="1"/>
  <c r="J1017" i="11" s="1"/>
  <c r="K1017" i="11"/>
  <c r="L1017" i="11" s="1"/>
  <c r="A1019" i="11"/>
  <c r="G1018" i="11"/>
  <c r="R767" i="2"/>
  <c r="Q768" i="2" s="1"/>
  <c r="P768" i="2" s="1"/>
  <c r="V767" i="2"/>
  <c r="K1018" i="11" l="1"/>
  <c r="L1018" i="11" s="1"/>
  <c r="I1018" i="11"/>
  <c r="J1018" i="11" s="1"/>
  <c r="A1020" i="11"/>
  <c r="G1019" i="11"/>
  <c r="W768" i="2"/>
  <c r="X768" i="2"/>
  <c r="AA768" i="2"/>
  <c r="O768" i="2"/>
  <c r="S768" i="2"/>
  <c r="U768" i="2" s="1"/>
  <c r="K1019" i="11" l="1"/>
  <c r="L1019" i="11" s="1"/>
  <c r="I1019" i="11"/>
  <c r="J1019" i="11" s="1"/>
  <c r="A1021" i="11"/>
  <c r="G1020" i="11"/>
  <c r="R768" i="2"/>
  <c r="Q769" i="2" s="1"/>
  <c r="P769" i="2" s="1"/>
  <c r="V768" i="2"/>
  <c r="K1020" i="11" l="1"/>
  <c r="L1020" i="11" s="1"/>
  <c r="I1020" i="11"/>
  <c r="J1020" i="11" s="1"/>
  <c r="A1022" i="11"/>
  <c r="G1021" i="11"/>
  <c r="X769" i="2"/>
  <c r="W769" i="2"/>
  <c r="AA769" i="2"/>
  <c r="O769" i="2"/>
  <c r="S769" i="2"/>
  <c r="U769" i="2" s="1"/>
  <c r="K1021" i="11" l="1"/>
  <c r="L1021" i="11" s="1"/>
  <c r="I1021" i="11"/>
  <c r="J1021" i="11" s="1"/>
  <c r="A1023" i="11"/>
  <c r="G1022" i="11"/>
  <c r="R769" i="2"/>
  <c r="Q770" i="2" s="1"/>
  <c r="P770" i="2" s="1"/>
  <c r="V769" i="2"/>
  <c r="K1022" i="11" l="1"/>
  <c r="L1022" i="11" s="1"/>
  <c r="I1022" i="11"/>
  <c r="J1022" i="11" s="1"/>
  <c r="A1024" i="11"/>
  <c r="G1023" i="11"/>
  <c r="W770" i="2"/>
  <c r="X770" i="2"/>
  <c r="AA770" i="2"/>
  <c r="O770" i="2"/>
  <c r="S770" i="2"/>
  <c r="U770" i="2" s="1"/>
  <c r="K1023" i="11" l="1"/>
  <c r="L1023" i="11" s="1"/>
  <c r="I1023" i="11"/>
  <c r="J1023" i="11" s="1"/>
  <c r="A1025" i="11"/>
  <c r="G1024" i="11"/>
  <c r="R770" i="2"/>
  <c r="Q771" i="2" s="1"/>
  <c r="P771" i="2" s="1"/>
  <c r="V770" i="2"/>
  <c r="A1026" i="11" l="1"/>
  <c r="G1025" i="11"/>
  <c r="K1024" i="11"/>
  <c r="L1024" i="11" s="1"/>
  <c r="I1024" i="11"/>
  <c r="J1024" i="11" s="1"/>
  <c r="X771" i="2"/>
  <c r="AA771" i="2"/>
  <c r="W771" i="2"/>
  <c r="O771" i="2"/>
  <c r="S771" i="2"/>
  <c r="U771" i="2" s="1"/>
  <c r="K1025" i="11" l="1"/>
  <c r="L1025" i="11" s="1"/>
  <c r="I1025" i="11"/>
  <c r="J1025" i="11" s="1"/>
  <c r="A1027" i="11"/>
  <c r="G1026" i="11"/>
  <c r="R771" i="2"/>
  <c r="Q772" i="2" s="1"/>
  <c r="P772" i="2" s="1"/>
  <c r="V771" i="2"/>
  <c r="A1028" i="11" l="1"/>
  <c r="G1027" i="11"/>
  <c r="K1026" i="11"/>
  <c r="L1026" i="11" s="1"/>
  <c r="I1026" i="11"/>
  <c r="J1026" i="11" s="1"/>
  <c r="X772" i="2"/>
  <c r="W772" i="2"/>
  <c r="AA772" i="2"/>
  <c r="O772" i="2"/>
  <c r="S772" i="2"/>
  <c r="U772" i="2" s="1"/>
  <c r="K1027" i="11" l="1"/>
  <c r="L1027" i="11" s="1"/>
  <c r="I1027" i="11"/>
  <c r="J1027" i="11" s="1"/>
  <c r="A1029" i="11"/>
  <c r="G1028" i="11"/>
  <c r="R772" i="2"/>
  <c r="Q773" i="2" s="1"/>
  <c r="P773" i="2" s="1"/>
  <c r="V772" i="2"/>
  <c r="A1030" i="11" l="1"/>
  <c r="G1029" i="11"/>
  <c r="K1028" i="11"/>
  <c r="L1028" i="11" s="1"/>
  <c r="I1028" i="11"/>
  <c r="J1028" i="11" s="1"/>
  <c r="W773" i="2"/>
  <c r="AA773" i="2"/>
  <c r="X773" i="2"/>
  <c r="O773" i="2"/>
  <c r="S773" i="2"/>
  <c r="U773" i="2" s="1"/>
  <c r="K1029" i="11" l="1"/>
  <c r="L1029" i="11" s="1"/>
  <c r="I1029" i="11"/>
  <c r="J1029" i="11" s="1"/>
  <c r="A1031" i="11"/>
  <c r="G1030" i="11"/>
  <c r="R773" i="2"/>
  <c r="Q774" i="2" s="1"/>
  <c r="P774" i="2" s="1"/>
  <c r="V773" i="2"/>
  <c r="A1032" i="11" l="1"/>
  <c r="G1031" i="11"/>
  <c r="K1030" i="11"/>
  <c r="L1030" i="11" s="1"/>
  <c r="I1030" i="11"/>
  <c r="J1030" i="11" s="1"/>
  <c r="W774" i="2"/>
  <c r="X774" i="2"/>
  <c r="AA774" i="2"/>
  <c r="S774" i="2"/>
  <c r="U774" i="2" s="1"/>
  <c r="O774" i="2"/>
  <c r="K1031" i="11" l="1"/>
  <c r="L1031" i="11" s="1"/>
  <c r="I1031" i="11"/>
  <c r="J1031" i="11" s="1"/>
  <c r="A1033" i="11"/>
  <c r="G1032" i="11"/>
  <c r="R774" i="2"/>
  <c r="Q775" i="2" s="1"/>
  <c r="P775" i="2" s="1"/>
  <c r="V774" i="2"/>
  <c r="K1032" i="11" l="1"/>
  <c r="L1032" i="11" s="1"/>
  <c r="I1032" i="11"/>
  <c r="J1032" i="11" s="1"/>
  <c r="A1034" i="11"/>
  <c r="G1033" i="11"/>
  <c r="W775" i="2"/>
  <c r="X775" i="2"/>
  <c r="AA775" i="2"/>
  <c r="O775" i="2"/>
  <c r="S775" i="2"/>
  <c r="U775" i="2" s="1"/>
  <c r="K1033" i="11" l="1"/>
  <c r="L1033" i="11" s="1"/>
  <c r="I1033" i="11"/>
  <c r="J1033" i="11" s="1"/>
  <c r="A1035" i="11"/>
  <c r="G1034" i="11"/>
  <c r="R775" i="2"/>
  <c r="Q776" i="2" s="1"/>
  <c r="P776" i="2" s="1"/>
  <c r="V775" i="2"/>
  <c r="K1034" i="11" l="1"/>
  <c r="L1034" i="11" s="1"/>
  <c r="I1034" i="11"/>
  <c r="A1036" i="11"/>
  <c r="G1035" i="11"/>
  <c r="J1034" i="11"/>
  <c r="W776" i="2"/>
  <c r="X776" i="2"/>
  <c r="AA776" i="2"/>
  <c r="S776" i="2"/>
  <c r="U776" i="2" s="1"/>
  <c r="O776" i="2"/>
  <c r="K1035" i="11" l="1"/>
  <c r="L1035" i="11" s="1"/>
  <c r="I1035" i="11"/>
  <c r="A1037" i="11"/>
  <c r="G1036" i="11"/>
  <c r="J1035" i="11"/>
  <c r="R776" i="2"/>
  <c r="Q777" i="2" s="1"/>
  <c r="P777" i="2" s="1"/>
  <c r="V776" i="2"/>
  <c r="K1036" i="11" l="1"/>
  <c r="L1036" i="11" s="1"/>
  <c r="I1036" i="11"/>
  <c r="J1036" i="11" s="1"/>
  <c r="A1038" i="11"/>
  <c r="G1037" i="11"/>
  <c r="W777" i="2"/>
  <c r="X777" i="2"/>
  <c r="AA777" i="2"/>
  <c r="S777" i="2"/>
  <c r="U777" i="2" s="1"/>
  <c r="O777" i="2"/>
  <c r="K1037" i="11" l="1"/>
  <c r="L1037" i="11" s="1"/>
  <c r="I1037" i="11"/>
  <c r="J1037" i="11" s="1"/>
  <c r="A1039" i="11"/>
  <c r="G1038" i="11"/>
  <c r="R777" i="2"/>
  <c r="Q778" i="2" s="1"/>
  <c r="P778" i="2" s="1"/>
  <c r="V777" i="2"/>
  <c r="A1040" i="11" l="1"/>
  <c r="G1039" i="11"/>
  <c r="K1038" i="11"/>
  <c r="L1038" i="11" s="1"/>
  <c r="I1038" i="11"/>
  <c r="J1038" i="11" s="1"/>
  <c r="W778" i="2"/>
  <c r="X778" i="2"/>
  <c r="AA778" i="2"/>
  <c r="S778" i="2"/>
  <c r="U778" i="2" s="1"/>
  <c r="O778" i="2"/>
  <c r="K1039" i="11" l="1"/>
  <c r="L1039" i="11" s="1"/>
  <c r="I1039" i="11"/>
  <c r="J1039" i="11" s="1"/>
  <c r="A1041" i="11"/>
  <c r="G1040" i="11"/>
  <c r="R778" i="2"/>
  <c r="Q779" i="2" s="1"/>
  <c r="P779" i="2" s="1"/>
  <c r="V778" i="2"/>
  <c r="K1040" i="11" l="1"/>
  <c r="L1040" i="11" s="1"/>
  <c r="I1040" i="11"/>
  <c r="J1040" i="11" s="1"/>
  <c r="A1042" i="11"/>
  <c r="G1041" i="11"/>
  <c r="X779" i="2"/>
  <c r="W779" i="2"/>
  <c r="AA779" i="2"/>
  <c r="O779" i="2"/>
  <c r="S779" i="2"/>
  <c r="U779" i="2" s="1"/>
  <c r="K1041" i="11" l="1"/>
  <c r="L1041" i="11" s="1"/>
  <c r="I1041" i="11"/>
  <c r="J1041" i="11" s="1"/>
  <c r="A1043" i="11"/>
  <c r="G1042" i="11"/>
  <c r="R779" i="2"/>
  <c r="Q780" i="2" s="1"/>
  <c r="P780" i="2" s="1"/>
  <c r="V779" i="2"/>
  <c r="A1044" i="11" l="1"/>
  <c r="G1043" i="11"/>
  <c r="K1042" i="11"/>
  <c r="L1042" i="11" s="1"/>
  <c r="I1042" i="11"/>
  <c r="J1042" i="11" s="1"/>
  <c r="X780" i="2"/>
  <c r="W780" i="2"/>
  <c r="AA780" i="2"/>
  <c r="O780" i="2"/>
  <c r="S780" i="2"/>
  <c r="U780" i="2" s="1"/>
  <c r="K1043" i="11" l="1"/>
  <c r="L1043" i="11" s="1"/>
  <c r="I1043" i="11"/>
  <c r="J1043" i="11" s="1"/>
  <c r="A1045" i="11"/>
  <c r="G1044" i="11"/>
  <c r="R780" i="2"/>
  <c r="Q781" i="2" s="1"/>
  <c r="P781" i="2" s="1"/>
  <c r="V780" i="2"/>
  <c r="K1044" i="11" l="1"/>
  <c r="L1044" i="11" s="1"/>
  <c r="I1044" i="11"/>
  <c r="J1044" i="11" s="1"/>
  <c r="A1046" i="11"/>
  <c r="G1045" i="11"/>
  <c r="W781" i="2"/>
  <c r="AA781" i="2"/>
  <c r="X781" i="2"/>
  <c r="S781" i="2"/>
  <c r="U781" i="2" s="1"/>
  <c r="O781" i="2"/>
  <c r="A1047" i="11" l="1"/>
  <c r="G1046" i="11"/>
  <c r="K1045" i="11"/>
  <c r="L1045" i="11" s="1"/>
  <c r="I1045" i="11"/>
  <c r="J1045" i="11" s="1"/>
  <c r="R781" i="2"/>
  <c r="Q782" i="2" s="1"/>
  <c r="P782" i="2" s="1"/>
  <c r="V781" i="2"/>
  <c r="K1046" i="11" l="1"/>
  <c r="L1046" i="11" s="1"/>
  <c r="I1046" i="11"/>
  <c r="J1046" i="11" s="1"/>
  <c r="A1048" i="11"/>
  <c r="G1047" i="11"/>
  <c r="W782" i="2"/>
  <c r="X782" i="2"/>
  <c r="AA782" i="2"/>
  <c r="S782" i="2"/>
  <c r="U782" i="2" s="1"/>
  <c r="O782" i="2"/>
  <c r="A1049" i="11" l="1"/>
  <c r="G1048" i="11"/>
  <c r="K1047" i="11"/>
  <c r="L1047" i="11" s="1"/>
  <c r="I1047" i="11"/>
  <c r="J1047" i="11" s="1"/>
  <c r="R782" i="2"/>
  <c r="Q783" i="2" s="1"/>
  <c r="P783" i="2" s="1"/>
  <c r="V782" i="2"/>
  <c r="K1048" i="11" l="1"/>
  <c r="L1048" i="11" s="1"/>
  <c r="I1048" i="11"/>
  <c r="J1048" i="11" s="1"/>
  <c r="A1050" i="11"/>
  <c r="G1049" i="11"/>
  <c r="W783" i="2"/>
  <c r="X783" i="2"/>
  <c r="AA783" i="2"/>
  <c r="O783" i="2"/>
  <c r="S783" i="2"/>
  <c r="U783" i="2" s="1"/>
  <c r="I1049" i="11" l="1"/>
  <c r="J1049" i="11" s="1"/>
  <c r="K1049" i="11"/>
  <c r="L1049" i="11" s="1"/>
  <c r="A1051" i="11"/>
  <c r="G1050" i="11"/>
  <c r="R783" i="2"/>
  <c r="Q784" i="2" s="1"/>
  <c r="P784" i="2" s="1"/>
  <c r="V783" i="2"/>
  <c r="K1050" i="11" l="1"/>
  <c r="L1050" i="11" s="1"/>
  <c r="I1050" i="11"/>
  <c r="J1050" i="11" s="1"/>
  <c r="A1052" i="11"/>
  <c r="G1051" i="11"/>
  <c r="W784" i="2"/>
  <c r="X784" i="2"/>
  <c r="AA784" i="2"/>
  <c r="O784" i="2"/>
  <c r="S784" i="2"/>
  <c r="U784" i="2" s="1"/>
  <c r="K1051" i="11" l="1"/>
  <c r="L1051" i="11" s="1"/>
  <c r="I1051" i="11"/>
  <c r="J1051" i="11" s="1"/>
  <c r="A1053" i="11"/>
  <c r="G1052" i="11"/>
  <c r="R784" i="2"/>
  <c r="Q785" i="2" s="1"/>
  <c r="P785" i="2" s="1"/>
  <c r="V784" i="2"/>
  <c r="K1052" i="11" l="1"/>
  <c r="L1052" i="11" s="1"/>
  <c r="I1052" i="11"/>
  <c r="J1052" i="11" s="1"/>
  <c r="A1054" i="11"/>
  <c r="G1053" i="11"/>
  <c r="X785" i="2"/>
  <c r="W785" i="2"/>
  <c r="AA785" i="2"/>
  <c r="O785" i="2"/>
  <c r="S785" i="2"/>
  <c r="U785" i="2" s="1"/>
  <c r="A1055" i="11" l="1"/>
  <c r="G1054" i="11"/>
  <c r="K1053" i="11"/>
  <c r="L1053" i="11" s="1"/>
  <c r="I1053" i="11"/>
  <c r="J1053" i="11" s="1"/>
  <c r="R785" i="2"/>
  <c r="Q786" i="2" s="1"/>
  <c r="P786" i="2" s="1"/>
  <c r="V785" i="2"/>
  <c r="K1054" i="11" l="1"/>
  <c r="L1054" i="11" s="1"/>
  <c r="I1054" i="11"/>
  <c r="J1054" i="11" s="1"/>
  <c r="A1056" i="11"/>
  <c r="G1055" i="11"/>
  <c r="W786" i="2"/>
  <c r="X786" i="2"/>
  <c r="AA786" i="2"/>
  <c r="O786" i="2"/>
  <c r="S786" i="2"/>
  <c r="U786" i="2" s="1"/>
  <c r="K1055" i="11" l="1"/>
  <c r="L1055" i="11" s="1"/>
  <c r="I1055" i="11"/>
  <c r="A1057" i="11"/>
  <c r="G1056" i="11"/>
  <c r="J1055" i="11"/>
  <c r="R786" i="2"/>
  <c r="Q787" i="2" s="1"/>
  <c r="P787" i="2" s="1"/>
  <c r="V786" i="2"/>
  <c r="A1058" i="11" l="1"/>
  <c r="G1057" i="11"/>
  <c r="K1056" i="11"/>
  <c r="L1056" i="11" s="1"/>
  <c r="I1056" i="11"/>
  <c r="J1056" i="11" s="1"/>
  <c r="X787" i="2"/>
  <c r="W787" i="2"/>
  <c r="AA787" i="2"/>
  <c r="O787" i="2"/>
  <c r="S787" i="2"/>
  <c r="U787" i="2" s="1"/>
  <c r="K1057" i="11" l="1"/>
  <c r="L1057" i="11" s="1"/>
  <c r="I1057" i="11"/>
  <c r="J1057" i="11" s="1"/>
  <c r="A1059" i="11"/>
  <c r="G1058" i="11"/>
  <c r="R787" i="2"/>
  <c r="Q788" i="2" s="1"/>
  <c r="P788" i="2" s="1"/>
  <c r="V787" i="2"/>
  <c r="K1058" i="11" l="1"/>
  <c r="L1058" i="11" s="1"/>
  <c r="I1058" i="11"/>
  <c r="J1058" i="11" s="1"/>
  <c r="A1060" i="11"/>
  <c r="G1059" i="11"/>
  <c r="X788" i="2"/>
  <c r="W788" i="2"/>
  <c r="AA788" i="2"/>
  <c r="S788" i="2"/>
  <c r="U788" i="2" s="1"/>
  <c r="O788" i="2"/>
  <c r="K1059" i="11" l="1"/>
  <c r="L1059" i="11" s="1"/>
  <c r="I1059" i="11"/>
  <c r="J1059" i="11" s="1"/>
  <c r="A1061" i="11"/>
  <c r="G1060" i="11"/>
  <c r="R788" i="2"/>
  <c r="Q789" i="2" s="1"/>
  <c r="P789" i="2" s="1"/>
  <c r="V788" i="2"/>
  <c r="K1060" i="11" l="1"/>
  <c r="L1060" i="11" s="1"/>
  <c r="I1060" i="11"/>
  <c r="J1060" i="11" s="1"/>
  <c r="A1062" i="11"/>
  <c r="G1061" i="11"/>
  <c r="W789" i="2"/>
  <c r="X789" i="2"/>
  <c r="AA789" i="2"/>
  <c r="S789" i="2"/>
  <c r="U789" i="2" s="1"/>
  <c r="O789" i="2"/>
  <c r="K1061" i="11" l="1"/>
  <c r="L1061" i="11" s="1"/>
  <c r="I1061" i="11"/>
  <c r="J1061" i="11" s="1"/>
  <c r="A1063" i="11"/>
  <c r="G1062" i="11"/>
  <c r="R789" i="2"/>
  <c r="Q790" i="2" s="1"/>
  <c r="P790" i="2" s="1"/>
  <c r="V789" i="2"/>
  <c r="K1062" i="11" l="1"/>
  <c r="L1062" i="11" s="1"/>
  <c r="I1062" i="11"/>
  <c r="J1062" i="11" s="1"/>
  <c r="A1064" i="11"/>
  <c r="G1063" i="11"/>
  <c r="W790" i="2"/>
  <c r="X790" i="2"/>
  <c r="AA790" i="2"/>
  <c r="O790" i="2"/>
  <c r="S790" i="2"/>
  <c r="U790" i="2" s="1"/>
  <c r="A1065" i="11" l="1"/>
  <c r="G1064" i="11"/>
  <c r="K1063" i="11"/>
  <c r="L1063" i="11" s="1"/>
  <c r="I1063" i="11"/>
  <c r="J1063" i="11" s="1"/>
  <c r="R790" i="2"/>
  <c r="Q791" i="2" s="1"/>
  <c r="P791" i="2" s="1"/>
  <c r="V790" i="2"/>
  <c r="K1064" i="11" l="1"/>
  <c r="L1064" i="11" s="1"/>
  <c r="I1064" i="11"/>
  <c r="J1064" i="11" s="1"/>
  <c r="A1066" i="11"/>
  <c r="G1065" i="11"/>
  <c r="W791" i="2"/>
  <c r="X791" i="2"/>
  <c r="AA791" i="2"/>
  <c r="S791" i="2"/>
  <c r="U791" i="2" s="1"/>
  <c r="O791" i="2"/>
  <c r="K1065" i="11" l="1"/>
  <c r="L1065" i="11" s="1"/>
  <c r="I1065" i="11"/>
  <c r="J1065" i="11" s="1"/>
  <c r="A1067" i="11"/>
  <c r="G1066" i="11"/>
  <c r="R791" i="2"/>
  <c r="Q792" i="2" s="1"/>
  <c r="P792" i="2" s="1"/>
  <c r="V791" i="2"/>
  <c r="K1066" i="11" l="1"/>
  <c r="L1066" i="11" s="1"/>
  <c r="I1066" i="11"/>
  <c r="J1066" i="11" s="1"/>
  <c r="A1068" i="11"/>
  <c r="G1067" i="11"/>
  <c r="W792" i="2"/>
  <c r="X792" i="2"/>
  <c r="AA792" i="2"/>
  <c r="S792" i="2"/>
  <c r="U792" i="2" s="1"/>
  <c r="O792" i="2"/>
  <c r="K1067" i="11" l="1"/>
  <c r="L1067" i="11" s="1"/>
  <c r="I1067" i="11"/>
  <c r="J1067" i="11" s="1"/>
  <c r="A1069" i="11"/>
  <c r="G1068" i="11"/>
  <c r="R792" i="2"/>
  <c r="Q793" i="2" s="1"/>
  <c r="P793" i="2" s="1"/>
  <c r="V792" i="2"/>
  <c r="K1068" i="11" l="1"/>
  <c r="L1068" i="11" s="1"/>
  <c r="I1068" i="11"/>
  <c r="J1068" i="11" s="1"/>
  <c r="A1070" i="11"/>
  <c r="G1069" i="11"/>
  <c r="X793" i="2"/>
  <c r="W793" i="2"/>
  <c r="AA793" i="2"/>
  <c r="O793" i="2"/>
  <c r="S793" i="2"/>
  <c r="U793" i="2" s="1"/>
  <c r="K1069" i="11" l="1"/>
  <c r="L1069" i="11" s="1"/>
  <c r="I1069" i="11"/>
  <c r="J1069" i="11" s="1"/>
  <c r="A1071" i="11"/>
  <c r="G1070" i="11"/>
  <c r="R793" i="2"/>
  <c r="Q794" i="2" s="1"/>
  <c r="P794" i="2" s="1"/>
  <c r="V793" i="2"/>
  <c r="K1070" i="11" l="1"/>
  <c r="L1070" i="11" s="1"/>
  <c r="I1070" i="11"/>
  <c r="J1070" i="11" s="1"/>
  <c r="A1072" i="11"/>
  <c r="G1071" i="11"/>
  <c r="W794" i="2"/>
  <c r="X794" i="2"/>
  <c r="AA794" i="2"/>
  <c r="O794" i="2"/>
  <c r="S794" i="2"/>
  <c r="U794" i="2" s="1"/>
  <c r="K1071" i="11" l="1"/>
  <c r="L1071" i="11" s="1"/>
  <c r="I1071" i="11"/>
  <c r="A1073" i="11"/>
  <c r="G1072" i="11"/>
  <c r="J1071" i="11"/>
  <c r="R794" i="2"/>
  <c r="Q795" i="2" s="1"/>
  <c r="P795" i="2" s="1"/>
  <c r="V794" i="2"/>
  <c r="K1072" i="11" l="1"/>
  <c r="L1072" i="11" s="1"/>
  <c r="I1072" i="11"/>
  <c r="A1074" i="11"/>
  <c r="G1073" i="11"/>
  <c r="J1072" i="11"/>
  <c r="X795" i="2"/>
  <c r="W795" i="2"/>
  <c r="AA795" i="2"/>
  <c r="O795" i="2"/>
  <c r="S795" i="2"/>
  <c r="U795" i="2" s="1"/>
  <c r="K1073" i="11" l="1"/>
  <c r="L1073" i="11" s="1"/>
  <c r="I1073" i="11"/>
  <c r="J1073" i="11" s="1"/>
  <c r="A1075" i="11"/>
  <c r="G1074" i="11"/>
  <c r="R795" i="2"/>
  <c r="Q796" i="2" s="1"/>
  <c r="P796" i="2" s="1"/>
  <c r="V795" i="2"/>
  <c r="K1074" i="11" l="1"/>
  <c r="L1074" i="11" s="1"/>
  <c r="I1074" i="11"/>
  <c r="A1076" i="11"/>
  <c r="G1075" i="11"/>
  <c r="J1074" i="11"/>
  <c r="X796" i="2"/>
  <c r="W796" i="2"/>
  <c r="AA796" i="2"/>
  <c r="S796" i="2"/>
  <c r="U796" i="2" s="1"/>
  <c r="O796" i="2"/>
  <c r="K1075" i="11" l="1"/>
  <c r="L1075" i="11" s="1"/>
  <c r="I1075" i="11"/>
  <c r="J1075" i="11" s="1"/>
  <c r="A1077" i="11"/>
  <c r="G1076" i="11"/>
  <c r="R796" i="2"/>
  <c r="Q797" i="2" s="1"/>
  <c r="P797" i="2" s="1"/>
  <c r="V796" i="2"/>
  <c r="K1076" i="11" l="1"/>
  <c r="L1076" i="11" s="1"/>
  <c r="I1076" i="11"/>
  <c r="J1076" i="11" s="1"/>
  <c r="A1078" i="11"/>
  <c r="G1077" i="11"/>
  <c r="W797" i="2"/>
  <c r="X797" i="2"/>
  <c r="AA797" i="2"/>
  <c r="O797" i="2"/>
  <c r="S797" i="2"/>
  <c r="U797" i="2" s="1"/>
  <c r="K1077" i="11" l="1"/>
  <c r="L1077" i="11" s="1"/>
  <c r="I1077" i="11"/>
  <c r="J1077" i="11" s="1"/>
  <c r="A1079" i="11"/>
  <c r="G1078" i="11"/>
  <c r="R797" i="2"/>
  <c r="Q798" i="2" s="1"/>
  <c r="P798" i="2" s="1"/>
  <c r="V797" i="2"/>
  <c r="A1080" i="11" l="1"/>
  <c r="G1079" i="11"/>
  <c r="K1078" i="11"/>
  <c r="L1078" i="11" s="1"/>
  <c r="I1078" i="11"/>
  <c r="J1078" i="11" s="1"/>
  <c r="W798" i="2"/>
  <c r="X798" i="2"/>
  <c r="AA798" i="2"/>
  <c r="S798" i="2"/>
  <c r="U798" i="2" s="1"/>
  <c r="O798" i="2"/>
  <c r="K1079" i="11" l="1"/>
  <c r="L1079" i="11" s="1"/>
  <c r="I1079" i="11"/>
  <c r="J1079" i="11" s="1"/>
  <c r="A1081" i="11"/>
  <c r="G1080" i="11"/>
  <c r="R798" i="2"/>
  <c r="Q799" i="2" s="1"/>
  <c r="P799" i="2" s="1"/>
  <c r="V798" i="2"/>
  <c r="K1080" i="11" l="1"/>
  <c r="L1080" i="11" s="1"/>
  <c r="I1080" i="11"/>
  <c r="J1080" i="11" s="1"/>
  <c r="A1082" i="11"/>
  <c r="G1081" i="11"/>
  <c r="W799" i="2"/>
  <c r="X799" i="2"/>
  <c r="AA799" i="2"/>
  <c r="S799" i="2"/>
  <c r="U799" i="2" s="1"/>
  <c r="O799" i="2"/>
  <c r="A1083" i="11" l="1"/>
  <c r="G1082" i="11"/>
  <c r="I1081" i="11"/>
  <c r="J1081" i="11" s="1"/>
  <c r="K1081" i="11"/>
  <c r="L1081" i="11" s="1"/>
  <c r="R799" i="2"/>
  <c r="Q800" i="2" s="1"/>
  <c r="P800" i="2" s="1"/>
  <c r="V799" i="2"/>
  <c r="K1082" i="11" l="1"/>
  <c r="L1082" i="11" s="1"/>
  <c r="I1082" i="11"/>
  <c r="J1082" i="11" s="1"/>
  <c r="A1084" i="11"/>
  <c r="G1083" i="11"/>
  <c r="W800" i="2"/>
  <c r="X800" i="2"/>
  <c r="AA800" i="2"/>
  <c r="O800" i="2"/>
  <c r="S800" i="2"/>
  <c r="U800" i="2" s="1"/>
  <c r="K1083" i="11" l="1"/>
  <c r="L1083" i="11" s="1"/>
  <c r="I1083" i="11"/>
  <c r="J1083" i="11" s="1"/>
  <c r="A1085" i="11"/>
  <c r="G1084" i="11"/>
  <c r="R800" i="2"/>
  <c r="Q801" i="2" s="1"/>
  <c r="P801" i="2" s="1"/>
  <c r="V800" i="2"/>
  <c r="K1084" i="11" l="1"/>
  <c r="L1084" i="11" s="1"/>
  <c r="I1084" i="11"/>
  <c r="J1084" i="11" s="1"/>
  <c r="A1086" i="11"/>
  <c r="G1085" i="11"/>
  <c r="X801" i="2"/>
  <c r="W801" i="2"/>
  <c r="AA801" i="2"/>
  <c r="S801" i="2"/>
  <c r="U801" i="2" s="1"/>
  <c r="O801" i="2"/>
  <c r="A1087" i="11" l="1"/>
  <c r="G1086" i="11"/>
  <c r="K1085" i="11"/>
  <c r="L1085" i="11" s="1"/>
  <c r="I1085" i="11"/>
  <c r="J1085" i="11" s="1"/>
  <c r="R801" i="2"/>
  <c r="Q802" i="2" s="1"/>
  <c r="P802" i="2" s="1"/>
  <c r="V801" i="2"/>
  <c r="K1086" i="11" l="1"/>
  <c r="L1086" i="11" s="1"/>
  <c r="I1086" i="11"/>
  <c r="J1086" i="11" s="1"/>
  <c r="A1088" i="11"/>
  <c r="G1087" i="11"/>
  <c r="W802" i="2"/>
  <c r="X802" i="2"/>
  <c r="AA802" i="2"/>
  <c r="S802" i="2"/>
  <c r="U802" i="2" s="1"/>
  <c r="O802" i="2"/>
  <c r="K1087" i="11" l="1"/>
  <c r="L1087" i="11" s="1"/>
  <c r="I1087" i="11"/>
  <c r="J1087" i="11" s="1"/>
  <c r="A1089" i="11"/>
  <c r="G1088" i="11"/>
  <c r="R802" i="2"/>
  <c r="Q803" i="2" s="1"/>
  <c r="P803" i="2" s="1"/>
  <c r="V802" i="2"/>
  <c r="K1088" i="11" l="1"/>
  <c r="L1088" i="11" s="1"/>
  <c r="I1088" i="11"/>
  <c r="J1088" i="11" s="1"/>
  <c r="A1090" i="11"/>
  <c r="G1089" i="11"/>
  <c r="X803" i="2"/>
  <c r="W803" i="2"/>
  <c r="AA803" i="2"/>
  <c r="O803" i="2"/>
  <c r="S803" i="2"/>
  <c r="U803" i="2" s="1"/>
  <c r="A1091" i="11" l="1"/>
  <c r="G1090" i="11"/>
  <c r="K1089" i="11"/>
  <c r="L1089" i="11" s="1"/>
  <c r="I1089" i="11"/>
  <c r="J1089" i="11" s="1"/>
  <c r="R803" i="2"/>
  <c r="Q804" i="2" s="1"/>
  <c r="P804" i="2" s="1"/>
  <c r="V803" i="2"/>
  <c r="K1090" i="11" l="1"/>
  <c r="L1090" i="11" s="1"/>
  <c r="I1090" i="11"/>
  <c r="J1090" i="11" s="1"/>
  <c r="A1092" i="11"/>
  <c r="G1091" i="11"/>
  <c r="X804" i="2"/>
  <c r="S804" i="2"/>
  <c r="U804" i="2" s="1"/>
  <c r="O804" i="2"/>
  <c r="W804" i="2"/>
  <c r="AA804" i="2"/>
  <c r="K1091" i="11" l="1"/>
  <c r="L1091" i="11" s="1"/>
  <c r="I1091" i="11"/>
  <c r="J1091" i="11" s="1"/>
  <c r="A1093" i="11"/>
  <c r="G1092" i="11"/>
  <c r="V804" i="2"/>
  <c r="R804" i="2"/>
  <c r="Q805" i="2" s="1"/>
  <c r="P805" i="2" s="1"/>
  <c r="K1092" i="11" l="1"/>
  <c r="L1092" i="11" s="1"/>
  <c r="I1092" i="11"/>
  <c r="J1092" i="11" s="1"/>
  <c r="A1094" i="11"/>
  <c r="G1093" i="11"/>
  <c r="O805" i="2"/>
  <c r="AA805" i="2"/>
  <c r="W805" i="2"/>
  <c r="S805" i="2"/>
  <c r="U805" i="2" s="1"/>
  <c r="X805" i="2"/>
  <c r="K1093" i="11" l="1"/>
  <c r="L1093" i="11" s="1"/>
  <c r="I1093" i="11"/>
  <c r="J1093" i="11" s="1"/>
  <c r="A1095" i="11"/>
  <c r="G1094" i="11"/>
  <c r="V805" i="2"/>
  <c r="R805" i="2"/>
  <c r="Q806" i="2" s="1"/>
  <c r="P806" i="2" s="1"/>
  <c r="K1094" i="11" l="1"/>
  <c r="L1094" i="11" s="1"/>
  <c r="I1094" i="11"/>
  <c r="J1094" i="11" s="1"/>
  <c r="A1096" i="11"/>
  <c r="G1095" i="11"/>
  <c r="O806" i="2"/>
  <c r="S806" i="2"/>
  <c r="U806" i="2" s="1"/>
  <c r="W806" i="2"/>
  <c r="X806" i="2"/>
  <c r="AA806" i="2"/>
  <c r="K1095" i="11" l="1"/>
  <c r="L1095" i="11" s="1"/>
  <c r="I1095" i="11"/>
  <c r="J1095" i="11" s="1"/>
  <c r="A1097" i="11"/>
  <c r="G1096" i="11"/>
  <c r="V806" i="2"/>
  <c r="R806" i="2"/>
  <c r="Q807" i="2" s="1"/>
  <c r="P807" i="2" s="1"/>
  <c r="K1096" i="11" l="1"/>
  <c r="L1096" i="11" s="1"/>
  <c r="I1096" i="11"/>
  <c r="J1096" i="11" s="1"/>
  <c r="A1098" i="11"/>
  <c r="G1097" i="11"/>
  <c r="O807" i="2"/>
  <c r="S807" i="2"/>
  <c r="U807" i="2" s="1"/>
  <c r="AA807" i="2"/>
  <c r="W807" i="2"/>
  <c r="X807" i="2"/>
  <c r="K1097" i="11" l="1"/>
  <c r="L1097" i="11" s="1"/>
  <c r="I1097" i="11"/>
  <c r="J1097" i="11" s="1"/>
  <c r="A1099" i="11"/>
  <c r="G1098" i="11"/>
  <c r="R807" i="2"/>
  <c r="Q808" i="2" s="1"/>
  <c r="P808" i="2" s="1"/>
  <c r="V807" i="2"/>
  <c r="K1098" i="11" l="1"/>
  <c r="L1098" i="11" s="1"/>
  <c r="I1098" i="11"/>
  <c r="J1098" i="11" s="1"/>
  <c r="A1100" i="11"/>
  <c r="G1099" i="11"/>
  <c r="O808" i="2"/>
  <c r="AA808" i="2"/>
  <c r="X808" i="2"/>
  <c r="S808" i="2"/>
  <c r="U808" i="2" s="1"/>
  <c r="W808" i="2"/>
  <c r="A1101" i="11" l="1"/>
  <c r="G1100" i="11"/>
  <c r="K1099" i="11"/>
  <c r="L1099" i="11" s="1"/>
  <c r="I1099" i="11"/>
  <c r="J1099" i="11" s="1"/>
  <c r="R808" i="2"/>
  <c r="Q809" i="2" s="1"/>
  <c r="P809" i="2" s="1"/>
  <c r="V808" i="2"/>
  <c r="K1100" i="11" l="1"/>
  <c r="L1100" i="11" s="1"/>
  <c r="I1100" i="11"/>
  <c r="J1100" i="11" s="1"/>
  <c r="A1102" i="11"/>
  <c r="G1101" i="11"/>
  <c r="O809" i="2"/>
  <c r="X809" i="2"/>
  <c r="W809" i="2"/>
  <c r="AA809" i="2"/>
  <c r="S809" i="2"/>
  <c r="U809" i="2" s="1"/>
  <c r="K1101" i="11" l="1"/>
  <c r="L1101" i="11" s="1"/>
  <c r="I1101" i="11"/>
  <c r="J1101" i="11" s="1"/>
  <c r="A1103" i="11"/>
  <c r="G1102" i="11"/>
  <c r="R809" i="2"/>
  <c r="Q810" i="2" s="1"/>
  <c r="P810" i="2" s="1"/>
  <c r="V809" i="2"/>
  <c r="A1104" i="11" l="1"/>
  <c r="G1103" i="11"/>
  <c r="K1102" i="11"/>
  <c r="L1102" i="11" s="1"/>
  <c r="I1102" i="11"/>
  <c r="J1102" i="11" s="1"/>
  <c r="O810" i="2"/>
  <c r="X810" i="2"/>
  <c r="S810" i="2"/>
  <c r="U810" i="2" s="1"/>
  <c r="W810" i="2"/>
  <c r="AA810" i="2"/>
  <c r="K1103" i="11" l="1"/>
  <c r="L1103" i="11" s="1"/>
  <c r="I1103" i="11"/>
  <c r="J1103" i="11" s="1"/>
  <c r="A1105" i="11"/>
  <c r="G1104" i="11"/>
  <c r="R810" i="2"/>
  <c r="Q811" i="2" s="1"/>
  <c r="P811" i="2" s="1"/>
  <c r="V810" i="2"/>
  <c r="K1104" i="11" l="1"/>
  <c r="L1104" i="11" s="1"/>
  <c r="I1104" i="11"/>
  <c r="J1104" i="11" s="1"/>
  <c r="A1106" i="11"/>
  <c r="G1105" i="11"/>
  <c r="O811" i="2"/>
  <c r="AA811" i="2"/>
  <c r="X811" i="2"/>
  <c r="S811" i="2"/>
  <c r="U811" i="2" s="1"/>
  <c r="W811" i="2"/>
  <c r="K1105" i="11" l="1"/>
  <c r="L1105" i="11" s="1"/>
  <c r="I1105" i="11"/>
  <c r="J1105" i="11" s="1"/>
  <c r="A1107" i="11"/>
  <c r="G1106" i="11"/>
  <c r="R811" i="2"/>
  <c r="Q812" i="2" s="1"/>
  <c r="P812" i="2" s="1"/>
  <c r="V811" i="2"/>
  <c r="K1106" i="11" l="1"/>
  <c r="L1106" i="11" s="1"/>
  <c r="I1106" i="11"/>
  <c r="J1106" i="11" s="1"/>
  <c r="A1108" i="11"/>
  <c r="G1107" i="11"/>
  <c r="X812" i="2"/>
  <c r="AA812" i="2"/>
  <c r="W812" i="2"/>
  <c r="S812" i="2"/>
  <c r="U812" i="2" s="1"/>
  <c r="O812" i="2"/>
  <c r="K1107" i="11" l="1"/>
  <c r="L1107" i="11" s="1"/>
  <c r="I1107" i="11"/>
  <c r="J1107" i="11" s="1"/>
  <c r="A1109" i="11"/>
  <c r="G1108" i="11"/>
  <c r="R812" i="2"/>
  <c r="Q813" i="2" s="1"/>
  <c r="P813" i="2" s="1"/>
  <c r="V812" i="2"/>
  <c r="K1108" i="11" l="1"/>
  <c r="L1108" i="11" s="1"/>
  <c r="I1108" i="11"/>
  <c r="J1108" i="11" s="1"/>
  <c r="A1110" i="11"/>
  <c r="G1109" i="11"/>
  <c r="O813" i="2"/>
  <c r="W813" i="2"/>
  <c r="X813" i="2"/>
  <c r="AA813" i="2"/>
  <c r="S813" i="2"/>
  <c r="U813" i="2" s="1"/>
  <c r="A1111" i="11" l="1"/>
  <c r="G1110" i="11"/>
  <c r="K1109" i="11"/>
  <c r="L1109" i="11" s="1"/>
  <c r="I1109" i="11"/>
  <c r="J1109" i="11" s="1"/>
  <c r="V813" i="2"/>
  <c r="R813" i="2"/>
  <c r="Q814" i="2" s="1"/>
  <c r="P814" i="2" s="1"/>
  <c r="K1110" i="11" l="1"/>
  <c r="L1110" i="11" s="1"/>
  <c r="I1110" i="11"/>
  <c r="J1110" i="11" s="1"/>
  <c r="A1112" i="11"/>
  <c r="G1111" i="11"/>
  <c r="O814" i="2"/>
  <c r="S814" i="2"/>
  <c r="U814" i="2" s="1"/>
  <c r="W814" i="2"/>
  <c r="X814" i="2"/>
  <c r="AA814" i="2"/>
  <c r="K1111" i="11" l="1"/>
  <c r="L1111" i="11" s="1"/>
  <c r="I1111" i="11"/>
  <c r="J1111" i="11" s="1"/>
  <c r="A1113" i="11"/>
  <c r="G1112" i="11"/>
  <c r="R814" i="2"/>
  <c r="Q815" i="2" s="1"/>
  <c r="P815" i="2" s="1"/>
  <c r="V814" i="2"/>
  <c r="K1112" i="11" l="1"/>
  <c r="L1112" i="11" s="1"/>
  <c r="I1112" i="11"/>
  <c r="J1112" i="11" s="1"/>
  <c r="A1114" i="11"/>
  <c r="G1113" i="11"/>
  <c r="X815" i="2"/>
  <c r="AA815" i="2"/>
  <c r="S815" i="2"/>
  <c r="U815" i="2" s="1"/>
  <c r="W815" i="2"/>
  <c r="O815" i="2"/>
  <c r="I1113" i="11" l="1"/>
  <c r="J1113" i="11" s="1"/>
  <c r="K1113" i="11"/>
  <c r="L1113" i="11" s="1"/>
  <c r="A1115" i="11"/>
  <c r="G1114" i="11"/>
  <c r="R815" i="2"/>
  <c r="Q816" i="2" s="1"/>
  <c r="P816" i="2" s="1"/>
  <c r="V815" i="2"/>
  <c r="K1114" i="11" l="1"/>
  <c r="L1114" i="11" s="1"/>
  <c r="I1114" i="11"/>
  <c r="J1114" i="11" s="1"/>
  <c r="A1116" i="11"/>
  <c r="G1115" i="11"/>
  <c r="O816" i="2"/>
  <c r="S816" i="2"/>
  <c r="U816" i="2" s="1"/>
  <c r="AA816" i="2"/>
  <c r="X816" i="2"/>
  <c r="W816" i="2"/>
  <c r="K1115" i="11" l="1"/>
  <c r="L1115" i="11" s="1"/>
  <c r="I1115" i="11"/>
  <c r="J1115" i="11" s="1"/>
  <c r="A1117" i="11"/>
  <c r="G1116" i="11"/>
  <c r="R816" i="2"/>
  <c r="Q817" i="2" s="1"/>
  <c r="P817" i="2" s="1"/>
  <c r="V816" i="2"/>
  <c r="K1116" i="11" l="1"/>
  <c r="L1116" i="11" s="1"/>
  <c r="I1116" i="11"/>
  <c r="J1116" i="11" s="1"/>
  <c r="A1118" i="11"/>
  <c r="G1117" i="11"/>
  <c r="O817" i="2"/>
  <c r="X817" i="2"/>
  <c r="W817" i="2"/>
  <c r="AA817" i="2"/>
  <c r="S817" i="2"/>
  <c r="U817" i="2" s="1"/>
  <c r="V817" i="2" s="1"/>
  <c r="Q818" i="2"/>
  <c r="P818" i="2" s="1"/>
  <c r="A1119" i="11" l="1"/>
  <c r="G1118" i="11"/>
  <c r="K1117" i="11"/>
  <c r="L1117" i="11" s="1"/>
  <c r="I1117" i="11"/>
  <c r="J1117" i="11" s="1"/>
  <c r="W818" i="2"/>
  <c r="AA818" i="2"/>
  <c r="O818" i="2"/>
  <c r="S818" i="2"/>
  <c r="U818" i="2" s="1"/>
  <c r="V818" i="2" s="1"/>
  <c r="X818" i="2"/>
  <c r="Q819" i="2"/>
  <c r="P819" i="2" s="1"/>
  <c r="K1118" i="11" l="1"/>
  <c r="L1118" i="11" s="1"/>
  <c r="I1118" i="11"/>
  <c r="J1118" i="11" s="1"/>
  <c r="A1120" i="11"/>
  <c r="G1119" i="11"/>
  <c r="O819" i="2"/>
  <c r="AA819" i="2"/>
  <c r="W819" i="2"/>
  <c r="X819" i="2"/>
  <c r="S819" i="2"/>
  <c r="U819" i="2" s="1"/>
  <c r="V819" i="2" s="1"/>
  <c r="Q820" i="2"/>
  <c r="P820" i="2" s="1"/>
  <c r="K1119" i="11" l="1"/>
  <c r="L1119" i="11" s="1"/>
  <c r="I1119" i="11"/>
  <c r="J1119" i="11" s="1"/>
  <c r="A1121" i="11"/>
  <c r="G1120" i="11"/>
  <c r="O820" i="2"/>
  <c r="S820" i="2"/>
  <c r="U820" i="2" s="1"/>
  <c r="V820" i="2" s="1"/>
  <c r="W820" i="2"/>
  <c r="X820" i="2"/>
  <c r="AA820" i="2"/>
  <c r="Q821" i="2"/>
  <c r="P821" i="2" s="1"/>
  <c r="K1120" i="11" l="1"/>
  <c r="L1120" i="11" s="1"/>
  <c r="I1120" i="11"/>
  <c r="J1120" i="11" s="1"/>
  <c r="A1122" i="11"/>
  <c r="G1121" i="11"/>
  <c r="O821" i="2"/>
  <c r="X821" i="2"/>
  <c r="W821" i="2"/>
  <c r="AA821" i="2"/>
  <c r="S821" i="2"/>
  <c r="U821" i="2" s="1"/>
  <c r="V821" i="2" s="1"/>
  <c r="Q822" i="2"/>
  <c r="P822" i="2" s="1"/>
  <c r="K1121" i="11" l="1"/>
  <c r="L1121" i="11" s="1"/>
  <c r="I1121" i="11"/>
  <c r="J1121" i="11" s="1"/>
  <c r="A1123" i="11"/>
  <c r="G1122" i="11"/>
  <c r="O822" i="2"/>
  <c r="W822" i="2"/>
  <c r="S822" i="2"/>
  <c r="U822" i="2" s="1"/>
  <c r="V822" i="2" s="1"/>
  <c r="X822" i="2"/>
  <c r="AA822" i="2"/>
  <c r="Q823" i="2"/>
  <c r="P823" i="2" s="1"/>
  <c r="K1122" i="11" l="1"/>
  <c r="L1122" i="11" s="1"/>
  <c r="I1122" i="11"/>
  <c r="J1122" i="11" s="1"/>
  <c r="A1124" i="11"/>
  <c r="G1123" i="11"/>
  <c r="AA823" i="2"/>
  <c r="O823" i="2"/>
  <c r="S823" i="2"/>
  <c r="U823" i="2" s="1"/>
  <c r="V823" i="2" s="1"/>
  <c r="W823" i="2"/>
  <c r="X823" i="2"/>
  <c r="Q824" i="2"/>
  <c r="P824" i="2" s="1"/>
  <c r="K1123" i="11" l="1"/>
  <c r="L1123" i="11" s="1"/>
  <c r="I1123" i="11"/>
  <c r="J1123" i="11" s="1"/>
  <c r="A1125" i="11"/>
  <c r="G1124" i="11"/>
  <c r="AA824" i="2"/>
  <c r="X824" i="2"/>
  <c r="O824" i="2"/>
  <c r="S824" i="2"/>
  <c r="U824" i="2" s="1"/>
  <c r="V824" i="2" s="1"/>
  <c r="W824" i="2"/>
  <c r="Q825" i="2"/>
  <c r="P825" i="2" s="1"/>
  <c r="A1126" i="11" l="1"/>
  <c r="G1125" i="11"/>
  <c r="K1124" i="11"/>
  <c r="L1124" i="11" s="1"/>
  <c r="I1124" i="11"/>
  <c r="J1124" i="11" s="1"/>
  <c r="X825" i="2"/>
  <c r="S825" i="2"/>
  <c r="U825" i="2" s="1"/>
  <c r="V825" i="2" s="1"/>
  <c r="O825" i="2"/>
  <c r="AA825" i="2"/>
  <c r="W825" i="2"/>
  <c r="Q826" i="2"/>
  <c r="P826" i="2" s="1"/>
  <c r="K1125" i="11" l="1"/>
  <c r="L1125" i="11" s="1"/>
  <c r="I1125" i="11"/>
  <c r="J1125" i="11" s="1"/>
  <c r="A1127" i="11"/>
  <c r="G1126" i="11"/>
  <c r="O826" i="2"/>
  <c r="S826" i="2"/>
  <c r="U826" i="2" s="1"/>
  <c r="V826" i="2" s="1"/>
  <c r="X826" i="2"/>
  <c r="W826" i="2"/>
  <c r="AA826" i="2"/>
  <c r="Q827" i="2"/>
  <c r="P827" i="2" s="1"/>
  <c r="K1126" i="11" l="1"/>
  <c r="L1126" i="11" s="1"/>
  <c r="I1126" i="11"/>
  <c r="J1126" i="11" s="1"/>
  <c r="A1128" i="11"/>
  <c r="G1127" i="11"/>
  <c r="O827" i="2"/>
  <c r="W827" i="2"/>
  <c r="AA827" i="2"/>
  <c r="X827" i="2"/>
  <c r="S827" i="2"/>
  <c r="U827" i="2" s="1"/>
  <c r="V827" i="2" s="1"/>
  <c r="Q828" i="2"/>
  <c r="P828" i="2" s="1"/>
  <c r="K1127" i="11" l="1"/>
  <c r="L1127" i="11" s="1"/>
  <c r="I1127" i="11"/>
  <c r="J1127" i="11" s="1"/>
  <c r="A1129" i="11"/>
  <c r="G1128" i="11"/>
  <c r="W828" i="2"/>
  <c r="O828" i="2"/>
  <c r="X828" i="2"/>
  <c r="AA828" i="2"/>
  <c r="S828" i="2"/>
  <c r="U828" i="2" s="1"/>
  <c r="V828" i="2" s="1"/>
  <c r="Q829" i="2"/>
  <c r="P829" i="2" s="1"/>
  <c r="K1128" i="11" l="1"/>
  <c r="L1128" i="11" s="1"/>
  <c r="I1128" i="11"/>
  <c r="J1128" i="11" s="1"/>
  <c r="A1130" i="11"/>
  <c r="G1129" i="11"/>
  <c r="O829" i="2"/>
  <c r="W829" i="2"/>
  <c r="S829" i="2"/>
  <c r="U829" i="2" s="1"/>
  <c r="V829" i="2" s="1"/>
  <c r="X829" i="2"/>
  <c r="AA829" i="2"/>
  <c r="Q830" i="2"/>
  <c r="P830" i="2" s="1"/>
  <c r="A1131" i="11" l="1"/>
  <c r="G1130" i="11"/>
  <c r="K1129" i="11"/>
  <c r="L1129" i="11" s="1"/>
  <c r="I1129" i="11"/>
  <c r="J1129" i="11" s="1"/>
  <c r="W830" i="2"/>
  <c r="O830" i="2"/>
  <c r="S830" i="2"/>
  <c r="U830" i="2" s="1"/>
  <c r="V830" i="2" s="1"/>
  <c r="X830" i="2"/>
  <c r="AA830" i="2"/>
  <c r="Q831" i="2"/>
  <c r="P831" i="2" s="1"/>
  <c r="K1130" i="11" l="1"/>
  <c r="L1130" i="11" s="1"/>
  <c r="I1130" i="11"/>
  <c r="J1130" i="11" s="1"/>
  <c r="A1132" i="11"/>
  <c r="G1131" i="11"/>
  <c r="S831" i="2"/>
  <c r="U831" i="2" s="1"/>
  <c r="V831" i="2" s="1"/>
  <c r="W831" i="2"/>
  <c r="X831" i="2"/>
  <c r="AA831" i="2"/>
  <c r="O831" i="2"/>
  <c r="Q832" i="2"/>
  <c r="P832" i="2" s="1"/>
  <c r="K1131" i="11" l="1"/>
  <c r="L1131" i="11" s="1"/>
  <c r="I1131" i="11"/>
  <c r="J1131" i="11" s="1"/>
  <c r="A1133" i="11"/>
  <c r="G1132" i="11"/>
  <c r="S832" i="2"/>
  <c r="U832" i="2" s="1"/>
  <c r="V832" i="2" s="1"/>
  <c r="W832" i="2"/>
  <c r="O832" i="2"/>
  <c r="X832" i="2"/>
  <c r="AA832" i="2"/>
  <c r="Q833" i="2"/>
  <c r="P833" i="2" s="1"/>
  <c r="K1132" i="11" l="1"/>
  <c r="L1132" i="11" s="1"/>
  <c r="I1132" i="11"/>
  <c r="J1132" i="11" s="1"/>
  <c r="A1134" i="11"/>
  <c r="G1133" i="11"/>
  <c r="O833" i="2"/>
  <c r="AA833" i="2"/>
  <c r="X833" i="2"/>
  <c r="S833" i="2"/>
  <c r="U833" i="2" s="1"/>
  <c r="V833" i="2" s="1"/>
  <c r="W833" i="2"/>
  <c r="Q834" i="2"/>
  <c r="P834" i="2" s="1"/>
  <c r="K1133" i="11" l="1"/>
  <c r="L1133" i="11" s="1"/>
  <c r="I1133" i="11"/>
  <c r="J1133" i="11" s="1"/>
  <c r="A1135" i="11"/>
  <c r="G1134" i="11"/>
  <c r="W834" i="2"/>
  <c r="AA834" i="2"/>
  <c r="O834" i="2"/>
  <c r="X834" i="2"/>
  <c r="S834" i="2"/>
  <c r="U834" i="2" s="1"/>
  <c r="V834" i="2" s="1"/>
  <c r="Q835" i="2"/>
  <c r="P835" i="2" s="1"/>
  <c r="K1134" i="11" l="1"/>
  <c r="L1134" i="11" s="1"/>
  <c r="I1134" i="11"/>
  <c r="J1134" i="11" s="1"/>
  <c r="A1136" i="11"/>
  <c r="G1135" i="11"/>
  <c r="S835" i="2"/>
  <c r="U835" i="2" s="1"/>
  <c r="V835" i="2" s="1"/>
  <c r="O835" i="2"/>
  <c r="W835" i="2"/>
  <c r="AA835" i="2"/>
  <c r="X835" i="2"/>
  <c r="Q836" i="2"/>
  <c r="P836" i="2" s="1"/>
  <c r="A1137" i="11" l="1"/>
  <c r="G1136" i="11"/>
  <c r="K1135" i="11"/>
  <c r="L1135" i="11" s="1"/>
  <c r="I1135" i="11"/>
  <c r="J1135" i="11" s="1"/>
  <c r="AA836" i="2"/>
  <c r="W836" i="2"/>
  <c r="O836" i="2"/>
  <c r="X836" i="2"/>
  <c r="S836" i="2"/>
  <c r="U836" i="2" s="1"/>
  <c r="V836" i="2" s="1"/>
  <c r="Q837" i="2"/>
  <c r="P837" i="2" s="1"/>
  <c r="A1138" i="11" l="1"/>
  <c r="G1137" i="11"/>
  <c r="K1136" i="11"/>
  <c r="L1136" i="11" s="1"/>
  <c r="I1136" i="11"/>
  <c r="J1136" i="11" s="1"/>
  <c r="S837" i="2"/>
  <c r="U837" i="2" s="1"/>
  <c r="V837" i="2" s="1"/>
  <c r="O837" i="2"/>
  <c r="X837" i="2"/>
  <c r="W837" i="2"/>
  <c r="AA837" i="2"/>
  <c r="Q838" i="2"/>
  <c r="P838" i="2" s="1"/>
  <c r="I1137" i="11" l="1"/>
  <c r="J1137" i="11" s="1"/>
  <c r="K1137" i="11"/>
  <c r="L1137" i="11" s="1"/>
  <c r="A1139" i="11"/>
  <c r="G1138" i="11"/>
  <c r="W838" i="2"/>
  <c r="O838" i="2"/>
  <c r="S838" i="2"/>
  <c r="U838" i="2" s="1"/>
  <c r="V838" i="2" s="1"/>
  <c r="X838" i="2"/>
  <c r="AA838" i="2"/>
  <c r="Q839" i="2"/>
  <c r="P839" i="2" s="1"/>
  <c r="K1138" i="11" l="1"/>
  <c r="L1138" i="11" s="1"/>
  <c r="I1138" i="11"/>
  <c r="J1138" i="11" s="1"/>
  <c r="A1140" i="11"/>
  <c r="G1139" i="11"/>
  <c r="AA839" i="2"/>
  <c r="O839" i="2"/>
  <c r="S839" i="2"/>
  <c r="U839" i="2" s="1"/>
  <c r="V839" i="2" s="1"/>
  <c r="X839" i="2"/>
  <c r="W839" i="2"/>
  <c r="Q840" i="2"/>
  <c r="P840" i="2" s="1"/>
  <c r="A1141" i="11" l="1"/>
  <c r="G1140" i="11"/>
  <c r="K1139" i="11"/>
  <c r="L1139" i="11" s="1"/>
  <c r="I1139" i="11"/>
  <c r="J1139" i="11" s="1"/>
  <c r="W840" i="2"/>
  <c r="X840" i="2"/>
  <c r="O840" i="2"/>
  <c r="S840" i="2"/>
  <c r="U840" i="2" s="1"/>
  <c r="V840" i="2" s="1"/>
  <c r="AA840" i="2"/>
  <c r="Q841" i="2"/>
  <c r="P841" i="2" s="1"/>
  <c r="A1142" i="11" l="1"/>
  <c r="G1141" i="11"/>
  <c r="K1140" i="11"/>
  <c r="L1140" i="11" s="1"/>
  <c r="I1140" i="11"/>
  <c r="J1140" i="11" s="1"/>
  <c r="W841" i="2"/>
  <c r="X841" i="2"/>
  <c r="O841" i="2"/>
  <c r="S841" i="2"/>
  <c r="U841" i="2" s="1"/>
  <c r="V841" i="2" s="1"/>
  <c r="AA841" i="2"/>
  <c r="Q842" i="2"/>
  <c r="P842" i="2" s="1"/>
  <c r="A1143" i="11" l="1"/>
  <c r="G1142" i="11"/>
  <c r="K1141" i="11"/>
  <c r="L1141" i="11" s="1"/>
  <c r="I1141" i="11"/>
  <c r="J1141" i="11" s="1"/>
  <c r="AA842" i="2"/>
  <c r="O842" i="2"/>
  <c r="W842" i="2"/>
  <c r="X842" i="2"/>
  <c r="S842" i="2"/>
  <c r="U842" i="2" s="1"/>
  <c r="V842" i="2" s="1"/>
  <c r="Q843" i="2"/>
  <c r="P843" i="2" s="1"/>
  <c r="K1142" i="11" l="1"/>
  <c r="L1142" i="11" s="1"/>
  <c r="I1142" i="11"/>
  <c r="J1142" i="11" s="1"/>
  <c r="A1144" i="11"/>
  <c r="G1143" i="11"/>
  <c r="O843" i="2"/>
  <c r="S843" i="2"/>
  <c r="U843" i="2" s="1"/>
  <c r="V843" i="2" s="1"/>
  <c r="AA843" i="2"/>
  <c r="X843" i="2"/>
  <c r="W843" i="2"/>
  <c r="Q844" i="2"/>
  <c r="P844" i="2" s="1"/>
  <c r="K1143" i="11" l="1"/>
  <c r="L1143" i="11" s="1"/>
  <c r="I1143" i="11"/>
  <c r="J1143" i="11" s="1"/>
  <c r="A1145" i="11"/>
  <c r="G1144" i="11"/>
  <c r="O844" i="2"/>
  <c r="X844" i="2"/>
  <c r="S844" i="2"/>
  <c r="U844" i="2" s="1"/>
  <c r="V844" i="2" s="1"/>
  <c r="W844" i="2"/>
  <c r="AA844" i="2"/>
  <c r="Q845" i="2"/>
  <c r="P845" i="2" s="1"/>
  <c r="K1144" i="11" l="1"/>
  <c r="L1144" i="11" s="1"/>
  <c r="I1144" i="11"/>
  <c r="J1144" i="11" s="1"/>
  <c r="A1146" i="11"/>
  <c r="G1145" i="11"/>
  <c r="O845" i="2"/>
  <c r="W845" i="2"/>
  <c r="X845" i="2"/>
  <c r="S845" i="2"/>
  <c r="U845" i="2" s="1"/>
  <c r="V845" i="2" s="1"/>
  <c r="AA845" i="2"/>
  <c r="Q846" i="2"/>
  <c r="P846" i="2" s="1"/>
  <c r="K1145" i="11" l="1"/>
  <c r="L1145" i="11" s="1"/>
  <c r="I1145" i="11"/>
  <c r="J1145" i="11" s="1"/>
  <c r="A1147" i="11"/>
  <c r="G1146" i="11"/>
  <c r="O846" i="2"/>
  <c r="S846" i="2"/>
  <c r="U846" i="2" s="1"/>
  <c r="V846" i="2" s="1"/>
  <c r="W846" i="2"/>
  <c r="X846" i="2"/>
  <c r="AA846" i="2"/>
  <c r="Q847" i="2"/>
  <c r="P847" i="2" s="1"/>
  <c r="K1146" i="11" l="1"/>
  <c r="L1146" i="11" s="1"/>
  <c r="I1146" i="11"/>
  <c r="J1146" i="11" s="1"/>
  <c r="A1148" i="11"/>
  <c r="G1147" i="11"/>
  <c r="O847" i="2"/>
  <c r="S847" i="2"/>
  <c r="U847" i="2" s="1"/>
  <c r="V847" i="2" s="1"/>
  <c r="W847" i="2"/>
  <c r="AA847" i="2"/>
  <c r="X847" i="2"/>
  <c r="Q848" i="2"/>
  <c r="P848" i="2" s="1"/>
  <c r="K1147" i="11" l="1"/>
  <c r="L1147" i="11" s="1"/>
  <c r="I1147" i="11"/>
  <c r="J1147" i="11" s="1"/>
  <c r="A1149" i="11"/>
  <c r="G1148" i="11"/>
  <c r="O848" i="2"/>
  <c r="S848" i="2"/>
  <c r="U848" i="2" s="1"/>
  <c r="V848" i="2" s="1"/>
  <c r="W848" i="2"/>
  <c r="AA848" i="2"/>
  <c r="X848" i="2"/>
  <c r="Q849" i="2"/>
  <c r="P849" i="2" s="1"/>
  <c r="K1148" i="11" l="1"/>
  <c r="L1148" i="11" s="1"/>
  <c r="I1148" i="11"/>
  <c r="J1148" i="11" s="1"/>
  <c r="A1150" i="11"/>
  <c r="G1149" i="11"/>
  <c r="AA849" i="2"/>
  <c r="O849" i="2"/>
  <c r="S849" i="2"/>
  <c r="U849" i="2" s="1"/>
  <c r="V849" i="2" s="1"/>
  <c r="W849" i="2"/>
  <c r="X849" i="2"/>
  <c r="Q850" i="2"/>
  <c r="P850" i="2" s="1"/>
  <c r="K1149" i="11" l="1"/>
  <c r="L1149" i="11" s="1"/>
  <c r="I1149" i="11"/>
  <c r="J1149" i="11" s="1"/>
  <c r="A1151" i="11"/>
  <c r="G1150" i="11"/>
  <c r="O850" i="2"/>
  <c r="W850" i="2"/>
  <c r="AA850" i="2"/>
  <c r="S850" i="2"/>
  <c r="U850" i="2" s="1"/>
  <c r="V850" i="2" s="1"/>
  <c r="X850" i="2"/>
  <c r="Q851" i="2"/>
  <c r="P851" i="2" s="1"/>
  <c r="K1150" i="11" l="1"/>
  <c r="L1150" i="11" s="1"/>
  <c r="I1150" i="11"/>
  <c r="J1150" i="11" s="1"/>
  <c r="A1152" i="11"/>
  <c r="G1151" i="11"/>
  <c r="O851" i="2"/>
  <c r="AA851" i="2"/>
  <c r="W851" i="2"/>
  <c r="S851" i="2"/>
  <c r="U851" i="2" s="1"/>
  <c r="V851" i="2" s="1"/>
  <c r="X851" i="2"/>
  <c r="Q852" i="2"/>
  <c r="P852" i="2" s="1"/>
  <c r="K1151" i="11" l="1"/>
  <c r="L1151" i="11" s="1"/>
  <c r="I1151" i="11"/>
  <c r="J1151" i="11" s="1"/>
  <c r="A1153" i="11"/>
  <c r="G1152" i="11"/>
  <c r="S852" i="2"/>
  <c r="U852" i="2" s="1"/>
  <c r="V852" i="2" s="1"/>
  <c r="O852" i="2"/>
  <c r="X852" i="2"/>
  <c r="AA852" i="2"/>
  <c r="W852" i="2"/>
  <c r="Q853" i="2"/>
  <c r="P853" i="2" s="1"/>
  <c r="K1152" i="11" l="1"/>
  <c r="L1152" i="11" s="1"/>
  <c r="I1152" i="11"/>
  <c r="J1152" i="11" s="1"/>
  <c r="A1154" i="11"/>
  <c r="G1153" i="11"/>
  <c r="AA853" i="2"/>
  <c r="O853" i="2"/>
  <c r="X853" i="2"/>
  <c r="S853" i="2"/>
  <c r="U853" i="2" s="1"/>
  <c r="V853" i="2" s="1"/>
  <c r="W853" i="2"/>
  <c r="Q854" i="2"/>
  <c r="P854" i="2" s="1"/>
  <c r="I1153" i="11" l="1"/>
  <c r="J1153" i="11" s="1"/>
  <c r="K1153" i="11"/>
  <c r="L1153" i="11" s="1"/>
  <c r="A1155" i="11"/>
  <c r="G1154" i="11"/>
  <c r="O854" i="2"/>
  <c r="S854" i="2"/>
  <c r="U854" i="2" s="1"/>
  <c r="V854" i="2" s="1"/>
  <c r="W854" i="2"/>
  <c r="X854" i="2"/>
  <c r="AA854" i="2"/>
  <c r="Q855" i="2"/>
  <c r="P855" i="2" s="1"/>
  <c r="K1154" i="11" l="1"/>
  <c r="L1154" i="11" s="1"/>
  <c r="I1154" i="11"/>
  <c r="J1154" i="11" s="1"/>
  <c r="A1156" i="11"/>
  <c r="G1155" i="11"/>
  <c r="O855" i="2"/>
  <c r="S855" i="2"/>
  <c r="U855" i="2" s="1"/>
  <c r="V855" i="2" s="1"/>
  <c r="X855" i="2"/>
  <c r="W855" i="2"/>
  <c r="AA855" i="2"/>
  <c r="Q856" i="2"/>
  <c r="P856" i="2" s="1"/>
  <c r="K1155" i="11" l="1"/>
  <c r="L1155" i="11" s="1"/>
  <c r="I1155" i="11"/>
  <c r="J1155" i="11" s="1"/>
  <c r="A1157" i="11"/>
  <c r="G1156" i="11"/>
  <c r="X856" i="2"/>
  <c r="O856" i="2"/>
  <c r="S856" i="2"/>
  <c r="U856" i="2" s="1"/>
  <c r="V856" i="2" s="1"/>
  <c r="AA856" i="2"/>
  <c r="W856" i="2"/>
  <c r="Q857" i="2"/>
  <c r="P857" i="2" s="1"/>
  <c r="K1156" i="11" l="1"/>
  <c r="L1156" i="11" s="1"/>
  <c r="I1156" i="11"/>
  <c r="J1156" i="11" s="1"/>
  <c r="A1158" i="11"/>
  <c r="G1157" i="11"/>
  <c r="W857" i="2"/>
  <c r="O857" i="2"/>
  <c r="S857" i="2"/>
  <c r="U857" i="2" s="1"/>
  <c r="V857" i="2" s="1"/>
  <c r="AA857" i="2"/>
  <c r="X857" i="2"/>
  <c r="Q858" i="2"/>
  <c r="P858" i="2" s="1"/>
  <c r="K1157" i="11" l="1"/>
  <c r="L1157" i="11" s="1"/>
  <c r="I1157" i="11"/>
  <c r="J1157" i="11" s="1"/>
  <c r="A1159" i="11"/>
  <c r="G1158" i="11"/>
  <c r="W858" i="2"/>
  <c r="O858" i="2"/>
  <c r="AA858" i="2"/>
  <c r="X858" i="2"/>
  <c r="S858" i="2"/>
  <c r="U858" i="2" s="1"/>
  <c r="V858" i="2" s="1"/>
  <c r="Q859" i="2"/>
  <c r="P859" i="2" s="1"/>
  <c r="K1158" i="11" l="1"/>
  <c r="L1158" i="11" s="1"/>
  <c r="I1158" i="11"/>
  <c r="J1158" i="11" s="1"/>
  <c r="A1160" i="11"/>
  <c r="G1159" i="11"/>
  <c r="AA859" i="2"/>
  <c r="W859" i="2"/>
  <c r="O859" i="2"/>
  <c r="X859" i="2"/>
  <c r="S859" i="2"/>
  <c r="U859" i="2" s="1"/>
  <c r="V859" i="2" s="1"/>
  <c r="Q860" i="2"/>
  <c r="P860" i="2" s="1"/>
  <c r="K1159" i="11" l="1"/>
  <c r="L1159" i="11" s="1"/>
  <c r="I1159" i="11"/>
  <c r="J1159" i="11" s="1"/>
  <c r="A1161" i="11"/>
  <c r="G1160" i="11"/>
  <c r="O860" i="2"/>
  <c r="AA860" i="2"/>
  <c r="W860" i="2"/>
  <c r="S860" i="2"/>
  <c r="U860" i="2" s="1"/>
  <c r="V860" i="2" s="1"/>
  <c r="X860" i="2"/>
  <c r="Q861" i="2"/>
  <c r="P861" i="2" s="1"/>
  <c r="K1160" i="11" l="1"/>
  <c r="L1160" i="11" s="1"/>
  <c r="I1160" i="11"/>
  <c r="J1160" i="11" s="1"/>
  <c r="A1162" i="11"/>
  <c r="G1161" i="11"/>
  <c r="W861" i="2"/>
  <c r="AA861" i="2"/>
  <c r="O861" i="2"/>
  <c r="X861" i="2"/>
  <c r="S861" i="2"/>
  <c r="U861" i="2" s="1"/>
  <c r="V861" i="2" s="1"/>
  <c r="Q862" i="2"/>
  <c r="P862" i="2" s="1"/>
  <c r="K1161" i="11" l="1"/>
  <c r="L1161" i="11" s="1"/>
  <c r="I1161" i="11"/>
  <c r="J1161" i="11" s="1"/>
  <c r="A1163" i="11"/>
  <c r="G1162" i="11"/>
  <c r="S862" i="2"/>
  <c r="U862" i="2" s="1"/>
  <c r="V862" i="2" s="1"/>
  <c r="X862" i="2"/>
  <c r="AA862" i="2"/>
  <c r="O862" i="2"/>
  <c r="W862" i="2"/>
  <c r="Q863" i="2"/>
  <c r="P863" i="2" s="1"/>
  <c r="K1162" i="11" l="1"/>
  <c r="L1162" i="11" s="1"/>
  <c r="I1162" i="11"/>
  <c r="J1162" i="11" s="1"/>
  <c r="A1164" i="11"/>
  <c r="G1163" i="11"/>
  <c r="W863" i="2"/>
  <c r="O863" i="2"/>
  <c r="S863" i="2"/>
  <c r="U863" i="2" s="1"/>
  <c r="V863" i="2" s="1"/>
  <c r="X863" i="2"/>
  <c r="AA863" i="2"/>
  <c r="Q864" i="2"/>
  <c r="P864" i="2" s="1"/>
  <c r="K1163" i="11" l="1"/>
  <c r="L1163" i="11" s="1"/>
  <c r="I1163" i="11"/>
  <c r="J1163" i="11" s="1"/>
  <c r="A1165" i="11"/>
  <c r="G1164" i="11"/>
  <c r="W864" i="2"/>
  <c r="X864" i="2"/>
  <c r="O864" i="2"/>
  <c r="S864" i="2"/>
  <c r="U864" i="2" s="1"/>
  <c r="V864" i="2" s="1"/>
  <c r="AA864" i="2"/>
  <c r="Q865" i="2"/>
  <c r="P865" i="2" s="1"/>
  <c r="A1166" i="11" l="1"/>
  <c r="G1165" i="11"/>
  <c r="K1164" i="11"/>
  <c r="L1164" i="11" s="1"/>
  <c r="I1164" i="11"/>
  <c r="J1164" i="11" s="1"/>
  <c r="W865" i="2"/>
  <c r="O865" i="2"/>
  <c r="AA865" i="2"/>
  <c r="X865" i="2"/>
  <c r="S865" i="2"/>
  <c r="U865" i="2" s="1"/>
  <c r="V865" i="2" s="1"/>
  <c r="Q866" i="2"/>
  <c r="P866" i="2" s="1"/>
  <c r="K1165" i="11" l="1"/>
  <c r="L1165" i="11" s="1"/>
  <c r="I1165" i="11"/>
  <c r="J1165" i="11" s="1"/>
  <c r="A1167" i="11"/>
  <c r="G1166" i="11"/>
  <c r="X866" i="2"/>
  <c r="O866" i="2"/>
  <c r="AA866" i="2"/>
  <c r="S866" i="2"/>
  <c r="U866" i="2" s="1"/>
  <c r="V866" i="2" s="1"/>
  <c r="W866" i="2"/>
  <c r="Q867" i="2"/>
  <c r="P867" i="2" s="1"/>
  <c r="K1166" i="11" l="1"/>
  <c r="L1166" i="11" s="1"/>
  <c r="I1166" i="11"/>
  <c r="J1166" i="11" s="1"/>
  <c r="A1168" i="11"/>
  <c r="G1167" i="11"/>
  <c r="O867" i="2"/>
  <c r="X867" i="2"/>
  <c r="W867" i="2"/>
  <c r="AA867" i="2"/>
  <c r="S867" i="2"/>
  <c r="U867" i="2" s="1"/>
  <c r="V867" i="2" s="1"/>
  <c r="Q868" i="2"/>
  <c r="P868" i="2" s="1"/>
  <c r="K1167" i="11" l="1"/>
  <c r="L1167" i="11" s="1"/>
  <c r="I1167" i="11"/>
  <c r="J1167" i="11" s="1"/>
  <c r="A1169" i="11"/>
  <c r="G1168" i="11"/>
  <c r="O868" i="2"/>
  <c r="X868" i="2"/>
  <c r="AA868" i="2"/>
  <c r="W868" i="2"/>
  <c r="S868" i="2"/>
  <c r="U868" i="2" s="1"/>
  <c r="V868" i="2" s="1"/>
  <c r="Q869" i="2"/>
  <c r="P869" i="2" s="1"/>
  <c r="A1170" i="11" l="1"/>
  <c r="G1169" i="11"/>
  <c r="K1168" i="11"/>
  <c r="L1168" i="11" s="1"/>
  <c r="I1168" i="11"/>
  <c r="J1168" i="11" s="1"/>
  <c r="AA869" i="2"/>
  <c r="O869" i="2"/>
  <c r="W869" i="2"/>
  <c r="S869" i="2"/>
  <c r="U869" i="2" s="1"/>
  <c r="V869" i="2" s="1"/>
  <c r="X869" i="2"/>
  <c r="Q870" i="2"/>
  <c r="P870" i="2" s="1"/>
  <c r="I1169" i="11" l="1"/>
  <c r="J1169" i="11" s="1"/>
  <c r="K1169" i="11"/>
  <c r="L1169" i="11" s="1"/>
  <c r="A1171" i="11"/>
  <c r="G1170" i="11"/>
  <c r="AA870" i="2"/>
  <c r="O870" i="2"/>
  <c r="S870" i="2"/>
  <c r="U870" i="2" s="1"/>
  <c r="V870" i="2" s="1"/>
  <c r="X870" i="2"/>
  <c r="W870" i="2"/>
  <c r="Q871" i="2"/>
  <c r="P871" i="2" s="1"/>
  <c r="K1170" i="11" l="1"/>
  <c r="L1170" i="11" s="1"/>
  <c r="I1170" i="11"/>
  <c r="J1170" i="11" s="1"/>
  <c r="A1172" i="11"/>
  <c r="G1171" i="11"/>
  <c r="X871" i="2"/>
  <c r="AA871" i="2"/>
  <c r="W871" i="2"/>
  <c r="O871" i="2"/>
  <c r="S871" i="2"/>
  <c r="U871" i="2" s="1"/>
  <c r="V871" i="2" s="1"/>
  <c r="Q872" i="2"/>
  <c r="P872" i="2" s="1"/>
  <c r="K1171" i="11" l="1"/>
  <c r="L1171" i="11" s="1"/>
  <c r="I1171" i="11"/>
  <c r="J1171" i="11" s="1"/>
  <c r="A1173" i="11"/>
  <c r="G1172" i="11"/>
  <c r="O872" i="2"/>
  <c r="W872" i="2"/>
  <c r="X872" i="2"/>
  <c r="S872" i="2"/>
  <c r="U872" i="2" s="1"/>
  <c r="V872" i="2" s="1"/>
  <c r="AA872" i="2"/>
  <c r="Q873" i="2"/>
  <c r="P873" i="2" s="1"/>
  <c r="K1172" i="11" l="1"/>
  <c r="L1172" i="11" s="1"/>
  <c r="I1172" i="11"/>
  <c r="J1172" i="11" s="1"/>
  <c r="A1174" i="11"/>
  <c r="G1173" i="11"/>
  <c r="S873" i="2"/>
  <c r="U873" i="2" s="1"/>
  <c r="V873" i="2" s="1"/>
  <c r="X873" i="2"/>
  <c r="AA873" i="2"/>
  <c r="O873" i="2"/>
  <c r="W873" i="2"/>
  <c r="Q874" i="2"/>
  <c r="P874" i="2" s="1"/>
  <c r="K1173" i="11" l="1"/>
  <c r="L1173" i="11" s="1"/>
  <c r="I1173" i="11"/>
  <c r="A1175" i="11"/>
  <c r="G1174" i="11"/>
  <c r="J1173" i="11"/>
  <c r="W874" i="2"/>
  <c r="X874" i="2"/>
  <c r="O874" i="2"/>
  <c r="S874" i="2"/>
  <c r="U874" i="2" s="1"/>
  <c r="V874" i="2" s="1"/>
  <c r="AA874" i="2"/>
  <c r="Q875" i="2"/>
  <c r="P875" i="2" s="1"/>
  <c r="K1174" i="11" l="1"/>
  <c r="L1174" i="11" s="1"/>
  <c r="I1174" i="11"/>
  <c r="J1174" i="11" s="1"/>
  <c r="A1176" i="11"/>
  <c r="G1175" i="11"/>
  <c r="AA875" i="2"/>
  <c r="O875" i="2"/>
  <c r="X875" i="2"/>
  <c r="S875" i="2"/>
  <c r="U875" i="2" s="1"/>
  <c r="V875" i="2" s="1"/>
  <c r="W875" i="2"/>
  <c r="Q876" i="2"/>
  <c r="P876" i="2" s="1"/>
  <c r="K1175" i="11" l="1"/>
  <c r="L1175" i="11" s="1"/>
  <c r="I1175" i="11"/>
  <c r="J1175" i="11" s="1"/>
  <c r="A1177" i="11"/>
  <c r="G1176" i="11"/>
  <c r="O876" i="2"/>
  <c r="S876" i="2"/>
  <c r="U876" i="2" s="1"/>
  <c r="V876" i="2" s="1"/>
  <c r="W876" i="2"/>
  <c r="AA876" i="2"/>
  <c r="X876" i="2"/>
  <c r="Q877" i="2"/>
  <c r="P877" i="2" s="1"/>
  <c r="K1176" i="11" l="1"/>
  <c r="L1176" i="11" s="1"/>
  <c r="I1176" i="11"/>
  <c r="J1176" i="11" s="1"/>
  <c r="A1178" i="11"/>
  <c r="G1177" i="11"/>
  <c r="O877" i="2"/>
  <c r="AA877" i="2"/>
  <c r="S877" i="2"/>
  <c r="U877" i="2" s="1"/>
  <c r="V877" i="2" s="1"/>
  <c r="X877" i="2"/>
  <c r="W877" i="2"/>
  <c r="Q878" i="2"/>
  <c r="P878" i="2" s="1"/>
  <c r="A1179" i="11" l="1"/>
  <c r="G1178" i="11"/>
  <c r="K1177" i="11"/>
  <c r="L1177" i="11" s="1"/>
  <c r="I1177" i="11"/>
  <c r="J1177" i="11" s="1"/>
  <c r="W878" i="2"/>
  <c r="AA878" i="2"/>
  <c r="O878" i="2"/>
  <c r="X878" i="2"/>
  <c r="S878" i="2"/>
  <c r="U878" i="2" s="1"/>
  <c r="V878" i="2" s="1"/>
  <c r="Q879" i="2"/>
  <c r="P879" i="2" s="1"/>
  <c r="A1180" i="11" l="1"/>
  <c r="G1179" i="11"/>
  <c r="K1178" i="11"/>
  <c r="L1178" i="11" s="1"/>
  <c r="I1178" i="11"/>
  <c r="J1178" i="11" s="1"/>
  <c r="O879" i="2"/>
  <c r="W879" i="2"/>
  <c r="S879" i="2"/>
  <c r="U879" i="2" s="1"/>
  <c r="V879" i="2" s="1"/>
  <c r="X879" i="2"/>
  <c r="AA879" i="2"/>
  <c r="Q880" i="2"/>
  <c r="P880" i="2" s="1"/>
  <c r="K1179" i="11" l="1"/>
  <c r="L1179" i="11" s="1"/>
  <c r="I1179" i="11"/>
  <c r="J1179" i="11" s="1"/>
  <c r="A1181" i="11"/>
  <c r="G1180" i="11"/>
  <c r="W880" i="2"/>
  <c r="AA880" i="2"/>
  <c r="O880" i="2"/>
  <c r="X880" i="2"/>
  <c r="S880" i="2"/>
  <c r="U880" i="2" s="1"/>
  <c r="V880" i="2" s="1"/>
  <c r="Q881" i="2"/>
  <c r="P881" i="2" s="1"/>
  <c r="A1182" i="11" l="1"/>
  <c r="G1181" i="11"/>
  <c r="K1180" i="11"/>
  <c r="L1180" i="11" s="1"/>
  <c r="I1180" i="11"/>
  <c r="J1180" i="11" s="1"/>
  <c r="O881" i="2"/>
  <c r="S881" i="2"/>
  <c r="U881" i="2" s="1"/>
  <c r="V881" i="2" s="1"/>
  <c r="AA881" i="2"/>
  <c r="X881" i="2"/>
  <c r="W881" i="2"/>
  <c r="Q882" i="2"/>
  <c r="P882" i="2" s="1"/>
  <c r="K1181" i="11" l="1"/>
  <c r="L1181" i="11" s="1"/>
  <c r="I1181" i="11"/>
  <c r="J1181" i="11" s="1"/>
  <c r="A1183" i="11"/>
  <c r="G1182" i="11"/>
  <c r="X882" i="2"/>
  <c r="AA882" i="2"/>
  <c r="O882" i="2"/>
  <c r="W882" i="2"/>
  <c r="S882" i="2"/>
  <c r="U882" i="2" s="1"/>
  <c r="V882" i="2" s="1"/>
  <c r="Q883" i="2"/>
  <c r="P883" i="2" s="1"/>
  <c r="K1182" i="11" l="1"/>
  <c r="L1182" i="11" s="1"/>
  <c r="I1182" i="11"/>
  <c r="J1182" i="11" s="1"/>
  <c r="A1184" i="11"/>
  <c r="G1183" i="11"/>
  <c r="O883" i="2"/>
  <c r="AA883" i="2"/>
  <c r="S883" i="2"/>
  <c r="U883" i="2" s="1"/>
  <c r="V883" i="2" s="1"/>
  <c r="W883" i="2"/>
  <c r="X883" i="2"/>
  <c r="Q884" i="2"/>
  <c r="P884" i="2" s="1"/>
  <c r="K1183" i="11" l="1"/>
  <c r="L1183" i="11" s="1"/>
  <c r="I1183" i="11"/>
  <c r="J1183" i="11" s="1"/>
  <c r="A1185" i="11"/>
  <c r="G1184" i="11"/>
  <c r="O884" i="2"/>
  <c r="W884" i="2"/>
  <c r="S884" i="2"/>
  <c r="U884" i="2" s="1"/>
  <c r="V884" i="2" s="1"/>
  <c r="X884" i="2"/>
  <c r="AA884" i="2"/>
  <c r="Q885" i="2"/>
  <c r="P885" i="2" s="1"/>
  <c r="K1184" i="11" l="1"/>
  <c r="L1184" i="11" s="1"/>
  <c r="I1184" i="11"/>
  <c r="J1184" i="11" s="1"/>
  <c r="A1186" i="11"/>
  <c r="G1185" i="11"/>
  <c r="O885" i="2"/>
  <c r="AA885" i="2"/>
  <c r="S885" i="2"/>
  <c r="U885" i="2" s="1"/>
  <c r="V885" i="2" s="1"/>
  <c r="W885" i="2"/>
  <c r="X885" i="2"/>
  <c r="Q886" i="2"/>
  <c r="P886" i="2" s="1"/>
  <c r="I1185" i="11" l="1"/>
  <c r="J1185" i="11" s="1"/>
  <c r="K1185" i="11"/>
  <c r="L1185" i="11" s="1"/>
  <c r="A1187" i="11"/>
  <c r="G1186" i="11"/>
  <c r="O886" i="2"/>
  <c r="S886" i="2"/>
  <c r="U886" i="2" s="1"/>
  <c r="V886" i="2" s="1"/>
  <c r="AA886" i="2"/>
  <c r="W886" i="2"/>
  <c r="X886" i="2"/>
  <c r="Q887" i="2"/>
  <c r="P887" i="2" s="1"/>
  <c r="K1186" i="11" l="1"/>
  <c r="L1186" i="11" s="1"/>
  <c r="I1186" i="11"/>
  <c r="J1186" i="11" s="1"/>
  <c r="A1188" i="11"/>
  <c r="G1187" i="11"/>
  <c r="W887" i="2"/>
  <c r="O887" i="2"/>
  <c r="X887" i="2"/>
  <c r="AA887" i="2"/>
  <c r="S887" i="2"/>
  <c r="U887" i="2" s="1"/>
  <c r="V887" i="2" s="1"/>
  <c r="Q888" i="2"/>
  <c r="P888" i="2" s="1"/>
  <c r="K1187" i="11" l="1"/>
  <c r="L1187" i="11" s="1"/>
  <c r="I1187" i="11"/>
  <c r="J1187" i="11" s="1"/>
  <c r="A1189" i="11"/>
  <c r="G1188" i="11"/>
  <c r="O888" i="2"/>
  <c r="S888" i="2"/>
  <c r="U888" i="2" s="1"/>
  <c r="V888" i="2" s="1"/>
  <c r="W888" i="2"/>
  <c r="AA888" i="2"/>
  <c r="X888" i="2"/>
  <c r="Q889" i="2"/>
  <c r="P889" i="2" s="1"/>
  <c r="K1188" i="11" l="1"/>
  <c r="L1188" i="11" s="1"/>
  <c r="I1188" i="11"/>
  <c r="J1188" i="11" s="1"/>
  <c r="A1190" i="11"/>
  <c r="G1189" i="11"/>
  <c r="O889" i="2"/>
  <c r="W889" i="2"/>
  <c r="S889" i="2"/>
  <c r="U889" i="2" s="1"/>
  <c r="V889" i="2" s="1"/>
  <c r="AA889" i="2"/>
  <c r="X889" i="2"/>
  <c r="Q890" i="2"/>
  <c r="P890" i="2" s="1"/>
  <c r="K1189" i="11" l="1"/>
  <c r="L1189" i="11" s="1"/>
  <c r="I1189" i="11"/>
  <c r="J1189" i="11" s="1"/>
  <c r="A1191" i="11"/>
  <c r="G1190" i="11"/>
  <c r="W890" i="2"/>
  <c r="X890" i="2"/>
  <c r="O890" i="2"/>
  <c r="AA890" i="2"/>
  <c r="S890" i="2"/>
  <c r="U890" i="2" s="1"/>
  <c r="V890" i="2" s="1"/>
  <c r="Q891" i="2"/>
  <c r="P891" i="2" s="1"/>
  <c r="A1192" i="11" l="1"/>
  <c r="G1191" i="11"/>
  <c r="K1190" i="11"/>
  <c r="L1190" i="11" s="1"/>
  <c r="I1190" i="11"/>
  <c r="J1190" i="11" s="1"/>
  <c r="S891" i="2"/>
  <c r="U891" i="2" s="1"/>
  <c r="V891" i="2" s="1"/>
  <c r="X891" i="2"/>
  <c r="W891" i="2"/>
  <c r="O891" i="2"/>
  <c r="AA891" i="2"/>
  <c r="Q892" i="2"/>
  <c r="P892" i="2" s="1"/>
  <c r="A1193" i="11" l="1"/>
  <c r="G1192" i="11"/>
  <c r="K1191" i="11"/>
  <c r="L1191" i="11" s="1"/>
  <c r="I1191" i="11"/>
  <c r="J1191" i="11" s="1"/>
  <c r="X892" i="2"/>
  <c r="W892" i="2"/>
  <c r="S892" i="2"/>
  <c r="U892" i="2" s="1"/>
  <c r="V892" i="2" s="1"/>
  <c r="O892" i="2"/>
  <c r="AA892" i="2"/>
  <c r="Q893" i="2"/>
  <c r="P893" i="2" s="1"/>
  <c r="K1192" i="11" l="1"/>
  <c r="L1192" i="11" s="1"/>
  <c r="I1192" i="11"/>
  <c r="J1192" i="11" s="1"/>
  <c r="A1194" i="11"/>
  <c r="G1193" i="11"/>
  <c r="AA893" i="2"/>
  <c r="W893" i="2"/>
  <c r="O893" i="2"/>
  <c r="X893" i="2"/>
  <c r="S893" i="2"/>
  <c r="U893" i="2" s="1"/>
  <c r="V893" i="2" s="1"/>
  <c r="Q894" i="2"/>
  <c r="P894" i="2" s="1"/>
  <c r="K1193" i="11" l="1"/>
  <c r="L1193" i="11" s="1"/>
  <c r="I1193" i="11"/>
  <c r="J1193" i="11" s="1"/>
  <c r="A1195" i="11"/>
  <c r="G1194" i="11"/>
  <c r="AA894" i="2"/>
  <c r="W894" i="2"/>
  <c r="O894" i="2"/>
  <c r="X894" i="2"/>
  <c r="S894" i="2"/>
  <c r="U894" i="2" s="1"/>
  <c r="V894" i="2" s="1"/>
  <c r="Q895" i="2"/>
  <c r="P895" i="2" s="1"/>
  <c r="K1194" i="11" l="1"/>
  <c r="L1194" i="11" s="1"/>
  <c r="I1194" i="11"/>
  <c r="J1194" i="11" s="1"/>
  <c r="A1196" i="11"/>
  <c r="G1195" i="11"/>
  <c r="W895" i="2"/>
  <c r="S895" i="2"/>
  <c r="U895" i="2" s="1"/>
  <c r="V895" i="2" s="1"/>
  <c r="O895" i="2"/>
  <c r="AA895" i="2"/>
  <c r="X895" i="2"/>
  <c r="Q896" i="2"/>
  <c r="P896" i="2" s="1"/>
  <c r="A1197" i="11" l="1"/>
  <c r="G1196" i="11"/>
  <c r="K1195" i="11"/>
  <c r="L1195" i="11" s="1"/>
  <c r="I1195" i="11"/>
  <c r="J1195" i="11" s="1"/>
  <c r="W896" i="2"/>
  <c r="O896" i="2"/>
  <c r="AA896" i="2"/>
  <c r="S896" i="2"/>
  <c r="U896" i="2" s="1"/>
  <c r="V896" i="2" s="1"/>
  <c r="X896" i="2"/>
  <c r="Q897" i="2"/>
  <c r="P897" i="2" s="1"/>
  <c r="K1196" i="11" l="1"/>
  <c r="L1196" i="11" s="1"/>
  <c r="I1196" i="11"/>
  <c r="J1196" i="11" s="1"/>
  <c r="A1198" i="11"/>
  <c r="G1197" i="11"/>
  <c r="W897" i="2"/>
  <c r="AA897" i="2"/>
  <c r="S897" i="2"/>
  <c r="U897" i="2" s="1"/>
  <c r="V897" i="2" s="1"/>
  <c r="X897" i="2"/>
  <c r="O897" i="2"/>
  <c r="Q898" i="2"/>
  <c r="P898" i="2" s="1"/>
  <c r="K1197" i="11" l="1"/>
  <c r="L1197" i="11" s="1"/>
  <c r="I1197" i="11"/>
  <c r="J1197" i="11" s="1"/>
  <c r="A1199" i="11"/>
  <c r="G1198" i="11"/>
  <c r="W898" i="2"/>
  <c r="AA898" i="2"/>
  <c r="O898" i="2"/>
  <c r="S898" i="2"/>
  <c r="U898" i="2" s="1"/>
  <c r="V898" i="2" s="1"/>
  <c r="X898" i="2"/>
  <c r="Q899" i="2"/>
  <c r="P899" i="2" s="1"/>
  <c r="K1198" i="11" l="1"/>
  <c r="L1198" i="11" s="1"/>
  <c r="I1198" i="11"/>
  <c r="A1200" i="11"/>
  <c r="G1199" i="11"/>
  <c r="J1198" i="11"/>
  <c r="X899" i="2"/>
  <c r="W899" i="2"/>
  <c r="O899" i="2"/>
  <c r="AA899" i="2"/>
  <c r="S899" i="2"/>
  <c r="U899" i="2" s="1"/>
  <c r="V899" i="2" s="1"/>
  <c r="Q900" i="2"/>
  <c r="P900" i="2" s="1"/>
  <c r="K1199" i="11" l="1"/>
  <c r="L1199" i="11" s="1"/>
  <c r="I1199" i="11"/>
  <c r="J1199" i="11" s="1"/>
  <c r="A1201" i="11"/>
  <c r="G1200" i="11"/>
  <c r="W900" i="2"/>
  <c r="AA900" i="2"/>
  <c r="O900" i="2"/>
  <c r="X900" i="2"/>
  <c r="S900" i="2"/>
  <c r="U900" i="2" s="1"/>
  <c r="V900" i="2" s="1"/>
  <c r="Q901" i="2"/>
  <c r="P901" i="2" s="1"/>
  <c r="A1202" i="11" l="1"/>
  <c r="G1201" i="11"/>
  <c r="K1200" i="11"/>
  <c r="L1200" i="11" s="1"/>
  <c r="I1200" i="11"/>
  <c r="J1200" i="11" s="1"/>
  <c r="W901" i="2"/>
  <c r="AA901" i="2"/>
  <c r="S901" i="2"/>
  <c r="U901" i="2" s="1"/>
  <c r="V901" i="2" s="1"/>
  <c r="O901" i="2"/>
  <c r="X901" i="2"/>
  <c r="Q902" i="2"/>
  <c r="P902" i="2" s="1"/>
  <c r="A1203" i="11" l="1"/>
  <c r="G1202" i="11"/>
  <c r="I1201" i="11"/>
  <c r="J1201" i="11" s="1"/>
  <c r="K1201" i="11"/>
  <c r="L1201" i="11" s="1"/>
  <c r="AA902" i="2"/>
  <c r="W902" i="2"/>
  <c r="S902" i="2"/>
  <c r="U902" i="2" s="1"/>
  <c r="V902" i="2" s="1"/>
  <c r="O902" i="2"/>
  <c r="X902" i="2"/>
  <c r="Q903" i="2"/>
  <c r="P903" i="2" s="1"/>
  <c r="K1202" i="11" l="1"/>
  <c r="L1202" i="11" s="1"/>
  <c r="I1202" i="11"/>
  <c r="J1202" i="11" s="1"/>
  <c r="A1204" i="11"/>
  <c r="G1203" i="11"/>
  <c r="W903" i="2"/>
  <c r="AA903" i="2"/>
  <c r="X903" i="2"/>
  <c r="O903" i="2"/>
  <c r="S903" i="2"/>
  <c r="U903" i="2" s="1"/>
  <c r="V903" i="2" s="1"/>
  <c r="Q904" i="2"/>
  <c r="P904" i="2" s="1"/>
  <c r="K1203" i="11" l="1"/>
  <c r="L1203" i="11" s="1"/>
  <c r="I1203" i="11"/>
  <c r="J1203" i="11" s="1"/>
  <c r="A1205" i="11"/>
  <c r="G1204" i="11"/>
  <c r="X904" i="2"/>
  <c r="O904" i="2"/>
  <c r="AA904" i="2"/>
  <c r="S904" i="2"/>
  <c r="U904" i="2" s="1"/>
  <c r="V904" i="2" s="1"/>
  <c r="W904" i="2"/>
  <c r="Q905" i="2"/>
  <c r="P905" i="2" s="1"/>
  <c r="K1204" i="11" l="1"/>
  <c r="L1204" i="11" s="1"/>
  <c r="I1204" i="11"/>
  <c r="J1204" i="11" s="1"/>
  <c r="A1206" i="11"/>
  <c r="G1205" i="11"/>
  <c r="X905" i="2"/>
  <c r="O905" i="2"/>
  <c r="W905" i="2"/>
  <c r="AA905" i="2"/>
  <c r="S905" i="2"/>
  <c r="U905" i="2" s="1"/>
  <c r="V905" i="2" s="1"/>
  <c r="Q906" i="2"/>
  <c r="P906" i="2" s="1"/>
  <c r="A1207" i="11" l="1"/>
  <c r="G1206" i="11"/>
  <c r="K1205" i="11"/>
  <c r="L1205" i="11" s="1"/>
  <c r="I1205" i="11"/>
  <c r="J1205" i="11" s="1"/>
  <c r="X906" i="2"/>
  <c r="AA906" i="2"/>
  <c r="S906" i="2"/>
  <c r="U906" i="2" s="1"/>
  <c r="V906" i="2" s="1"/>
  <c r="O906" i="2"/>
  <c r="W906" i="2"/>
  <c r="Q907" i="2"/>
  <c r="P907" i="2" s="1"/>
  <c r="K1206" i="11" l="1"/>
  <c r="L1206" i="11" s="1"/>
  <c r="I1206" i="11"/>
  <c r="J1206" i="11" s="1"/>
  <c r="A1208" i="11"/>
  <c r="G1207" i="11"/>
  <c r="AA907" i="2"/>
  <c r="X907" i="2"/>
  <c r="W907" i="2"/>
  <c r="O907" i="2"/>
  <c r="S907" i="2"/>
  <c r="U907" i="2" s="1"/>
  <c r="V907" i="2" s="1"/>
  <c r="Q908" i="2"/>
  <c r="P908" i="2" s="1"/>
  <c r="A1209" i="11" l="1"/>
  <c r="G1208" i="11"/>
  <c r="K1207" i="11"/>
  <c r="L1207" i="11" s="1"/>
  <c r="I1207" i="11"/>
  <c r="J1207" i="11" s="1"/>
  <c r="AA908" i="2"/>
  <c r="W908" i="2"/>
  <c r="X908" i="2"/>
  <c r="O908" i="2"/>
  <c r="S908" i="2"/>
  <c r="U908" i="2" s="1"/>
  <c r="V908" i="2" s="1"/>
  <c r="Q909" i="2"/>
  <c r="P909" i="2" s="1"/>
  <c r="A1210" i="11" l="1"/>
  <c r="G1209" i="11"/>
  <c r="K1208" i="11"/>
  <c r="L1208" i="11" s="1"/>
  <c r="I1208" i="11"/>
  <c r="J1208" i="11" s="1"/>
  <c r="AA909" i="2"/>
  <c r="W909" i="2"/>
  <c r="O909" i="2"/>
  <c r="X909" i="2"/>
  <c r="S909" i="2"/>
  <c r="U909" i="2" s="1"/>
  <c r="V909" i="2" s="1"/>
  <c r="Q910" i="2"/>
  <c r="P910" i="2" s="1"/>
  <c r="K1209" i="11" l="1"/>
  <c r="L1209" i="11" s="1"/>
  <c r="I1209" i="11"/>
  <c r="J1209" i="11" s="1"/>
  <c r="A1211" i="11"/>
  <c r="G1210" i="11"/>
  <c r="X910" i="2"/>
  <c r="S910" i="2"/>
  <c r="U910" i="2" s="1"/>
  <c r="V910" i="2" s="1"/>
  <c r="W910" i="2"/>
  <c r="AA910" i="2"/>
  <c r="O910" i="2"/>
  <c r="Q911" i="2"/>
  <c r="P911" i="2" s="1"/>
  <c r="K1210" i="11" l="1"/>
  <c r="L1210" i="11" s="1"/>
  <c r="I1210" i="11"/>
  <c r="J1210" i="11" s="1"/>
  <c r="A1212" i="11"/>
  <c r="G1211" i="11"/>
  <c r="W911" i="2"/>
  <c r="AA911" i="2"/>
  <c r="O911" i="2"/>
  <c r="S911" i="2"/>
  <c r="U911" i="2" s="1"/>
  <c r="V911" i="2" s="1"/>
  <c r="X911" i="2"/>
  <c r="Q912" i="2"/>
  <c r="P912" i="2" s="1"/>
  <c r="K1211" i="11" l="1"/>
  <c r="L1211" i="11" s="1"/>
  <c r="I1211" i="11"/>
  <c r="J1211" i="11" s="1"/>
  <c r="A1213" i="11"/>
  <c r="G1212" i="11"/>
  <c r="AA912" i="2"/>
  <c r="W912" i="2"/>
  <c r="O912" i="2"/>
  <c r="S912" i="2"/>
  <c r="U912" i="2" s="1"/>
  <c r="V912" i="2" s="1"/>
  <c r="X912" i="2"/>
  <c r="Q913" i="2"/>
  <c r="P913" i="2" s="1"/>
  <c r="K1212" i="11" l="1"/>
  <c r="L1212" i="11" s="1"/>
  <c r="I1212" i="11"/>
  <c r="J1212" i="11" s="1"/>
  <c r="A1214" i="11"/>
  <c r="G1213" i="11"/>
  <c r="O913" i="2"/>
  <c r="W913" i="2"/>
  <c r="X913" i="2"/>
  <c r="AA913" i="2"/>
  <c r="S913" i="2"/>
  <c r="U913" i="2" s="1"/>
  <c r="V913" i="2" s="1"/>
  <c r="Q914" i="2"/>
  <c r="P914" i="2" s="1"/>
  <c r="K1213" i="11" l="1"/>
  <c r="L1213" i="11" s="1"/>
  <c r="I1213" i="11"/>
  <c r="J1213" i="11" s="1"/>
  <c r="A1215" i="11"/>
  <c r="G1214" i="11"/>
  <c r="AA914" i="2"/>
  <c r="W914" i="2"/>
  <c r="X914" i="2"/>
  <c r="S914" i="2"/>
  <c r="U914" i="2" s="1"/>
  <c r="V914" i="2" s="1"/>
  <c r="O914" i="2"/>
  <c r="Q915" i="2"/>
  <c r="P915" i="2" s="1"/>
  <c r="K1214" i="11" l="1"/>
  <c r="L1214" i="11" s="1"/>
  <c r="I1214" i="11"/>
  <c r="J1214" i="11" s="1"/>
  <c r="A1216" i="11"/>
  <c r="G1215" i="11"/>
  <c r="S915" i="2"/>
  <c r="U915" i="2" s="1"/>
  <c r="V915" i="2" s="1"/>
  <c r="AA915" i="2"/>
  <c r="X915" i="2"/>
  <c r="W915" i="2"/>
  <c r="O915" i="2"/>
  <c r="Q916" i="2"/>
  <c r="P916" i="2" s="1"/>
  <c r="K1215" i="11" l="1"/>
  <c r="L1215" i="11" s="1"/>
  <c r="I1215" i="11"/>
  <c r="J1215" i="11" s="1"/>
  <c r="A1217" i="11"/>
  <c r="G1216" i="11"/>
  <c r="W916" i="2"/>
  <c r="X916" i="2"/>
  <c r="O916" i="2"/>
  <c r="S916" i="2"/>
  <c r="U916" i="2" s="1"/>
  <c r="V916" i="2" s="1"/>
  <c r="AA916" i="2"/>
  <c r="Q917" i="2"/>
  <c r="P917" i="2" s="1"/>
  <c r="K1216" i="11" l="1"/>
  <c r="L1216" i="11" s="1"/>
  <c r="I1216" i="11"/>
  <c r="J1216" i="11" s="1"/>
  <c r="A1218" i="11"/>
  <c r="G1217" i="11"/>
  <c r="S917" i="2"/>
  <c r="U917" i="2" s="1"/>
  <c r="V917" i="2" s="1"/>
  <c r="AA917" i="2"/>
  <c r="O917" i="2"/>
  <c r="X917" i="2"/>
  <c r="W917" i="2"/>
  <c r="Q918" i="2"/>
  <c r="P918" i="2" s="1"/>
  <c r="I1217" i="11" l="1"/>
  <c r="J1217" i="11" s="1"/>
  <c r="K1217" i="11"/>
  <c r="L1217" i="11" s="1"/>
  <c r="A1219" i="11"/>
  <c r="G1218" i="11"/>
  <c r="W918" i="2"/>
  <c r="O918" i="2"/>
  <c r="X918" i="2"/>
  <c r="AA918" i="2"/>
  <c r="S918" i="2"/>
  <c r="U918" i="2" s="1"/>
  <c r="V918" i="2" s="1"/>
  <c r="Q919" i="2"/>
  <c r="P919" i="2" s="1"/>
  <c r="K1218" i="11" l="1"/>
  <c r="L1218" i="11" s="1"/>
  <c r="I1218" i="11"/>
  <c r="J1218" i="11" s="1"/>
  <c r="A1220" i="11"/>
  <c r="G1219" i="11"/>
  <c r="W919" i="2"/>
  <c r="AA919" i="2"/>
  <c r="S919" i="2"/>
  <c r="U919" i="2" s="1"/>
  <c r="V919" i="2" s="1"/>
  <c r="O919" i="2"/>
  <c r="X919" i="2"/>
  <c r="Q920" i="2"/>
  <c r="P920" i="2" s="1"/>
  <c r="K1219" i="11" l="1"/>
  <c r="L1219" i="11" s="1"/>
  <c r="I1219" i="11"/>
  <c r="J1219" i="11" s="1"/>
  <c r="A1221" i="11"/>
  <c r="G1220" i="11"/>
  <c r="AA920" i="2"/>
  <c r="X920" i="2"/>
  <c r="O920" i="2"/>
  <c r="S920" i="2"/>
  <c r="U920" i="2" s="1"/>
  <c r="V920" i="2" s="1"/>
  <c r="W920" i="2"/>
  <c r="Q921" i="2"/>
  <c r="P921" i="2" s="1"/>
  <c r="K1220" i="11" l="1"/>
  <c r="L1220" i="11" s="1"/>
  <c r="I1220" i="11"/>
  <c r="J1220" i="11" s="1"/>
  <c r="A1222" i="11"/>
  <c r="G1221" i="11"/>
  <c r="W921" i="2"/>
  <c r="O921" i="2"/>
  <c r="AA921" i="2"/>
  <c r="S921" i="2"/>
  <c r="U921" i="2" s="1"/>
  <c r="V921" i="2" s="1"/>
  <c r="X921" i="2"/>
  <c r="Q922" i="2"/>
  <c r="P922" i="2" s="1"/>
  <c r="K1221" i="11" l="1"/>
  <c r="L1221" i="11" s="1"/>
  <c r="I1221" i="11"/>
  <c r="J1221" i="11" s="1"/>
  <c r="A1223" i="11"/>
  <c r="G1222" i="11"/>
  <c r="W922" i="2"/>
  <c r="AA922" i="2"/>
  <c r="O922" i="2"/>
  <c r="S922" i="2"/>
  <c r="U922" i="2" s="1"/>
  <c r="V922" i="2" s="1"/>
  <c r="X922" i="2"/>
  <c r="Q923" i="2"/>
  <c r="P923" i="2" s="1"/>
  <c r="K1222" i="11" l="1"/>
  <c r="L1222" i="11" s="1"/>
  <c r="I1222" i="11"/>
  <c r="J1222" i="11" s="1"/>
  <c r="A1224" i="11"/>
  <c r="G1223" i="11"/>
  <c r="X923" i="2"/>
  <c r="AA923" i="2"/>
  <c r="W923" i="2"/>
  <c r="O923" i="2"/>
  <c r="S923" i="2"/>
  <c r="U923" i="2" s="1"/>
  <c r="V923" i="2" s="1"/>
  <c r="Q924" i="2"/>
  <c r="P924" i="2" s="1"/>
  <c r="K1223" i="11" l="1"/>
  <c r="L1223" i="11" s="1"/>
  <c r="I1223" i="11"/>
  <c r="J1223" i="11" s="1"/>
  <c r="A1225" i="11"/>
  <c r="G1224" i="11"/>
  <c r="S924" i="2"/>
  <c r="U924" i="2" s="1"/>
  <c r="V924" i="2" s="1"/>
  <c r="AA924" i="2"/>
  <c r="W924" i="2"/>
  <c r="X924" i="2"/>
  <c r="O924" i="2"/>
  <c r="Q925" i="2"/>
  <c r="P925" i="2" s="1"/>
  <c r="K1224" i="11" l="1"/>
  <c r="L1224" i="11" s="1"/>
  <c r="I1224" i="11"/>
  <c r="J1224" i="11" s="1"/>
  <c r="A1226" i="11"/>
  <c r="G1225" i="11"/>
  <c r="S925" i="2"/>
  <c r="U925" i="2" s="1"/>
  <c r="V925" i="2" s="1"/>
  <c r="X925" i="2"/>
  <c r="AA925" i="2"/>
  <c r="W925" i="2"/>
  <c r="O925" i="2"/>
  <c r="Q926" i="2"/>
  <c r="P926" i="2" s="1"/>
  <c r="K1225" i="11" l="1"/>
  <c r="L1225" i="11" s="1"/>
  <c r="I1225" i="11"/>
  <c r="J1225" i="11" s="1"/>
  <c r="A1227" i="11"/>
  <c r="G1226" i="11"/>
  <c r="AA926" i="2"/>
  <c r="X926" i="2"/>
  <c r="W926" i="2"/>
  <c r="O926" i="2"/>
  <c r="S926" i="2"/>
  <c r="U926" i="2" s="1"/>
  <c r="V926" i="2" s="1"/>
  <c r="Q927" i="2"/>
  <c r="P927" i="2" s="1"/>
  <c r="K1226" i="11" l="1"/>
  <c r="L1226" i="11" s="1"/>
  <c r="I1226" i="11"/>
  <c r="J1226" i="11" s="1"/>
  <c r="A1228" i="11"/>
  <c r="G1227" i="11"/>
  <c r="AA927" i="2"/>
  <c r="O927" i="2"/>
  <c r="X927" i="2"/>
  <c r="W927" i="2"/>
  <c r="S927" i="2"/>
  <c r="U927" i="2" s="1"/>
  <c r="V927" i="2" s="1"/>
  <c r="Q928" i="2"/>
  <c r="P928" i="2" s="1"/>
  <c r="K1227" i="11" l="1"/>
  <c r="L1227" i="11" s="1"/>
  <c r="I1227" i="11"/>
  <c r="J1227" i="11" s="1"/>
  <c r="A1229" i="11"/>
  <c r="G1228" i="11"/>
  <c r="X928" i="2"/>
  <c r="AA928" i="2"/>
  <c r="O928" i="2"/>
  <c r="S928" i="2"/>
  <c r="U928" i="2" s="1"/>
  <c r="V928" i="2" s="1"/>
  <c r="W928" i="2"/>
  <c r="Q929" i="2"/>
  <c r="P929" i="2" s="1"/>
  <c r="K1228" i="11" l="1"/>
  <c r="L1228" i="11" s="1"/>
  <c r="I1228" i="11"/>
  <c r="J1228" i="11" s="1"/>
  <c r="A1230" i="11"/>
  <c r="G1229" i="11"/>
  <c r="S929" i="2"/>
  <c r="U929" i="2" s="1"/>
  <c r="V929" i="2" s="1"/>
  <c r="AA929" i="2"/>
  <c r="O929" i="2"/>
  <c r="X929" i="2"/>
  <c r="W929" i="2"/>
  <c r="Q930" i="2"/>
  <c r="P930" i="2" s="1"/>
  <c r="K1229" i="11" l="1"/>
  <c r="L1229" i="11" s="1"/>
  <c r="I1229" i="11"/>
  <c r="J1229" i="11" s="1"/>
  <c r="A1231" i="11"/>
  <c r="G1230" i="11"/>
  <c r="X930" i="2"/>
  <c r="AA930" i="2"/>
  <c r="O930" i="2"/>
  <c r="S930" i="2"/>
  <c r="U930" i="2" s="1"/>
  <c r="V930" i="2" s="1"/>
  <c r="W930" i="2"/>
  <c r="Q931" i="2"/>
  <c r="P931" i="2" s="1"/>
  <c r="K1230" i="11" l="1"/>
  <c r="L1230" i="11" s="1"/>
  <c r="I1230" i="11"/>
  <c r="J1230" i="11" s="1"/>
  <c r="A1232" i="11"/>
  <c r="G1231" i="11"/>
  <c r="AA931" i="2"/>
  <c r="X931" i="2"/>
  <c r="O931" i="2"/>
  <c r="S931" i="2"/>
  <c r="U931" i="2" s="1"/>
  <c r="V931" i="2" s="1"/>
  <c r="W931" i="2"/>
  <c r="Q932" i="2"/>
  <c r="P932" i="2" s="1"/>
  <c r="K1231" i="11" l="1"/>
  <c r="L1231" i="11" s="1"/>
  <c r="I1231" i="11"/>
  <c r="J1231" i="11" s="1"/>
  <c r="A1233" i="11"/>
  <c r="G1232" i="11"/>
  <c r="W932" i="2"/>
  <c r="O932" i="2"/>
  <c r="AA932" i="2"/>
  <c r="X932" i="2"/>
  <c r="S932" i="2"/>
  <c r="U932" i="2" s="1"/>
  <c r="V932" i="2" s="1"/>
  <c r="Q933" i="2"/>
  <c r="P933" i="2" s="1"/>
  <c r="A1234" i="11" l="1"/>
  <c r="G1233" i="11"/>
  <c r="K1232" i="11"/>
  <c r="L1232" i="11" s="1"/>
  <c r="I1232" i="11"/>
  <c r="J1232" i="11" s="1"/>
  <c r="AA933" i="2"/>
  <c r="W933" i="2"/>
  <c r="X933" i="2"/>
  <c r="O933" i="2"/>
  <c r="S933" i="2"/>
  <c r="U933" i="2" s="1"/>
  <c r="V933" i="2" s="1"/>
  <c r="Q934" i="2"/>
  <c r="P934" i="2" s="1"/>
  <c r="A1235" i="11" l="1"/>
  <c r="G1234" i="11"/>
  <c r="I1233" i="11"/>
  <c r="J1233" i="11" s="1"/>
  <c r="K1233" i="11"/>
  <c r="L1233" i="11" s="1"/>
  <c r="W934" i="2"/>
  <c r="AA934" i="2"/>
  <c r="S934" i="2"/>
  <c r="U934" i="2" s="1"/>
  <c r="V934" i="2" s="1"/>
  <c r="O934" i="2"/>
  <c r="X934" i="2"/>
  <c r="Q935" i="2"/>
  <c r="P935" i="2" s="1"/>
  <c r="K1234" i="11" l="1"/>
  <c r="L1234" i="11" s="1"/>
  <c r="I1234" i="11"/>
  <c r="J1234" i="11" s="1"/>
  <c r="A1236" i="11"/>
  <c r="G1235" i="11"/>
  <c r="W935" i="2"/>
  <c r="AA935" i="2"/>
  <c r="O935" i="2"/>
  <c r="X935" i="2"/>
  <c r="S935" i="2"/>
  <c r="U935" i="2" s="1"/>
  <c r="V935" i="2" s="1"/>
  <c r="Q936" i="2"/>
  <c r="P936" i="2" s="1"/>
  <c r="K1235" i="11" l="1"/>
  <c r="L1235" i="11" s="1"/>
  <c r="I1235" i="11"/>
  <c r="J1235" i="11" s="1"/>
  <c r="A1237" i="11"/>
  <c r="G1236" i="11"/>
  <c r="S936" i="2"/>
  <c r="U936" i="2" s="1"/>
  <c r="V936" i="2" s="1"/>
  <c r="O936" i="2"/>
  <c r="W936" i="2"/>
  <c r="AA936" i="2"/>
  <c r="X936" i="2"/>
  <c r="Q937" i="2"/>
  <c r="P937" i="2" s="1"/>
  <c r="A1238" i="11" l="1"/>
  <c r="G1237" i="11"/>
  <c r="K1236" i="11"/>
  <c r="L1236" i="11" s="1"/>
  <c r="I1236" i="11"/>
  <c r="J1236" i="11" s="1"/>
  <c r="AA937" i="2"/>
  <c r="O937" i="2"/>
  <c r="W937" i="2"/>
  <c r="X937" i="2"/>
  <c r="S937" i="2"/>
  <c r="U937" i="2" s="1"/>
  <c r="V937" i="2" s="1"/>
  <c r="Q938" i="2"/>
  <c r="P938" i="2" s="1"/>
  <c r="K1237" i="11" l="1"/>
  <c r="L1237" i="11" s="1"/>
  <c r="I1237" i="11"/>
  <c r="J1237" i="11" s="1"/>
  <c r="A1239" i="11"/>
  <c r="G1238" i="11"/>
  <c r="X938" i="2"/>
  <c r="W938" i="2"/>
  <c r="AA938" i="2"/>
  <c r="O938" i="2"/>
  <c r="S938" i="2"/>
  <c r="U938" i="2" s="1"/>
  <c r="V938" i="2" s="1"/>
  <c r="Q939" i="2"/>
  <c r="P939" i="2" s="1"/>
  <c r="K1238" i="11" l="1"/>
  <c r="L1238" i="11" s="1"/>
  <c r="I1238" i="11"/>
  <c r="J1238" i="11" s="1"/>
  <c r="A1240" i="11"/>
  <c r="G1239" i="11"/>
  <c r="X939" i="2"/>
  <c r="O939" i="2"/>
  <c r="W939" i="2"/>
  <c r="S939" i="2"/>
  <c r="U939" i="2" s="1"/>
  <c r="V939" i="2" s="1"/>
  <c r="AA939" i="2"/>
  <c r="Q940" i="2"/>
  <c r="P940" i="2" s="1"/>
  <c r="K1239" i="11" l="1"/>
  <c r="L1239" i="11" s="1"/>
  <c r="I1239" i="11"/>
  <c r="J1239" i="11" s="1"/>
  <c r="A1241" i="11"/>
  <c r="G1240" i="11"/>
  <c r="AA940" i="2"/>
  <c r="S940" i="2"/>
  <c r="U940" i="2" s="1"/>
  <c r="V940" i="2" s="1"/>
  <c r="X940" i="2"/>
  <c r="O940" i="2"/>
  <c r="W940" i="2"/>
  <c r="Q941" i="2"/>
  <c r="P941" i="2" s="1"/>
  <c r="A1242" i="11" l="1"/>
  <c r="G1241" i="11"/>
  <c r="K1240" i="11"/>
  <c r="L1240" i="11" s="1"/>
  <c r="I1240" i="11"/>
  <c r="J1240" i="11" s="1"/>
  <c r="S941" i="2"/>
  <c r="U941" i="2" s="1"/>
  <c r="V941" i="2" s="1"/>
  <c r="O941" i="2"/>
  <c r="AA941" i="2"/>
  <c r="W941" i="2"/>
  <c r="X941" i="2"/>
  <c r="Q942" i="2"/>
  <c r="P942" i="2" s="1"/>
  <c r="K1241" i="11" l="1"/>
  <c r="L1241" i="11" s="1"/>
  <c r="I1241" i="11"/>
  <c r="J1241" i="11" s="1"/>
  <c r="A1243" i="11"/>
  <c r="G1242" i="11"/>
  <c r="AA942" i="2"/>
  <c r="S942" i="2"/>
  <c r="U942" i="2" s="1"/>
  <c r="V942" i="2" s="1"/>
  <c r="X942" i="2"/>
  <c r="W942" i="2"/>
  <c r="O942" i="2"/>
  <c r="Q943" i="2"/>
  <c r="P943" i="2" s="1"/>
  <c r="A1244" i="11" l="1"/>
  <c r="G1243" i="11"/>
  <c r="K1242" i="11"/>
  <c r="L1242" i="11" s="1"/>
  <c r="I1242" i="11"/>
  <c r="J1242" i="11" s="1"/>
  <c r="S943" i="2"/>
  <c r="U943" i="2" s="1"/>
  <c r="V943" i="2" s="1"/>
  <c r="AA943" i="2"/>
  <c r="O943" i="2"/>
  <c r="X943" i="2"/>
  <c r="W943" i="2"/>
  <c r="Q944" i="2"/>
  <c r="P944" i="2" s="1"/>
  <c r="K1243" i="11" l="1"/>
  <c r="L1243" i="11" s="1"/>
  <c r="I1243" i="11"/>
  <c r="J1243" i="11" s="1"/>
  <c r="A1245" i="11"/>
  <c r="G1244" i="11"/>
  <c r="O944" i="2"/>
  <c r="AA944" i="2"/>
  <c r="S944" i="2"/>
  <c r="U944" i="2" s="1"/>
  <c r="V944" i="2" s="1"/>
  <c r="X944" i="2"/>
  <c r="W944" i="2"/>
  <c r="Q945" i="2"/>
  <c r="P945" i="2" s="1"/>
  <c r="K1244" i="11" l="1"/>
  <c r="L1244" i="11" s="1"/>
  <c r="I1244" i="11"/>
  <c r="J1244" i="11" s="1"/>
  <c r="A1246" i="11"/>
  <c r="G1245" i="11"/>
  <c r="X945" i="2"/>
  <c r="W945" i="2"/>
  <c r="O945" i="2"/>
  <c r="AA945" i="2"/>
  <c r="S945" i="2"/>
  <c r="U945" i="2" s="1"/>
  <c r="V945" i="2" s="1"/>
  <c r="Q946" i="2"/>
  <c r="P946" i="2" s="1"/>
  <c r="K1245" i="11" l="1"/>
  <c r="L1245" i="11" s="1"/>
  <c r="I1245" i="11"/>
  <c r="J1245" i="11" s="1"/>
  <c r="A1247" i="11"/>
  <c r="G1246" i="11"/>
  <c r="X946" i="2"/>
  <c r="O946" i="2"/>
  <c r="AA946" i="2"/>
  <c r="S946" i="2"/>
  <c r="U946" i="2" s="1"/>
  <c r="V946" i="2" s="1"/>
  <c r="W946" i="2"/>
  <c r="Q947" i="2"/>
  <c r="P947" i="2" s="1"/>
  <c r="K1246" i="11" l="1"/>
  <c r="L1246" i="11" s="1"/>
  <c r="I1246" i="11"/>
  <c r="J1246" i="11" s="1"/>
  <c r="A1248" i="11"/>
  <c r="G1247" i="11"/>
  <c r="S947" i="2"/>
  <c r="U947" i="2" s="1"/>
  <c r="V947" i="2" s="1"/>
  <c r="AA947" i="2"/>
  <c r="W947" i="2"/>
  <c r="X947" i="2"/>
  <c r="O947" i="2"/>
  <c r="Q948" i="2"/>
  <c r="P948" i="2" s="1"/>
  <c r="K1247" i="11" l="1"/>
  <c r="L1247" i="11" s="1"/>
  <c r="I1247" i="11"/>
  <c r="J1247" i="11" s="1"/>
  <c r="A1249" i="11"/>
  <c r="G1248" i="11"/>
  <c r="S948" i="2"/>
  <c r="U948" i="2" s="1"/>
  <c r="V948" i="2" s="1"/>
  <c r="O948" i="2"/>
  <c r="AA948" i="2"/>
  <c r="X948" i="2"/>
  <c r="W948" i="2"/>
  <c r="Q949" i="2"/>
  <c r="P949" i="2" s="1"/>
  <c r="K1248" i="11" l="1"/>
  <c r="L1248" i="11" s="1"/>
  <c r="I1248" i="11"/>
  <c r="J1248" i="11" s="1"/>
  <c r="A1250" i="11"/>
  <c r="G1249" i="11"/>
  <c r="X949" i="2"/>
  <c r="O949" i="2"/>
  <c r="W949" i="2"/>
  <c r="S949" i="2"/>
  <c r="U949" i="2" s="1"/>
  <c r="V949" i="2" s="1"/>
  <c r="AA949" i="2"/>
  <c r="Q950" i="2"/>
  <c r="P950" i="2" s="1"/>
  <c r="K1249" i="11" l="1"/>
  <c r="L1249" i="11" s="1"/>
  <c r="I1249" i="11"/>
  <c r="J1249" i="11" s="1"/>
  <c r="A1251" i="11"/>
  <c r="G1250" i="11"/>
  <c r="X950" i="2"/>
  <c r="O950" i="2"/>
  <c r="S950" i="2"/>
  <c r="U950" i="2" s="1"/>
  <c r="V950" i="2" s="1"/>
  <c r="AA950" i="2"/>
  <c r="W950" i="2"/>
  <c r="Q951" i="2"/>
  <c r="P951" i="2" s="1"/>
  <c r="A1252" i="11" l="1"/>
  <c r="G1251" i="11"/>
  <c r="K1250" i="11"/>
  <c r="L1250" i="11" s="1"/>
  <c r="I1250" i="11"/>
  <c r="J1250" i="11" s="1"/>
  <c r="O951" i="2"/>
  <c r="W951" i="2"/>
  <c r="S951" i="2"/>
  <c r="U951" i="2" s="1"/>
  <c r="V951" i="2" s="1"/>
  <c r="X951" i="2"/>
  <c r="AA951" i="2"/>
  <c r="Q952" i="2"/>
  <c r="P952" i="2" s="1"/>
  <c r="A1253" i="11" l="1"/>
  <c r="G1252" i="11"/>
  <c r="K1251" i="11"/>
  <c r="L1251" i="11" s="1"/>
  <c r="I1251" i="11"/>
  <c r="J1251" i="11" s="1"/>
  <c r="W952" i="2"/>
  <c r="S952" i="2"/>
  <c r="U952" i="2" s="1"/>
  <c r="V952" i="2" s="1"/>
  <c r="X952" i="2"/>
  <c r="O952" i="2"/>
  <c r="AA952" i="2"/>
  <c r="Q953" i="2"/>
  <c r="P953" i="2" s="1"/>
  <c r="K1252" i="11" l="1"/>
  <c r="L1252" i="11" s="1"/>
  <c r="I1252" i="11"/>
  <c r="J1252" i="11" s="1"/>
  <c r="A1254" i="11"/>
  <c r="G1253" i="11"/>
  <c r="X953" i="2"/>
  <c r="W953" i="2"/>
  <c r="O953" i="2"/>
  <c r="AA953" i="2"/>
  <c r="S953" i="2"/>
  <c r="U953" i="2" s="1"/>
  <c r="V953" i="2" s="1"/>
  <c r="Q954" i="2"/>
  <c r="P954" i="2" s="1"/>
  <c r="K1253" i="11" l="1"/>
  <c r="L1253" i="11" s="1"/>
  <c r="I1253" i="11"/>
  <c r="J1253" i="11" s="1"/>
  <c r="A1255" i="11"/>
  <c r="G1254" i="11"/>
  <c r="X954" i="2"/>
  <c r="O954" i="2"/>
  <c r="AA954" i="2"/>
  <c r="W954" i="2"/>
  <c r="S954" i="2"/>
  <c r="U954" i="2" s="1"/>
  <c r="V954" i="2" s="1"/>
  <c r="Q955" i="2"/>
  <c r="P955" i="2" s="1"/>
  <c r="K1254" i="11" l="1"/>
  <c r="L1254" i="11" s="1"/>
  <c r="I1254" i="11"/>
  <c r="J1254" i="11" s="1"/>
  <c r="A1256" i="11"/>
  <c r="G1255" i="11"/>
  <c r="AA955" i="2"/>
  <c r="X955" i="2"/>
  <c r="W955" i="2"/>
  <c r="S955" i="2"/>
  <c r="U955" i="2" s="1"/>
  <c r="V955" i="2" s="1"/>
  <c r="O955" i="2"/>
  <c r="Q956" i="2"/>
  <c r="P956" i="2" s="1"/>
  <c r="K1255" i="11" l="1"/>
  <c r="L1255" i="11" s="1"/>
  <c r="I1255" i="11"/>
  <c r="J1255" i="11" s="1"/>
  <c r="A1257" i="11"/>
  <c r="G1256" i="11"/>
  <c r="X956" i="2"/>
  <c r="AA956" i="2"/>
  <c r="O956" i="2"/>
  <c r="W956" i="2"/>
  <c r="S956" i="2"/>
  <c r="U956" i="2" s="1"/>
  <c r="V956" i="2" s="1"/>
  <c r="Q957" i="2"/>
  <c r="P957" i="2" s="1"/>
  <c r="K1256" i="11" l="1"/>
  <c r="L1256" i="11" s="1"/>
  <c r="I1256" i="11"/>
  <c r="J1256" i="11" s="1"/>
  <c r="A1258" i="11"/>
  <c r="G1257" i="11"/>
  <c r="W957" i="2"/>
  <c r="X957" i="2"/>
  <c r="O957" i="2"/>
  <c r="S957" i="2"/>
  <c r="U957" i="2" s="1"/>
  <c r="V957" i="2" s="1"/>
  <c r="AA957" i="2"/>
  <c r="Q958" i="2"/>
  <c r="P958" i="2" s="1"/>
  <c r="K1257" i="11" l="1"/>
  <c r="L1257" i="11" s="1"/>
  <c r="I1257" i="11"/>
  <c r="J1257" i="11" s="1"/>
  <c r="A1259" i="11"/>
  <c r="G1258" i="11"/>
  <c r="O958" i="2"/>
  <c r="AA958" i="2"/>
  <c r="W958" i="2"/>
  <c r="S958" i="2"/>
  <c r="U958" i="2" s="1"/>
  <c r="V958" i="2" s="1"/>
  <c r="X958" i="2"/>
  <c r="Q959" i="2"/>
  <c r="P959" i="2" s="1"/>
  <c r="K1258" i="11" l="1"/>
  <c r="L1258" i="11" s="1"/>
  <c r="I1258" i="11"/>
  <c r="J1258" i="11" s="1"/>
  <c r="A1260" i="11"/>
  <c r="G1259" i="11"/>
  <c r="W959" i="2"/>
  <c r="X959" i="2"/>
  <c r="AA959" i="2"/>
  <c r="O959" i="2"/>
  <c r="S959" i="2"/>
  <c r="U959" i="2" s="1"/>
  <c r="V959" i="2" s="1"/>
  <c r="Q960" i="2"/>
  <c r="P960" i="2" s="1"/>
  <c r="I1259" i="11" l="1"/>
  <c r="J1259" i="11" s="1"/>
  <c r="K1259" i="11"/>
  <c r="L1259" i="11" s="1"/>
  <c r="A1261" i="11"/>
  <c r="G1260" i="11"/>
  <c r="S960" i="2"/>
  <c r="U960" i="2" s="1"/>
  <c r="O960" i="2"/>
  <c r="X960" i="2"/>
  <c r="AA960" i="2"/>
  <c r="W960" i="2"/>
  <c r="K1260" i="11" l="1"/>
  <c r="L1260" i="11" s="1"/>
  <c r="I1260" i="11"/>
  <c r="A1262" i="11"/>
  <c r="G1261" i="11"/>
  <c r="J1260" i="11"/>
  <c r="V960" i="2"/>
  <c r="R960" i="2"/>
  <c r="Q961" i="2" s="1"/>
  <c r="P961" i="2" s="1"/>
  <c r="A1263" i="11" l="1"/>
  <c r="G1262" i="11"/>
  <c r="K1261" i="11"/>
  <c r="L1261" i="11" s="1"/>
  <c r="I1261" i="11"/>
  <c r="J1261" i="11" s="1"/>
  <c r="AA961" i="2"/>
  <c r="O961" i="2"/>
  <c r="S961" i="2"/>
  <c r="U961" i="2" s="1"/>
  <c r="W961" i="2"/>
  <c r="X961" i="2"/>
  <c r="K1262" i="11" l="1"/>
  <c r="L1262" i="11" s="1"/>
  <c r="I1262" i="11"/>
  <c r="J1262" i="11" s="1"/>
  <c r="A1264" i="11"/>
  <c r="G1263" i="11"/>
  <c r="V961" i="2"/>
  <c r="R961" i="2"/>
  <c r="Q962" i="2" s="1"/>
  <c r="P962" i="2" s="1"/>
  <c r="A1265" i="11" l="1"/>
  <c r="G1264" i="11"/>
  <c r="K1263" i="11"/>
  <c r="L1263" i="11" s="1"/>
  <c r="I1263" i="11"/>
  <c r="J1263" i="11" s="1"/>
  <c r="X962" i="2"/>
  <c r="O962" i="2"/>
  <c r="W962" i="2"/>
  <c r="S962" i="2"/>
  <c r="U962" i="2" s="1"/>
  <c r="AA962" i="2"/>
  <c r="K1264" i="11" l="1"/>
  <c r="L1264" i="11" s="1"/>
  <c r="I1264" i="11"/>
  <c r="J1264" i="11" s="1"/>
  <c r="A1266" i="11"/>
  <c r="G1265" i="11"/>
  <c r="V962" i="2"/>
  <c r="R962" i="2"/>
  <c r="Q963" i="2" s="1"/>
  <c r="P963" i="2" s="1"/>
  <c r="K1265" i="11" l="1"/>
  <c r="L1265" i="11" s="1"/>
  <c r="I1265" i="11"/>
  <c r="J1265" i="11" s="1"/>
  <c r="A1267" i="11"/>
  <c r="G1266" i="11"/>
  <c r="AA963" i="2"/>
  <c r="W963" i="2"/>
  <c r="X963" i="2"/>
  <c r="O963" i="2"/>
  <c r="S963" i="2"/>
  <c r="U963" i="2" s="1"/>
  <c r="K1266" i="11" l="1"/>
  <c r="L1266" i="11" s="1"/>
  <c r="I1266" i="11"/>
  <c r="J1266" i="11" s="1"/>
  <c r="A1268" i="11"/>
  <c r="G1267" i="11"/>
  <c r="V963" i="2"/>
  <c r="R963" i="2"/>
  <c r="Q964" i="2" s="1"/>
  <c r="P964" i="2" s="1"/>
  <c r="K1267" i="11" l="1"/>
  <c r="L1267" i="11" s="1"/>
  <c r="I1267" i="11"/>
  <c r="J1267" i="11" s="1"/>
  <c r="A1269" i="11"/>
  <c r="G1268" i="11"/>
  <c r="W964" i="2"/>
  <c r="AA964" i="2"/>
  <c r="S964" i="2"/>
  <c r="U964" i="2" s="1"/>
  <c r="X964" i="2"/>
  <c r="O964" i="2"/>
  <c r="A1270" i="11" l="1"/>
  <c r="G1269" i="11"/>
  <c r="K1268" i="11"/>
  <c r="L1268" i="11" s="1"/>
  <c r="I1268" i="11"/>
  <c r="J1268" i="11" s="1"/>
  <c r="R964" i="2"/>
  <c r="Q965" i="2" s="1"/>
  <c r="P965" i="2" s="1"/>
  <c r="V964" i="2"/>
  <c r="K1269" i="11" l="1"/>
  <c r="L1269" i="11" s="1"/>
  <c r="I1269" i="11"/>
  <c r="J1269" i="11" s="1"/>
  <c r="A1271" i="11"/>
  <c r="G1270" i="11"/>
  <c r="X965" i="2"/>
  <c r="O965" i="2"/>
  <c r="W965" i="2"/>
  <c r="AA965" i="2"/>
  <c r="S965" i="2"/>
  <c r="U965" i="2" s="1"/>
  <c r="K1270" i="11" l="1"/>
  <c r="L1270" i="11" s="1"/>
  <c r="I1270" i="11"/>
  <c r="J1270" i="11" s="1"/>
  <c r="A1272" i="11"/>
  <c r="G1271" i="11"/>
  <c r="V965" i="2"/>
  <c r="R965" i="2"/>
  <c r="Q966" i="2" s="1"/>
  <c r="P966" i="2" s="1"/>
  <c r="A1273" i="11" l="1"/>
  <c r="G1272" i="11"/>
  <c r="K1271" i="11"/>
  <c r="L1271" i="11" s="1"/>
  <c r="I1271" i="11"/>
  <c r="J1271" i="11" s="1"/>
  <c r="W966" i="2"/>
  <c r="X966" i="2"/>
  <c r="AA966" i="2"/>
  <c r="O966" i="2"/>
  <c r="S966" i="2"/>
  <c r="U966" i="2" s="1"/>
  <c r="K1272" i="11" l="1"/>
  <c r="L1272" i="11" s="1"/>
  <c r="I1272" i="11"/>
  <c r="J1272" i="11" s="1"/>
  <c r="A1274" i="11"/>
  <c r="G1273" i="11"/>
  <c r="V966" i="2"/>
  <c r="R966" i="2"/>
  <c r="Q967" i="2" s="1"/>
  <c r="P967" i="2" s="1"/>
  <c r="I1273" i="11" l="1"/>
  <c r="J1273" i="11" s="1"/>
  <c r="K1273" i="11"/>
  <c r="L1273" i="11" s="1"/>
  <c r="A1275" i="11"/>
  <c r="G1274" i="11"/>
  <c r="AA967" i="2"/>
  <c r="S967" i="2"/>
  <c r="U967" i="2" s="1"/>
  <c r="O967" i="2"/>
  <c r="W967" i="2"/>
  <c r="X967" i="2"/>
  <c r="K1274" i="11" l="1"/>
  <c r="L1274" i="11" s="1"/>
  <c r="I1274" i="11"/>
  <c r="J1274" i="11" s="1"/>
  <c r="A1276" i="11"/>
  <c r="G1275" i="11"/>
  <c r="R967" i="2"/>
  <c r="Q968" i="2" s="1"/>
  <c r="P968" i="2" s="1"/>
  <c r="V967" i="2"/>
  <c r="A1277" i="11" l="1"/>
  <c r="G1276" i="11"/>
  <c r="K1275" i="11"/>
  <c r="L1275" i="11" s="1"/>
  <c r="I1275" i="11"/>
  <c r="J1275" i="11" s="1"/>
  <c r="AA968" i="2"/>
  <c r="X968" i="2"/>
  <c r="S968" i="2"/>
  <c r="U968" i="2" s="1"/>
  <c r="O968" i="2"/>
  <c r="W968" i="2"/>
  <c r="A1278" i="11" l="1"/>
  <c r="G1277" i="11"/>
  <c r="K1276" i="11"/>
  <c r="L1276" i="11" s="1"/>
  <c r="I1276" i="11"/>
  <c r="J1276" i="11" s="1"/>
  <c r="V968" i="2"/>
  <c r="R968" i="2"/>
  <c r="Q969" i="2" s="1"/>
  <c r="P969" i="2" s="1"/>
  <c r="A1279" i="11" l="1"/>
  <c r="G1278" i="11"/>
  <c r="K1277" i="11"/>
  <c r="L1277" i="11" s="1"/>
  <c r="I1277" i="11"/>
  <c r="J1277" i="11" s="1"/>
  <c r="AA969" i="2"/>
  <c r="X969" i="2"/>
  <c r="O969" i="2"/>
  <c r="S969" i="2"/>
  <c r="U969" i="2" s="1"/>
  <c r="W969" i="2"/>
  <c r="K1278" i="11" l="1"/>
  <c r="L1278" i="11" s="1"/>
  <c r="I1278" i="11"/>
  <c r="J1278" i="11" s="1"/>
  <c r="A1280" i="11"/>
  <c r="G1279" i="11"/>
  <c r="V969" i="2"/>
  <c r="R969" i="2"/>
  <c r="Q970" i="2" s="1"/>
  <c r="P970" i="2" s="1"/>
  <c r="K1279" i="11" l="1"/>
  <c r="L1279" i="11" s="1"/>
  <c r="I1279" i="11"/>
  <c r="J1279" i="11" s="1"/>
  <c r="A1281" i="11"/>
  <c r="G1280" i="11"/>
  <c r="X970" i="2"/>
  <c r="AA970" i="2"/>
  <c r="O970" i="2"/>
  <c r="S970" i="2"/>
  <c r="U970" i="2" s="1"/>
  <c r="W970" i="2"/>
  <c r="K1280" i="11" l="1"/>
  <c r="L1280" i="11" s="1"/>
  <c r="I1280" i="11"/>
  <c r="J1280" i="11" s="1"/>
  <c r="A1282" i="11"/>
  <c r="G1281" i="11"/>
  <c r="R970" i="2"/>
  <c r="Q971" i="2" s="1"/>
  <c r="P971" i="2" s="1"/>
  <c r="V970" i="2"/>
  <c r="K1281" i="11" l="1"/>
  <c r="L1281" i="11" s="1"/>
  <c r="I1281" i="11"/>
  <c r="J1281" i="11" s="1"/>
  <c r="A1283" i="11"/>
  <c r="G1282" i="11"/>
  <c r="S971" i="2"/>
  <c r="U971" i="2" s="1"/>
  <c r="AA971" i="2"/>
  <c r="X971" i="2"/>
  <c r="O971" i="2"/>
  <c r="W971" i="2"/>
  <c r="A1284" i="11" l="1"/>
  <c r="G1283" i="11"/>
  <c r="K1282" i="11"/>
  <c r="L1282" i="11" s="1"/>
  <c r="I1282" i="11"/>
  <c r="J1282" i="11" s="1"/>
  <c r="R971" i="2"/>
  <c r="Q972" i="2" s="1"/>
  <c r="P972" i="2" s="1"/>
  <c r="V971" i="2"/>
  <c r="I1283" i="11" l="1"/>
  <c r="J1283" i="11" s="1"/>
  <c r="K1283" i="11"/>
  <c r="L1283" i="11" s="1"/>
  <c r="A1285" i="11"/>
  <c r="G1284" i="11"/>
  <c r="W972" i="2"/>
  <c r="S972" i="2"/>
  <c r="U972" i="2" s="1"/>
  <c r="O972" i="2"/>
  <c r="AA972" i="2"/>
  <c r="X972" i="2"/>
  <c r="A1286" i="11" l="1"/>
  <c r="G1285" i="11"/>
  <c r="K1284" i="11"/>
  <c r="L1284" i="11" s="1"/>
  <c r="I1284" i="11"/>
  <c r="J1284" i="11" s="1"/>
  <c r="V972" i="2"/>
  <c r="R972" i="2"/>
  <c r="Q973" i="2" s="1"/>
  <c r="P973" i="2" s="1"/>
  <c r="K1285" i="11" l="1"/>
  <c r="L1285" i="11" s="1"/>
  <c r="I1285" i="11"/>
  <c r="J1285" i="11" s="1"/>
  <c r="A1287" i="11"/>
  <c r="G1286" i="11"/>
  <c r="S973" i="2"/>
  <c r="U973" i="2" s="1"/>
  <c r="W973" i="2"/>
  <c r="AA973" i="2"/>
  <c r="X973" i="2"/>
  <c r="O973" i="2"/>
  <c r="A1288" i="11" l="1"/>
  <c r="G1287" i="11"/>
  <c r="I1286" i="11"/>
  <c r="J1286" i="11" s="1"/>
  <c r="K1286" i="11"/>
  <c r="L1286" i="11" s="1"/>
  <c r="V973" i="2"/>
  <c r="R973" i="2"/>
  <c r="Q974" i="2" s="1"/>
  <c r="K1287" i="11" l="1"/>
  <c r="L1287" i="11" s="1"/>
  <c r="I1287" i="11"/>
  <c r="J1287" i="11" s="1"/>
  <c r="A1289" i="11"/>
  <c r="G1288" i="11"/>
  <c r="AA974" i="2"/>
  <c r="S974" i="2"/>
  <c r="U974" i="2" s="1"/>
  <c r="X974" i="2"/>
  <c r="O974" i="2"/>
  <c r="P974" i="2"/>
  <c r="W974" i="2"/>
  <c r="A1290" i="11" l="1"/>
  <c r="G1289" i="11"/>
  <c r="K1288" i="11"/>
  <c r="L1288" i="11" s="1"/>
  <c r="I1288" i="11"/>
  <c r="J1288" i="11" s="1"/>
  <c r="V974" i="2"/>
  <c r="R974" i="2"/>
  <c r="Q975" i="2" s="1"/>
  <c r="K1289" i="11" l="1"/>
  <c r="L1289" i="11" s="1"/>
  <c r="I1289" i="11"/>
  <c r="J1289" i="11" s="1"/>
  <c r="G1291" i="11"/>
  <c r="G1290" i="11"/>
  <c r="X975" i="2"/>
  <c r="S975" i="2"/>
  <c r="U975" i="2" s="1"/>
  <c r="P975" i="2"/>
  <c r="W975" i="2"/>
  <c r="AA975" i="2"/>
  <c r="O975" i="2"/>
  <c r="K1290" i="11" l="1"/>
  <c r="L1290" i="11" s="1"/>
  <c r="L1291" i="11" s="1"/>
  <c r="I1290" i="11"/>
  <c r="J1290" i="11" s="1"/>
  <c r="K1291" i="11"/>
  <c r="S5" i="11" s="1"/>
  <c r="R6" i="11" s="1"/>
  <c r="Q7" i="11" s="1"/>
  <c r="I1291" i="11"/>
  <c r="S4" i="11" s="1"/>
  <c r="V975" i="2"/>
  <c r="R975" i="2"/>
  <c r="Q976" i="2" s="1"/>
  <c r="J1291" i="11" l="1"/>
  <c r="P976" i="2"/>
  <c r="X976" i="2"/>
  <c r="S976" i="2"/>
  <c r="U976" i="2" s="1"/>
  <c r="W976" i="2"/>
  <c r="O976" i="2"/>
  <c r="AA976" i="2"/>
  <c r="R976" i="2" l="1"/>
  <c r="Q977" i="2" s="1"/>
  <c r="V976" i="2"/>
  <c r="P977" i="2" l="1"/>
  <c r="W977" i="2"/>
  <c r="X977" i="2"/>
  <c r="AA977" i="2"/>
  <c r="O977" i="2"/>
  <c r="S977" i="2"/>
  <c r="U977" i="2" s="1"/>
  <c r="R977" i="2" l="1"/>
  <c r="Q978" i="2" s="1"/>
  <c r="V977" i="2"/>
  <c r="P978" i="2" l="1"/>
  <c r="X978" i="2"/>
  <c r="AA978" i="2"/>
  <c r="O978" i="2"/>
  <c r="W978" i="2"/>
  <c r="S978" i="2"/>
  <c r="U978" i="2" s="1"/>
  <c r="V978" i="2" l="1"/>
  <c r="R978" i="2"/>
  <c r="Q979" i="2" s="1"/>
  <c r="P979" i="2" l="1"/>
  <c r="W979" i="2"/>
  <c r="X979" i="2"/>
  <c r="O979" i="2"/>
  <c r="S979" i="2"/>
  <c r="U979" i="2" s="1"/>
  <c r="AA979" i="2"/>
  <c r="V979" i="2" l="1"/>
  <c r="R979" i="2"/>
  <c r="Q980" i="2" s="1"/>
  <c r="P980" i="2" l="1"/>
  <c r="AA980" i="2"/>
  <c r="W980" i="2"/>
  <c r="O980" i="2"/>
  <c r="X980" i="2"/>
  <c r="S980" i="2"/>
  <c r="U980" i="2" s="1"/>
  <c r="V980" i="2" l="1"/>
  <c r="R980" i="2"/>
  <c r="Q981" i="2" s="1"/>
  <c r="P981" i="2" l="1"/>
  <c r="AA981" i="2"/>
  <c r="X981" i="2"/>
  <c r="W981" i="2"/>
  <c r="O981" i="2"/>
  <c r="S981" i="2"/>
  <c r="U981" i="2" s="1"/>
  <c r="R981" i="2" l="1"/>
  <c r="Q982" i="2" s="1"/>
  <c r="V981" i="2"/>
  <c r="P982" i="2" l="1"/>
  <c r="W982" i="2"/>
  <c r="AA982" i="2"/>
  <c r="S982" i="2"/>
  <c r="U982" i="2" s="1"/>
  <c r="O982" i="2"/>
  <c r="X982" i="2"/>
  <c r="R982" i="2" l="1"/>
  <c r="Q983" i="2" s="1"/>
  <c r="V982" i="2"/>
  <c r="P983" i="2" l="1"/>
  <c r="S983" i="2"/>
  <c r="U983" i="2" s="1"/>
  <c r="X983" i="2"/>
  <c r="W983" i="2"/>
  <c r="O983" i="2"/>
  <c r="AA983" i="2"/>
  <c r="R983" i="2" l="1"/>
  <c r="Q984" i="2" s="1"/>
  <c r="V983" i="2"/>
  <c r="P984" i="2" l="1"/>
  <c r="W984" i="2"/>
  <c r="S984" i="2"/>
  <c r="U984" i="2" s="1"/>
  <c r="X984" i="2"/>
  <c r="O984" i="2"/>
  <c r="AA984" i="2"/>
  <c r="V984" i="2" l="1"/>
  <c r="R984" i="2"/>
  <c r="Q985" i="2" s="1"/>
  <c r="P985" i="2" l="1"/>
  <c r="W985" i="2"/>
  <c r="X985" i="2"/>
  <c r="AA985" i="2"/>
  <c r="S985" i="2"/>
  <c r="U985" i="2" s="1"/>
  <c r="O985" i="2"/>
  <c r="R985" i="2" l="1"/>
  <c r="Q986" i="2" s="1"/>
  <c r="V985" i="2"/>
  <c r="P986" i="2" l="1"/>
  <c r="W986" i="2"/>
  <c r="S986" i="2"/>
  <c r="U986" i="2" s="1"/>
  <c r="O986" i="2"/>
  <c r="X986" i="2"/>
  <c r="AA986" i="2"/>
  <c r="R986" i="2" l="1"/>
  <c r="Q987" i="2" s="1"/>
  <c r="V986" i="2"/>
  <c r="P987" i="2" l="1"/>
  <c r="W987" i="2"/>
  <c r="AA987" i="2"/>
  <c r="X987" i="2"/>
  <c r="S987" i="2"/>
  <c r="U987" i="2" s="1"/>
  <c r="O987" i="2"/>
  <c r="R987" i="2" l="1"/>
  <c r="Q988" i="2" s="1"/>
  <c r="V987" i="2"/>
  <c r="P988" i="2" l="1"/>
  <c r="AA988" i="2"/>
  <c r="W988" i="2"/>
  <c r="S988" i="2"/>
  <c r="U988" i="2" s="1"/>
  <c r="X988" i="2"/>
  <c r="O988" i="2"/>
  <c r="V988" i="2" l="1"/>
  <c r="R988" i="2"/>
  <c r="Q989" i="2" s="1"/>
  <c r="P989" i="2" l="1"/>
  <c r="AA989" i="2"/>
  <c r="X989" i="2"/>
  <c r="W989" i="2"/>
  <c r="S989" i="2"/>
  <c r="U989" i="2" s="1"/>
  <c r="O989" i="2"/>
  <c r="R989" i="2" l="1"/>
  <c r="Q990" i="2" s="1"/>
  <c r="V989" i="2"/>
  <c r="P990" i="2" l="1"/>
  <c r="S990" i="2"/>
  <c r="U990" i="2" s="1"/>
  <c r="W990" i="2"/>
  <c r="AA990" i="2"/>
  <c r="X990" i="2"/>
  <c r="O990" i="2"/>
  <c r="R990" i="2" l="1"/>
  <c r="Q991" i="2" s="1"/>
  <c r="V990" i="2"/>
  <c r="P991" i="2" l="1"/>
  <c r="W991" i="2"/>
  <c r="S991" i="2"/>
  <c r="U991" i="2" s="1"/>
  <c r="O991" i="2"/>
  <c r="AA991" i="2"/>
  <c r="X991" i="2"/>
  <c r="R991" i="2" l="1"/>
  <c r="Q992" i="2" s="1"/>
  <c r="V991" i="2"/>
  <c r="P992" i="2" l="1"/>
  <c r="X992" i="2"/>
  <c r="W992" i="2"/>
  <c r="S992" i="2"/>
  <c r="U992" i="2" s="1"/>
  <c r="O992" i="2"/>
  <c r="AA992" i="2"/>
  <c r="R992" i="2" l="1"/>
  <c r="Q993" i="2" s="1"/>
  <c r="V992" i="2"/>
  <c r="P993" i="2" l="1"/>
  <c r="W993" i="2"/>
  <c r="O993" i="2"/>
  <c r="AA993" i="2"/>
  <c r="S993" i="2"/>
  <c r="U993" i="2" s="1"/>
  <c r="X993" i="2"/>
  <c r="R993" i="2" l="1"/>
  <c r="Q994" i="2" s="1"/>
  <c r="V993" i="2"/>
  <c r="P994" i="2" l="1"/>
  <c r="W994" i="2"/>
  <c r="S994" i="2"/>
  <c r="U994" i="2" s="1"/>
  <c r="AA994" i="2"/>
  <c r="X994" i="2"/>
  <c r="O994" i="2"/>
  <c r="V994" i="2" l="1"/>
  <c r="R994" i="2"/>
  <c r="Q995" i="2" s="1"/>
  <c r="P995" i="2" l="1"/>
  <c r="W995" i="2"/>
  <c r="S995" i="2"/>
  <c r="U995" i="2" s="1"/>
  <c r="X995" i="2"/>
  <c r="O995" i="2"/>
  <c r="AA995" i="2"/>
  <c r="V995" i="2" l="1"/>
  <c r="R995" i="2"/>
  <c r="Q996" i="2" s="1"/>
  <c r="P996" i="2" l="1"/>
  <c r="AA996" i="2"/>
  <c r="S996" i="2"/>
  <c r="U996" i="2" s="1"/>
  <c r="O996" i="2"/>
  <c r="W996" i="2"/>
  <c r="X996" i="2"/>
  <c r="V996" i="2" l="1"/>
  <c r="R996" i="2"/>
  <c r="Q997" i="2" s="1"/>
  <c r="P997" i="2" l="1"/>
  <c r="X997" i="2"/>
  <c r="O997" i="2"/>
  <c r="W997" i="2"/>
  <c r="S997" i="2"/>
  <c r="U997" i="2" s="1"/>
  <c r="AA997" i="2"/>
  <c r="V997" i="2" l="1"/>
  <c r="R997" i="2"/>
  <c r="Q998" i="2" s="1"/>
  <c r="P998" i="2" l="1"/>
  <c r="X998" i="2"/>
  <c r="W998" i="2"/>
  <c r="AA998" i="2"/>
  <c r="S998" i="2"/>
  <c r="U998" i="2" s="1"/>
  <c r="O998" i="2"/>
  <c r="V998" i="2" l="1"/>
  <c r="R998" i="2"/>
  <c r="Q999" i="2" s="1"/>
  <c r="P999" i="2" l="1"/>
  <c r="X999" i="2"/>
  <c r="W999" i="2"/>
  <c r="S999" i="2"/>
  <c r="U999" i="2" s="1"/>
  <c r="AA999" i="2"/>
  <c r="O999" i="2"/>
  <c r="R999" i="2" l="1"/>
  <c r="Q1000" i="2" s="1"/>
  <c r="V999" i="2"/>
  <c r="P1000" i="2" l="1"/>
  <c r="X1000" i="2"/>
  <c r="S1000" i="2"/>
  <c r="U1000" i="2" s="1"/>
  <c r="W1000" i="2"/>
  <c r="O1000" i="2"/>
  <c r="AA1000" i="2"/>
  <c r="R1000" i="2" l="1"/>
  <c r="Q1001" i="2" s="1"/>
  <c r="V1000" i="2"/>
  <c r="P1001" i="2" l="1"/>
  <c r="W1001" i="2"/>
  <c r="S1001" i="2"/>
  <c r="U1001" i="2" s="1"/>
  <c r="O1001" i="2"/>
  <c r="AA1001" i="2"/>
  <c r="X1001" i="2"/>
  <c r="V1001" i="2" l="1"/>
  <c r="R1001" i="2"/>
  <c r="Q1002" i="2" s="1"/>
  <c r="P1002" i="2" l="1"/>
  <c r="AA1002" i="2"/>
  <c r="S1002" i="2"/>
  <c r="U1002" i="2" s="1"/>
  <c r="W1002" i="2"/>
  <c r="X1002" i="2"/>
  <c r="O1002" i="2"/>
  <c r="V1002" i="2" l="1"/>
  <c r="R1002" i="2"/>
  <c r="Q1003" i="2" s="1"/>
  <c r="P1003" i="2" l="1"/>
  <c r="X1003" i="2"/>
  <c r="O1003" i="2"/>
  <c r="W1003" i="2"/>
  <c r="AA1003" i="2"/>
  <c r="S1003" i="2"/>
  <c r="U1003" i="2" s="1"/>
  <c r="R1003" i="2" l="1"/>
  <c r="Q1004" i="2" s="1"/>
  <c r="V1003" i="2"/>
  <c r="P1004" i="2" l="1"/>
  <c r="S1004" i="2"/>
  <c r="U1004" i="2" s="1"/>
  <c r="W1004" i="2"/>
  <c r="AA1004" i="2"/>
  <c r="O1004" i="2"/>
  <c r="X1004" i="2"/>
  <c r="V1004" i="2" l="1"/>
  <c r="R1004" i="2"/>
  <c r="Q1005" i="2" s="1"/>
  <c r="P1005" i="2" l="1"/>
  <c r="W1005" i="2"/>
  <c r="AA1005" i="2"/>
  <c r="O1005" i="2"/>
  <c r="S1005" i="2"/>
  <c r="U1005" i="2" s="1"/>
  <c r="X1005" i="2"/>
  <c r="V1005" i="2" l="1"/>
  <c r="R1005" i="2"/>
  <c r="Q1006" i="2" s="1"/>
  <c r="P1006" i="2" l="1"/>
  <c r="X1006" i="2"/>
  <c r="W1006" i="2"/>
  <c r="S1006" i="2"/>
  <c r="U1006" i="2" s="1"/>
  <c r="O1006" i="2"/>
  <c r="AA1006" i="2"/>
  <c r="V1006" i="2" l="1"/>
  <c r="R1006" i="2"/>
  <c r="Q1007" i="2" s="1"/>
  <c r="P1007" i="2" l="1"/>
  <c r="X1007" i="2"/>
  <c r="W1007" i="2"/>
  <c r="S1007" i="2"/>
  <c r="U1007" i="2" s="1"/>
  <c r="O1007" i="2"/>
  <c r="AA1007" i="2"/>
  <c r="V1007" i="2" l="1"/>
  <c r="R1007" i="2"/>
  <c r="Q1008" i="2" s="1"/>
  <c r="P1008" i="2" l="1"/>
  <c r="X1008" i="2"/>
  <c r="AA1008" i="2"/>
  <c r="O1008" i="2"/>
  <c r="W1008" i="2"/>
  <c r="S1008" i="2"/>
  <c r="U1008" i="2" s="1"/>
  <c r="R1008" i="2" l="1"/>
  <c r="Q1009" i="2" s="1"/>
  <c r="V1008" i="2"/>
  <c r="P1009" i="2" l="1"/>
  <c r="S1009" i="2"/>
  <c r="U1009" i="2" s="1"/>
  <c r="X1009" i="2"/>
  <c r="AA1009" i="2"/>
  <c r="O1009" i="2"/>
  <c r="W1009" i="2"/>
  <c r="V1009" i="2" l="1"/>
  <c r="R1009" i="2"/>
  <c r="Q1010" i="2" s="1"/>
  <c r="P1010" i="2" l="1"/>
  <c r="AA1010" i="2"/>
  <c r="O1010" i="2"/>
  <c r="S1010" i="2"/>
  <c r="U1010" i="2" s="1"/>
  <c r="W1010" i="2"/>
  <c r="X1010" i="2"/>
  <c r="V1010" i="2" l="1"/>
  <c r="R1010" i="2"/>
  <c r="Q1011" i="2" s="1"/>
  <c r="P1011" i="2" l="1"/>
  <c r="O1011" i="2"/>
  <c r="S1011" i="2"/>
  <c r="U1011" i="2" s="1"/>
  <c r="W1011" i="2"/>
  <c r="X1011" i="2"/>
  <c r="AA1011" i="2"/>
  <c r="V1011" i="2" l="1"/>
  <c r="R1011" i="2"/>
  <c r="Q1012" i="2" s="1"/>
  <c r="P1012" i="2" l="1"/>
  <c r="AA1012" i="2"/>
  <c r="O1012" i="2"/>
  <c r="W1012" i="2"/>
  <c r="X1012" i="2"/>
  <c r="S1012" i="2"/>
  <c r="U1012" i="2" s="1"/>
  <c r="R1012" i="2" l="1"/>
  <c r="Q1013" i="2" s="1"/>
  <c r="V1012" i="2"/>
  <c r="P1013" i="2" l="1"/>
  <c r="AA1013" i="2"/>
  <c r="W1013" i="2"/>
  <c r="X1013" i="2"/>
  <c r="O1013" i="2"/>
  <c r="S1013" i="2"/>
  <c r="U1013" i="2" s="1"/>
  <c r="R1013" i="2" l="1"/>
  <c r="Q1014" i="2" s="1"/>
  <c r="V1013" i="2"/>
  <c r="P1014" i="2" l="1"/>
  <c r="S1014" i="2"/>
  <c r="U1014" i="2" s="1"/>
  <c r="W1014" i="2"/>
  <c r="O1014" i="2"/>
  <c r="X1014" i="2"/>
  <c r="AA1014" i="2"/>
  <c r="V1014" i="2" l="1"/>
  <c r="R1014" i="2"/>
  <c r="Q1015" i="2" s="1"/>
  <c r="P1015" i="2" l="1"/>
  <c r="X1015" i="2"/>
  <c r="AA1015" i="2"/>
  <c r="S1015" i="2"/>
  <c r="U1015" i="2" s="1"/>
  <c r="O1015" i="2"/>
  <c r="W1015" i="2"/>
  <c r="V1015" i="2" l="1"/>
  <c r="R1015" i="2"/>
  <c r="Q1016" i="2" s="1"/>
  <c r="P1016" i="2" l="1"/>
  <c r="X1016" i="2"/>
  <c r="S1016" i="2"/>
  <c r="U1016" i="2" s="1"/>
  <c r="W1016" i="2"/>
  <c r="AA1016" i="2"/>
  <c r="O1016" i="2"/>
  <c r="V1016" i="2" l="1"/>
  <c r="R1016" i="2"/>
  <c r="Q1017" i="2" s="1"/>
  <c r="P1017" i="2" l="1"/>
  <c r="W1017" i="2"/>
  <c r="S1017" i="2"/>
  <c r="U1017" i="2" s="1"/>
  <c r="X1017" i="2"/>
  <c r="AA1017" i="2"/>
  <c r="O1017" i="2"/>
  <c r="V1017" i="2" l="1"/>
  <c r="R1017" i="2"/>
  <c r="Q1018" i="2" s="1"/>
  <c r="P1018" i="2" l="1"/>
  <c r="AA1018" i="2"/>
  <c r="O1018" i="2"/>
  <c r="X1018" i="2"/>
  <c r="S1018" i="2"/>
  <c r="U1018" i="2" s="1"/>
  <c r="W1018" i="2"/>
  <c r="V1018" i="2" l="1"/>
  <c r="R1018" i="2"/>
  <c r="Q1019" i="2" s="1"/>
  <c r="P1019" i="2" l="1"/>
  <c r="W1019" i="2"/>
  <c r="X1019" i="2"/>
  <c r="O1019" i="2"/>
  <c r="S1019" i="2"/>
  <c r="U1019" i="2" s="1"/>
  <c r="AA1019" i="2"/>
  <c r="V1019" i="2" l="1"/>
  <c r="R1019" i="2"/>
  <c r="Q1020" i="2" s="1"/>
  <c r="P1020" i="2" l="1"/>
  <c r="S1020" i="2"/>
  <c r="U1020" i="2" s="1"/>
  <c r="O1020" i="2"/>
  <c r="X1020" i="2"/>
  <c r="AA1020" i="2"/>
  <c r="W1020" i="2"/>
  <c r="V1020" i="2" l="1"/>
  <c r="R1020" i="2"/>
  <c r="Q1021" i="2" s="1"/>
  <c r="P1021" i="2" l="1"/>
  <c r="W1021" i="2"/>
  <c r="S1021" i="2"/>
  <c r="U1021" i="2" s="1"/>
  <c r="AA1021" i="2"/>
  <c r="X1021" i="2"/>
  <c r="O1021" i="2"/>
  <c r="R1021" i="2" l="1"/>
  <c r="Q1022" i="2" s="1"/>
  <c r="V1021" i="2"/>
  <c r="P1022" i="2" l="1"/>
  <c r="W1022" i="2"/>
  <c r="X1022" i="2"/>
  <c r="S1022" i="2"/>
  <c r="U1022" i="2" s="1"/>
  <c r="AA1022" i="2"/>
  <c r="O1022" i="2"/>
  <c r="R1022" i="2" l="1"/>
  <c r="Q1023" i="2" s="1"/>
  <c r="V1022" i="2"/>
  <c r="P1023" i="2" l="1"/>
  <c r="X1023" i="2"/>
  <c r="S1023" i="2"/>
  <c r="U1023" i="2" s="1"/>
  <c r="O1023" i="2"/>
  <c r="AA1023" i="2"/>
  <c r="W1023" i="2"/>
  <c r="R1023" i="2" l="1"/>
  <c r="Q1024" i="2" s="1"/>
  <c r="V1023" i="2"/>
  <c r="P1024" i="2" l="1"/>
  <c r="W1024" i="2"/>
  <c r="X1024" i="2"/>
  <c r="S1024" i="2"/>
  <c r="U1024" i="2" s="1"/>
  <c r="O1024" i="2"/>
  <c r="AA1024" i="2"/>
  <c r="V1024" i="2" l="1"/>
  <c r="R1024" i="2"/>
  <c r="Q1025" i="2" s="1"/>
  <c r="P1025" i="2" l="1"/>
  <c r="AA1025" i="2"/>
  <c r="W1025" i="2"/>
  <c r="X1025" i="2"/>
  <c r="S1025" i="2"/>
  <c r="U1025" i="2" s="1"/>
  <c r="O1025" i="2"/>
  <c r="V1025" i="2" l="1"/>
  <c r="R1025" i="2"/>
  <c r="Q1026" i="2" s="1"/>
  <c r="P1026" i="2" l="1"/>
  <c r="AA1026" i="2"/>
  <c r="W1026" i="2"/>
  <c r="O1026" i="2"/>
  <c r="X1026" i="2"/>
  <c r="S1026" i="2"/>
  <c r="U1026" i="2" s="1"/>
  <c r="V1026" i="2" l="1"/>
  <c r="R1026" i="2"/>
  <c r="Q1027" i="2" s="1"/>
  <c r="P1027" i="2" l="1"/>
  <c r="X1027" i="2"/>
  <c r="S1027" i="2"/>
  <c r="U1027" i="2" s="1"/>
  <c r="O1027" i="2"/>
  <c r="AA1027" i="2"/>
  <c r="W1027" i="2"/>
  <c r="R1027" i="2" l="1"/>
  <c r="Q1028" i="2" s="1"/>
  <c r="V1027" i="2"/>
  <c r="P1028" i="2" l="1"/>
  <c r="S1028" i="2"/>
  <c r="U1028" i="2" s="1"/>
  <c r="AA1028" i="2"/>
  <c r="O1028" i="2"/>
  <c r="W1028" i="2"/>
  <c r="X1028" i="2"/>
  <c r="R1028" i="2" l="1"/>
  <c r="Q1029" i="2" s="1"/>
  <c r="V1028" i="2"/>
  <c r="P1029" i="2" l="1"/>
  <c r="AA1029" i="2"/>
  <c r="X1029" i="2"/>
  <c r="W1029" i="2"/>
  <c r="O1029" i="2"/>
  <c r="S1029" i="2"/>
  <c r="U1029" i="2" s="1"/>
  <c r="R1029" i="2" l="1"/>
  <c r="Q1030" i="2" s="1"/>
  <c r="V1029" i="2"/>
  <c r="P1030" i="2" l="1"/>
  <c r="S1030" i="2"/>
  <c r="U1030" i="2" s="1"/>
  <c r="O1030" i="2"/>
  <c r="X1030" i="2"/>
  <c r="W1030" i="2"/>
  <c r="AA1030" i="2"/>
  <c r="V1030" i="2" l="1"/>
  <c r="R1030" i="2"/>
  <c r="Q1031" i="2" s="1"/>
  <c r="P1031" i="2" l="1"/>
  <c r="X1031" i="2"/>
  <c r="S1031" i="2"/>
  <c r="U1031" i="2" s="1"/>
  <c r="W1031" i="2"/>
  <c r="AA1031" i="2"/>
  <c r="O1031" i="2"/>
  <c r="R1031" i="2" l="1"/>
  <c r="Q1032" i="2" s="1"/>
  <c r="V1031" i="2"/>
  <c r="P1032" i="2" l="1"/>
  <c r="S1032" i="2"/>
  <c r="U1032" i="2" s="1"/>
  <c r="W1032" i="2"/>
  <c r="O1032" i="2"/>
  <c r="AA1032" i="2"/>
  <c r="X1032" i="2"/>
  <c r="V1032" i="2" l="1"/>
  <c r="R1032" i="2"/>
  <c r="Q1033" i="2" s="1"/>
  <c r="P1033" i="2" l="1"/>
  <c r="S1033" i="2"/>
  <c r="U1033" i="2" s="1"/>
  <c r="O1033" i="2"/>
  <c r="AA1033" i="2"/>
  <c r="W1033" i="2"/>
  <c r="X1033" i="2"/>
  <c r="V1033" i="2" l="1"/>
  <c r="R1033" i="2"/>
  <c r="Q1034" i="2" s="1"/>
  <c r="P1034" i="2" l="1"/>
  <c r="W1034" i="2"/>
  <c r="O1034" i="2"/>
  <c r="AA1034" i="2"/>
  <c r="S1034" i="2"/>
  <c r="U1034" i="2" s="1"/>
  <c r="X1034" i="2"/>
  <c r="V1034" i="2" l="1"/>
  <c r="R1034" i="2"/>
  <c r="Q1035" i="2" s="1"/>
  <c r="P1035" i="2" l="1"/>
  <c r="AA1035" i="2"/>
  <c r="W1035" i="2"/>
  <c r="X1035" i="2"/>
  <c r="O1035" i="2"/>
  <c r="S1035" i="2"/>
  <c r="U1035" i="2" s="1"/>
  <c r="V1035" i="2" l="1"/>
  <c r="R1035" i="2"/>
  <c r="Q1036" i="2" s="1"/>
  <c r="P1036" i="2" l="1"/>
  <c r="S1036" i="2"/>
  <c r="U1036" i="2" s="1"/>
  <c r="AA1036" i="2"/>
  <c r="W1036" i="2"/>
  <c r="O1036" i="2"/>
  <c r="X1036" i="2"/>
  <c r="R1036" i="2" l="1"/>
  <c r="Q1037" i="2" s="1"/>
  <c r="V1036" i="2"/>
  <c r="P1037" i="2" l="1"/>
  <c r="S1037" i="2"/>
  <c r="U1037" i="2" s="1"/>
  <c r="X1037" i="2"/>
  <c r="O1037" i="2"/>
  <c r="W1037" i="2"/>
  <c r="AA1037" i="2"/>
  <c r="V1037" i="2" l="1"/>
  <c r="R1037" i="2"/>
  <c r="Q1038" i="2" s="1"/>
  <c r="P1038" i="2" l="1"/>
  <c r="W1038" i="2"/>
  <c r="S1038" i="2"/>
  <c r="U1038" i="2" s="1"/>
  <c r="AA1038" i="2"/>
  <c r="O1038" i="2"/>
  <c r="X1038" i="2"/>
  <c r="R1038" i="2" l="1"/>
  <c r="Q1039" i="2" s="1"/>
  <c r="V1038" i="2"/>
  <c r="P1039" i="2" l="1"/>
  <c r="X1039" i="2"/>
  <c r="S1039" i="2"/>
  <c r="U1039" i="2" s="1"/>
  <c r="O1039" i="2"/>
  <c r="W1039" i="2"/>
  <c r="AA1039" i="2"/>
  <c r="R1039" i="2" l="1"/>
  <c r="Q1040" i="2" s="1"/>
  <c r="V1039" i="2"/>
  <c r="P1040" i="2" l="1"/>
  <c r="W1040" i="2"/>
  <c r="S1040" i="2"/>
  <c r="U1040" i="2" s="1"/>
  <c r="AA1040" i="2"/>
  <c r="O1040" i="2"/>
  <c r="X1040" i="2"/>
  <c r="V1040" i="2" l="1"/>
  <c r="R1040" i="2"/>
  <c r="Q1041" i="2" s="1"/>
  <c r="P1041" i="2" l="1"/>
  <c r="S1041" i="2"/>
  <c r="U1041" i="2" s="1"/>
  <c r="X1041" i="2"/>
  <c r="AA1041" i="2"/>
  <c r="O1041" i="2"/>
  <c r="W1041" i="2"/>
  <c r="R1041" i="2" l="1"/>
  <c r="Q1042" i="2" s="1"/>
  <c r="V1041" i="2"/>
  <c r="P1042" i="2" l="1"/>
  <c r="S1042" i="2"/>
  <c r="U1042" i="2" s="1"/>
  <c r="AA1042" i="2"/>
  <c r="O1042" i="2"/>
  <c r="W1042" i="2"/>
  <c r="X1042" i="2"/>
  <c r="V1042" i="2" l="1"/>
  <c r="R1042" i="2"/>
  <c r="Q1043" i="2" s="1"/>
  <c r="P1043" i="2" l="1"/>
  <c r="S1043" i="2"/>
  <c r="U1043" i="2" s="1"/>
  <c r="O1043" i="2"/>
  <c r="W1043" i="2"/>
  <c r="AA1043" i="2"/>
  <c r="X1043" i="2"/>
  <c r="R1043" i="2" l="1"/>
  <c r="Q1044" i="2" s="1"/>
  <c r="V1043" i="2"/>
  <c r="P1044" i="2" l="1"/>
  <c r="AA1044" i="2"/>
  <c r="O1044" i="2"/>
  <c r="X1044" i="2"/>
  <c r="W1044" i="2"/>
  <c r="S1044" i="2"/>
  <c r="U1044" i="2" s="1"/>
  <c r="V1044" i="2" l="1"/>
  <c r="R1044" i="2"/>
  <c r="Q1045" i="2" s="1"/>
  <c r="P1045" i="2" l="1"/>
  <c r="AA1045" i="2"/>
  <c r="O1045" i="2"/>
  <c r="S1045" i="2"/>
  <c r="U1045" i="2" s="1"/>
  <c r="X1045" i="2"/>
  <c r="W1045" i="2"/>
  <c r="V1045" i="2" l="1"/>
  <c r="R1045" i="2"/>
  <c r="Q1046" i="2" s="1"/>
  <c r="P1046" i="2" l="1"/>
  <c r="X1046" i="2"/>
  <c r="W1046" i="2"/>
  <c r="S1046" i="2"/>
  <c r="U1046" i="2" s="1"/>
  <c r="O1046" i="2"/>
  <c r="AA1046" i="2"/>
  <c r="V1046" i="2" l="1"/>
  <c r="R1046" i="2"/>
  <c r="Q1047" i="2" s="1"/>
  <c r="P1047" i="2" l="1"/>
  <c r="S1047" i="2"/>
  <c r="U1047" i="2" s="1"/>
  <c r="AA1047" i="2"/>
  <c r="X1047" i="2"/>
  <c r="W1047" i="2"/>
  <c r="O1047" i="2"/>
  <c r="R1047" i="2" l="1"/>
  <c r="Q1048" i="2" s="1"/>
  <c r="V1047" i="2"/>
  <c r="P1048" i="2" l="1"/>
  <c r="W1048" i="2"/>
  <c r="S1048" i="2"/>
  <c r="U1048" i="2" s="1"/>
  <c r="AA1048" i="2"/>
  <c r="X1048" i="2"/>
  <c r="O1048" i="2"/>
  <c r="V1048" i="2" l="1"/>
  <c r="R1048" i="2"/>
  <c r="Q1049" i="2" s="1"/>
  <c r="O1049" i="2" l="1"/>
  <c r="W1049" i="2"/>
  <c r="X1049" i="2"/>
  <c r="P1049" i="2"/>
  <c r="AA1049" i="2"/>
  <c r="S1049" i="2"/>
  <c r="U1049" i="2" s="1"/>
  <c r="R1049" i="2" l="1"/>
  <c r="Q1050" i="2" s="1"/>
  <c r="V1049" i="2"/>
  <c r="O1050" i="2" l="1"/>
  <c r="P1050" i="2"/>
  <c r="AA1050" i="2"/>
  <c r="W1050" i="2"/>
  <c r="X1050" i="2"/>
  <c r="S1050" i="2"/>
  <c r="U1050" i="2" s="1"/>
  <c r="R1050" i="2" l="1"/>
  <c r="Q1051" i="2" s="1"/>
  <c r="V1050" i="2"/>
  <c r="P1051" i="2" l="1"/>
  <c r="O1051" i="2"/>
  <c r="S1051" i="2"/>
  <c r="U1051" i="2" s="1"/>
  <c r="X1051" i="2"/>
  <c r="AA1051" i="2"/>
  <c r="W1051" i="2"/>
  <c r="R1051" i="2" l="1"/>
  <c r="Q1052" i="2" s="1"/>
  <c r="V1051" i="2"/>
  <c r="P1052" i="2" l="1"/>
  <c r="W1052" i="2"/>
  <c r="X1052" i="2"/>
  <c r="O1052" i="2"/>
  <c r="S1052" i="2"/>
  <c r="U1052" i="2" s="1"/>
  <c r="AA1052" i="2"/>
  <c r="R1052" i="2" l="1"/>
  <c r="Q1053" i="2" s="1"/>
  <c r="V1052" i="2"/>
  <c r="P1053" i="2" l="1"/>
  <c r="X1053" i="2"/>
  <c r="W1053" i="2"/>
  <c r="O1053" i="2"/>
  <c r="AA1053" i="2"/>
  <c r="S1053" i="2"/>
  <c r="U1053" i="2" s="1"/>
  <c r="R1053" i="2" l="1"/>
  <c r="Q1054" i="2" s="1"/>
  <c r="V1053" i="2"/>
  <c r="P1054" i="2" l="1"/>
  <c r="W1054" i="2"/>
  <c r="X1054" i="2"/>
  <c r="AA1054" i="2"/>
  <c r="S1054" i="2"/>
  <c r="U1054" i="2" s="1"/>
  <c r="O1054" i="2"/>
  <c r="R1054" i="2" l="1"/>
  <c r="Q1055" i="2" s="1"/>
  <c r="V1054" i="2"/>
  <c r="P1055" i="2" l="1"/>
  <c r="W1055" i="2"/>
  <c r="AA1055" i="2"/>
  <c r="X1055" i="2"/>
  <c r="O1055" i="2"/>
  <c r="S1055" i="2"/>
  <c r="U1055" i="2" s="1"/>
  <c r="R1055" i="2" l="1"/>
  <c r="Q1056" i="2" s="1"/>
  <c r="V1055" i="2"/>
  <c r="P1056" i="2" l="1"/>
  <c r="W1056" i="2"/>
  <c r="S1056" i="2"/>
  <c r="U1056" i="2" s="1"/>
  <c r="X1056" i="2"/>
  <c r="O1056" i="2"/>
  <c r="AA1056" i="2"/>
  <c r="R1056" i="2" l="1"/>
  <c r="Q1057" i="2" s="1"/>
  <c r="V1056" i="2"/>
  <c r="P1057" i="2" l="1"/>
  <c r="X1057" i="2"/>
  <c r="W1057" i="2"/>
  <c r="AA1057" i="2"/>
  <c r="O1057" i="2"/>
  <c r="S1057" i="2"/>
  <c r="U1057" i="2" s="1"/>
  <c r="R1057" i="2" l="1"/>
  <c r="Q1058" i="2" s="1"/>
  <c r="V1057" i="2"/>
  <c r="P1058" i="2" l="1"/>
  <c r="S1058" i="2"/>
  <c r="U1058" i="2" s="1"/>
  <c r="AA1058" i="2"/>
  <c r="O1058" i="2"/>
  <c r="W1058" i="2"/>
  <c r="X1058" i="2"/>
  <c r="R1058" i="2" l="1"/>
  <c r="Q1059" i="2" s="1"/>
  <c r="V1058" i="2"/>
  <c r="P1059" i="2" l="1"/>
  <c r="O1059" i="2"/>
  <c r="S1059" i="2"/>
  <c r="U1059" i="2" s="1"/>
  <c r="W1059" i="2"/>
  <c r="X1059" i="2"/>
  <c r="AA1059" i="2"/>
  <c r="R1059" i="2" l="1"/>
  <c r="Q1060" i="2" s="1"/>
  <c r="V1059" i="2"/>
  <c r="P1060" i="2" l="1"/>
  <c r="O1060" i="2"/>
  <c r="S1060" i="2"/>
  <c r="U1060" i="2" s="1"/>
  <c r="W1060" i="2"/>
  <c r="AA1060" i="2"/>
  <c r="X1060" i="2"/>
  <c r="R1060" i="2" l="1"/>
  <c r="Q1061" i="2" s="1"/>
  <c r="V1060" i="2"/>
  <c r="P1061" i="2" l="1"/>
  <c r="O1061" i="2"/>
  <c r="S1061" i="2"/>
  <c r="U1061" i="2" s="1"/>
  <c r="W1061" i="2"/>
  <c r="X1061" i="2"/>
  <c r="AA1061" i="2"/>
  <c r="R1061" i="2" l="1"/>
  <c r="Q1062" i="2" s="1"/>
  <c r="V1061" i="2"/>
  <c r="P1062" i="2" l="1"/>
  <c r="W1062" i="2"/>
  <c r="O1062" i="2"/>
  <c r="X1062" i="2"/>
  <c r="AA1062" i="2"/>
  <c r="S1062" i="2"/>
  <c r="U1062" i="2" s="1"/>
  <c r="R1062" i="2" l="1"/>
  <c r="Q1063" i="2" s="1"/>
  <c r="V1062" i="2"/>
  <c r="P1063" i="2" l="1"/>
  <c r="S1063" i="2"/>
  <c r="U1063" i="2" s="1"/>
  <c r="W1063" i="2"/>
  <c r="O1063" i="2"/>
  <c r="X1063" i="2"/>
  <c r="AA1063" i="2"/>
  <c r="R1063" i="2" l="1"/>
  <c r="Q1064" i="2" s="1"/>
  <c r="V1063" i="2"/>
  <c r="P1064" i="2" l="1"/>
  <c r="O1064" i="2"/>
  <c r="W1064" i="2"/>
  <c r="X1064" i="2"/>
  <c r="S1064" i="2"/>
  <c r="U1064" i="2" s="1"/>
  <c r="AA1064" i="2"/>
  <c r="R1064" i="2" l="1"/>
  <c r="Q1065" i="2" s="1"/>
  <c r="V1064" i="2"/>
  <c r="P1065" i="2" l="1"/>
  <c r="X1065" i="2"/>
  <c r="W1065" i="2"/>
  <c r="O1065" i="2"/>
  <c r="S1065" i="2"/>
  <c r="U1065" i="2" s="1"/>
  <c r="AA1065" i="2"/>
  <c r="R1065" i="2" l="1"/>
  <c r="Q1066" i="2" s="1"/>
  <c r="V1065" i="2"/>
  <c r="P1066" i="2" l="1"/>
  <c r="X1066" i="2"/>
  <c r="O1066" i="2"/>
  <c r="S1066" i="2"/>
  <c r="U1066" i="2" s="1"/>
  <c r="W1066" i="2"/>
  <c r="AA1066" i="2"/>
  <c r="R1066" i="2" l="1"/>
  <c r="Q1067" i="2" s="1"/>
  <c r="V1066" i="2"/>
  <c r="P1067" i="2" l="1"/>
  <c r="O1067" i="2"/>
  <c r="AA1067" i="2"/>
  <c r="X1067" i="2"/>
  <c r="W1067" i="2"/>
  <c r="S1067" i="2"/>
  <c r="U1067" i="2" s="1"/>
  <c r="R1067" i="2" l="1"/>
  <c r="Q1068" i="2" s="1"/>
  <c r="V1067" i="2"/>
  <c r="P1068" i="2" l="1"/>
  <c r="AA1068" i="2"/>
  <c r="S1068" i="2"/>
  <c r="U1068" i="2" s="1"/>
  <c r="W1068" i="2"/>
  <c r="O1068" i="2"/>
  <c r="X1068" i="2"/>
  <c r="R1068" i="2" l="1"/>
  <c r="Q1069" i="2" s="1"/>
  <c r="V1068" i="2"/>
  <c r="P1069" i="2" l="1"/>
  <c r="S1069" i="2"/>
  <c r="U1069" i="2" s="1"/>
  <c r="O1069" i="2"/>
  <c r="W1069" i="2"/>
  <c r="X1069" i="2"/>
  <c r="AA1069" i="2"/>
  <c r="R1069" i="2" l="1"/>
  <c r="Q1070" i="2" s="1"/>
  <c r="V1069" i="2"/>
  <c r="P1070" i="2" l="1"/>
  <c r="W1070" i="2"/>
  <c r="X1070" i="2"/>
  <c r="O1070" i="2"/>
  <c r="S1070" i="2"/>
  <c r="U1070" i="2" s="1"/>
  <c r="AA1070" i="2"/>
  <c r="R1070" i="2" l="1"/>
  <c r="Q1071" i="2" s="1"/>
  <c r="V1070" i="2"/>
  <c r="P1071" i="2" l="1"/>
  <c r="O1071" i="2"/>
  <c r="AA1071" i="2"/>
  <c r="S1071" i="2"/>
  <c r="U1071" i="2" s="1"/>
  <c r="X1071" i="2"/>
  <c r="W1071" i="2"/>
  <c r="R1071" i="2" l="1"/>
  <c r="Q1072" i="2" s="1"/>
  <c r="V1071" i="2"/>
  <c r="P1072" i="2" l="1"/>
  <c r="W1072" i="2"/>
  <c r="O1072" i="2"/>
  <c r="X1072" i="2"/>
  <c r="AA1072" i="2"/>
  <c r="S1072" i="2"/>
  <c r="U1072" i="2" s="1"/>
  <c r="R1072" i="2" l="1"/>
  <c r="Q1073" i="2" s="1"/>
  <c r="V1072" i="2"/>
  <c r="P1073" i="2" l="1"/>
  <c r="AA1073" i="2"/>
  <c r="O1073" i="2"/>
  <c r="S1073" i="2"/>
  <c r="U1073" i="2" s="1"/>
  <c r="W1073" i="2"/>
  <c r="X1073" i="2"/>
  <c r="R1073" i="2" l="1"/>
  <c r="Q1074" i="2" s="1"/>
  <c r="V1073" i="2"/>
  <c r="P1074" i="2" l="1"/>
  <c r="O1074" i="2"/>
  <c r="S1074" i="2"/>
  <c r="U1074" i="2" s="1"/>
  <c r="AA1074" i="2"/>
  <c r="W1074" i="2"/>
  <c r="X1074" i="2"/>
  <c r="R1074" i="2" l="1"/>
  <c r="Q1075" i="2" s="1"/>
  <c r="V1074" i="2"/>
  <c r="X1075" i="2" l="1"/>
  <c r="P1075" i="2"/>
  <c r="O1075" i="2"/>
  <c r="S1075" i="2"/>
  <c r="U1075" i="2" s="1"/>
  <c r="AA1075" i="2"/>
  <c r="W1075" i="2"/>
  <c r="R1075" i="2" l="1"/>
  <c r="Q1076" i="2" s="1"/>
  <c r="V1075" i="2"/>
  <c r="P1076" i="2" l="1"/>
  <c r="W1076" i="2"/>
  <c r="O1076" i="2"/>
  <c r="AA1076" i="2"/>
  <c r="S1076" i="2"/>
  <c r="U1076" i="2" s="1"/>
  <c r="X1076" i="2"/>
  <c r="R1076" i="2" l="1"/>
  <c r="Q1077" i="2" s="1"/>
  <c r="V1076" i="2"/>
  <c r="P1077" i="2" l="1"/>
  <c r="O1077" i="2"/>
  <c r="S1077" i="2"/>
  <c r="U1077" i="2" s="1"/>
  <c r="W1077" i="2"/>
  <c r="X1077" i="2"/>
  <c r="AA1077" i="2"/>
  <c r="R1077" i="2" l="1"/>
  <c r="Q1078" i="2" s="1"/>
  <c r="V1077" i="2"/>
  <c r="P1078" i="2" l="1"/>
  <c r="X1078" i="2"/>
  <c r="AA1078" i="2"/>
  <c r="S1078" i="2"/>
  <c r="U1078" i="2" s="1"/>
  <c r="O1078" i="2"/>
  <c r="W1078" i="2"/>
  <c r="R1078" i="2" l="1"/>
  <c r="Q1079" i="2" s="1"/>
  <c r="V1078" i="2"/>
  <c r="P1079" i="2" l="1"/>
  <c r="O1079" i="2"/>
  <c r="W1079" i="2"/>
  <c r="X1079" i="2"/>
  <c r="AA1079" i="2"/>
  <c r="S1079" i="2"/>
  <c r="U1079" i="2" s="1"/>
  <c r="R1079" i="2" l="1"/>
  <c r="Q1080" i="2" s="1"/>
  <c r="V1079" i="2"/>
  <c r="P1080" i="2" l="1"/>
  <c r="W1080" i="2"/>
  <c r="X1080" i="2"/>
  <c r="AA1080" i="2"/>
  <c r="O1080" i="2"/>
  <c r="S1080" i="2"/>
  <c r="U1080" i="2" s="1"/>
  <c r="R1080" i="2" l="1"/>
  <c r="Q1081" i="2" s="1"/>
  <c r="V1080" i="2"/>
  <c r="P1081" i="2" l="1"/>
  <c r="S1081" i="2"/>
  <c r="U1081" i="2" s="1"/>
  <c r="X1081" i="2"/>
  <c r="AA1081" i="2"/>
  <c r="O1081" i="2"/>
  <c r="W1081" i="2"/>
  <c r="R1081" i="2" l="1"/>
  <c r="Q1082" i="2" s="1"/>
  <c r="V1081" i="2"/>
  <c r="P1082" i="2" l="1"/>
  <c r="O1082" i="2"/>
  <c r="S1082" i="2"/>
  <c r="U1082" i="2" s="1"/>
  <c r="W1082" i="2"/>
  <c r="X1082" i="2"/>
  <c r="AA1082" i="2"/>
  <c r="R1082" i="2" l="1"/>
  <c r="Q1083" i="2" s="1"/>
  <c r="V1082" i="2"/>
  <c r="P1083" i="2" l="1"/>
  <c r="S1083" i="2"/>
  <c r="U1083" i="2" s="1"/>
  <c r="O1083" i="2"/>
  <c r="AA1083" i="2"/>
  <c r="W1083" i="2"/>
  <c r="X1083" i="2"/>
  <c r="R1083" i="2" l="1"/>
  <c r="Q1084" i="2" s="1"/>
  <c r="V1083" i="2"/>
  <c r="P1084" i="2" l="1"/>
  <c r="O1084" i="2"/>
  <c r="S1084" i="2"/>
  <c r="U1084" i="2" s="1"/>
  <c r="W1084" i="2"/>
  <c r="X1084" i="2"/>
  <c r="AA1084" i="2"/>
  <c r="R1084" i="2" l="1"/>
  <c r="Q1085" i="2" s="1"/>
  <c r="V1084" i="2"/>
  <c r="P1085" i="2" l="1"/>
  <c r="S1085" i="2"/>
  <c r="U1085" i="2" s="1"/>
  <c r="O1085" i="2"/>
  <c r="AA1085" i="2"/>
  <c r="X1085" i="2"/>
  <c r="W1085" i="2"/>
  <c r="R1085" i="2" l="1"/>
  <c r="Q1086" i="2" s="1"/>
  <c r="V1085" i="2"/>
  <c r="P1086" i="2" l="1"/>
  <c r="O1086" i="2"/>
  <c r="AA1086" i="2"/>
  <c r="S1086" i="2"/>
  <c r="U1086" i="2" s="1"/>
  <c r="W1086" i="2"/>
  <c r="X1086" i="2"/>
  <c r="R1086" i="2" l="1"/>
  <c r="Q1087" i="2" s="1"/>
  <c r="V1086" i="2"/>
  <c r="P1087" i="2" l="1"/>
  <c r="W1087" i="2"/>
  <c r="O1087" i="2"/>
  <c r="AA1087" i="2"/>
  <c r="S1087" i="2"/>
  <c r="U1087" i="2" s="1"/>
  <c r="X1087" i="2"/>
  <c r="R1087" i="2" l="1"/>
  <c r="Q1088" i="2" s="1"/>
  <c r="V1087" i="2"/>
  <c r="P1088" i="2" l="1"/>
  <c r="W1088" i="2"/>
  <c r="X1088" i="2"/>
  <c r="AA1088" i="2"/>
  <c r="O1088" i="2"/>
  <c r="S1088" i="2"/>
  <c r="U1088" i="2" s="1"/>
  <c r="R1088" i="2" l="1"/>
  <c r="Q1089" i="2" s="1"/>
  <c r="V1088" i="2"/>
  <c r="P1089" i="2" l="1"/>
  <c r="O1089" i="2"/>
  <c r="S1089" i="2"/>
  <c r="U1089" i="2" s="1"/>
  <c r="W1089" i="2"/>
  <c r="X1089" i="2"/>
  <c r="AA1089" i="2"/>
  <c r="R1089" i="2" l="1"/>
  <c r="Q1090" i="2" s="1"/>
  <c r="V1089" i="2"/>
  <c r="P1090" i="2" l="1"/>
  <c r="S1090" i="2"/>
  <c r="U1090" i="2" s="1"/>
  <c r="W1090" i="2"/>
  <c r="AA1090" i="2"/>
  <c r="O1090" i="2"/>
  <c r="X1090" i="2"/>
  <c r="R1090" i="2" l="1"/>
  <c r="Q1091" i="2" s="1"/>
  <c r="V1090" i="2"/>
  <c r="P1091" i="2" l="1"/>
  <c r="S1091" i="2"/>
  <c r="U1091" i="2" s="1"/>
  <c r="W1091" i="2"/>
  <c r="X1091" i="2"/>
  <c r="O1091" i="2"/>
  <c r="AA1091" i="2"/>
  <c r="R1091" i="2" l="1"/>
  <c r="Q1092" i="2" s="1"/>
  <c r="V1091" i="2"/>
  <c r="P1092" i="2" l="1"/>
  <c r="O1092" i="2"/>
  <c r="S1092" i="2"/>
  <c r="U1092" i="2" s="1"/>
  <c r="X1092" i="2"/>
  <c r="AA1092" i="2"/>
  <c r="W1092" i="2"/>
  <c r="R1092" i="2" l="1"/>
  <c r="Q1093" i="2" s="1"/>
  <c r="V1092" i="2"/>
  <c r="P1093" i="2" l="1"/>
  <c r="O1093" i="2"/>
  <c r="W1093" i="2"/>
  <c r="X1093" i="2"/>
  <c r="S1093" i="2"/>
  <c r="U1093" i="2" s="1"/>
  <c r="AA1093" i="2"/>
  <c r="R1093" i="2" l="1"/>
  <c r="Q1094" i="2" s="1"/>
  <c r="V1093" i="2"/>
  <c r="P1094" i="2" l="1"/>
  <c r="AA1094" i="2"/>
  <c r="S1094" i="2"/>
  <c r="U1094" i="2" s="1"/>
  <c r="O1094" i="2"/>
  <c r="W1094" i="2"/>
  <c r="X1094" i="2"/>
  <c r="R1094" i="2" l="1"/>
  <c r="Q1095" i="2" s="1"/>
  <c r="V1094" i="2"/>
  <c r="P1095" i="2" l="1"/>
  <c r="S1095" i="2"/>
  <c r="U1095" i="2" s="1"/>
  <c r="O1095" i="2"/>
  <c r="AA1095" i="2"/>
  <c r="W1095" i="2"/>
  <c r="X1095" i="2"/>
  <c r="R1095" i="2" l="1"/>
  <c r="Q1096" i="2" s="1"/>
  <c r="V1095" i="2"/>
  <c r="P1096" i="2" l="1"/>
  <c r="X1096" i="2"/>
  <c r="S1096" i="2"/>
  <c r="U1096" i="2" s="1"/>
  <c r="W1096" i="2"/>
  <c r="AA1096" i="2"/>
  <c r="O1096" i="2"/>
  <c r="R1096" i="2" l="1"/>
  <c r="Q1097" i="2" s="1"/>
  <c r="V1096" i="2"/>
  <c r="P1097" i="2" l="1"/>
  <c r="O1097" i="2"/>
  <c r="S1097" i="2"/>
  <c r="U1097" i="2" s="1"/>
  <c r="X1097" i="2"/>
  <c r="W1097" i="2"/>
  <c r="AA1097" i="2"/>
  <c r="R1097" i="2" l="1"/>
  <c r="Q1098" i="2" s="1"/>
  <c r="V1097" i="2"/>
  <c r="P1098" i="2" l="1"/>
  <c r="O1098" i="2"/>
  <c r="S1098" i="2"/>
  <c r="U1098" i="2" s="1"/>
  <c r="W1098" i="2"/>
  <c r="X1098" i="2"/>
  <c r="AA1098" i="2"/>
  <c r="R1098" i="2" l="1"/>
  <c r="Q1099" i="2" s="1"/>
  <c r="V1098" i="2"/>
  <c r="P1099" i="2" l="1"/>
  <c r="W1099" i="2"/>
  <c r="S1099" i="2"/>
  <c r="U1099" i="2" s="1"/>
  <c r="AA1099" i="2"/>
  <c r="O1099" i="2"/>
  <c r="X1099" i="2"/>
  <c r="R1099" i="2" l="1"/>
  <c r="Q1100" i="2" s="1"/>
  <c r="V1099" i="2"/>
  <c r="P1100" i="2" l="1"/>
  <c r="W1100" i="2"/>
  <c r="S1100" i="2"/>
  <c r="U1100" i="2" s="1"/>
  <c r="AA1100" i="2"/>
  <c r="X1100" i="2"/>
  <c r="O1100" i="2"/>
  <c r="R1100" i="2" l="1"/>
  <c r="Q1101" i="2" s="1"/>
  <c r="V1100" i="2"/>
  <c r="P1101" i="2" l="1"/>
  <c r="O1101" i="2"/>
  <c r="AA1101" i="2"/>
  <c r="W1101" i="2"/>
  <c r="S1101" i="2"/>
  <c r="U1101" i="2" s="1"/>
  <c r="X1101" i="2"/>
  <c r="R1101" i="2" l="1"/>
  <c r="Q1102" i="2" s="1"/>
  <c r="V1101" i="2"/>
  <c r="P1102" i="2" l="1"/>
  <c r="W1102" i="2"/>
  <c r="O1102" i="2"/>
  <c r="AA1102" i="2"/>
  <c r="X1102" i="2"/>
  <c r="S1102" i="2"/>
  <c r="U1102" i="2" s="1"/>
  <c r="R1102" i="2" l="1"/>
  <c r="Q1103" i="2" s="1"/>
  <c r="V1102" i="2"/>
  <c r="P1103" i="2" l="1"/>
  <c r="S1103" i="2"/>
  <c r="U1103" i="2" s="1"/>
  <c r="W1103" i="2"/>
  <c r="O1103" i="2"/>
  <c r="X1103" i="2"/>
  <c r="AA1103" i="2"/>
  <c r="R1103" i="2" l="1"/>
  <c r="Q1104" i="2" s="1"/>
  <c r="V1103" i="2"/>
  <c r="P1104" i="2" l="1"/>
  <c r="O1104" i="2"/>
  <c r="AA1104" i="2"/>
  <c r="W1104" i="2"/>
  <c r="X1104" i="2"/>
  <c r="S1104" i="2"/>
  <c r="U1104" i="2" s="1"/>
  <c r="R1104" i="2" l="1"/>
  <c r="Q1105" i="2" s="1"/>
  <c r="V1104" i="2"/>
  <c r="P1105" i="2" l="1"/>
  <c r="W1105" i="2"/>
  <c r="O1105" i="2"/>
  <c r="X1105" i="2"/>
  <c r="S1105" i="2"/>
  <c r="U1105" i="2" s="1"/>
  <c r="AA1105" i="2"/>
  <c r="R1105" i="2" l="1"/>
  <c r="Q1106" i="2" s="1"/>
  <c r="V1105" i="2"/>
  <c r="P1106" i="2" l="1"/>
  <c r="S1106" i="2"/>
  <c r="U1106" i="2" s="1"/>
  <c r="AA1106" i="2"/>
  <c r="O1106" i="2"/>
  <c r="W1106" i="2"/>
  <c r="X1106" i="2"/>
  <c r="R1106" i="2" l="1"/>
  <c r="Q1107" i="2" s="1"/>
  <c r="V1106" i="2"/>
  <c r="P1107" i="2" l="1"/>
  <c r="O1107" i="2"/>
  <c r="X1107" i="2"/>
  <c r="AA1107" i="2"/>
  <c r="W1107" i="2"/>
  <c r="S1107" i="2"/>
  <c r="U1107" i="2" s="1"/>
  <c r="R1107" i="2" l="1"/>
  <c r="Q1108" i="2" s="1"/>
  <c r="V1107" i="2"/>
  <c r="P1108" i="2" l="1"/>
  <c r="O1108" i="2"/>
  <c r="W1108" i="2"/>
  <c r="AA1108" i="2"/>
  <c r="X1108" i="2"/>
  <c r="S1108" i="2"/>
  <c r="U1108" i="2" s="1"/>
  <c r="R1108" i="2" l="1"/>
  <c r="Q1109" i="2" s="1"/>
  <c r="V1108" i="2"/>
  <c r="P1109" i="2" l="1"/>
  <c r="X1109" i="2"/>
  <c r="O1109" i="2"/>
  <c r="W1109" i="2"/>
  <c r="AA1109" i="2"/>
  <c r="S1109" i="2"/>
  <c r="U1109" i="2" s="1"/>
  <c r="R1109" i="2" l="1"/>
  <c r="Q1110" i="2" s="1"/>
  <c r="V1109" i="2"/>
  <c r="P1110" i="2" l="1"/>
  <c r="O1110" i="2"/>
  <c r="S1110" i="2"/>
  <c r="U1110" i="2" s="1"/>
  <c r="W1110" i="2"/>
  <c r="AA1110" i="2"/>
  <c r="X1110" i="2"/>
  <c r="R1110" i="2" l="1"/>
  <c r="Q1111" i="2" s="1"/>
  <c r="V1110" i="2"/>
  <c r="P1111" i="2" l="1"/>
  <c r="W1111" i="2"/>
  <c r="AA1111" i="2"/>
  <c r="X1111" i="2"/>
  <c r="O1111" i="2"/>
  <c r="S1111" i="2"/>
  <c r="U1111" i="2" s="1"/>
  <c r="R1111" i="2" l="1"/>
  <c r="Q1112" i="2" s="1"/>
  <c r="V1111" i="2"/>
  <c r="P1112" i="2" l="1"/>
  <c r="X1112" i="2"/>
  <c r="AA1112" i="2"/>
  <c r="S1112" i="2"/>
  <c r="U1112" i="2" s="1"/>
  <c r="O1112" i="2"/>
  <c r="W1112" i="2"/>
  <c r="R1112" i="2" l="1"/>
  <c r="Q1113" i="2" s="1"/>
  <c r="V1112" i="2"/>
  <c r="P1113" i="2" l="1"/>
  <c r="S1113" i="2"/>
  <c r="U1113" i="2" s="1"/>
  <c r="AA1113" i="2"/>
  <c r="W1113" i="2"/>
  <c r="O1113" i="2"/>
  <c r="X1113" i="2"/>
  <c r="R1113" i="2" l="1"/>
  <c r="Q1114" i="2" s="1"/>
  <c r="V1113" i="2"/>
  <c r="P1114" i="2" l="1"/>
  <c r="AA1114" i="2"/>
  <c r="S1114" i="2"/>
  <c r="U1114" i="2" s="1"/>
  <c r="W1114" i="2"/>
  <c r="X1114" i="2"/>
  <c r="O1114" i="2"/>
  <c r="R1114" i="2" l="1"/>
  <c r="Q1115" i="2" s="1"/>
  <c r="V1114" i="2"/>
  <c r="P1115" i="2" l="1"/>
  <c r="S1115" i="2"/>
  <c r="U1115" i="2" s="1"/>
  <c r="AA1115" i="2"/>
  <c r="O1115" i="2"/>
  <c r="X1115" i="2"/>
  <c r="W1115" i="2"/>
  <c r="R1115" i="2" l="1"/>
  <c r="Q1116" i="2" s="1"/>
  <c r="V1115" i="2"/>
  <c r="P1116" i="2" l="1"/>
  <c r="S1116" i="2"/>
  <c r="U1116" i="2" s="1"/>
  <c r="X1116" i="2"/>
  <c r="AA1116" i="2"/>
  <c r="O1116" i="2"/>
  <c r="W1116" i="2"/>
  <c r="R1116" i="2" l="1"/>
  <c r="Q1117" i="2" s="1"/>
  <c r="V1116" i="2"/>
  <c r="P1117" i="2" l="1"/>
  <c r="AA1117" i="2"/>
  <c r="W1117" i="2"/>
  <c r="O1117" i="2"/>
  <c r="X1117" i="2"/>
  <c r="S1117" i="2"/>
  <c r="U1117" i="2" s="1"/>
  <c r="R1117" i="2" l="1"/>
  <c r="Q1118" i="2" s="1"/>
  <c r="V1117" i="2"/>
  <c r="P1118" i="2" l="1"/>
  <c r="O1118" i="2"/>
  <c r="W1118" i="2"/>
  <c r="X1118" i="2"/>
  <c r="AA1118" i="2"/>
  <c r="S1118" i="2"/>
  <c r="U1118" i="2" s="1"/>
  <c r="R1118" i="2" l="1"/>
  <c r="Q1119" i="2" s="1"/>
  <c r="V1118" i="2"/>
  <c r="P1119" i="2" l="1"/>
  <c r="O1119" i="2"/>
  <c r="AA1119" i="2"/>
  <c r="S1119" i="2"/>
  <c r="U1119" i="2" s="1"/>
  <c r="W1119" i="2"/>
  <c r="X1119" i="2"/>
  <c r="R1119" i="2" l="1"/>
  <c r="Q1120" i="2" s="1"/>
  <c r="V1119" i="2"/>
  <c r="P1120" i="2" l="1"/>
  <c r="O1120" i="2"/>
  <c r="W1120" i="2"/>
  <c r="X1120" i="2"/>
  <c r="S1120" i="2"/>
  <c r="U1120" i="2" s="1"/>
  <c r="AA1120" i="2"/>
  <c r="R1120" i="2" l="1"/>
  <c r="Q1121" i="2" s="1"/>
  <c r="V1120" i="2"/>
  <c r="S1121" i="2" l="1"/>
  <c r="AA1121" i="2"/>
  <c r="O1121" i="2"/>
  <c r="W1121" i="2"/>
  <c r="X1121" i="2"/>
  <c r="P1121" i="2"/>
  <c r="R1121" i="2" l="1"/>
  <c r="Q1122" i="2" s="1"/>
  <c r="V1121" i="2"/>
  <c r="P1122" i="2" l="1"/>
  <c r="O1122" i="2"/>
  <c r="S1122" i="2"/>
  <c r="U1122" i="2" s="1"/>
  <c r="W1122" i="2"/>
  <c r="AA1122" i="2"/>
  <c r="X1122" i="2"/>
  <c r="R1122" i="2" l="1"/>
  <c r="Q1123" i="2" s="1"/>
  <c r="V1122" i="2"/>
  <c r="P1123" i="2" l="1"/>
  <c r="S1123" i="2"/>
  <c r="U1123" i="2" s="1"/>
  <c r="AA1123" i="2"/>
  <c r="X1123" i="2"/>
  <c r="O1123" i="2"/>
  <c r="W1123" i="2"/>
  <c r="R1123" i="2" l="1"/>
  <c r="Q1124" i="2" s="1"/>
  <c r="V1123" i="2"/>
  <c r="P1124" i="2" l="1"/>
  <c r="X1124" i="2"/>
  <c r="AA1124" i="2"/>
  <c r="O1124" i="2"/>
  <c r="S1124" i="2"/>
  <c r="U1124" i="2" s="1"/>
  <c r="W1124" i="2"/>
  <c r="R1124" i="2" l="1"/>
  <c r="Q1125" i="2" s="1"/>
  <c r="V1124" i="2"/>
  <c r="P1125" i="2" l="1"/>
  <c r="AA1125" i="2"/>
  <c r="W1125" i="2"/>
  <c r="O1125" i="2"/>
  <c r="S1125" i="2"/>
  <c r="U1125" i="2" s="1"/>
  <c r="X1125" i="2"/>
  <c r="R1125" i="2" l="1"/>
  <c r="Q1126" i="2" s="1"/>
  <c r="V1125" i="2"/>
  <c r="P1126" i="2" l="1"/>
  <c r="AA1126" i="2"/>
  <c r="X1126" i="2"/>
  <c r="O1126" i="2"/>
  <c r="S1126" i="2"/>
  <c r="U1126" i="2" s="1"/>
  <c r="W1126" i="2"/>
  <c r="R1126" i="2" l="1"/>
  <c r="Q1127" i="2" s="1"/>
  <c r="V1126" i="2"/>
  <c r="P1127" i="2" l="1"/>
  <c r="O1127" i="2"/>
  <c r="AA1127" i="2"/>
  <c r="S1127" i="2"/>
  <c r="U1127" i="2" s="1"/>
  <c r="W1127" i="2"/>
  <c r="X1127" i="2"/>
  <c r="R1127" i="2" l="1"/>
  <c r="Q1128" i="2" s="1"/>
  <c r="V1127" i="2"/>
  <c r="P1128" i="2" l="1"/>
  <c r="X1128" i="2"/>
  <c r="AA1128" i="2"/>
  <c r="W1128" i="2"/>
  <c r="O1128" i="2"/>
  <c r="S1128" i="2"/>
  <c r="U1128" i="2" s="1"/>
  <c r="R1128" i="2" l="1"/>
  <c r="Q1129" i="2" s="1"/>
  <c r="V1128" i="2"/>
  <c r="P1129" i="2" l="1"/>
  <c r="O1129" i="2"/>
  <c r="S1129" i="2"/>
  <c r="U1129" i="2" s="1"/>
  <c r="X1129" i="2"/>
  <c r="AA1129" i="2"/>
  <c r="W1129" i="2"/>
  <c r="R1129" i="2" l="1"/>
  <c r="Q1130" i="2" s="1"/>
  <c r="V1129" i="2"/>
  <c r="P1130" i="2" l="1"/>
  <c r="O1130" i="2"/>
  <c r="S1130" i="2"/>
  <c r="U1130" i="2" s="1"/>
  <c r="W1130" i="2"/>
  <c r="X1130" i="2"/>
  <c r="AA1130" i="2"/>
  <c r="R1130" i="2" l="1"/>
  <c r="Q1131" i="2" s="1"/>
  <c r="V1130" i="2"/>
  <c r="P1131" i="2" l="1"/>
  <c r="O1131" i="2"/>
  <c r="S1131" i="2"/>
  <c r="U1131" i="2" s="1"/>
  <c r="X1131" i="2"/>
  <c r="AA1131" i="2"/>
  <c r="W1131" i="2"/>
  <c r="R1131" i="2" l="1"/>
  <c r="Q1132" i="2" s="1"/>
  <c r="V1131" i="2"/>
  <c r="P1132" i="2" l="1"/>
  <c r="O1132" i="2"/>
  <c r="S1132" i="2"/>
  <c r="U1132" i="2" s="1"/>
  <c r="W1132" i="2"/>
  <c r="AA1132" i="2"/>
  <c r="X1132" i="2"/>
  <c r="R1132" i="2" l="1"/>
  <c r="Q1133" i="2" s="1"/>
  <c r="V1132" i="2"/>
  <c r="P1133" i="2" l="1"/>
  <c r="O1133" i="2"/>
  <c r="S1133" i="2"/>
  <c r="U1133" i="2" s="1"/>
  <c r="X1133" i="2"/>
  <c r="W1133" i="2"/>
  <c r="AA1133" i="2"/>
  <c r="R1133" i="2" l="1"/>
  <c r="Q1134" i="2" s="1"/>
  <c r="V1133" i="2"/>
  <c r="P1134" i="2" l="1"/>
  <c r="AA1134" i="2"/>
  <c r="W1134" i="2"/>
  <c r="X1134" i="2"/>
  <c r="S1134" i="2"/>
  <c r="U1134" i="2" s="1"/>
  <c r="O1134" i="2"/>
  <c r="R1134" i="2" l="1"/>
  <c r="Q1135" i="2" s="1"/>
  <c r="V1134" i="2"/>
  <c r="P1135" i="2" l="1"/>
  <c r="O1135" i="2"/>
  <c r="AA1135" i="2"/>
  <c r="S1135" i="2"/>
  <c r="U1135" i="2" s="1"/>
  <c r="W1135" i="2"/>
  <c r="X1135" i="2"/>
  <c r="R1135" i="2" l="1"/>
  <c r="Q1136" i="2" s="1"/>
  <c r="V1135" i="2"/>
  <c r="P1136" i="2" l="1"/>
  <c r="O1136" i="2"/>
  <c r="X1136" i="2"/>
  <c r="S1136" i="2"/>
  <c r="U1136" i="2" s="1"/>
  <c r="W1136" i="2"/>
  <c r="AA1136" i="2"/>
  <c r="R1136" i="2" l="1"/>
  <c r="Q1137" i="2" s="1"/>
  <c r="V1136" i="2"/>
  <c r="P1137" i="2" l="1"/>
  <c r="AA1137" i="2"/>
  <c r="W1137" i="2"/>
  <c r="O1137" i="2"/>
  <c r="S1137" i="2"/>
  <c r="U1137" i="2" s="1"/>
  <c r="X1137" i="2"/>
  <c r="V1137" i="2" l="1"/>
  <c r="R1137" i="2"/>
  <c r="Q1138" i="2" s="1"/>
  <c r="O1138" i="2" l="1"/>
  <c r="S1138" i="2"/>
  <c r="U1138" i="2" s="1"/>
  <c r="W1138" i="2"/>
  <c r="X1138" i="2"/>
  <c r="AA1138" i="2"/>
  <c r="P1138" i="2"/>
  <c r="R1138" i="2" l="1"/>
  <c r="Q1139" i="2" s="1"/>
  <c r="V1138" i="2"/>
  <c r="AA1139" i="2" l="1"/>
  <c r="O1139" i="2"/>
  <c r="W1139" i="2"/>
  <c r="X1139" i="2"/>
  <c r="S1139" i="2"/>
  <c r="U1139" i="2" s="1"/>
  <c r="P1139" i="2"/>
  <c r="R1139" i="2" l="1"/>
  <c r="Q1140" i="2" s="1"/>
  <c r="V1139" i="2"/>
  <c r="S1140" i="2" l="1"/>
  <c r="U1140" i="2" s="1"/>
  <c r="AA1140" i="2"/>
  <c r="O1140" i="2"/>
  <c r="X1140" i="2"/>
  <c r="W1140" i="2"/>
  <c r="P1140" i="2"/>
  <c r="R1140" i="2" l="1"/>
  <c r="Q1141" i="2" s="1"/>
  <c r="V1140" i="2"/>
  <c r="O1141" i="2" l="1"/>
  <c r="S1141" i="2"/>
  <c r="U1141" i="2" s="1"/>
  <c r="W1141" i="2"/>
  <c r="X1141" i="2"/>
  <c r="AA1141" i="2"/>
  <c r="P1141" i="2"/>
  <c r="R1141" i="2" l="1"/>
  <c r="Q1142" i="2" s="1"/>
  <c r="V1141" i="2"/>
  <c r="W1142" i="2" l="1"/>
  <c r="X1142" i="2"/>
  <c r="O1142" i="2"/>
  <c r="AA1142" i="2"/>
  <c r="S1142" i="2"/>
  <c r="U1142" i="2" s="1"/>
  <c r="P1142" i="2"/>
  <c r="R1142" i="2" l="1"/>
  <c r="Q1143" i="2" s="1"/>
  <c r="V1142" i="2"/>
  <c r="S1143" i="2" l="1"/>
  <c r="U1143" i="2" s="1"/>
  <c r="W1143" i="2"/>
  <c r="AA1143" i="2"/>
  <c r="X1143" i="2"/>
  <c r="O1143" i="2"/>
  <c r="P1143" i="2"/>
  <c r="R1143" i="2" l="1"/>
  <c r="Q1144" i="2" s="1"/>
  <c r="V1143" i="2"/>
  <c r="W1144" i="2" l="1"/>
  <c r="S1144" i="2"/>
  <c r="U1144" i="2" s="1"/>
  <c r="O1144" i="2"/>
  <c r="P1144" i="2"/>
  <c r="X1144" i="2"/>
  <c r="AA1144" i="2"/>
  <c r="R1144" i="2" l="1"/>
  <c r="Q1145" i="2" s="1"/>
  <c r="V1144" i="2"/>
  <c r="X1145" i="2" l="1"/>
  <c r="W1145" i="2"/>
  <c r="P1145" i="2"/>
  <c r="S1145" i="2"/>
  <c r="U1145" i="2" s="1"/>
  <c r="AA1145" i="2"/>
  <c r="O1145" i="2"/>
  <c r="R1145" i="2" l="1"/>
  <c r="Q1146" i="2" s="1"/>
  <c r="V1145" i="2"/>
  <c r="S1146" i="2" l="1"/>
  <c r="U1146" i="2" s="1"/>
  <c r="X1146" i="2"/>
  <c r="O1146" i="2"/>
  <c r="P1146" i="2"/>
  <c r="W1146" i="2"/>
  <c r="AA1146" i="2"/>
  <c r="R1146" i="2" l="1"/>
  <c r="Q1147" i="2" s="1"/>
  <c r="V1146" i="2"/>
  <c r="X1147" i="2" l="1"/>
  <c r="W1147" i="2"/>
  <c r="AA1147" i="2"/>
  <c r="S1147" i="2"/>
  <c r="U1147" i="2" s="1"/>
  <c r="O1147" i="2"/>
  <c r="P1147" i="2"/>
  <c r="R1147" i="2" l="1"/>
  <c r="Q1148" i="2" s="1"/>
  <c r="V1147" i="2"/>
  <c r="S1148" i="2" l="1"/>
  <c r="U1148" i="2" s="1"/>
  <c r="X1148" i="2"/>
  <c r="AA1148" i="2"/>
  <c r="O1148" i="2"/>
  <c r="P1148" i="2"/>
  <c r="W1148" i="2"/>
  <c r="R1148" i="2" l="1"/>
  <c r="Q1149" i="2" s="1"/>
  <c r="V1148" i="2"/>
  <c r="S1149" i="2" l="1"/>
  <c r="U1149" i="2" s="1"/>
  <c r="X1149" i="2"/>
  <c r="AA1149" i="2"/>
  <c r="W1149" i="2"/>
  <c r="O1149" i="2"/>
  <c r="P1149" i="2"/>
  <c r="R1149" i="2" l="1"/>
  <c r="Q1150" i="2" s="1"/>
  <c r="V1149" i="2"/>
  <c r="O1150" i="2" l="1"/>
  <c r="S1150" i="2"/>
  <c r="U1150" i="2" s="1"/>
  <c r="X1150" i="2"/>
  <c r="AA1150" i="2"/>
  <c r="W1150" i="2"/>
  <c r="P1150" i="2"/>
  <c r="R1150" i="2" l="1"/>
  <c r="Q1151" i="2" s="1"/>
  <c r="V1150" i="2"/>
  <c r="W1151" i="2" l="1"/>
  <c r="AA1151" i="2"/>
  <c r="S1151" i="2"/>
  <c r="U1151" i="2" s="1"/>
  <c r="O1151" i="2"/>
  <c r="P1151" i="2"/>
  <c r="X1151" i="2"/>
  <c r="R1151" i="2" l="1"/>
  <c r="Q1152" i="2" s="1"/>
  <c r="V1151" i="2"/>
  <c r="W1152" i="2" l="1"/>
  <c r="AA1152" i="2"/>
  <c r="X1152" i="2"/>
  <c r="S1152" i="2"/>
  <c r="U1152" i="2" s="1"/>
  <c r="O1152" i="2"/>
  <c r="P1152" i="2"/>
  <c r="R1152" i="2" l="1"/>
  <c r="Q1153" i="2" s="1"/>
  <c r="V1152" i="2"/>
  <c r="P1153" i="2" l="1"/>
  <c r="AA1153" i="2"/>
  <c r="W1153" i="2"/>
  <c r="S1153" i="2"/>
  <c r="U1153" i="2" s="1"/>
  <c r="O1153" i="2"/>
  <c r="X1153" i="2"/>
  <c r="R1153" i="2" l="1"/>
  <c r="Q1154" i="2" s="1"/>
  <c r="V1153" i="2"/>
  <c r="P1154" i="2" l="1"/>
  <c r="S1154" i="2"/>
  <c r="U1154" i="2" s="1"/>
  <c r="W1154" i="2"/>
  <c r="AA1154" i="2"/>
  <c r="X1154" i="2"/>
  <c r="O1154" i="2"/>
  <c r="R1154" i="2" l="1"/>
  <c r="Q1155" i="2" s="1"/>
  <c r="V1154" i="2"/>
  <c r="O1155" i="2" l="1"/>
  <c r="S1155" i="2"/>
  <c r="U1155" i="2" s="1"/>
  <c r="W1155" i="2"/>
  <c r="AA1155" i="2"/>
  <c r="X1155" i="2"/>
  <c r="P1155" i="2"/>
  <c r="R1155" i="2" l="1"/>
  <c r="Q1156" i="2" s="1"/>
  <c r="V1155" i="2"/>
  <c r="S1156" i="2" l="1"/>
  <c r="U1156" i="2" s="1"/>
  <c r="O1156" i="2"/>
  <c r="W1156" i="2"/>
  <c r="X1156" i="2"/>
  <c r="P1156" i="2"/>
  <c r="AA1156" i="2"/>
  <c r="R1156" i="2" l="1"/>
  <c r="Q1157" i="2" s="1"/>
  <c r="V1156" i="2"/>
  <c r="S1157" i="2" l="1"/>
  <c r="U1157" i="2" s="1"/>
  <c r="O1157" i="2"/>
  <c r="P1157" i="2"/>
  <c r="AA1157" i="2"/>
  <c r="W1157" i="2"/>
  <c r="X1157" i="2"/>
  <c r="R1157" i="2" l="1"/>
  <c r="Q1158" i="2" s="1"/>
  <c r="V1157" i="2"/>
  <c r="S1158" i="2" l="1"/>
  <c r="U1158" i="2" s="1"/>
  <c r="AA1158" i="2"/>
  <c r="W1158" i="2"/>
  <c r="O1158" i="2"/>
  <c r="P1158" i="2"/>
  <c r="X1158" i="2"/>
  <c r="R1158" i="2" l="1"/>
  <c r="Q1159" i="2" s="1"/>
  <c r="V1158" i="2"/>
  <c r="O1159" i="2" l="1"/>
  <c r="W1159" i="2"/>
  <c r="X1159" i="2"/>
  <c r="S1159" i="2"/>
  <c r="U1159" i="2" s="1"/>
  <c r="P1159" i="2"/>
  <c r="AA1159" i="2"/>
  <c r="R1159" i="2" l="1"/>
  <c r="Q1160" i="2" s="1"/>
  <c r="V1159" i="2"/>
  <c r="X1160" i="2" l="1"/>
  <c r="AA1160" i="2"/>
  <c r="W1160" i="2"/>
  <c r="S1160" i="2"/>
  <c r="U1160" i="2" s="1"/>
  <c r="O1160" i="2"/>
  <c r="P1160" i="2"/>
  <c r="R1160" i="2" l="1"/>
  <c r="Q1161" i="2" s="1"/>
  <c r="V1160" i="2"/>
  <c r="X1161" i="2" l="1"/>
  <c r="W1161" i="2"/>
  <c r="O1161" i="2"/>
  <c r="AA1161" i="2"/>
  <c r="S1161" i="2"/>
  <c r="U1161" i="2" s="1"/>
  <c r="P1161" i="2"/>
  <c r="R1161" i="2" l="1"/>
  <c r="Q1162" i="2" s="1"/>
  <c r="V1161" i="2"/>
  <c r="O1162" i="2" l="1"/>
  <c r="W1162" i="2"/>
  <c r="AA1162" i="2"/>
  <c r="P1162" i="2"/>
  <c r="X1162" i="2"/>
  <c r="S1162" i="2"/>
  <c r="U1162" i="2" s="1"/>
  <c r="R1162" i="2" l="1"/>
  <c r="Q1163" i="2" s="1"/>
  <c r="V1162" i="2"/>
  <c r="W1163" i="2" l="1"/>
  <c r="X1163" i="2"/>
  <c r="O1163" i="2"/>
  <c r="P1163" i="2"/>
  <c r="AA1163" i="2"/>
  <c r="S1163" i="2"/>
  <c r="U1163" i="2" s="1"/>
  <c r="R1163" i="2" l="1"/>
  <c r="Q1164" i="2" s="1"/>
  <c r="V1163" i="2"/>
  <c r="S1164" i="2" l="1"/>
  <c r="U1164" i="2" s="1"/>
  <c r="O1164" i="2"/>
  <c r="X1164" i="2"/>
  <c r="AA1164" i="2"/>
  <c r="P1164" i="2"/>
  <c r="W1164" i="2"/>
  <c r="R1164" i="2" l="1"/>
  <c r="Q1165" i="2" s="1"/>
  <c r="V1164" i="2"/>
  <c r="S1165" i="2" l="1"/>
  <c r="U1165" i="2" s="1"/>
  <c r="W1165" i="2"/>
  <c r="X1165" i="2"/>
  <c r="AA1165" i="2"/>
  <c r="O1165" i="2"/>
  <c r="P1165" i="2"/>
  <c r="R1165" i="2" l="1"/>
  <c r="Q1166" i="2" s="1"/>
  <c r="V1165" i="2"/>
  <c r="W1166" i="2" l="1"/>
  <c r="X1166" i="2"/>
  <c r="P1166" i="2"/>
  <c r="S1166" i="2"/>
  <c r="U1166" i="2" s="1"/>
  <c r="O1166" i="2"/>
  <c r="AA1166" i="2"/>
  <c r="R1166" i="2" l="1"/>
  <c r="Q1167" i="2" s="1"/>
  <c r="V1166" i="2"/>
  <c r="AA1167" i="2" l="1"/>
  <c r="O1167" i="2"/>
  <c r="W1167" i="2"/>
  <c r="S1167" i="2"/>
  <c r="U1167" i="2" s="1"/>
  <c r="X1167" i="2"/>
  <c r="P1167" i="2"/>
  <c r="R1167" i="2" l="1"/>
  <c r="Q1168" i="2" s="1"/>
  <c r="V1167" i="2"/>
  <c r="X1168" i="2" l="1"/>
  <c r="O1168" i="2"/>
  <c r="S1168" i="2"/>
  <c r="U1168" i="2" s="1"/>
  <c r="AA1168" i="2"/>
  <c r="W1168" i="2"/>
  <c r="P1168" i="2"/>
  <c r="R1168" i="2" l="1"/>
  <c r="Q1169" i="2" s="1"/>
  <c r="V1168" i="2"/>
  <c r="W1169" i="2" l="1"/>
  <c r="O1169" i="2"/>
  <c r="P1169" i="2"/>
  <c r="AA1169" i="2"/>
  <c r="X1169" i="2"/>
  <c r="S1169" i="2"/>
  <c r="U1169" i="2" s="1"/>
  <c r="R1169" i="2" l="1"/>
  <c r="Q1170" i="2" s="1"/>
  <c r="V1169" i="2"/>
  <c r="P1170" i="2" l="1"/>
  <c r="O1170" i="2"/>
  <c r="W1170" i="2"/>
  <c r="X1170" i="2"/>
  <c r="AA1170" i="2"/>
  <c r="S1170" i="2"/>
  <c r="U1170" i="2" s="1"/>
  <c r="R1170" i="2" l="1"/>
  <c r="Q1171" i="2" s="1"/>
  <c r="V1170" i="2"/>
  <c r="S1171" i="2" l="1"/>
  <c r="U1171" i="2" s="1"/>
  <c r="W1171" i="2"/>
  <c r="O1171" i="2"/>
  <c r="X1171" i="2"/>
  <c r="AA1171" i="2"/>
  <c r="P1171" i="2"/>
  <c r="R1171" i="2" l="1"/>
  <c r="Q1172" i="2" s="1"/>
  <c r="V1171" i="2"/>
  <c r="S1172" i="2" l="1"/>
  <c r="U1172" i="2" s="1"/>
  <c r="W1172" i="2"/>
  <c r="X1172" i="2"/>
  <c r="O1172" i="2"/>
  <c r="AA1172" i="2"/>
  <c r="P1172" i="2"/>
  <c r="R1172" i="2" l="1"/>
  <c r="Q1173" i="2" s="1"/>
  <c r="V1172" i="2"/>
  <c r="O1173" i="2" l="1"/>
  <c r="S1173" i="2"/>
  <c r="U1173" i="2" s="1"/>
  <c r="X1173" i="2"/>
  <c r="P1173" i="2"/>
  <c r="W1173" i="2"/>
  <c r="AA1173" i="2"/>
  <c r="R1173" i="2" l="1"/>
  <c r="Q1174" i="2" s="1"/>
  <c r="V1173" i="2"/>
  <c r="S1174" i="2" l="1"/>
  <c r="U1174" i="2" s="1"/>
  <c r="W1174" i="2"/>
  <c r="AA1174" i="2"/>
  <c r="X1174" i="2"/>
  <c r="O1174" i="2"/>
  <c r="P1174" i="2"/>
  <c r="R1174" i="2" l="1"/>
  <c r="Q1175" i="2" s="1"/>
  <c r="V1174" i="2"/>
  <c r="AA1175" i="2" l="1"/>
  <c r="O1175" i="2"/>
  <c r="P1175" i="2"/>
  <c r="W1175" i="2"/>
  <c r="S1175" i="2"/>
  <c r="U1175" i="2" s="1"/>
  <c r="X1175" i="2"/>
  <c r="R1175" i="2" l="1"/>
  <c r="Q1176" i="2" s="1"/>
  <c r="V1175" i="2"/>
  <c r="AA1176" i="2" l="1"/>
  <c r="W1176" i="2"/>
  <c r="O1176" i="2"/>
  <c r="S1176" i="2"/>
  <c r="U1176" i="2" s="1"/>
  <c r="X1176" i="2"/>
  <c r="P1176" i="2"/>
  <c r="R1176" i="2" l="1"/>
  <c r="Q1177" i="2" s="1"/>
  <c r="V1176" i="2"/>
  <c r="X1177" i="2" l="1"/>
  <c r="AA1177" i="2"/>
  <c r="O1177" i="2"/>
  <c r="W1177" i="2"/>
  <c r="S1177" i="2"/>
  <c r="U1177" i="2" s="1"/>
  <c r="P1177" i="2"/>
  <c r="R1177" i="2" l="1"/>
  <c r="Q1178" i="2" s="1"/>
  <c r="V1177" i="2"/>
  <c r="S1178" i="2" l="1"/>
  <c r="U1178" i="2" s="1"/>
  <c r="P1178" i="2"/>
  <c r="AA1178" i="2"/>
  <c r="W1178" i="2"/>
  <c r="X1178" i="2"/>
  <c r="O1178" i="2"/>
  <c r="R1178" i="2" l="1"/>
  <c r="Q1179" i="2" s="1"/>
  <c r="V1178" i="2"/>
  <c r="O1179" i="2" l="1"/>
  <c r="W1179" i="2"/>
  <c r="X1179" i="2"/>
  <c r="AA1179" i="2"/>
  <c r="S1179" i="2"/>
  <c r="U1179" i="2" s="1"/>
  <c r="P1179" i="2"/>
  <c r="R1179" i="2" l="1"/>
  <c r="Q1180" i="2" s="1"/>
  <c r="V1179" i="2"/>
  <c r="X1180" i="2" l="1"/>
  <c r="P1180" i="2"/>
  <c r="W1180" i="2"/>
  <c r="O1180" i="2"/>
  <c r="S1180" i="2"/>
  <c r="U1180" i="2" s="1"/>
  <c r="AA1180" i="2"/>
  <c r="R1180" i="2" l="1"/>
  <c r="Q1181" i="2" s="1"/>
  <c r="V1180" i="2"/>
  <c r="S1181" i="2" l="1"/>
  <c r="U1181" i="2" s="1"/>
  <c r="P1181" i="2"/>
  <c r="X1181" i="2"/>
  <c r="AA1181" i="2"/>
  <c r="O1181" i="2"/>
  <c r="W1181" i="2"/>
  <c r="R1181" i="2" l="1"/>
  <c r="Q1182" i="2" s="1"/>
  <c r="V1181" i="2"/>
  <c r="X1182" i="2" l="1"/>
  <c r="O1182" i="2"/>
  <c r="AA1182" i="2"/>
  <c r="W1182" i="2"/>
  <c r="S1182" i="2"/>
  <c r="U1182" i="2" s="1"/>
  <c r="P1182" i="2"/>
  <c r="R1182" i="2" l="1"/>
  <c r="Q1183" i="2" s="1"/>
  <c r="V1182" i="2"/>
  <c r="O1183" i="2" l="1"/>
  <c r="AA1183" i="2"/>
  <c r="S1183" i="2"/>
  <c r="U1183" i="2" s="1"/>
  <c r="X1183" i="2"/>
  <c r="W1183" i="2"/>
  <c r="P1183" i="2"/>
  <c r="R1183" i="2" l="1"/>
  <c r="Q1184" i="2" s="1"/>
  <c r="V1183" i="2"/>
  <c r="W1184" i="2" l="1"/>
  <c r="S1184" i="2"/>
  <c r="U1184" i="2" s="1"/>
  <c r="O1184" i="2"/>
  <c r="P1184" i="2"/>
  <c r="X1184" i="2"/>
  <c r="AA1184" i="2"/>
  <c r="R1184" i="2" l="1"/>
  <c r="Q1185" i="2" s="1"/>
  <c r="V1184" i="2"/>
  <c r="AA1185" i="2" l="1"/>
  <c r="S1185" i="2"/>
  <c r="U1185" i="2" s="1"/>
  <c r="X1185" i="2"/>
  <c r="P1185" i="2"/>
  <c r="W1185" i="2"/>
  <c r="O1185" i="2"/>
  <c r="R1185" i="2" l="1"/>
  <c r="Q1186" i="2" s="1"/>
  <c r="V1185" i="2"/>
  <c r="S1186" i="2" l="1"/>
  <c r="U1186" i="2" s="1"/>
  <c r="AA1186" i="2"/>
  <c r="X1186" i="2"/>
  <c r="P1186" i="2"/>
  <c r="W1186" i="2"/>
  <c r="O1186" i="2"/>
  <c r="R1186" i="2" l="1"/>
  <c r="Q1187" i="2" s="1"/>
  <c r="V1186" i="2"/>
  <c r="W1187" i="2" l="1"/>
  <c r="AA1187" i="2"/>
  <c r="X1187" i="2"/>
  <c r="S1187" i="2"/>
  <c r="U1187" i="2" s="1"/>
  <c r="O1187" i="2"/>
  <c r="P1187" i="2"/>
  <c r="R1187" i="2" l="1"/>
  <c r="Q1188" i="2" s="1"/>
  <c r="V1187" i="2"/>
  <c r="AA1188" i="2" l="1"/>
  <c r="S1188" i="2"/>
  <c r="U1188" i="2" s="1"/>
  <c r="W1188" i="2"/>
  <c r="X1188" i="2"/>
  <c r="O1188" i="2"/>
  <c r="P1188" i="2"/>
  <c r="R1188" i="2" l="1"/>
  <c r="Q1189" i="2" s="1"/>
  <c r="V1188" i="2"/>
  <c r="O1189" i="2" l="1"/>
  <c r="S1189" i="2"/>
  <c r="U1189" i="2" s="1"/>
  <c r="AA1189" i="2"/>
  <c r="X1189" i="2"/>
  <c r="P1189" i="2"/>
  <c r="W1189" i="2"/>
  <c r="R1189" i="2" l="1"/>
  <c r="Q1190" i="2" s="1"/>
  <c r="V1189" i="2"/>
  <c r="X1190" i="2" l="1"/>
  <c r="AA1190" i="2"/>
  <c r="S1190" i="2"/>
  <c r="U1190" i="2" s="1"/>
  <c r="W1190" i="2"/>
  <c r="O1190" i="2"/>
  <c r="P1190" i="2"/>
  <c r="R1190" i="2" l="1"/>
  <c r="Q1191" i="2" s="1"/>
  <c r="V1190" i="2"/>
  <c r="AA1191" i="2" l="1"/>
  <c r="X1191" i="2"/>
  <c r="S1191" i="2"/>
  <c r="U1191" i="2" s="1"/>
  <c r="O1191" i="2"/>
  <c r="W1191" i="2"/>
  <c r="P1191" i="2"/>
  <c r="R1191" i="2" l="1"/>
  <c r="Q1192" i="2" s="1"/>
  <c r="V1191" i="2"/>
  <c r="AA1192" i="2" l="1"/>
  <c r="O1192" i="2"/>
  <c r="W1192" i="2"/>
  <c r="S1192" i="2"/>
  <c r="U1192" i="2" s="1"/>
  <c r="X1192" i="2"/>
  <c r="P1192" i="2"/>
  <c r="R1192" i="2" l="1"/>
  <c r="Q1193" i="2" s="1"/>
  <c r="V1192" i="2"/>
  <c r="AA1193" i="2" l="1"/>
  <c r="S1193" i="2"/>
  <c r="U1193" i="2" s="1"/>
  <c r="W1193" i="2"/>
  <c r="O1193" i="2"/>
  <c r="X1193" i="2"/>
  <c r="P1193" i="2"/>
  <c r="R1193" i="2" l="1"/>
  <c r="Q1194" i="2" s="1"/>
  <c r="V1193" i="2"/>
  <c r="S1194" i="2" l="1"/>
  <c r="U1194" i="2" s="1"/>
  <c r="AA1194" i="2"/>
  <c r="P1194" i="2"/>
  <c r="X1194" i="2"/>
  <c r="W1194" i="2"/>
  <c r="O1194" i="2"/>
  <c r="R1194" i="2" l="1"/>
  <c r="Q1195" i="2" s="1"/>
  <c r="V1194" i="2"/>
  <c r="S1195" i="2" l="1"/>
  <c r="U1195" i="2" s="1"/>
  <c r="AA1195" i="2"/>
  <c r="P1195" i="2"/>
  <c r="W1195" i="2"/>
  <c r="X1195" i="2"/>
  <c r="O1195" i="2"/>
  <c r="R1195" i="2" l="1"/>
  <c r="Q1196" i="2" s="1"/>
  <c r="V1195" i="2"/>
  <c r="X1196" i="2" l="1"/>
  <c r="S1196" i="2"/>
  <c r="U1196" i="2" s="1"/>
  <c r="AA1196" i="2"/>
  <c r="W1196" i="2"/>
  <c r="O1196" i="2"/>
  <c r="P1196" i="2"/>
  <c r="R1196" i="2" l="1"/>
  <c r="Q1197" i="2" s="1"/>
  <c r="V1196" i="2"/>
  <c r="O1197" i="2" l="1"/>
  <c r="X1197" i="2"/>
  <c r="W1197" i="2"/>
  <c r="S1197" i="2"/>
  <c r="U1197" i="2" s="1"/>
  <c r="AA1197" i="2"/>
  <c r="P1197" i="2"/>
  <c r="R1197" i="2" l="1"/>
  <c r="Q1198" i="2" s="1"/>
  <c r="V1197" i="2"/>
  <c r="X1198" i="2" l="1"/>
  <c r="P1198" i="2"/>
  <c r="S1198" i="2"/>
  <c r="U1198" i="2" s="1"/>
  <c r="AA1198" i="2"/>
  <c r="W1198" i="2"/>
  <c r="O1198" i="2"/>
  <c r="R1198" i="2" l="1"/>
  <c r="Q1199" i="2" s="1"/>
  <c r="V1198" i="2"/>
  <c r="O1199" i="2" l="1"/>
  <c r="AA1199" i="2"/>
  <c r="W1199" i="2"/>
  <c r="P1199" i="2"/>
  <c r="S1199" i="2"/>
  <c r="U1199" i="2" s="1"/>
  <c r="X1199" i="2"/>
  <c r="R1199" i="2" l="1"/>
  <c r="Q1200" i="2" s="1"/>
  <c r="V1199" i="2"/>
  <c r="AA1200" i="2" l="1"/>
  <c r="X1200" i="2"/>
  <c r="P1200" i="2"/>
  <c r="S1200" i="2"/>
  <c r="U1200" i="2" s="1"/>
  <c r="W1200" i="2"/>
  <c r="O1200" i="2"/>
  <c r="R1200" i="2" l="1"/>
  <c r="Q1201" i="2" s="1"/>
  <c r="V1200" i="2"/>
  <c r="AA1201" i="2" l="1"/>
  <c r="X1201" i="2"/>
  <c r="O1201" i="2"/>
  <c r="W1201" i="2"/>
  <c r="S1201" i="2"/>
  <c r="U1201" i="2" s="1"/>
  <c r="P1201" i="2"/>
  <c r="R1201" i="2" l="1"/>
  <c r="Q1202" i="2" s="1"/>
  <c r="V1201" i="2"/>
  <c r="X1202" i="2" l="1"/>
  <c r="P1202" i="2"/>
  <c r="W1202" i="2"/>
  <c r="S1202" i="2"/>
  <c r="U1202" i="2" s="1"/>
  <c r="AA1202" i="2"/>
  <c r="O1202" i="2"/>
  <c r="R1202" i="2" l="1"/>
  <c r="Q1203" i="2" s="1"/>
  <c r="V1202" i="2"/>
  <c r="W1203" i="2" l="1"/>
  <c r="S1203" i="2"/>
  <c r="U1203" i="2" s="1"/>
  <c r="AA1203" i="2"/>
  <c r="O1203" i="2"/>
  <c r="X1203" i="2"/>
  <c r="P1203" i="2"/>
  <c r="R1203" i="2" l="1"/>
  <c r="Q1204" i="2" s="1"/>
  <c r="V1203" i="2"/>
  <c r="AA1204" i="2" l="1"/>
  <c r="S1204" i="2"/>
  <c r="U1204" i="2" s="1"/>
  <c r="P1204" i="2"/>
  <c r="X1204" i="2"/>
  <c r="W1204" i="2"/>
  <c r="O1204" i="2"/>
  <c r="R1204" i="2" l="1"/>
  <c r="Q1205" i="2" s="1"/>
  <c r="V1204" i="2"/>
  <c r="S1205" i="2" l="1"/>
  <c r="U1205" i="2" s="1"/>
  <c r="O1205" i="2"/>
  <c r="AA1205" i="2"/>
  <c r="W1205" i="2"/>
  <c r="X1205" i="2"/>
  <c r="P1205" i="2"/>
  <c r="R1205" i="2" l="1"/>
  <c r="Q1206" i="2" s="1"/>
  <c r="V1205" i="2"/>
  <c r="P1206" i="2" l="1"/>
  <c r="AA1206" i="2"/>
  <c r="X1206" i="2"/>
  <c r="S1206" i="2"/>
  <c r="U1206" i="2" s="1"/>
  <c r="O1206" i="2"/>
  <c r="W1206" i="2"/>
  <c r="R1206" i="2" l="1"/>
  <c r="Q1207" i="2" s="1"/>
  <c r="V1206" i="2"/>
  <c r="O1207" i="2" l="1"/>
  <c r="AA1207" i="2"/>
  <c r="W1207" i="2"/>
  <c r="P1207" i="2"/>
  <c r="S1207" i="2"/>
  <c r="U1207" i="2" s="1"/>
  <c r="X1207" i="2"/>
  <c r="R1207" i="2" l="1"/>
  <c r="Q1208" i="2" s="1"/>
  <c r="V1207" i="2"/>
  <c r="S1208" i="2" l="1"/>
  <c r="U1208" i="2" s="1"/>
  <c r="P1208" i="2"/>
  <c r="X1208" i="2"/>
  <c r="W1208" i="2"/>
  <c r="AA1208" i="2"/>
  <c r="O1208" i="2"/>
  <c r="R1208" i="2" l="1"/>
  <c r="Q1209" i="2" s="1"/>
  <c r="V1208" i="2"/>
  <c r="S1209" i="2" l="1"/>
  <c r="U1209" i="2" s="1"/>
  <c r="AA1209" i="2"/>
  <c r="W1209" i="2"/>
  <c r="X1209" i="2"/>
  <c r="O1209" i="2"/>
  <c r="P1209" i="2"/>
  <c r="R1209" i="2" l="1"/>
  <c r="Q1210" i="2" s="1"/>
  <c r="V1209" i="2"/>
  <c r="O1210" i="2" l="1"/>
  <c r="W1210" i="2"/>
  <c r="S1210" i="2"/>
  <c r="U1210" i="2" s="1"/>
  <c r="P1210" i="2"/>
  <c r="AA1210" i="2"/>
  <c r="X1210" i="2"/>
  <c r="R1210" i="2" l="1"/>
  <c r="Q1211" i="2" s="1"/>
  <c r="V1210" i="2"/>
  <c r="S1211" i="2" l="1"/>
  <c r="U1211" i="2" s="1"/>
  <c r="W1211" i="2"/>
  <c r="AA1211" i="2"/>
  <c r="X1211" i="2"/>
  <c r="O1211" i="2"/>
  <c r="P1211" i="2"/>
  <c r="R1211" i="2" l="1"/>
  <c r="Q1212" i="2" s="1"/>
  <c r="V1211" i="2"/>
  <c r="O1212" i="2" l="1"/>
  <c r="W1212" i="2"/>
  <c r="S1212" i="2"/>
  <c r="U1212" i="2" s="1"/>
  <c r="AA1212" i="2"/>
  <c r="X1212" i="2"/>
  <c r="P1212" i="2"/>
  <c r="R1212" i="2" l="1"/>
  <c r="Q1213" i="2" s="1"/>
  <c r="V1212" i="2"/>
  <c r="X1213" i="2" l="1"/>
  <c r="P1213" i="2"/>
  <c r="W1213" i="2"/>
  <c r="AA1213" i="2"/>
  <c r="O1213" i="2"/>
  <c r="S1213" i="2"/>
  <c r="U1213" i="2" s="1"/>
  <c r="R1213" i="2" l="1"/>
  <c r="Q1214" i="2" s="1"/>
  <c r="V1213" i="2"/>
  <c r="X1214" i="2" l="1"/>
  <c r="W1214" i="2"/>
  <c r="AA1214" i="2"/>
  <c r="S1214" i="2"/>
  <c r="U1214" i="2" s="1"/>
  <c r="P1214" i="2"/>
  <c r="O1214" i="2"/>
  <c r="R1214" i="2" l="1"/>
  <c r="Q1215" i="2" s="1"/>
  <c r="V1214" i="2"/>
  <c r="AA1215" i="2" l="1"/>
  <c r="O1215" i="2"/>
  <c r="S1215" i="2"/>
  <c r="U1215" i="2" s="1"/>
  <c r="X1215" i="2"/>
  <c r="W1215" i="2"/>
  <c r="P1215" i="2"/>
  <c r="R1215" i="2" l="1"/>
  <c r="Q1216" i="2" s="1"/>
  <c r="V1215" i="2"/>
  <c r="X1216" i="2" l="1"/>
  <c r="S1216" i="2"/>
  <c r="U1216" i="2" s="1"/>
  <c r="AA1216" i="2"/>
  <c r="O1216" i="2"/>
  <c r="W1216" i="2"/>
  <c r="P1216" i="2"/>
  <c r="R1216" i="2" l="1"/>
  <c r="Q1217" i="2" s="1"/>
  <c r="V1216" i="2"/>
  <c r="X1217" i="2" l="1"/>
  <c r="AA1217" i="2"/>
  <c r="S1217" i="2"/>
  <c r="U1217" i="2" s="1"/>
  <c r="W1217" i="2"/>
  <c r="O1217" i="2"/>
  <c r="P1217" i="2"/>
  <c r="R1217" i="2" l="1"/>
  <c r="Q1218" i="2" s="1"/>
  <c r="V1217" i="2"/>
  <c r="AA1218" i="2" l="1"/>
  <c r="X1218" i="2"/>
  <c r="S1218" i="2"/>
  <c r="U1218" i="2" s="1"/>
  <c r="W1218" i="2"/>
  <c r="O1218" i="2"/>
  <c r="P1218" i="2"/>
  <c r="R1218" i="2" l="1"/>
  <c r="Q1219" i="2" s="1"/>
  <c r="V1218" i="2"/>
  <c r="W1219" i="2" l="1"/>
  <c r="S1219" i="2"/>
  <c r="U1219" i="2" s="1"/>
  <c r="X1219" i="2"/>
  <c r="AA1219" i="2"/>
  <c r="O1219" i="2"/>
  <c r="P1219" i="2"/>
  <c r="R1219" i="2" l="1"/>
  <c r="Q1220" i="2" s="1"/>
  <c r="V1219" i="2"/>
  <c r="O1220" i="2" l="1"/>
  <c r="S1220" i="2"/>
  <c r="U1220" i="2" s="1"/>
  <c r="P1220" i="2"/>
  <c r="X1220" i="2"/>
  <c r="AA1220" i="2"/>
  <c r="W1220" i="2"/>
  <c r="R1220" i="2" l="1"/>
  <c r="Q1221" i="2" s="1"/>
  <c r="V1220" i="2"/>
  <c r="X1221" i="2" l="1"/>
  <c r="AA1221" i="2"/>
  <c r="W1221" i="2"/>
  <c r="O1221" i="2"/>
  <c r="S1221" i="2"/>
  <c r="U1221" i="2" s="1"/>
  <c r="P1221" i="2"/>
  <c r="R1221" i="2" l="1"/>
  <c r="Q1222" i="2" s="1"/>
  <c r="V1221" i="2"/>
  <c r="W1222" i="2" l="1"/>
  <c r="P1222" i="2"/>
  <c r="X1222" i="2"/>
  <c r="AA1222" i="2"/>
  <c r="O1222" i="2"/>
  <c r="S1222" i="2"/>
  <c r="U1222" i="2" s="1"/>
  <c r="R1222" i="2" l="1"/>
  <c r="Q1223" i="2" s="1"/>
  <c r="V1222" i="2"/>
  <c r="X1223" i="2" l="1"/>
  <c r="W1223" i="2"/>
  <c r="S1223" i="2"/>
  <c r="U1223" i="2" s="1"/>
  <c r="AA1223" i="2"/>
  <c r="O1223" i="2"/>
  <c r="P1223" i="2"/>
  <c r="R1223" i="2" l="1"/>
  <c r="Q1224" i="2" s="1"/>
  <c r="V1223" i="2"/>
  <c r="O1224" i="2" l="1"/>
  <c r="W1224" i="2"/>
  <c r="S1224" i="2"/>
  <c r="U1224" i="2" s="1"/>
  <c r="X1224" i="2"/>
  <c r="AA1224" i="2"/>
  <c r="P1224" i="2"/>
  <c r="R1224" i="2" l="1"/>
  <c r="Q1225" i="2" s="1"/>
  <c r="V1224" i="2"/>
  <c r="S1225" i="2" l="1"/>
  <c r="U1225" i="2" s="1"/>
  <c r="AA1225" i="2"/>
  <c r="X1225" i="2"/>
  <c r="W1225" i="2"/>
  <c r="O1225" i="2"/>
  <c r="P1225" i="2"/>
  <c r="R1225" i="2" l="1"/>
  <c r="Q1226" i="2" s="1"/>
  <c r="V1225" i="2"/>
  <c r="O1226" i="2" l="1"/>
  <c r="W1226" i="2"/>
  <c r="AA1226" i="2"/>
  <c r="S1226" i="2"/>
  <c r="U1226" i="2" s="1"/>
  <c r="X1226" i="2"/>
  <c r="P1226" i="2"/>
  <c r="R1226" i="2" l="1"/>
  <c r="Q1227" i="2" s="1"/>
  <c r="V1226" i="2"/>
  <c r="W1227" i="2" l="1"/>
  <c r="S1227" i="2"/>
  <c r="U1227" i="2" s="1"/>
  <c r="P1227" i="2"/>
  <c r="AA1227" i="2"/>
  <c r="O1227" i="2"/>
  <c r="X1227" i="2"/>
  <c r="R1227" i="2" l="1"/>
  <c r="Q1228" i="2" s="1"/>
  <c r="V1227" i="2"/>
  <c r="X1228" i="2" l="1"/>
  <c r="S1228" i="2"/>
  <c r="U1228" i="2" s="1"/>
  <c r="W1228" i="2"/>
  <c r="O1228" i="2"/>
  <c r="AA1228" i="2"/>
  <c r="P1228" i="2"/>
  <c r="R1228" i="2" l="1"/>
  <c r="Q1229" i="2" s="1"/>
  <c r="V1228" i="2"/>
  <c r="X1229" i="2" l="1"/>
  <c r="S1229" i="2"/>
  <c r="U1229" i="2" s="1"/>
  <c r="P1229" i="2"/>
  <c r="W1229" i="2"/>
  <c r="O1229" i="2"/>
  <c r="AA1229" i="2"/>
  <c r="R1229" i="2" l="1"/>
  <c r="Q1230" i="2" s="1"/>
  <c r="V1229" i="2"/>
  <c r="X1230" i="2" l="1"/>
  <c r="W1230" i="2"/>
  <c r="P1230" i="2"/>
  <c r="S1230" i="2"/>
  <c r="U1230" i="2" s="1"/>
  <c r="O1230" i="2"/>
  <c r="AA1230" i="2"/>
  <c r="R1230" i="2" l="1"/>
  <c r="Q1231" i="2" s="1"/>
  <c r="V1230" i="2"/>
  <c r="AA1231" i="2" l="1"/>
  <c r="X1231" i="2"/>
  <c r="W1231" i="2"/>
  <c r="P1231" i="2"/>
  <c r="O1231" i="2"/>
  <c r="S1231" i="2"/>
  <c r="U1231" i="2" s="1"/>
  <c r="R1231" i="2" l="1"/>
  <c r="Q1232" i="2" s="1"/>
  <c r="V1231" i="2"/>
  <c r="AA1232" i="2" l="1"/>
  <c r="O1232" i="2"/>
  <c r="W1232" i="2"/>
  <c r="S1232" i="2"/>
  <c r="U1232" i="2" s="1"/>
  <c r="X1232" i="2"/>
  <c r="P1232" i="2"/>
  <c r="R1232" i="2" l="1"/>
  <c r="Q1233" i="2" s="1"/>
  <c r="V1232" i="2"/>
  <c r="W1233" i="2" l="1"/>
  <c r="S1233" i="2"/>
  <c r="U1233" i="2" s="1"/>
  <c r="P1233" i="2"/>
  <c r="AA1233" i="2"/>
  <c r="O1233" i="2"/>
  <c r="X1233" i="2"/>
  <c r="R1233" i="2" l="1"/>
  <c r="Q1234" i="2" s="1"/>
  <c r="V1233" i="2"/>
  <c r="AA1234" i="2" l="1"/>
  <c r="W1234" i="2"/>
  <c r="X1234" i="2"/>
  <c r="S1234" i="2"/>
  <c r="U1234" i="2" s="1"/>
  <c r="O1234" i="2"/>
  <c r="P1234" i="2"/>
  <c r="R1234" i="2" l="1"/>
  <c r="Q1235" i="2" s="1"/>
  <c r="V1234" i="2"/>
  <c r="W1235" i="2" l="1"/>
  <c r="S1235" i="2"/>
  <c r="U1235" i="2" s="1"/>
  <c r="P1235" i="2"/>
  <c r="AA1235" i="2"/>
  <c r="O1235" i="2"/>
  <c r="X1235" i="2"/>
  <c r="R1235" i="2" l="1"/>
  <c r="Q1236" i="2" s="1"/>
  <c r="V1235" i="2"/>
  <c r="AA1236" i="2" l="1"/>
  <c r="O1236" i="2"/>
  <c r="X1236" i="2"/>
  <c r="S1236" i="2"/>
  <c r="U1236" i="2" s="1"/>
  <c r="W1236" i="2"/>
  <c r="P1236" i="2"/>
  <c r="R1236" i="2" l="1"/>
  <c r="Q1237" i="2" s="1"/>
  <c r="V1236" i="2"/>
  <c r="O1237" i="2" l="1"/>
  <c r="W1237" i="2"/>
  <c r="S1237" i="2"/>
  <c r="U1237" i="2" s="1"/>
  <c r="P1237" i="2"/>
  <c r="AA1237" i="2"/>
  <c r="X1237" i="2"/>
  <c r="R1237" i="2" l="1"/>
  <c r="Q1238" i="2" s="1"/>
  <c r="V1237" i="2"/>
  <c r="AA1238" i="2" l="1"/>
  <c r="O1238" i="2"/>
  <c r="S1238" i="2"/>
  <c r="U1238" i="2" s="1"/>
  <c r="W1238" i="2"/>
  <c r="P1238" i="2"/>
  <c r="X1238" i="2"/>
  <c r="R1238" i="2" l="1"/>
  <c r="Q1239" i="2" s="1"/>
  <c r="V1238" i="2"/>
  <c r="AA1239" i="2" l="1"/>
  <c r="P1239" i="2"/>
  <c r="W1239" i="2"/>
  <c r="S1239" i="2"/>
  <c r="U1239" i="2" s="1"/>
  <c r="X1239" i="2"/>
  <c r="O1239" i="2"/>
  <c r="R1239" i="2" l="1"/>
  <c r="Q1240" i="2" s="1"/>
  <c r="V1239" i="2"/>
  <c r="S1240" i="2" l="1"/>
  <c r="U1240" i="2" s="1"/>
  <c r="X1240" i="2"/>
  <c r="AA1240" i="2"/>
  <c r="O1240" i="2"/>
  <c r="W1240" i="2"/>
  <c r="P1240" i="2"/>
  <c r="R1240" i="2" l="1"/>
  <c r="Q1241" i="2" s="1"/>
  <c r="V1240" i="2"/>
  <c r="W1241" i="2" l="1"/>
  <c r="S1241" i="2"/>
  <c r="U1241" i="2" s="1"/>
  <c r="AA1241" i="2"/>
  <c r="O1241" i="2"/>
  <c r="X1241" i="2"/>
  <c r="P1241" i="2"/>
  <c r="R1241" i="2" l="1"/>
  <c r="Q1242" i="2" s="1"/>
  <c r="V1241" i="2"/>
  <c r="AA1242" i="2" l="1"/>
  <c r="P1242" i="2"/>
  <c r="W1242" i="2"/>
  <c r="S1242" i="2"/>
  <c r="U1242" i="2" s="1"/>
  <c r="O1242" i="2"/>
  <c r="X1242" i="2"/>
  <c r="R1242" i="2" l="1"/>
  <c r="Q1243" i="2" s="1"/>
  <c r="V1242" i="2"/>
  <c r="W1243" i="2" l="1"/>
  <c r="P1243" i="2"/>
  <c r="S1243" i="2"/>
  <c r="U1243" i="2" s="1"/>
  <c r="AA1243" i="2"/>
  <c r="O1243" i="2"/>
  <c r="X1243" i="2"/>
  <c r="R1243" i="2" l="1"/>
  <c r="Q1244" i="2" s="1"/>
  <c r="V1243" i="2"/>
  <c r="W1244" i="2" l="1"/>
  <c r="S1244" i="2"/>
  <c r="U1244" i="2" s="1"/>
  <c r="AA1244" i="2"/>
  <c r="X1244" i="2"/>
  <c r="O1244" i="2"/>
  <c r="P1244" i="2"/>
  <c r="R1244" i="2" l="1"/>
  <c r="Q1245" i="2" s="1"/>
  <c r="V1244" i="2"/>
  <c r="AA1245" i="2" l="1"/>
  <c r="S1245" i="2"/>
  <c r="U1245" i="2" s="1"/>
  <c r="X1245" i="2"/>
  <c r="W1245" i="2"/>
  <c r="O1245" i="2"/>
  <c r="P1245" i="2"/>
  <c r="R1245" i="2" l="1"/>
  <c r="Q1246" i="2" s="1"/>
  <c r="V1245" i="2"/>
  <c r="X1246" i="2" l="1"/>
  <c r="W1246" i="2"/>
  <c r="AA1246" i="2"/>
  <c r="S1246" i="2"/>
  <c r="U1246" i="2" s="1"/>
  <c r="O1246" i="2"/>
  <c r="P1246" i="2"/>
  <c r="R1246" i="2" l="1"/>
  <c r="Q1247" i="2" s="1"/>
  <c r="V1246" i="2"/>
  <c r="AA1247" i="2" l="1"/>
  <c r="X1247" i="2"/>
  <c r="W1247" i="2"/>
  <c r="O1247" i="2"/>
  <c r="S1247" i="2"/>
  <c r="U1247" i="2" s="1"/>
  <c r="P1247" i="2"/>
  <c r="R1247" i="2" l="1"/>
  <c r="Q1248" i="2" s="1"/>
  <c r="V1247" i="2"/>
  <c r="O1248" i="2" l="1"/>
  <c r="W1248" i="2"/>
  <c r="AA1248" i="2"/>
  <c r="S1248" i="2"/>
  <c r="U1248" i="2" s="1"/>
  <c r="X1248" i="2"/>
  <c r="P1248" i="2"/>
  <c r="R1248" i="2" l="1"/>
  <c r="Q1249" i="2" s="1"/>
  <c r="V1248" i="2"/>
  <c r="W1249" i="2" l="1"/>
  <c r="S1249" i="2"/>
  <c r="U1249" i="2" s="1"/>
  <c r="AA1249" i="2"/>
  <c r="O1249" i="2"/>
  <c r="X1249" i="2"/>
  <c r="P1249" i="2"/>
  <c r="R1249" i="2" l="1"/>
  <c r="Q1250" i="2" s="1"/>
  <c r="V1249" i="2"/>
  <c r="W1250" i="2" l="1"/>
  <c r="S1250" i="2"/>
  <c r="U1250" i="2" s="1"/>
  <c r="P1250" i="2"/>
  <c r="AA1250" i="2"/>
  <c r="O1250" i="2"/>
  <c r="X1250" i="2"/>
  <c r="R1250" i="2" l="1"/>
  <c r="Q1251" i="2" s="1"/>
  <c r="V1250" i="2"/>
  <c r="O1251" i="2" l="1"/>
  <c r="W1251" i="2"/>
  <c r="AA1251" i="2"/>
  <c r="P1251" i="2"/>
  <c r="S1251" i="2"/>
  <c r="U1251" i="2" s="1"/>
  <c r="X1251" i="2"/>
  <c r="R1251" i="2" l="1"/>
  <c r="Q1252" i="2" s="1"/>
  <c r="V1251" i="2"/>
  <c r="W1252" i="2" l="1"/>
  <c r="S1252" i="2"/>
  <c r="U1252" i="2" s="1"/>
  <c r="AA1252" i="2"/>
  <c r="P1252" i="2"/>
  <c r="O1252" i="2"/>
  <c r="X1252" i="2"/>
  <c r="R1252" i="2" l="1"/>
  <c r="Q1253" i="2" s="1"/>
  <c r="V1252" i="2"/>
  <c r="X1253" i="2" l="1"/>
  <c r="AA1253" i="2"/>
  <c r="W1253" i="2"/>
  <c r="S1253" i="2"/>
  <c r="U1253" i="2" s="1"/>
  <c r="O1253" i="2"/>
  <c r="P1253" i="2"/>
  <c r="R1253" i="2" l="1"/>
  <c r="Q1254" i="2" s="1"/>
  <c r="V1253" i="2"/>
  <c r="W1254" i="2" l="1"/>
  <c r="AA1254" i="2"/>
  <c r="O1254" i="2"/>
  <c r="P1254" i="2"/>
  <c r="S1254" i="2"/>
  <c r="U1254" i="2" s="1"/>
  <c r="X1254" i="2"/>
  <c r="R1254" i="2" l="1"/>
  <c r="Q1255" i="2" s="1"/>
  <c r="V1254" i="2"/>
  <c r="O1255" i="2" l="1"/>
  <c r="X1255" i="2"/>
  <c r="S1255" i="2"/>
  <c r="U1255" i="2" s="1"/>
  <c r="W1255" i="2"/>
  <c r="P1255" i="2"/>
  <c r="AA1255" i="2"/>
  <c r="R1255" i="2" l="1"/>
  <c r="Q1256" i="2" s="1"/>
  <c r="V1255" i="2"/>
  <c r="X1256" i="2" l="1"/>
  <c r="W1256" i="2"/>
  <c r="O1256" i="2"/>
  <c r="P1256" i="2"/>
  <c r="S1256" i="2"/>
  <c r="U1256" i="2" s="1"/>
  <c r="AA1256" i="2"/>
  <c r="R1256" i="2" l="1"/>
  <c r="Q1257" i="2" s="1"/>
  <c r="V1256" i="2"/>
  <c r="O1257" i="2" l="1"/>
  <c r="X1257" i="2"/>
  <c r="AA1257" i="2"/>
  <c r="W1257" i="2"/>
  <c r="P1257" i="2"/>
  <c r="S1257" i="2"/>
  <c r="U1257" i="2" s="1"/>
  <c r="R1257" i="2" l="1"/>
  <c r="Q1258" i="2" s="1"/>
  <c r="V1257" i="2"/>
  <c r="AA1258" i="2" l="1"/>
  <c r="O1258" i="2"/>
  <c r="X1258" i="2"/>
  <c r="W1258" i="2"/>
  <c r="S1258" i="2"/>
  <c r="U1258" i="2" s="1"/>
  <c r="P1258" i="2"/>
  <c r="R1258" i="2" l="1"/>
  <c r="Q1259" i="2" s="1"/>
  <c r="V1258" i="2"/>
  <c r="X1259" i="2" l="1"/>
  <c r="S1259" i="2"/>
  <c r="U1259" i="2" s="1"/>
  <c r="AA1259" i="2"/>
  <c r="O1259" i="2"/>
  <c r="W1259" i="2"/>
  <c r="P1259" i="2"/>
  <c r="R1259" i="2" l="1"/>
  <c r="Q1260" i="2" s="1"/>
  <c r="V1259" i="2"/>
  <c r="AA1260" i="2" l="1"/>
  <c r="W1260" i="2"/>
  <c r="P1260" i="2"/>
  <c r="O1260" i="2"/>
  <c r="S1260" i="2"/>
  <c r="U1260" i="2" s="1"/>
  <c r="X1260" i="2"/>
  <c r="R1260" i="2" l="1"/>
  <c r="Q1261" i="2" s="1"/>
  <c r="V1260" i="2"/>
  <c r="O1261" i="2" l="1"/>
  <c r="AA1261" i="2"/>
  <c r="P1261" i="2"/>
  <c r="X1261" i="2"/>
  <c r="W1261" i="2"/>
  <c r="S1261" i="2"/>
  <c r="U1261" i="2" s="1"/>
  <c r="R1261" i="2" l="1"/>
  <c r="Q1262" i="2" s="1"/>
  <c r="V1261" i="2"/>
  <c r="S1262" i="2" l="1"/>
  <c r="U1262" i="2" s="1"/>
  <c r="AA1262" i="2"/>
  <c r="W1262" i="2"/>
  <c r="X1262" i="2"/>
  <c r="O1262" i="2"/>
  <c r="P1262" i="2"/>
  <c r="R1262" i="2" l="1"/>
  <c r="Q1263" i="2" s="1"/>
  <c r="V1262" i="2"/>
  <c r="S1263" i="2" l="1"/>
  <c r="U1263" i="2" s="1"/>
  <c r="AA1263" i="2"/>
  <c r="X1263" i="2"/>
  <c r="W1263" i="2"/>
  <c r="O1263" i="2"/>
  <c r="P1263" i="2"/>
  <c r="R1263" i="2" l="1"/>
  <c r="Q1264" i="2" s="1"/>
  <c r="V1263" i="2"/>
  <c r="O1264" i="2" l="1"/>
  <c r="W1264" i="2"/>
  <c r="S1264" i="2"/>
  <c r="U1264" i="2" s="1"/>
  <c r="P1264" i="2"/>
  <c r="X1264" i="2"/>
  <c r="AA1264" i="2"/>
  <c r="R1264" i="2" l="1"/>
  <c r="Q1265" i="2" s="1"/>
  <c r="V1264" i="2"/>
  <c r="S1265" i="2" l="1"/>
  <c r="U1265" i="2" s="1"/>
  <c r="X1265" i="2"/>
  <c r="AA1265" i="2"/>
  <c r="W1265" i="2"/>
  <c r="O1265" i="2"/>
  <c r="P1265" i="2"/>
  <c r="R1265" i="2" l="1"/>
  <c r="Q1266" i="2" s="1"/>
  <c r="V1265" i="2"/>
  <c r="O1266" i="2" l="1"/>
  <c r="S1266" i="2"/>
  <c r="U1266" i="2" s="1"/>
  <c r="X1266" i="2"/>
  <c r="W1266" i="2"/>
  <c r="P1266" i="2"/>
  <c r="AA1266" i="2"/>
  <c r="R1266" i="2" l="1"/>
  <c r="Q1267" i="2" s="1"/>
  <c r="V1266" i="2"/>
  <c r="S1267" i="2" l="1"/>
  <c r="U1267" i="2" s="1"/>
  <c r="X1267" i="2"/>
  <c r="AA1267" i="2"/>
  <c r="P1267" i="2"/>
  <c r="W1267" i="2"/>
  <c r="O1267" i="2"/>
  <c r="R1267" i="2" l="1"/>
  <c r="Q1268" i="2" s="1"/>
  <c r="V1267" i="2"/>
  <c r="AA1268" i="2" l="1"/>
  <c r="X1268" i="2"/>
  <c r="W1268" i="2"/>
  <c r="O1268" i="2"/>
  <c r="S1268" i="2"/>
  <c r="U1268" i="2" s="1"/>
  <c r="P1268" i="2"/>
  <c r="R1268" i="2" l="1"/>
  <c r="Q1269" i="2" s="1"/>
  <c r="V1268" i="2"/>
  <c r="X1269" i="2" l="1"/>
  <c r="W1269" i="2"/>
  <c r="O1269" i="2"/>
  <c r="P1269" i="2"/>
  <c r="S1269" i="2"/>
  <c r="U1269" i="2" s="1"/>
  <c r="AA1269" i="2"/>
  <c r="R1269" i="2" l="1"/>
  <c r="Q1270" i="2" s="1"/>
  <c r="V1269" i="2"/>
  <c r="X1270" i="2" l="1"/>
  <c r="S1270" i="2"/>
  <c r="U1270" i="2" s="1"/>
  <c r="P1270" i="2"/>
  <c r="W1270" i="2"/>
  <c r="AA1270" i="2"/>
  <c r="O1270" i="2"/>
  <c r="R1270" i="2" l="1"/>
  <c r="Q1271" i="2" s="1"/>
  <c r="V1270" i="2"/>
  <c r="W1271" i="2" l="1"/>
  <c r="AA1271" i="2"/>
  <c r="S1271" i="2"/>
  <c r="U1271" i="2" s="1"/>
  <c r="P1271" i="2"/>
  <c r="X1271" i="2"/>
  <c r="O1271" i="2"/>
  <c r="R1271" i="2" l="1"/>
  <c r="Q1272" i="2" s="1"/>
  <c r="V1271" i="2"/>
  <c r="AA1272" i="2" l="1"/>
  <c r="W1272" i="2"/>
  <c r="P1272" i="2"/>
  <c r="X1272" i="2"/>
  <c r="O1272" i="2"/>
  <c r="S1272" i="2"/>
  <c r="U1272" i="2" s="1"/>
  <c r="R1272" i="2" l="1"/>
  <c r="Q1273" i="2" s="1"/>
  <c r="V1272" i="2"/>
  <c r="AA1273" i="2" l="1"/>
  <c r="O1273" i="2"/>
  <c r="P1273" i="2"/>
  <c r="S1273" i="2"/>
  <c r="U1273" i="2" s="1"/>
  <c r="X1273" i="2"/>
  <c r="W1273" i="2"/>
  <c r="R1273" i="2" l="1"/>
  <c r="Q1274" i="2" s="1"/>
  <c r="V1273" i="2"/>
  <c r="W1274" i="2" l="1"/>
  <c r="X1274" i="2"/>
  <c r="AA1274" i="2"/>
  <c r="S1274" i="2"/>
  <c r="U1274" i="2" s="1"/>
  <c r="O1274" i="2"/>
  <c r="P1274" i="2"/>
  <c r="R1274" i="2" l="1"/>
  <c r="Q1275" i="2" s="1"/>
  <c r="V1274" i="2"/>
  <c r="X1275" i="2" l="1"/>
  <c r="AA1275" i="2"/>
  <c r="W1275" i="2"/>
  <c r="S1275" i="2"/>
  <c r="U1275" i="2" s="1"/>
  <c r="O1275" i="2"/>
  <c r="P1275" i="2"/>
  <c r="R1275" i="2" l="1"/>
  <c r="Q1276" i="2" s="1"/>
  <c r="V1275" i="2"/>
  <c r="X1276" i="2" l="1"/>
  <c r="S1276" i="2"/>
  <c r="U1276" i="2" s="1"/>
  <c r="O1276" i="2"/>
  <c r="AA1276" i="2"/>
  <c r="W1276" i="2"/>
  <c r="P1276" i="2"/>
  <c r="R1276" i="2" l="1"/>
  <c r="Q1277" i="2" s="1"/>
  <c r="V1276" i="2"/>
  <c r="W1277" i="2" l="1"/>
  <c r="X1277" i="2"/>
  <c r="AA1277" i="2"/>
  <c r="O1277" i="2"/>
  <c r="S1277" i="2"/>
  <c r="U1277" i="2" s="1"/>
  <c r="P1277" i="2"/>
  <c r="R1277" i="2" l="1"/>
  <c r="Q1278" i="2" s="1"/>
  <c r="V1277" i="2"/>
  <c r="S1278" i="2" l="1"/>
  <c r="U1278" i="2" s="1"/>
  <c r="AA1278" i="2"/>
  <c r="X1278" i="2"/>
  <c r="P1278" i="2"/>
  <c r="W1278" i="2"/>
  <c r="O1278" i="2"/>
  <c r="R1278" i="2" l="1"/>
  <c r="Q1279" i="2" s="1"/>
  <c r="V1278" i="2"/>
  <c r="S1279" i="2" l="1"/>
  <c r="U1279" i="2" s="1"/>
  <c r="W1279" i="2"/>
  <c r="O1279" i="2"/>
  <c r="AA1279" i="2"/>
  <c r="X1279" i="2"/>
  <c r="P1279" i="2"/>
  <c r="R1279" i="2" l="1"/>
  <c r="Q1280" i="2" s="1"/>
  <c r="V1279" i="2"/>
  <c r="S1280" i="2" l="1"/>
  <c r="U1280" i="2" s="1"/>
  <c r="W1280" i="2"/>
  <c r="X1280" i="2"/>
  <c r="AA1280" i="2"/>
  <c r="P1280" i="2"/>
  <c r="O1280" i="2"/>
  <c r="R1280" i="2" l="1"/>
  <c r="Q1281" i="2" s="1"/>
  <c r="V1280" i="2"/>
  <c r="AA1281" i="2" l="1"/>
  <c r="O1281" i="2"/>
  <c r="X1281" i="2"/>
  <c r="S1281" i="2"/>
  <c r="U1281" i="2" s="1"/>
  <c r="W1281" i="2"/>
  <c r="P1281" i="2"/>
  <c r="R1281" i="2" l="1"/>
  <c r="Q1282" i="2" s="1"/>
  <c r="V1281" i="2"/>
  <c r="X1282" i="2" l="1"/>
  <c r="AA1282" i="2"/>
  <c r="W1282" i="2"/>
  <c r="O1282" i="2"/>
  <c r="P1282" i="2"/>
  <c r="S1282" i="2"/>
  <c r="U1282" i="2" s="1"/>
  <c r="R1282" i="2" l="1"/>
  <c r="Q1283" i="2" s="1"/>
  <c r="V1282" i="2"/>
  <c r="O1283" i="2" l="1"/>
  <c r="S1283" i="2"/>
  <c r="U1283" i="2" s="1"/>
  <c r="P1283" i="2"/>
  <c r="X1283" i="2"/>
  <c r="W1283" i="2"/>
  <c r="AA1283" i="2"/>
  <c r="R1283" i="2" l="1"/>
  <c r="Q1284" i="2" s="1"/>
  <c r="V1283" i="2"/>
  <c r="S1284" i="2" l="1"/>
  <c r="U1284" i="2" s="1"/>
  <c r="X1284" i="2"/>
  <c r="O1284" i="2"/>
  <c r="AA1284" i="2"/>
  <c r="W1284" i="2"/>
  <c r="P1284" i="2"/>
  <c r="R1284" i="2" l="1"/>
  <c r="Q1285" i="2" s="1"/>
  <c r="V1284" i="2"/>
  <c r="W1285" i="2" l="1"/>
  <c r="P1285" i="2"/>
  <c r="S1285" i="2"/>
  <c r="U1285" i="2" s="1"/>
  <c r="AA1285" i="2"/>
  <c r="O1285" i="2"/>
  <c r="X1285" i="2"/>
  <c r="R1285" i="2" l="1"/>
  <c r="Q1286" i="2" s="1"/>
  <c r="V1285" i="2"/>
  <c r="O1286" i="2" l="1"/>
  <c r="W1286" i="2"/>
  <c r="P1286" i="2"/>
  <c r="X1286" i="2"/>
  <c r="AA1286" i="2"/>
  <c r="S1286" i="2"/>
  <c r="U1286" i="2" s="1"/>
  <c r="R1286" i="2" l="1"/>
  <c r="Q1287" i="2" s="1"/>
  <c r="V1286" i="2"/>
  <c r="S1287" i="2" l="1"/>
  <c r="U1287" i="2" s="1"/>
  <c r="AA1287" i="2"/>
  <c r="W1287" i="2"/>
  <c r="P1287" i="2"/>
  <c r="X1287" i="2"/>
  <c r="O1287" i="2"/>
  <c r="R1287" i="2" l="1"/>
  <c r="Q1288" i="2" s="1"/>
  <c r="V1287" i="2"/>
  <c r="X1288" i="2" l="1"/>
  <c r="W1288" i="2"/>
  <c r="S1288" i="2"/>
  <c r="U1288" i="2" s="1"/>
  <c r="AA1288" i="2"/>
  <c r="P1288" i="2"/>
  <c r="O1288" i="2"/>
  <c r="R1288" i="2" l="1"/>
  <c r="Q1289" i="2" s="1"/>
  <c r="V1288" i="2"/>
  <c r="S1289" i="2" l="1"/>
  <c r="U1289" i="2" s="1"/>
  <c r="X1289" i="2"/>
  <c r="W1289" i="2"/>
  <c r="O1289" i="2"/>
  <c r="P1289" i="2"/>
  <c r="AA1289" i="2"/>
  <c r="R1289" i="2" l="1"/>
  <c r="Q1290" i="2" s="1"/>
  <c r="V1289" i="2"/>
  <c r="O1290" i="2" l="1"/>
  <c r="W1290" i="2"/>
  <c r="X1290" i="2"/>
  <c r="AA1290" i="2"/>
  <c r="S1290" i="2"/>
  <c r="U1290" i="2" s="1"/>
  <c r="P1290" i="2"/>
  <c r="R1290" i="2" l="1"/>
  <c r="Q1291" i="2" s="1"/>
  <c r="V1290" i="2"/>
  <c r="S1291" i="2" l="1"/>
  <c r="U1291" i="2" s="1"/>
  <c r="AA1291" i="2"/>
  <c r="X1291" i="2"/>
  <c r="P1291" i="2"/>
  <c r="W1291" i="2"/>
  <c r="O1291" i="2"/>
  <c r="R1291" i="2" l="1"/>
  <c r="V1291" i="2"/>
</calcChain>
</file>

<file path=xl/sharedStrings.xml><?xml version="1.0" encoding="utf-8"?>
<sst xmlns="http://schemas.openxmlformats.org/spreadsheetml/2006/main" count="370" uniqueCount="258">
  <si>
    <t>Output</t>
  </si>
  <si>
    <t>Input</t>
  </si>
  <si>
    <t>Ratio</t>
  </si>
  <si>
    <t>Primary Drive</t>
  </si>
  <si>
    <t>Final Drive</t>
  </si>
  <si>
    <t>Overall Ratio</t>
  </si>
  <si>
    <t>Power Developed</t>
  </si>
  <si>
    <t>Coefficient of Drag</t>
  </si>
  <si>
    <t xml:space="preserve">Air Density </t>
  </si>
  <si>
    <t>18000 W</t>
  </si>
  <si>
    <t>Sector 1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</si>
  <si>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</si>
  <si>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</si>
  <si>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</si>
  <si>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</si>
  <si>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</si>
  <si>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</si>
  <si>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</si>
  <si>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</si>
  <si>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</si>
  <si>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</si>
  <si>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</si>
  <si>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</si>
  <si>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S2</t>
  </si>
  <si>
    <t>S3</t>
  </si>
  <si>
    <t>S8</t>
  </si>
  <si>
    <t>S11</t>
  </si>
  <si>
    <t>S12</t>
  </si>
  <si>
    <t>B1</t>
  </si>
  <si>
    <t>B2</t>
  </si>
  <si>
    <t>B3</t>
  </si>
  <si>
    <t>B4</t>
  </si>
  <si>
    <t>B6</t>
  </si>
  <si>
    <t>B8</t>
  </si>
  <si>
    <t>B9</t>
  </si>
  <si>
    <t>B10</t>
  </si>
  <si>
    <t>B12</t>
  </si>
  <si>
    <t>SECTOR 1-TARMAC</t>
  </si>
  <si>
    <t>SECTOR 2-GRAVEL</t>
  </si>
  <si>
    <t>SECTOR 3-WETSOIL</t>
  </si>
  <si>
    <t>SECTOR 4-MUD</t>
  </si>
  <si>
    <t>SECTOR 5-LOOSESOIL</t>
  </si>
  <si>
    <t>Front Wheel</t>
  </si>
  <si>
    <t>Rear Wheel</t>
  </si>
  <si>
    <t>Gear Ratios</t>
  </si>
  <si>
    <t>1st</t>
  </si>
  <si>
    <t>2nd</t>
  </si>
  <si>
    <t>3rd</t>
  </si>
  <si>
    <t>RPM</t>
  </si>
  <si>
    <t>HP</t>
  </si>
  <si>
    <t>Torque(Nm)</t>
  </si>
  <si>
    <t>Aero Drag (N)</t>
  </si>
  <si>
    <t>Front Wheel Radius (mm)</t>
  </si>
  <si>
    <t>Rear wheel Radius (mm)</t>
  </si>
  <si>
    <t>Engine Speed(Max)(RPM)</t>
  </si>
  <si>
    <t>NA</t>
  </si>
  <si>
    <t>Top Speed(km/hr)</t>
  </si>
  <si>
    <t>Top Speed (m/s)</t>
  </si>
  <si>
    <t>Gear 1</t>
  </si>
  <si>
    <t>Gear 2</t>
  </si>
  <si>
    <t>Gear 3</t>
  </si>
  <si>
    <t>Fuel + Oil(kg)</t>
  </si>
  <si>
    <t>Driver + Passenger (kg)</t>
  </si>
  <si>
    <t>Kerb Weight(Kg)</t>
  </si>
  <si>
    <t>Test Mass(kg)</t>
  </si>
  <si>
    <t>Frontal Area (Tyre+Body)(m^2)</t>
  </si>
  <si>
    <t>μR(Gravel)</t>
  </si>
  <si>
    <t>μR(Mud)</t>
  </si>
  <si>
    <t>μR(Loose Soil)</t>
  </si>
  <si>
    <t>μR(Sand)</t>
  </si>
  <si>
    <t>μR(Asphalt)</t>
  </si>
  <si>
    <t>Rolling resistance (Asphalt)(N)</t>
  </si>
  <si>
    <t>Torque(Max)</t>
  </si>
  <si>
    <t>Total Resistance(N)</t>
  </si>
  <si>
    <t>Sector 2</t>
  </si>
  <si>
    <t>Sector 3</t>
  </si>
  <si>
    <t>Sector 4</t>
  </si>
  <si>
    <t>Sector 5</t>
  </si>
  <si>
    <t>Rolling resistance (Gravel)(N)</t>
  </si>
  <si>
    <t>Rolling resistance (Sand)(N)</t>
  </si>
  <si>
    <t>Rolling resistance (Mud)(N)</t>
  </si>
  <si>
    <t>Rolling resistance (Loose Soil )(N)</t>
  </si>
  <si>
    <t>Radius (m)</t>
  </si>
  <si>
    <t>Inertia (Kgm^2)</t>
  </si>
  <si>
    <t>Transmission Ratio</t>
  </si>
  <si>
    <t>Velocity Ratio</t>
  </si>
  <si>
    <t xml:space="preserve">Crankshaft </t>
  </si>
  <si>
    <t xml:space="preserve">Gearbox Output Shaft </t>
  </si>
  <si>
    <t>Gearbox Input Shaft(Gear 1)</t>
  </si>
  <si>
    <t>Gearbox Input Shaft(Gear 3)</t>
  </si>
  <si>
    <t>Gearbox Input Shaft(Gear 2)</t>
  </si>
  <si>
    <t>-</t>
  </si>
  <si>
    <t>Crankshaft(Velocity Ratio)</t>
  </si>
  <si>
    <t>Gearbox (Velocity Ratio )</t>
  </si>
  <si>
    <t>Rr Coeficient</t>
  </si>
  <si>
    <t>Start</t>
  </si>
  <si>
    <t>End</t>
  </si>
  <si>
    <t>C12 Exit</t>
  </si>
  <si>
    <t>C3 Exit</t>
  </si>
  <si>
    <t>C5 Exit</t>
  </si>
  <si>
    <t>C3   Exit</t>
  </si>
  <si>
    <t>C5   Exit</t>
  </si>
  <si>
    <t>C8 Exit</t>
  </si>
  <si>
    <t>C8   Exit</t>
  </si>
  <si>
    <t>C9 Exit</t>
  </si>
  <si>
    <t>C9   Exit</t>
  </si>
  <si>
    <t>Total Resistance Sector 1</t>
  </si>
  <si>
    <t>Total Resistance Sector 2</t>
  </si>
  <si>
    <t>Total Resistance Sector 3</t>
  </si>
  <si>
    <t>Total Resistance Sector 4</t>
  </si>
  <si>
    <t>Total Resistance Sector 5</t>
  </si>
  <si>
    <t>Power Required(W)</t>
  </si>
  <si>
    <t>Forces Acting(N)</t>
  </si>
  <si>
    <t>Power (W)</t>
  </si>
  <si>
    <t>Gear 1-Velocity (km/hr)</t>
  </si>
  <si>
    <t>Gear 2-Velocity(km/hr)</t>
  </si>
  <si>
    <t>Gear 3-Velocity (km/hr)</t>
  </si>
  <si>
    <t>Gear 1-Velocity (m/s)</t>
  </si>
  <si>
    <t>Driving Force Gear 1(N)</t>
  </si>
  <si>
    <t>Driving Force Gear 2(N)</t>
  </si>
  <si>
    <t>Driving Force Gear 3(N)</t>
  </si>
  <si>
    <t>Acceleration Gear 1(m/s^2)</t>
  </si>
  <si>
    <t>Acceleration Gear 2(m/s^2)</t>
  </si>
  <si>
    <t>Acceleration Gear 3(m/s^2)</t>
  </si>
  <si>
    <t>Aero Drag Gear 1(N)</t>
  </si>
  <si>
    <t>Aero Drag Gear 2(N)</t>
  </si>
  <si>
    <t>Aero Drag Gear 3(N)</t>
  </si>
  <si>
    <t>Gear 2-Velocity(m/s)</t>
  </si>
  <si>
    <t>Gear 3-Velocity (m/s)</t>
  </si>
  <si>
    <t>Total Resistance Forces at every sector for each gear</t>
  </si>
  <si>
    <t>Sector 5 - G3</t>
  </si>
  <si>
    <t>Acceleration Force G1 (N)</t>
  </si>
  <si>
    <t>Acceleration Force G2 (N)</t>
  </si>
  <si>
    <t>Acceleration Force G3 (N)</t>
  </si>
  <si>
    <t>Power Required on wheels at every Sector</t>
  </si>
  <si>
    <t>Aerodynamic Drag force acting on each Gear</t>
  </si>
  <si>
    <t>Wheelbase (mm)</t>
  </si>
  <si>
    <t>Height of COG from Ground(mm)</t>
  </si>
  <si>
    <t>Distance of COG from Front Wheel Centre</t>
  </si>
  <si>
    <t>Distance of COG from Rear Wheel Centre</t>
  </si>
  <si>
    <t>Wheelie Limited Acceleration</t>
  </si>
  <si>
    <t>Gear3</t>
  </si>
  <si>
    <t>Gear1</t>
  </si>
  <si>
    <t>Gear2</t>
  </si>
  <si>
    <t>Traction Limited Deceleration</t>
  </si>
  <si>
    <t>XCOG</t>
  </si>
  <si>
    <t>YCOG</t>
  </si>
  <si>
    <t>Load on Rear Wheel (Kg)</t>
  </si>
  <si>
    <t>Load on Rear Wheel Lifted (Kg)</t>
  </si>
  <si>
    <t>Renegade Data/ Test Specifications</t>
  </si>
  <si>
    <t>Traction Limited Acceleration(Sector 1)</t>
  </si>
  <si>
    <t>Traction Limited Acceleration(Sector 2)</t>
  </si>
  <si>
    <t>Traction Limited Acceleration(Sector 3)</t>
  </si>
  <si>
    <t>Traction Limited Acceleration(Sector 4)</t>
  </si>
  <si>
    <t>Traction Limited Acceleration(Sector 5)</t>
  </si>
  <si>
    <t>Longitudinal Flip Deceleration</t>
  </si>
  <si>
    <t>Distance (m)</t>
  </si>
  <si>
    <t>S1 (SECTOR1)</t>
  </si>
  <si>
    <t>S4(SECTOR 2)</t>
  </si>
  <si>
    <t>S6(SECTOR 3)</t>
  </si>
  <si>
    <t>S9(SECTOR 4)</t>
  </si>
  <si>
    <t>S10(SECTOR 5)</t>
  </si>
  <si>
    <t>Radians</t>
  </si>
  <si>
    <t>Gear</t>
  </si>
  <si>
    <t>Sector</t>
  </si>
  <si>
    <t>Distance</t>
  </si>
  <si>
    <t>Total Length of Sector 1</t>
  </si>
  <si>
    <t>Total Length of Sector 2</t>
  </si>
  <si>
    <t>Total Length of Sector 3</t>
  </si>
  <si>
    <t>Total Length of Sector 4</t>
  </si>
  <si>
    <t>Speed (m/s)</t>
  </si>
  <si>
    <t>Aero Drag(N)</t>
  </si>
  <si>
    <t>Rolling Resistance(N)</t>
  </si>
  <si>
    <t>Driving Force(N)</t>
  </si>
  <si>
    <t>Time(s)</t>
  </si>
  <si>
    <t>Speed (Kmph)</t>
  </si>
  <si>
    <t>Linear Inertia</t>
  </si>
  <si>
    <t>Angular Velocity(Wheel)</t>
  </si>
  <si>
    <t>Fastest Velocity in 10 Meter</t>
  </si>
  <si>
    <t>Gradient change</t>
  </si>
  <si>
    <t>Gradient(rads)</t>
  </si>
  <si>
    <t>Acceleration</t>
  </si>
  <si>
    <t>Speed 6500 rpm (1st)</t>
  </si>
  <si>
    <t>Drive Torque at Shaft</t>
  </si>
  <si>
    <t>Drive Torque at Rear Wheels</t>
  </si>
  <si>
    <t>Force</t>
  </si>
  <si>
    <t>GEAR</t>
  </si>
  <si>
    <t>Gradient force</t>
  </si>
  <si>
    <t>Inertia Front</t>
  </si>
  <si>
    <t>Inertia Rear</t>
  </si>
  <si>
    <t>Inertia Engine</t>
  </si>
  <si>
    <t>Available Acceleration(m/s)</t>
  </si>
  <si>
    <t>Torque (Nm)</t>
  </si>
  <si>
    <t>Power  (Hp)</t>
  </si>
  <si>
    <t>Speed Gear 1(kmph)</t>
  </si>
  <si>
    <t>Speed gear 2(kmph)</t>
  </si>
  <si>
    <t>Speed Gear 3 (kmph)</t>
  </si>
  <si>
    <t>Kinetic Energy(KJ)</t>
  </si>
  <si>
    <t>Power(kw)</t>
  </si>
  <si>
    <t>Power(HP)</t>
  </si>
  <si>
    <t>Torque Nm</t>
  </si>
  <si>
    <t>BSFC</t>
  </si>
  <si>
    <t>Energy(Kwh)</t>
  </si>
  <si>
    <t>Fuel Flow</t>
  </si>
  <si>
    <t>Fuel Usage(g)</t>
  </si>
  <si>
    <t>Total Fuel Consumed(g)</t>
  </si>
  <si>
    <t>Fuel Usage(L)</t>
  </si>
  <si>
    <t>Total Fuel Consumed (L)</t>
  </si>
  <si>
    <t xml:space="preserve">Fuel Consumed(g) in 1 Lap using optimum performance in all sectors = </t>
  </si>
  <si>
    <t xml:space="preserve">Fuel Consumed(L) in 1 Lap using optimum performance in all sectors = </t>
  </si>
  <si>
    <t>Renegade Dx-10C Dual Purpose Circuit Data</t>
  </si>
  <si>
    <t>Maximum Laps on Full Tank(Maximum Performance) =</t>
  </si>
  <si>
    <t>Distance covered on Full Tank(km)           =</t>
  </si>
  <si>
    <t>Fuel Efficiency (km/l)                                   =</t>
  </si>
  <si>
    <t>Total Length of the Circuit(m)</t>
  </si>
  <si>
    <t>Total Length of Sector 5</t>
  </si>
  <si>
    <t>Acceleration(m/s^2)</t>
  </si>
  <si>
    <t>STRAIGHT/BRAKING ZONE/CORNER</t>
  </si>
  <si>
    <t>TRACK LAYOUT</t>
  </si>
  <si>
    <t>Corner Radius(m)</t>
  </si>
  <si>
    <t>Braking Zone</t>
  </si>
  <si>
    <t>Straight</t>
  </si>
  <si>
    <t>Corner</t>
  </si>
  <si>
    <t>Top View of the Track</t>
  </si>
  <si>
    <t>Length</t>
  </si>
  <si>
    <t>Tyre Mass(kg)</t>
  </si>
  <si>
    <t>Wheel Mass(kg)</t>
  </si>
  <si>
    <t>Total Mass of assembly(kg)</t>
  </si>
  <si>
    <t>Sector 1 - Gear 1</t>
  </si>
  <si>
    <t>Sector 1 - Gear 2</t>
  </si>
  <si>
    <t>Sector 1 - Gear 3</t>
  </si>
  <si>
    <t>Sector 2 - Gear 1</t>
  </si>
  <si>
    <t>Sector 2 - Gear 2</t>
  </si>
  <si>
    <t>Sector 2 - Gear 3</t>
  </si>
  <si>
    <t>Sector 3 - Gear 1</t>
  </si>
  <si>
    <t>Sector 3 - Gear 2</t>
  </si>
  <si>
    <t>Sector 3 - Gear 3</t>
  </si>
  <si>
    <t>Sector 4 - Gear 1</t>
  </si>
  <si>
    <t>Sector 4 - Gear 2</t>
  </si>
  <si>
    <t>Sector 4 - Gear 3</t>
  </si>
  <si>
    <t>Sector 5 - Gear 1</t>
  </si>
  <si>
    <t>Sector 5 - Gear 2</t>
  </si>
  <si>
    <t>Sector 5 - Gear 3</t>
  </si>
  <si>
    <t>Sector 3 - Gear1</t>
  </si>
  <si>
    <t>Gradient Resistance(Sector 2)</t>
  </si>
  <si>
    <t>Kfront</t>
  </si>
  <si>
    <t>Angle of Buggy Lifted ( Degrees)</t>
  </si>
  <si>
    <t>Angle of Buggy Lifted (Radians)</t>
  </si>
  <si>
    <t>Performance Data of Renegade DX-10c</t>
  </si>
  <si>
    <t>Fuel consumption</t>
  </si>
  <si>
    <t>Simulated Dyno characteristics and BSFC</t>
  </si>
  <si>
    <t>Lap Simulation</t>
  </si>
  <si>
    <t xml:space="preserve">ACEA7007-Hybrid Powertrain and Control </t>
  </si>
  <si>
    <t>Series Hybrid Vehicle(CW1)</t>
  </si>
  <si>
    <t>Reduced Mass - Gear 1</t>
  </si>
  <si>
    <t>Reduced Mass - Gear 2</t>
  </si>
  <si>
    <t>Reduced Mass - Gear 3</t>
  </si>
  <si>
    <t>Reduced Mass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</si>
</sst>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00"/>
    <numFmt numFmtId="165" formatCode="0.00000"/>
    <numFmt numFmtId="166" formatCode="0.0000"/>
    <numFmt numFmtId="167" formatCode="0.0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Rounded MT Bold"/>
      <family val="2"/>
    </font>
    <font>
      <sz val="18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rgb="FF202122"/>
      <name val="Garamond"/>
      <family val="1"/>
    </font>
    <font>
      <sz val="11"/>
      <color theme="7" tint="-0.499984740745262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1"/>
      <color rgb="FF202122"/>
      <name val="Calibri"/>
      <family val="2"/>
      <scheme val="minor"/>
    </font>
    <font>
      <sz val="14"/>
      <color rgb="FF202122"/>
      <name val="Garamond"/>
      <family val="1"/>
    </font>
    <font>
      <sz val="11"/>
      <color rgb="FFFF0000"/>
      <name val="Calibri"/>
      <family val="2"/>
      <scheme val="minor"/>
    </font>
    <font>
      <sz val="12"/>
      <color theme="7" tint="-0.499984740745262"/>
      <name val="Calibri"/>
      <family val="2"/>
      <scheme val="minor"/>
    </font>
    <font>
      <sz val="14"/>
      <color theme="1" tint="0.249977111117893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sz val="11"/>
      <color rgb="FF92D050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8"/>
      <color theme="1"/>
      <name val="Calibri"/>
      <family val="2"/>
      <scheme val="minor"/>
    </font>
    <font>
      <i/>
      <sz val="20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20" fontId="0" fillId="0" borderId="0" xfId="0" applyNumberFormat="1"/>
    <xf numFmtId="0" fontId="0" fillId="0" borderId="0" xfId="0" applyNumberFormat="1"/>
    <xf numFmtId="0" fontId="2" fillId="0" borderId="0" xfId="0" applyFont="1"/>
    <xf numFmtId="0" fontId="3" fillId="0" borderId="0" xfId="0" applyFont="1"/>
    <xf numFmtId="0" fontId="7" fillId="0" borderId="0" xfId="0" applyFont="1"/>
    <xf numFmtId="0" fontId="6" fillId="0" borderId="0" xfId="0" applyFont="1"/>
    <xf numFmtId="0" fontId="8" fillId="0" borderId="0" xfId="0" applyFont="1" applyAlignment="1">
      <alignment horizontal="center" vertical="center"/>
    </xf>
    <xf numFmtId="164" fontId="0" fillId="0" borderId="0" xfId="0" applyNumberFormat="1"/>
    <xf numFmtId="2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164" fontId="0" fillId="0" borderId="1" xfId="0" applyNumberFormat="1" applyBorder="1"/>
    <xf numFmtId="164" fontId="0" fillId="0" borderId="1" xfId="0" applyNumberFormat="1" applyBorder="1" applyAlignment="1">
      <alignment horizontal="right"/>
    </xf>
    <xf numFmtId="164" fontId="0" fillId="0" borderId="4" xfId="0" applyNumberFormat="1" applyBorder="1"/>
    <xf numFmtId="164" fontId="0" fillId="0" borderId="4" xfId="0" applyNumberFormat="1" applyBorder="1" applyAlignment="1">
      <alignment horizontal="right"/>
    </xf>
    <xf numFmtId="0" fontId="0" fillId="0" borderId="5" xfId="0" applyBorder="1"/>
    <xf numFmtId="164" fontId="0" fillId="0" borderId="5" xfId="0" applyNumberFormat="1" applyBorder="1"/>
    <xf numFmtId="164" fontId="0" fillId="0" borderId="5" xfId="0" applyNumberFormat="1" applyBorder="1" applyAlignment="1">
      <alignment horizontal="right"/>
    </xf>
    <xf numFmtId="164" fontId="0" fillId="0" borderId="6" xfId="0" applyNumberFormat="1" applyBorder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1" xfId="0" applyNumberFormat="1" applyBorder="1"/>
    <xf numFmtId="2" fontId="0" fillId="0" borderId="1" xfId="0" applyNumberFormat="1" applyBorder="1"/>
    <xf numFmtId="2" fontId="0" fillId="0" borderId="1" xfId="0" applyNumberFormat="1" applyBorder="1" applyAlignment="1">
      <alignment horizontal="right"/>
    </xf>
    <xf numFmtId="0" fontId="0" fillId="0" borderId="4" xfId="0" applyBorder="1"/>
    <xf numFmtId="2" fontId="0" fillId="0" borderId="5" xfId="0" applyNumberFormat="1" applyBorder="1"/>
    <xf numFmtId="0" fontId="0" fillId="0" borderId="6" xfId="0" applyBorder="1"/>
    <xf numFmtId="0" fontId="10" fillId="0" borderId="1" xfId="0" applyFont="1" applyBorder="1"/>
    <xf numFmtId="164" fontId="10" fillId="0" borderId="1" xfId="0" applyNumberFormat="1" applyFont="1" applyBorder="1" applyAlignment="1">
      <alignment horizontal="right"/>
    </xf>
    <xf numFmtId="0" fontId="10" fillId="0" borderId="1" xfId="0" applyFont="1" applyBorder="1" applyAlignment="1">
      <alignment horizontal="right"/>
    </xf>
    <xf numFmtId="2" fontId="10" fillId="0" borderId="1" xfId="0" applyNumberFormat="1" applyFont="1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9" xfId="0" applyBorder="1"/>
    <xf numFmtId="164" fontId="0" fillId="0" borderId="9" xfId="0" applyNumberFormat="1" applyBorder="1"/>
    <xf numFmtId="164" fontId="0" fillId="0" borderId="10" xfId="0" applyNumberFormat="1" applyBorder="1"/>
    <xf numFmtId="0" fontId="11" fillId="0" borderId="1" xfId="0" applyFont="1" applyBorder="1" applyAlignment="1">
      <alignment horizontal="right"/>
    </xf>
    <xf numFmtId="0" fontId="0" fillId="2" borderId="1" xfId="0" applyFont="1" applyFill="1" applyBorder="1"/>
    <xf numFmtId="0" fontId="5" fillId="0" borderId="1" xfId="0" applyFont="1" applyBorder="1"/>
    <xf numFmtId="0" fontId="0" fillId="0" borderId="1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0" fillId="0" borderId="13" xfId="0" applyFont="1" applyBorder="1"/>
    <xf numFmtId="0" fontId="12" fillId="0" borderId="1" xfId="0" applyFont="1" applyBorder="1" applyAlignment="1">
      <alignment horizontal="center" vertical="center"/>
    </xf>
    <xf numFmtId="0" fontId="1" fillId="0" borderId="1" xfId="0" applyFont="1" applyBorder="1"/>
    <xf numFmtId="0" fontId="7" fillId="0" borderId="0" xfId="0" applyFont="1" applyAlignment="1">
      <alignment horizontal="center"/>
    </xf>
    <xf numFmtId="0" fontId="0" fillId="0" borderId="1" xfId="0" applyFill="1" applyBorder="1"/>
    <xf numFmtId="2" fontId="0" fillId="0" borderId="0" xfId="0" applyNumberFormat="1" applyBorder="1"/>
    <xf numFmtId="0" fontId="0" fillId="0" borderId="18" xfId="0" applyBorder="1"/>
    <xf numFmtId="0" fontId="5" fillId="0" borderId="17" xfId="0" applyFont="1" applyBorder="1"/>
    <xf numFmtId="2" fontId="0" fillId="0" borderId="1" xfId="0" quotePrefix="1" applyNumberFormat="1" applyBorder="1"/>
    <xf numFmtId="0" fontId="14" fillId="0" borderId="15" xfId="0" applyFont="1" applyBorder="1"/>
    <xf numFmtId="0" fontId="14" fillId="0" borderId="2" xfId="0" applyFont="1" applyBorder="1"/>
    <xf numFmtId="0" fontId="14" fillId="0" borderId="2" xfId="0" applyFont="1" applyBorder="1" applyAlignment="1"/>
    <xf numFmtId="0" fontId="13" fillId="0" borderId="1" xfId="0" applyFont="1" applyBorder="1"/>
    <xf numFmtId="0" fontId="0" fillId="2" borderId="13" xfId="0" applyFont="1" applyFill="1" applyBorder="1"/>
    <xf numFmtId="0" fontId="0" fillId="0" borderId="13" xfId="0" applyFont="1" applyBorder="1"/>
    <xf numFmtId="0" fontId="0" fillId="0" borderId="19" xfId="0" applyFill="1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0" xfId="0" applyBorder="1"/>
    <xf numFmtId="0" fontId="0" fillId="0" borderId="23" xfId="0" applyBorder="1"/>
    <xf numFmtId="0" fontId="0" fillId="0" borderId="24" xfId="0" applyBorder="1" applyAlignment="1">
      <alignment horizontal="left"/>
    </xf>
    <xf numFmtId="0" fontId="0" fillId="0" borderId="24" xfId="0" applyBorder="1"/>
    <xf numFmtId="0" fontId="0" fillId="0" borderId="25" xfId="0" applyBorder="1" applyAlignment="1">
      <alignment horizontal="left"/>
    </xf>
    <xf numFmtId="0" fontId="0" fillId="0" borderId="19" xfId="0" applyBorder="1"/>
    <xf numFmtId="0" fontId="0" fillId="0" borderId="20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applyBorder="1" applyAlignment="1"/>
    <xf numFmtId="165" fontId="0" fillId="0" borderId="1" xfId="0" applyNumberFormat="1" applyBorder="1"/>
    <xf numFmtId="166" fontId="0" fillId="0" borderId="1" xfId="0" applyNumberFormat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  <xf numFmtId="1" fontId="0" fillId="0" borderId="1" xfId="0" applyNumberFormat="1" applyFill="1" applyBorder="1"/>
    <xf numFmtId="0" fontId="0" fillId="8" borderId="16" xfId="0" applyFill="1" applyBorder="1"/>
    <xf numFmtId="0" fontId="0" fillId="0" borderId="1" xfId="0" applyFont="1" applyBorder="1" applyAlignment="1">
      <alignment horizontal="center"/>
    </xf>
    <xf numFmtId="0" fontId="0" fillId="9" borderId="16" xfId="0" applyFill="1" applyBorder="1"/>
    <xf numFmtId="0" fontId="4" fillId="3" borderId="1" xfId="0" applyFont="1" applyFill="1" applyBorder="1"/>
    <xf numFmtId="0" fontId="0" fillId="0" borderId="21" xfId="0" applyBorder="1"/>
    <xf numFmtId="0" fontId="0" fillId="10" borderId="1" xfId="0" applyFont="1" applyFill="1" applyBorder="1" applyAlignment="1">
      <alignment horizontal="right"/>
    </xf>
    <xf numFmtId="0" fontId="0" fillId="10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4" fillId="6" borderId="1" xfId="0" applyFont="1" applyFill="1" applyBorder="1"/>
    <xf numFmtId="0" fontId="4" fillId="4" borderId="1" xfId="0" applyFont="1" applyFill="1" applyBorder="1"/>
    <xf numFmtId="0" fontId="4" fillId="5" borderId="1" xfId="0" applyFont="1" applyFill="1" applyBorder="1"/>
    <xf numFmtId="0" fontId="4" fillId="7" borderId="1" xfId="0" applyFont="1" applyFill="1" applyBorder="1"/>
    <xf numFmtId="0" fontId="0" fillId="13" borderId="1" xfId="0" applyFill="1" applyBorder="1"/>
    <xf numFmtId="0" fontId="0" fillId="14" borderId="1" xfId="0" applyFill="1" applyBorder="1"/>
    <xf numFmtId="0" fontId="0" fillId="15" borderId="1" xfId="0" applyFill="1" applyBorder="1"/>
    <xf numFmtId="164" fontId="0" fillId="15" borderId="1" xfId="0" applyNumberFormat="1" applyFill="1" applyBorder="1"/>
    <xf numFmtId="0" fontId="0" fillId="0" borderId="0" xfId="0" applyFill="1" applyBorder="1"/>
    <xf numFmtId="0" fontId="0" fillId="10" borderId="5" xfId="0" applyFont="1" applyFill="1" applyBorder="1"/>
    <xf numFmtId="0" fontId="0" fillId="10" borderId="6" xfId="0" applyFont="1" applyFill="1" applyBorder="1"/>
    <xf numFmtId="0" fontId="0" fillId="10" borderId="2" xfId="0" applyFill="1" applyBorder="1"/>
    <xf numFmtId="0" fontId="0" fillId="10" borderId="3" xfId="0" applyFill="1" applyBorder="1"/>
    <xf numFmtId="0" fontId="0" fillId="20" borderId="1" xfId="0" applyFill="1" applyBorder="1"/>
    <xf numFmtId="0" fontId="0" fillId="20" borderId="4" xfId="0" applyFill="1" applyBorder="1"/>
    <xf numFmtId="0" fontId="0" fillId="10" borderId="15" xfId="0" applyFill="1" applyBorder="1"/>
    <xf numFmtId="0" fontId="0" fillId="10" borderId="14" xfId="0" applyFont="1" applyFill="1" applyBorder="1"/>
    <xf numFmtId="0" fontId="0" fillId="10" borderId="19" xfId="0" applyFill="1" applyBorder="1"/>
    <xf numFmtId="0" fontId="0" fillId="10" borderId="22" xfId="0" applyFill="1" applyBorder="1"/>
    <xf numFmtId="0" fontId="1" fillId="0" borderId="0" xfId="0" applyFont="1" applyBorder="1"/>
    <xf numFmtId="167" fontId="0" fillId="0" borderId="1" xfId="0" applyNumberFormat="1" applyBorder="1"/>
    <xf numFmtId="167" fontId="0" fillId="18" borderId="1" xfId="0" applyNumberFormat="1" applyFill="1" applyBorder="1"/>
    <xf numFmtId="167" fontId="0" fillId="5" borderId="1" xfId="0" applyNumberFormat="1" applyFill="1" applyBorder="1"/>
    <xf numFmtId="167" fontId="0" fillId="17" borderId="1" xfId="0" applyNumberFormat="1" applyFill="1" applyBorder="1"/>
    <xf numFmtId="167" fontId="0" fillId="19" borderId="1" xfId="0" applyNumberFormat="1" applyFill="1" applyBorder="1"/>
    <xf numFmtId="167" fontId="0" fillId="6" borderId="1" xfId="0" applyNumberFormat="1" applyFill="1" applyBorder="1"/>
    <xf numFmtId="167" fontId="0" fillId="16" borderId="1" xfId="0" applyNumberFormat="1" applyFill="1" applyBorder="1"/>
    <xf numFmtId="167" fontId="0" fillId="20" borderId="1" xfId="0" applyNumberFormat="1" applyFill="1" applyBorder="1"/>
    <xf numFmtId="167" fontId="0" fillId="20" borderId="4" xfId="0" applyNumberFormat="1" applyFill="1" applyBorder="1"/>
    <xf numFmtId="167" fontId="0" fillId="19" borderId="4" xfId="0" applyNumberFormat="1" applyFill="1" applyBorder="1"/>
    <xf numFmtId="167" fontId="0" fillId="6" borderId="4" xfId="0" applyNumberFormat="1" applyFill="1" applyBorder="1"/>
    <xf numFmtId="167" fontId="0" fillId="20" borderId="13" xfId="0" applyNumberFormat="1" applyFill="1" applyBorder="1"/>
    <xf numFmtId="167" fontId="0" fillId="6" borderId="13" xfId="0" applyNumberFormat="1" applyFill="1" applyBorder="1"/>
    <xf numFmtId="0" fontId="0" fillId="21" borderId="20" xfId="0" applyFill="1" applyBorder="1"/>
    <xf numFmtId="167" fontId="0" fillId="19" borderId="13" xfId="0" applyNumberFormat="1" applyFill="1" applyBorder="1"/>
    <xf numFmtId="0" fontId="15" fillId="0" borderId="0" xfId="0" applyFont="1"/>
    <xf numFmtId="2" fontId="0" fillId="0" borderId="17" xfId="0" applyNumberFormat="1" applyBorder="1"/>
    <xf numFmtId="2" fontId="0" fillId="0" borderId="26" xfId="0" applyNumberFormat="1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Fill="1" applyBorder="1" applyAlignment="1">
      <alignment horizontal="left"/>
    </xf>
    <xf numFmtId="2" fontId="0" fillId="0" borderId="3" xfId="0" applyNumberFormat="1" applyBorder="1"/>
    <xf numFmtId="0" fontId="0" fillId="0" borderId="31" xfId="0" applyBorder="1"/>
    <xf numFmtId="2" fontId="0" fillId="0" borderId="4" xfId="0" applyNumberFormat="1" applyBorder="1"/>
    <xf numFmtId="0" fontId="0" fillId="0" borderId="31" xfId="0" applyFill="1" applyBorder="1"/>
    <xf numFmtId="0" fontId="0" fillId="0" borderId="32" xfId="0" applyFill="1" applyBorder="1"/>
    <xf numFmtId="0" fontId="16" fillId="0" borderId="11" xfId="0" applyFont="1" applyBorder="1"/>
    <xf numFmtId="0" fontId="16" fillId="0" borderId="7" xfId="0" applyFont="1" applyBorder="1"/>
    <xf numFmtId="0" fontId="16" fillId="0" borderId="7" xfId="0" applyFont="1" applyBorder="1" applyAlignment="1">
      <alignment horizontal="right"/>
    </xf>
    <xf numFmtId="0" fontId="16" fillId="0" borderId="8" xfId="0" applyFont="1" applyBorder="1" applyAlignment="1">
      <alignment horizontal="right"/>
    </xf>
    <xf numFmtId="0" fontId="0" fillId="11" borderId="0" xfId="0" applyFill="1"/>
    <xf numFmtId="0" fontId="0" fillId="12" borderId="0" xfId="0" applyFill="1"/>
    <xf numFmtId="0" fontId="17" fillId="10" borderId="0" xfId="0" applyFont="1" applyFill="1"/>
    <xf numFmtId="0" fontId="18" fillId="0" borderId="0" xfId="0" applyFont="1"/>
    <xf numFmtId="0" fontId="19" fillId="0" borderId="1" xfId="0" applyFont="1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7" xfId="0" applyBorder="1" applyAlignment="1">
      <alignment horizontal="left"/>
    </xf>
    <xf numFmtId="0" fontId="0" fillId="0" borderId="36" xfId="0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38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39" xfId="0" applyBorder="1" applyAlignment="1">
      <alignment horizontal="left"/>
    </xf>
    <xf numFmtId="0" fontId="0" fillId="0" borderId="40" xfId="0" applyFill="1" applyBorder="1"/>
    <xf numFmtId="2" fontId="0" fillId="0" borderId="41" xfId="0" applyNumberFormat="1" applyBorder="1"/>
    <xf numFmtId="0" fontId="0" fillId="0" borderId="42" xfId="0" applyFill="1" applyBorder="1"/>
    <xf numFmtId="0" fontId="0" fillId="0" borderId="10" xfId="0" applyBorder="1"/>
    <xf numFmtId="0" fontId="0" fillId="0" borderId="30" xfId="0" applyFill="1" applyBorder="1"/>
    <xf numFmtId="0" fontId="0" fillId="0" borderId="3" xfId="0" applyBorder="1"/>
    <xf numFmtId="0" fontId="0" fillId="0" borderId="41" xfId="0" applyBorder="1"/>
    <xf numFmtId="0" fontId="20" fillId="0" borderId="0" xfId="0" applyFont="1" applyAlignment="1"/>
    <xf numFmtId="0" fontId="21" fillId="0" borderId="0" xfId="0" applyFont="1"/>
    <xf numFmtId="0" fontId="22" fillId="0" borderId="0" xfId="0" applyFont="1"/>
    <xf numFmtId="0" fontId="23" fillId="0" borderId="0" xfId="0" applyFont="1"/>
    <xf numFmtId="0" fontId="5" fillId="0" borderId="0" xfId="0" applyFont="1"/>
    <xf numFmtId="0" fontId="9" fillId="0" borderId="12" xfId="0" applyFont="1" applyBorder="1"/>
    <xf numFmtId="0" fontId="9" fillId="0" borderId="9" xfId="0" applyFont="1" applyBorder="1" applyAlignment="1">
      <alignment horizontal="right"/>
    </xf>
    <xf numFmtId="2" fontId="9" fillId="0" borderId="9" xfId="0" applyNumberFormat="1" applyFont="1" applyBorder="1" applyAlignment="1">
      <alignment horizontal="right"/>
    </xf>
    <xf numFmtId="0" fontId="14" fillId="0" borderId="30" xfId="0" applyFont="1" applyBorder="1"/>
    <xf numFmtId="0" fontId="14" fillId="0" borderId="3" xfId="0" applyFont="1" applyBorder="1"/>
    <xf numFmtId="0" fontId="0" fillId="0" borderId="32" xfId="0" applyBorder="1"/>
    <xf numFmtId="2" fontId="0" fillId="0" borderId="6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</a:t>
            </a:r>
            <a:r>
              <a:rPr lang="en-US" baseline="0"/>
              <a:t> </a:t>
            </a:r>
            <a:r>
              <a:rPr lang="en-US"/>
              <a:t> vs TIME</a:t>
            </a:r>
          </a:p>
        </c:rich>
      </c:tx>
      <c:layout>
        <c:manualLayout>
          <c:xMode val="edge"/>
          <c:yMode val="edge"/>
          <c:x val="0.42216608367544473"/>
          <c:y val="4.5792861553589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SPEED vs TIME</c:v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'Lap Simulation'!$O$5:$O$1291</c:f>
              <c:numCache>
                <c:formatCode>0.0</c:formatCode>
                <c:ptCount val="1287"/>
                <c:pt idx="0">
                  <c:v>0</c:v>
                </c:pt>
                <c:pt idx="1">
                  <c:v>0.74781358989262492</c:v>
                </c:pt>
                <c:pt idx="2">
                  <c:v>1.2768471659923264</c:v>
                </c:pt>
                <c:pt idx="3">
                  <c:v>1.7090050326804116</c:v>
                </c:pt>
                <c:pt idx="4">
                  <c:v>2.0834412131725095</c:v>
                </c:pt>
                <c:pt idx="5">
                  <c:v>2.418504995982711</c:v>
                </c:pt>
                <c:pt idx="6">
                  <c:v>2.7245191308273347</c:v>
                </c:pt>
                <c:pt idx="7">
                  <c:v>3.0079666436867147</c:v>
                </c:pt>
                <c:pt idx="8">
                  <c:v>3.2732323885490002</c:v>
                </c:pt>
                <c:pt idx="9">
                  <c:v>3.5234450826077293</c:v>
                </c:pt>
                <c:pt idx="10">
                  <c:v>3.7609294125169606</c:v>
                </c:pt>
                <c:pt idx="11">
                  <c:v>3.9874683797670611</c:v>
                </c:pt>
                <c:pt idx="12">
                  <c:v>4.2044649510472034</c:v>
                </c:pt>
                <c:pt idx="13">
                  <c:v>4.4130465488222921</c:v>
                </c:pt>
                <c:pt idx="14">
                  <c:v>4.614135289838539</c:v>
                </c:pt>
                <c:pt idx="15">
                  <c:v>4.8084967646127135</c:v>
                </c:pt>
                <c:pt idx="16">
                  <c:v>4.9967748623601951</c:v>
                </c:pt>
                <c:pt idx="17">
                  <c:v>5.1795172293264615</c:v>
                </c:pt>
                <c:pt idx="18">
                  <c:v>5.3571942661814749</c:v>
                </c:pt>
                <c:pt idx="19">
                  <c:v>5.5302135616575194</c:v>
                </c:pt>
                <c:pt idx="20">
                  <c:v>5.6989310345597533</c:v>
                </c:pt>
                <c:pt idx="21">
                  <c:v>5.8636596573951572</c:v>
                </c:pt>
                <c:pt idx="22">
                  <c:v>6.0246763736640494</c:v>
                </c:pt>
                <c:pt idx="23">
                  <c:v>6.1822276458451997</c:v>
                </c:pt>
                <c:pt idx="24">
                  <c:v>6.3365339514058734</c:v>
                </c:pt>
                <c:pt idx="25">
                  <c:v>6.487793460769117</c:v>
                </c:pt>
                <c:pt idx="26">
                  <c:v>6.6361850720800888</c:v>
                </c:pt>
                <c:pt idx="27">
                  <c:v>6.7818709351013169</c:v>
                </c:pt>
                <c:pt idx="28">
                  <c:v>6.9249985655518813</c:v>
                </c:pt>
                <c:pt idx="29">
                  <c:v>7.0657026282863065</c:v>
                </c:pt>
                <c:pt idx="30">
                  <c:v>7.2041064505709977</c:v>
                </c:pt>
                <c:pt idx="31">
                  <c:v>7.3403233137603427</c:v>
                </c:pt>
                <c:pt idx="32">
                  <c:v>7.4744575617809064</c:v>
                </c:pt>
                <c:pt idx="33">
                  <c:v>7.6066055572052864</c:v>
                </c:pt>
                <c:pt idx="34">
                  <c:v>7.7368565097660218</c:v>
                </c:pt>
                <c:pt idx="35">
                  <c:v>7.8652931975094669</c:v>
                </c:pt>
                <c:pt idx="36">
                  <c:v>7.9919925971151384</c:v>
                </c:pt>
                <c:pt idx="37">
                  <c:v>8.1170264369818241</c:v>
                </c:pt>
                <c:pt idx="38">
                  <c:v>8.2404616843387579</c:v>
                </c:pt>
                <c:pt idx="39">
                  <c:v>8.3623609757508319</c:v>
                </c:pt>
                <c:pt idx="40">
                  <c:v>8.4827829988541357</c:v>
                </c:pt>
                <c:pt idx="41">
                  <c:v>8.60178283190759</c:v>
                </c:pt>
                <c:pt idx="42">
                  <c:v>8.7194122467206867</c:v>
                </c:pt>
                <c:pt idx="43">
                  <c:v>8.8357199796716124</c:v>
                </c:pt>
                <c:pt idx="44">
                  <c:v>8.9507519748292985</c:v>
                </c:pt>
                <c:pt idx="45">
                  <c:v>9.064551602609777</c:v>
                </c:pt>
                <c:pt idx="46">
                  <c:v>9.177159856909574</c:v>
                </c:pt>
                <c:pt idx="47">
                  <c:v>9.2886155332496134</c:v>
                </c:pt>
                <c:pt idx="48">
                  <c:v>9.3989553901180312</c:v>
                </c:pt>
                <c:pt idx="49">
                  <c:v>9.5082142954084521</c:v>
                </c:pt>
                <c:pt idx="50">
                  <c:v>9.616425359602319</c:v>
                </c:pt>
                <c:pt idx="51">
                  <c:v>9.7236200571326865</c:v>
                </c:pt>
                <c:pt idx="52">
                  <c:v>9.8298283371862212</c:v>
                </c:pt>
                <c:pt idx="53">
                  <c:v>9.9350787250452743</c:v>
                </c:pt>
                <c:pt idx="54">
                  <c:v>10.039398414938528</c:v>
                </c:pt>
                <c:pt idx="55">
                  <c:v>10.142813355253752</c:v>
                </c:pt>
                <c:pt idx="56">
                  <c:v>10.245348326866576</c:v>
                </c:pt>
                <c:pt idx="57">
                  <c:v>10.347027015252875</c:v>
                </c:pt>
                <c:pt idx="58">
                  <c:v>10.447872076977111</c:v>
                </c:pt>
                <c:pt idx="59">
                  <c:v>10.547905201083475</c:v>
                </c:pt>
                <c:pt idx="60">
                  <c:v>10.647147165859296</c:v>
                </c:pt>
                <c:pt idx="61">
                  <c:v>10.745617891389944</c:v>
                </c:pt>
                <c:pt idx="62">
                  <c:v>10.843336488280295</c:v>
                </c:pt>
                <c:pt idx="63">
                  <c:v>10.940321302878985</c:v>
                </c:pt>
                <c:pt idx="64">
                  <c:v>11.036589959307333</c:v>
                </c:pt>
                <c:pt idx="65">
                  <c:v>11.13215939856455</c:v>
                </c:pt>
                <c:pt idx="66">
                  <c:v>11.227045914953937</c:v>
                </c:pt>
                <c:pt idx="67">
                  <c:v>11.321265190050973</c:v>
                </c:pt>
                <c:pt idx="68">
                  <c:v>11.41483232441297</c:v>
                </c:pt>
                <c:pt idx="69">
                  <c:v>11.507761867211086</c:v>
                </c:pt>
                <c:pt idx="70">
                  <c:v>11.600067843948636</c:v>
                </c:pt>
                <c:pt idx="71">
                  <c:v>11.691763782414576</c:v>
                </c:pt>
                <c:pt idx="72">
                  <c:v>11.782862737007525</c:v>
                </c:pt>
                <c:pt idx="73">
                  <c:v>11.873377311553611</c:v>
                </c:pt>
                <c:pt idx="74">
                  <c:v>11.963319680730535</c:v>
                </c:pt>
                <c:pt idx="75">
                  <c:v>12.052701610200492</c:v>
                </c:pt>
                <c:pt idx="76">
                  <c:v>12.141534475545738</c:v>
                </c:pt>
                <c:pt idx="77">
                  <c:v>12.2298292800927</c:v>
                </c:pt>
                <c:pt idx="78">
                  <c:v>12.31759667170329</c:v>
                </c:pt>
                <c:pt idx="79">
                  <c:v>12.404846958605614</c:v>
                </c:pt>
                <c:pt idx="80">
                  <c:v>12.491590124330369</c:v>
                </c:pt>
                <c:pt idx="81">
                  <c:v>12.577835841813906</c:v>
                </c:pt>
                <c:pt idx="82">
                  <c:v>12.663593486724043</c:v>
                </c:pt>
                <c:pt idx="83">
                  <c:v>12.74887215006034</c:v>
                </c:pt>
                <c:pt idx="84">
                  <c:v>12.833680650076523</c:v>
                </c:pt>
                <c:pt idx="85">
                  <c:v>12.918027543569083</c:v>
                </c:pt>
                <c:pt idx="86">
                  <c:v>13.001921136572722</c:v>
                </c:pt>
                <c:pt idx="87">
                  <c:v>13.0853694945003</c:v>
                </c:pt>
                <c:pt idx="88">
                  <c:v>13.168380451762122</c:v>
                </c:pt>
                <c:pt idx="89">
                  <c:v>13.250961620896854</c:v>
                </c:pt>
                <c:pt idx="90">
                  <c:v>13.333120401244033</c:v>
                </c:pt>
                <c:pt idx="91">
                  <c:v>13.414863987185958</c:v>
                </c:pt>
                <c:pt idx="92">
                  <c:v>13.496199375984819</c:v>
                </c:pt>
                <c:pt idx="93">
                  <c:v>13.577133375239068</c:v>
                </c:pt>
                <c:pt idx="94">
                  <c:v>13.657672609981404</c:v>
                </c:pt>
                <c:pt idx="95">
                  <c:v>13.737823529439185</c:v>
                </c:pt>
                <c:pt idx="96">
                  <c:v>13.817592413476673</c:v>
                </c:pt>
                <c:pt idx="97">
                  <c:v>13.896985378737229</c:v>
                </c:pt>
                <c:pt idx="98">
                  <c:v>13.976008384502338</c:v>
                </c:pt>
                <c:pt idx="99">
                  <c:v>14.05466723828326</c:v>
                </c:pt>
                <c:pt idx="100">
                  <c:v>14.132967601160065</c:v>
                </c:pt>
                <c:pt idx="101">
                  <c:v>14.210914992881849</c:v>
                </c:pt>
                <c:pt idx="102">
                  <c:v>14.288514796741053</c:v>
                </c:pt>
                <c:pt idx="103">
                  <c:v>14.365772264233998</c:v>
                </c:pt>
                <c:pt idx="104">
                  <c:v>14.442692519518962</c:v>
                </c:pt>
                <c:pt idx="105">
                  <c:v>14.519280563682461</c:v>
                </c:pt>
                <c:pt idx="106">
                  <c:v>14.595541278823694</c:v>
                </c:pt>
                <c:pt idx="107">
                  <c:v>14.67147943196656</c:v>
                </c:pt>
                <c:pt idx="108">
                  <c:v>14.747237007724136</c:v>
                </c:pt>
                <c:pt idx="109">
                  <c:v>14.822994583481712</c:v>
                </c:pt>
                <c:pt idx="110">
                  <c:v>14.898752159239288</c:v>
                </c:pt>
                <c:pt idx="111">
                  <c:v>14.974509734996865</c:v>
                </c:pt>
                <c:pt idx="112">
                  <c:v>15.050267310754441</c:v>
                </c:pt>
                <c:pt idx="113">
                  <c:v>15.126024886512017</c:v>
                </c:pt>
                <c:pt idx="114">
                  <c:v>15.201782462269593</c:v>
                </c:pt>
                <c:pt idx="115">
                  <c:v>15.277540038027169</c:v>
                </c:pt>
                <c:pt idx="116">
                  <c:v>15.353297613784745</c:v>
                </c:pt>
                <c:pt idx="117">
                  <c:v>15.429055189542321</c:v>
                </c:pt>
                <c:pt idx="118">
                  <c:v>15.504812765299897</c:v>
                </c:pt>
                <c:pt idx="119">
                  <c:v>15.580570341057474</c:v>
                </c:pt>
                <c:pt idx="120">
                  <c:v>15.65632791681505</c:v>
                </c:pt>
                <c:pt idx="121">
                  <c:v>15.732085492572626</c:v>
                </c:pt>
                <c:pt idx="122">
                  <c:v>15.807843068330202</c:v>
                </c:pt>
                <c:pt idx="123">
                  <c:v>15.883600644087778</c:v>
                </c:pt>
                <c:pt idx="124">
                  <c:v>15.959358219845354</c:v>
                </c:pt>
                <c:pt idx="125">
                  <c:v>16.03511579560293</c:v>
                </c:pt>
                <c:pt idx="126">
                  <c:v>16.110873371360505</c:v>
                </c:pt>
                <c:pt idx="127">
                  <c:v>16.186630947118079</c:v>
                </c:pt>
                <c:pt idx="128">
                  <c:v>16.262388522875654</c:v>
                </c:pt>
                <c:pt idx="129">
                  <c:v>16.338563339224848</c:v>
                </c:pt>
                <c:pt idx="130">
                  <c:v>16.415163419205282</c:v>
                </c:pt>
                <c:pt idx="131">
                  <c:v>16.492197038545271</c:v>
                </c:pt>
                <c:pt idx="132">
                  <c:v>16.569672736902511</c:v>
                </c:pt>
                <c:pt idx="133">
                  <c:v>16.647599329755106</c:v>
                </c:pt>
                <c:pt idx="134">
                  <c:v>16.725985920989494</c:v>
                </c:pt>
                <c:pt idx="135">
                  <c:v>16.804841916235826</c:v>
                </c:pt>
                <c:pt idx="136">
                  <c:v>16.884177037005749</c:v>
                </c:pt>
                <c:pt idx="137">
                  <c:v>16.96400133569233</c:v>
                </c:pt>
                <c:pt idx="138">
                  <c:v>17.044325211497274</c:v>
                </c:pt>
                <c:pt idx="139">
                  <c:v>17.125159427356405</c:v>
                </c:pt>
                <c:pt idx="140">
                  <c:v>17.206515127940921</c:v>
                </c:pt>
                <c:pt idx="141">
                  <c:v>17.288403858819166</c:v>
                </c:pt>
                <c:pt idx="142">
                  <c:v>17.370837586871602</c:v>
                </c:pt>
                <c:pt idx="143">
                  <c:v>17.453828722060639</c:v>
                </c:pt>
                <c:pt idx="144">
                  <c:v>17.537390140666734</c:v>
                </c:pt>
                <c:pt idx="145">
                  <c:v>17.62153521011329</c:v>
                </c:pt>
                <c:pt idx="146">
                  <c:v>17.706277815515104</c:v>
                </c:pt>
                <c:pt idx="147">
                  <c:v>17.791632388098808</c:v>
                </c:pt>
                <c:pt idx="148">
                  <c:v>17.877613935659152</c:v>
                </c:pt>
                <c:pt idx="149">
                  <c:v>17.964238075232149</c:v>
                </c:pt>
                <c:pt idx="150">
                  <c:v>18.051521068185473</c:v>
                </c:pt>
                <c:pt idx="151">
                  <c:v>18.139479857948189</c:v>
                </c:pt>
                <c:pt idx="152">
                  <c:v>18.228132110626508</c:v>
                </c:pt>
                <c:pt idx="153">
                  <c:v>18.31749625877989</c:v>
                </c:pt>
                <c:pt idx="154">
                  <c:v>18.407591548663227</c:v>
                </c:pt>
                <c:pt idx="155">
                  <c:v>18.498438091276345</c:v>
                </c:pt>
                <c:pt idx="156">
                  <c:v>18.590056917602581</c:v>
                </c:pt>
                <c:pt idx="157">
                  <c:v>18.682470038464139</c:v>
                </c:pt>
                <c:pt idx="158">
                  <c:v>18.775700509474596</c:v>
                </c:pt>
                <c:pt idx="159">
                  <c:v>18.869772501629093</c:v>
                </c:pt>
                <c:pt idx="160">
                  <c:v>18.964711378141761</c:v>
                </c:pt>
                <c:pt idx="161">
                  <c:v>19.060543778219472</c:v>
                </c:pt>
                <c:pt idx="162">
                  <c:v>19.157297708552534</c:v>
                </c:pt>
                <c:pt idx="163">
                  <c:v>19.255002643408989</c:v>
                </c:pt>
                <c:pt idx="164">
                  <c:v>19.353689634342132</c:v>
                </c:pt>
                <c:pt idx="165">
                  <c:v>19.452377091166369</c:v>
                </c:pt>
                <c:pt idx="166">
                  <c:v>19.551064547990606</c:v>
                </c:pt>
                <c:pt idx="167">
                  <c:v>19.649752004814843</c:v>
                </c:pt>
                <c:pt idx="168">
                  <c:v>19.74843946163908</c:v>
                </c:pt>
                <c:pt idx="169">
                  <c:v>19.847126918463317</c:v>
                </c:pt>
                <c:pt idx="170">
                  <c:v>19.945814375287554</c:v>
                </c:pt>
                <c:pt idx="171">
                  <c:v>20.044501832111791</c:v>
                </c:pt>
                <c:pt idx="172">
                  <c:v>20.143189288936028</c:v>
                </c:pt>
                <c:pt idx="173">
                  <c:v>20.241876745760266</c:v>
                </c:pt>
                <c:pt idx="174">
                  <c:v>20.340564202584503</c:v>
                </c:pt>
                <c:pt idx="175">
                  <c:v>20.43925165940874</c:v>
                </c:pt>
                <c:pt idx="176">
                  <c:v>20.537939116232977</c:v>
                </c:pt>
                <c:pt idx="177">
                  <c:v>20.636626573057214</c:v>
                </c:pt>
                <c:pt idx="178">
                  <c:v>20.735314029881451</c:v>
                </c:pt>
                <c:pt idx="179">
                  <c:v>20.834001486705688</c:v>
                </c:pt>
                <c:pt idx="180">
                  <c:v>20.932688943529925</c:v>
                </c:pt>
                <c:pt idx="181">
                  <c:v>21.031376400354162</c:v>
                </c:pt>
                <c:pt idx="182">
                  <c:v>21.130063857178399</c:v>
                </c:pt>
                <c:pt idx="183">
                  <c:v>21.228751314002636</c:v>
                </c:pt>
                <c:pt idx="184">
                  <c:v>21.327438770826873</c:v>
                </c:pt>
                <c:pt idx="185">
                  <c:v>21.42612622765111</c:v>
                </c:pt>
                <c:pt idx="186">
                  <c:v>21.524813684475347</c:v>
                </c:pt>
                <c:pt idx="187">
                  <c:v>21.623501141299585</c:v>
                </c:pt>
                <c:pt idx="188">
                  <c:v>21.722188598123822</c:v>
                </c:pt>
                <c:pt idx="189">
                  <c:v>21.820876054948059</c:v>
                </c:pt>
                <c:pt idx="190">
                  <c:v>21.919563511772296</c:v>
                </c:pt>
                <c:pt idx="191">
                  <c:v>22.018250968596533</c:v>
                </c:pt>
                <c:pt idx="192">
                  <c:v>22.11693842542077</c:v>
                </c:pt>
                <c:pt idx="193">
                  <c:v>22.215625882245007</c:v>
                </c:pt>
                <c:pt idx="194">
                  <c:v>22.314313339069244</c:v>
                </c:pt>
                <c:pt idx="195">
                  <c:v>22.413000795893481</c:v>
                </c:pt>
                <c:pt idx="196">
                  <c:v>22.511688252717718</c:v>
                </c:pt>
                <c:pt idx="197">
                  <c:v>22.610375709541955</c:v>
                </c:pt>
                <c:pt idx="198">
                  <c:v>22.709063166366192</c:v>
                </c:pt>
                <c:pt idx="199">
                  <c:v>22.807750623190429</c:v>
                </c:pt>
                <c:pt idx="200">
                  <c:v>22.906438080014667</c:v>
                </c:pt>
                <c:pt idx="201">
                  <c:v>23.005125536838904</c:v>
                </c:pt>
                <c:pt idx="202">
                  <c:v>23.103812993663141</c:v>
                </c:pt>
                <c:pt idx="203">
                  <c:v>23.202500450487378</c:v>
                </c:pt>
                <c:pt idx="204">
                  <c:v>23.301187907311615</c:v>
                </c:pt>
                <c:pt idx="205">
                  <c:v>23.399875364135852</c:v>
                </c:pt>
                <c:pt idx="206">
                  <c:v>23.498562820960089</c:v>
                </c:pt>
                <c:pt idx="207">
                  <c:v>23.597250277784326</c:v>
                </c:pt>
                <c:pt idx="208">
                  <c:v>23.695937734608563</c:v>
                </c:pt>
                <c:pt idx="209">
                  <c:v>23.7946251914328</c:v>
                </c:pt>
                <c:pt idx="210">
                  <c:v>23.893312648257037</c:v>
                </c:pt>
                <c:pt idx="211">
                  <c:v>23.992000105081274</c:v>
                </c:pt>
                <c:pt idx="212">
                  <c:v>24.089930093445698</c:v>
                </c:pt>
                <c:pt idx="213">
                  <c:v>24.187121172022689</c:v>
                </c:pt>
                <c:pt idx="214">
                  <c:v>24.283591165647081</c:v>
                </c:pt>
                <c:pt idx="215">
                  <c:v>24.379357205224505</c:v>
                </c:pt>
                <c:pt idx="216">
                  <c:v>24.474435764893872</c:v>
                </c:pt>
                <c:pt idx="217">
                  <c:v>24.568842696671378</c:v>
                </c:pt>
                <c:pt idx="218">
                  <c:v>24.662593262781453</c:v>
                </c:pt>
                <c:pt idx="219">
                  <c:v>24.75570216586059</c:v>
                </c:pt>
                <c:pt idx="220">
                  <c:v>24.848183577202605</c:v>
                </c:pt>
                <c:pt idx="221">
                  <c:v>24.940051163198266</c:v>
                </c:pt>
                <c:pt idx="222">
                  <c:v>25.031318110108391</c:v>
                </c:pt>
                <c:pt idx="223">
                  <c:v>25.12199714729692</c:v>
                </c:pt>
                <c:pt idx="224">
                  <c:v>25.212100569039414</c:v>
                </c:pt>
                <c:pt idx="225">
                  <c:v>25.301640255012206</c:v>
                </c:pt>
                <c:pt idx="226">
                  <c:v>25.390627689558471</c:v>
                </c:pt>
                <c:pt idx="227">
                  <c:v>25.479073979819226</c:v>
                </c:pt>
                <c:pt idx="228">
                  <c:v>25.56698987280992</c:v>
                </c:pt>
                <c:pt idx="229">
                  <c:v>25.654385771516562</c:v>
                </c:pt>
                <c:pt idx="230">
                  <c:v>25.741271750079324</c:v>
                </c:pt>
                <c:pt idx="231">
                  <c:v>25.827657568126011</c:v>
                </c:pt>
                <c:pt idx="232">
                  <c:v>25.913552684312847</c:v>
                </c:pt>
                <c:pt idx="233">
                  <c:v>25.998966269125493</c:v>
                </c:pt>
                <c:pt idx="234">
                  <c:v>26.083907216989068</c:v>
                </c:pt>
                <c:pt idx="235">
                  <c:v>26.168384157732209</c:v>
                </c:pt>
                <c:pt idx="236">
                  <c:v>26.252405467446774</c:v>
                </c:pt>
                <c:pt idx="237">
                  <c:v>26.335979278781668</c:v>
                </c:pt>
                <c:pt idx="238">
                  <c:v>26.41911349070638</c:v>
                </c:pt>
                <c:pt idx="239">
                  <c:v>26.501815777777256</c:v>
                </c:pt>
                <c:pt idx="240">
                  <c:v>26.584093598937088</c:v>
                </c:pt>
                <c:pt idx="241">
                  <c:v>26.665954205876414</c:v>
                </c:pt>
                <c:pt idx="242">
                  <c:v>26.747404650982904</c:v>
                </c:pt>
                <c:pt idx="243">
                  <c:v>26.82845179490338</c:v>
                </c:pt>
                <c:pt idx="244">
                  <c:v>26.909102313741233</c:v>
                </c:pt>
                <c:pt idx="245">
                  <c:v>26.989362705910551</c:v>
                </c:pt>
                <c:pt idx="246">
                  <c:v>27.069239298666687</c:v>
                </c:pt>
                <c:pt idx="247">
                  <c:v>27.148738254331771</c:v>
                </c:pt>
                <c:pt idx="248">
                  <c:v>27.227865576232393</c:v>
                </c:pt>
                <c:pt idx="249">
                  <c:v>27.306627114365529</c:v>
                </c:pt>
                <c:pt idx="250">
                  <c:v>27.385028570807773</c:v>
                </c:pt>
                <c:pt idx="251">
                  <c:v>27.463075504881925</c:v>
                </c:pt>
                <c:pt idx="252">
                  <c:v>27.540773338094105</c:v>
                </c:pt>
                <c:pt idx="253">
                  <c:v>27.61812735885373</c:v>
                </c:pt>
                <c:pt idx="254">
                  <c:v>27.695142726987896</c:v>
                </c:pt>
                <c:pt idx="255">
                  <c:v>27.771824478060996</c:v>
                </c:pt>
                <c:pt idx="256">
                  <c:v>27.848177527509769</c:v>
                </c:pt>
                <c:pt idx="257">
                  <c:v>27.924206674603276</c:v>
                </c:pt>
                <c:pt idx="258">
                  <c:v>27.999964250360851</c:v>
                </c:pt>
                <c:pt idx="259">
                  <c:v>28.075721826118425</c:v>
                </c:pt>
                <c:pt idx="260">
                  <c:v>28.151479401875999</c:v>
                </c:pt>
                <c:pt idx="261">
                  <c:v>28.227236977633574</c:v>
                </c:pt>
                <c:pt idx="262">
                  <c:v>28.302994553391148</c:v>
                </c:pt>
                <c:pt idx="263">
                  <c:v>28.378752129148722</c:v>
                </c:pt>
                <c:pt idx="264">
                  <c:v>28.454509704906297</c:v>
                </c:pt>
                <c:pt idx="265">
                  <c:v>28.530267280663871</c:v>
                </c:pt>
                <c:pt idx="266">
                  <c:v>28.606024856421445</c:v>
                </c:pt>
                <c:pt idx="267">
                  <c:v>28.68178243217902</c:v>
                </c:pt>
                <c:pt idx="268">
                  <c:v>28.757540007936594</c:v>
                </c:pt>
                <c:pt idx="269">
                  <c:v>28.833297583694169</c:v>
                </c:pt>
                <c:pt idx="270">
                  <c:v>28.909055159451743</c:v>
                </c:pt>
                <c:pt idx="271">
                  <c:v>28.984812735209317</c:v>
                </c:pt>
                <c:pt idx="272">
                  <c:v>29.060987551558512</c:v>
                </c:pt>
                <c:pt idx="273">
                  <c:v>29.137587631538945</c:v>
                </c:pt>
                <c:pt idx="274">
                  <c:v>29.214621250878935</c:v>
                </c:pt>
                <c:pt idx="275">
                  <c:v>29.292096949236175</c:v>
                </c:pt>
                <c:pt idx="276">
                  <c:v>29.37002354208877</c:v>
                </c:pt>
                <c:pt idx="277">
                  <c:v>29.448410133323158</c:v>
                </c:pt>
                <c:pt idx="278">
                  <c:v>29.52726612856949</c:v>
                </c:pt>
                <c:pt idx="279">
                  <c:v>29.606601249339413</c:v>
                </c:pt>
                <c:pt idx="280">
                  <c:v>29.686425548025994</c:v>
                </c:pt>
                <c:pt idx="281">
                  <c:v>29.766749423830937</c:v>
                </c:pt>
                <c:pt idx="282">
                  <c:v>29.847583639690068</c:v>
                </c:pt>
                <c:pt idx="283">
                  <c:v>29.928939340274585</c:v>
                </c:pt>
                <c:pt idx="284">
                  <c:v>30.010828071152829</c:v>
                </c:pt>
                <c:pt idx="285">
                  <c:v>30.093261799205266</c:v>
                </c:pt>
                <c:pt idx="286">
                  <c:v>30.176252934394302</c:v>
                </c:pt>
                <c:pt idx="287">
                  <c:v>30.259814353000397</c:v>
                </c:pt>
                <c:pt idx="288">
                  <c:v>30.343959422446954</c:v>
                </c:pt>
                <c:pt idx="289">
                  <c:v>30.428702027848768</c:v>
                </c:pt>
                <c:pt idx="290">
                  <c:v>30.514056600432472</c:v>
                </c:pt>
                <c:pt idx="291">
                  <c:v>30.600038147992816</c:v>
                </c:pt>
                <c:pt idx="292">
                  <c:v>30.686662287565813</c:v>
                </c:pt>
                <c:pt idx="293">
                  <c:v>30.773945280519136</c:v>
                </c:pt>
                <c:pt idx="294">
                  <c:v>30.861904070281852</c:v>
                </c:pt>
                <c:pt idx="295">
                  <c:v>30.950556322960171</c:v>
                </c:pt>
                <c:pt idx="296">
                  <c:v>31.039920471113554</c:v>
                </c:pt>
                <c:pt idx="297">
                  <c:v>31.130015760996891</c:v>
                </c:pt>
                <c:pt idx="298">
                  <c:v>31.220862303610009</c:v>
                </c:pt>
                <c:pt idx="299">
                  <c:v>31.312481129936245</c:v>
                </c:pt>
                <c:pt idx="300">
                  <c:v>31.404894250797803</c:v>
                </c:pt>
                <c:pt idx="301">
                  <c:v>31.49812472180826</c:v>
                </c:pt>
                <c:pt idx="302">
                  <c:v>31.592196713962757</c:v>
                </c:pt>
                <c:pt idx="303">
                  <c:v>31.687135590475425</c:v>
                </c:pt>
                <c:pt idx="304">
                  <c:v>31.782967990553136</c:v>
                </c:pt>
                <c:pt idx="305">
                  <c:v>31.879721920886197</c:v>
                </c:pt>
                <c:pt idx="306">
                  <c:v>31.977426855742653</c:v>
                </c:pt>
                <c:pt idx="307">
                  <c:v>32.076113846675796</c:v>
                </c:pt>
                <c:pt idx="308">
                  <c:v>32.175815642997492</c:v>
                </c:pt>
                <c:pt idx="309">
                  <c:v>32.276566824336903</c:v>
                </c:pt>
                <c:pt idx="310">
                  <c:v>32.37840394679958</c:v>
                </c:pt>
                <c:pt idx="311">
                  <c:v>32.481365704471671</c:v>
                </c:pt>
                <c:pt idx="312">
                  <c:v>32.585493108284631</c:v>
                </c:pt>
                <c:pt idx="313">
                  <c:v>32.690829684576329</c:v>
                </c:pt>
                <c:pt idx="314">
                  <c:v>32.797421696065136</c:v>
                </c:pt>
                <c:pt idx="315">
                  <c:v>32.905318388407679</c:v>
                </c:pt>
                <c:pt idx="316">
                  <c:v>33.014572266054955</c:v>
                </c:pt>
                <c:pt idx="317">
                  <c:v>33.125239401776135</c:v>
                </c:pt>
                <c:pt idx="318">
                  <c:v>33.237379785010809</c:v>
                </c:pt>
                <c:pt idx="319">
                  <c:v>33.351057715172011</c:v>
                </c:pt>
                <c:pt idx="320">
                  <c:v>33.463548272275688</c:v>
                </c:pt>
                <c:pt idx="321">
                  <c:v>33.574890039829647</c:v>
                </c:pt>
                <c:pt idx="322">
                  <c:v>33.685119579689307</c:v>
                </c:pt>
                <c:pt idx="323">
                  <c:v>33.794271577091301</c:v>
                </c:pt>
                <c:pt idx="324">
                  <c:v>33.902378972584742</c:v>
                </c:pt>
                <c:pt idx="325">
                  <c:v>34.009473082278156</c:v>
                </c:pt>
                <c:pt idx="326">
                  <c:v>34.115583707642088</c:v>
                </c:pt>
                <c:pt idx="327">
                  <c:v>34.220739235954973</c:v>
                </c:pt>
                <c:pt idx="328">
                  <c:v>34.324966732348358</c:v>
                </c:pt>
                <c:pt idx="329">
                  <c:v>34.428292024294386</c:v>
                </c:pt>
                <c:pt idx="330">
                  <c:v>34.530739779280182</c:v>
                </c:pt>
                <c:pt idx="331">
                  <c:v>34.632333576328669</c:v>
                </c:pt>
                <c:pt idx="332">
                  <c:v>34.733095971951201</c:v>
                </c:pt>
                <c:pt idx="333">
                  <c:v>34.833048561052664</c:v>
                </c:pt>
                <c:pt idx="334">
                  <c:v>34.932212033253244</c:v>
                </c:pt>
                <c:pt idx="335">
                  <c:v>35.030606225041282</c:v>
                </c:pt>
                <c:pt idx="336">
                  <c:v>35.128250168128254</c:v>
                </c:pt>
                <c:pt idx="337">
                  <c:v>35.225162134338348</c:v>
                </c:pt>
                <c:pt idx="338">
                  <c:v>35.32135967733138</c:v>
                </c:pt>
                <c:pt idx="339">
                  <c:v>35.416859671427787</c:v>
                </c:pt>
                <c:pt idx="340">
                  <c:v>35.511678347777838</c:v>
                </c:pt>
                <c:pt idx="341">
                  <c:v>35.605831328093778</c:v>
                </c:pt>
                <c:pt idx="342">
                  <c:v>35.699333656142542</c:v>
                </c:pt>
                <c:pt idx="343">
                  <c:v>35.792199827178024</c:v>
                </c:pt>
                <c:pt idx="344">
                  <c:v>35.884443815475343</c:v>
                </c:pt>
                <c:pt idx="345">
                  <c:v>35.976079100114411</c:v>
                </c:pt>
                <c:pt idx="346">
                  <c:v>36.067118689147037</c:v>
                </c:pt>
                <c:pt idx="347">
                  <c:v>36.157575142269593</c:v>
                </c:pt>
                <c:pt idx="348">
                  <c:v>36.247460592112688</c:v>
                </c:pt>
                <c:pt idx="349">
                  <c:v>36.336786764249467</c:v>
                </c:pt>
                <c:pt idx="350">
                  <c:v>36.425564996015609</c:v>
                </c:pt>
                <c:pt idx="351">
                  <c:v>36.513806254226061</c:v>
                </c:pt>
                <c:pt idx="352">
                  <c:v>36.601521151866507</c:v>
                </c:pt>
                <c:pt idx="353">
                  <c:v>36.688719963831211</c:v>
                </c:pt>
                <c:pt idx="354">
                  <c:v>36.775412641772867</c:v>
                </c:pt>
                <c:pt idx="355">
                  <c:v>36.861608828124993</c:v>
                </c:pt>
                <c:pt idx="356">
                  <c:v>36.947317869352467</c:v>
                </c:pt>
                <c:pt idx="357">
                  <c:v>37.032548828481509</c:v>
                </c:pt>
                <c:pt idx="358">
                  <c:v>37.117310496956385</c:v>
                </c:pt>
                <c:pt idx="359">
                  <c:v>37.201611405866529</c:v>
                </c:pt>
                <c:pt idx="360">
                  <c:v>37.285459836584444</c:v>
                </c:pt>
                <c:pt idx="361">
                  <c:v>37.36886383085173</c:v>
                </c:pt>
                <c:pt idx="362">
                  <c:v>37.45183120034779</c:v>
                </c:pt>
                <c:pt idx="363">
                  <c:v>37.53436953577333</c:v>
                </c:pt>
                <c:pt idx="364">
                  <c:v>37.61648621547829</c:v>
                </c:pt>
                <c:pt idx="365">
                  <c:v>37.698188413661867</c:v>
                </c:pt>
                <c:pt idx="366">
                  <c:v>37.779483108170304</c:v>
                </c:pt>
                <c:pt idx="367">
                  <c:v>37.86037708791617</c:v>
                </c:pt>
                <c:pt idx="368">
                  <c:v>37.940876959941491</c:v>
                </c:pt>
                <c:pt idx="369">
                  <c:v>38.020989156145284</c:v>
                </c:pt>
                <c:pt idx="370">
                  <c:v>38.100719939694812</c:v>
                </c:pt>
                <c:pt idx="371">
                  <c:v>38.180075411138525</c:v>
                </c:pt>
                <c:pt idx="372">
                  <c:v>38.259920490380651</c:v>
                </c:pt>
                <c:pt idx="373">
                  <c:v>38.340265591559174</c:v>
                </c:pt>
                <c:pt idx="374">
                  <c:v>38.421121493280403</c:v>
                </c:pt>
                <c:pt idx="375">
                  <c:v>38.502499356667222</c:v>
                </c:pt>
                <c:pt idx="376">
                  <c:v>38.584410744571592</c:v>
                </c:pt>
                <c:pt idx="377">
                  <c:v>38.666867642044366</c:v>
                </c:pt>
                <c:pt idx="378">
                  <c:v>38.749882478164395</c:v>
                </c:pt>
                <c:pt idx="379">
                  <c:v>38.833468149338849</c:v>
                </c:pt>
                <c:pt idx="380">
                  <c:v>38.917638044197737</c:v>
                </c:pt>
                <c:pt idx="381">
                  <c:v>39.00240607021793</c:v>
                </c:pt>
                <c:pt idx="382">
                  <c:v>39.087786682225726</c:v>
                </c:pt>
                <c:pt idx="383">
                  <c:v>39.173794912942526</c:v>
                </c:pt>
                <c:pt idx="384">
                  <c:v>39.260446405755388</c:v>
                </c:pt>
                <c:pt idx="385">
                  <c:v>39.347757449913665</c:v>
                </c:pt>
                <c:pt idx="386">
                  <c:v>39.435745018374881</c:v>
                </c:pt>
                <c:pt idx="387">
                  <c:v>39.524426808547567</c:v>
                </c:pt>
                <c:pt idx="388">
                  <c:v>39.613821286206594</c:v>
                </c:pt>
                <c:pt idx="389">
                  <c:v>39.703947732888231</c:v>
                </c:pt>
                <c:pt idx="390">
                  <c:v>39.794826297107683</c:v>
                </c:pt>
                <c:pt idx="391">
                  <c:v>39.88647804978271</c:v>
                </c:pt>
                <c:pt idx="392">
                  <c:v>39.978925044293099</c:v>
                </c:pt>
                <c:pt idx="393">
                  <c:v>40.07219038165875</c:v>
                </c:pt>
                <c:pt idx="394">
                  <c:v>40.166298281379575</c:v>
                </c:pt>
                <c:pt idx="395">
                  <c:v>40.261274158549945</c:v>
                </c:pt>
                <c:pt idx="396">
                  <c:v>40.357144707940293</c:v>
                </c:pt>
                <c:pt idx="397">
                  <c:v>40.453937995830685</c:v>
                </c:pt>
                <c:pt idx="398">
                  <c:v>40.551683560487845</c:v>
                </c:pt>
                <c:pt idx="399">
                  <c:v>40.650412522300755</c:v>
                </c:pt>
                <c:pt idx="400">
                  <c:v>40.750157704734001</c:v>
                </c:pt>
                <c:pt idx="401">
                  <c:v>40.850953767425985</c:v>
                </c:pt>
                <c:pt idx="402">
                  <c:v>40.95283735295601</c:v>
                </c:pt>
                <c:pt idx="403">
                  <c:v>41.055847249035331</c:v>
                </c:pt>
                <c:pt idx="404">
                  <c:v>41.160024568150057</c:v>
                </c:pt>
                <c:pt idx="405">
                  <c:v>41.265412947006482</c:v>
                </c:pt>
                <c:pt idx="406">
                  <c:v>41.372058768512922</c:v>
                </c:pt>
                <c:pt idx="407">
                  <c:v>41.480011409489649</c:v>
                </c:pt>
                <c:pt idx="408">
                  <c:v>41.589323517846779</c:v>
                </c:pt>
                <c:pt idx="409">
                  <c:v>41.700051323629687</c:v>
                </c:pt>
                <c:pt idx="410">
                  <c:v>41.812254989129457</c:v>
                </c:pt>
                <c:pt idx="411">
                  <c:v>41.925999004225403</c:v>
                </c:pt>
                <c:pt idx="412">
                  <c:v>42.041352634311096</c:v>
                </c:pt>
                <c:pt idx="413">
                  <c:v>42.158390429610286</c:v>
                </c:pt>
                <c:pt idx="414">
                  <c:v>42.277192806486525</c:v>
                </c:pt>
                <c:pt idx="415">
                  <c:v>42.397846713584869</c:v>
                </c:pt>
                <c:pt idx="416">
                  <c:v>42.5204463984401</c:v>
                </c:pt>
                <c:pt idx="417">
                  <c:v>42.645094293708929</c:v>
                </c:pt>
                <c:pt idx="418">
                  <c:v>42.771902046655391</c:v>
                </c:pt>
                <c:pt idx="419">
                  <c:v>42.900991721239954</c:v>
                </c:pt>
                <c:pt idx="420">
                  <c:v>43.032497209543891</c:v>
                </c:pt>
                <c:pt idx="421">
                  <c:v>43.166565898869891</c:v>
                </c:pt>
                <c:pt idx="422">
                  <c:v>43.30336065349119</c:v>
                </c:pt>
                <c:pt idx="423">
                  <c:v>43.4430621867997</c:v>
                </c:pt>
                <c:pt idx="424">
                  <c:v>43.585871922141614</c:v>
                </c:pt>
                <c:pt idx="425">
                  <c:v>43.732015471275858</c:v>
                </c:pt>
                <c:pt idx="426">
                  <c:v>43.875688955167782</c:v>
                </c:pt>
                <c:pt idx="427">
                  <c:v>44.017017850911031</c:v>
                </c:pt>
                <c:pt idx="428">
                  <c:v>44.156117431720716</c:v>
                </c:pt>
                <c:pt idx="429">
                  <c:v>44.293093891015772</c:v>
                </c:pt>
                <c:pt idx="430">
                  <c:v>44.428045312190257</c:v>
                </c:pt>
                <c:pt idx="431">
                  <c:v>44.561062509195359</c:v>
                </c:pt>
                <c:pt idx="432">
                  <c:v>44.692229758359588</c:v>
                </c:pt>
                <c:pt idx="433">
                  <c:v>44.821625438164205</c:v>
                </c:pt>
                <c:pt idx="434">
                  <c:v>44.949322590737033</c:v>
                </c:pt>
                <c:pt idx="435">
                  <c:v>45.075389416460133</c:v>
                </c:pt>
                <c:pt idx="436">
                  <c:v>45.199889711177036</c:v>
                </c:pt>
                <c:pt idx="437">
                  <c:v>45.322883253935466</c:v>
                </c:pt>
                <c:pt idx="438">
                  <c:v>45.444426151936682</c:v>
                </c:pt>
                <c:pt idx="439">
                  <c:v>45.564571148324816</c:v>
                </c:pt>
                <c:pt idx="440">
                  <c:v>45.683367897593669</c:v>
                </c:pt>
                <c:pt idx="441">
                  <c:v>45.800863212679197</c:v>
                </c:pt>
                <c:pt idx="442">
                  <c:v>45.917101287215495</c:v>
                </c:pt>
                <c:pt idx="443">
                  <c:v>46.032123895938184</c:v>
                </c:pt>
                <c:pt idx="444">
                  <c:v>46.145970575804704</c:v>
                </c:pt>
                <c:pt idx="445">
                  <c:v>46.258678790051242</c:v>
                </c:pt>
                <c:pt idx="446">
                  <c:v>46.370284077110533</c:v>
                </c:pt>
                <c:pt idx="447">
                  <c:v>46.480820186063212</c:v>
                </c:pt>
                <c:pt idx="448">
                  <c:v>46.590319200081538</c:v>
                </c:pt>
                <c:pt idx="449">
                  <c:v>46.698811649141078</c:v>
                </c:pt>
                <c:pt idx="450">
                  <c:v>46.806326613118799</c:v>
                </c:pt>
                <c:pt idx="451">
                  <c:v>46.912891816260945</c:v>
                </c:pt>
                <c:pt idx="452">
                  <c:v>47.018533713887301</c:v>
                </c:pt>
                <c:pt idx="453">
                  <c:v>47.1232775720975</c:v>
                </c:pt>
                <c:pt idx="454">
                  <c:v>47.22714754115735</c:v>
                </c:pt>
                <c:pt idx="455">
                  <c:v>47.330166723166919</c:v>
                </c:pt>
                <c:pt idx="456">
                  <c:v>47.432357234545499</c:v>
                </c:pt>
                <c:pt idx="457">
                  <c:v>47.533740263810508</c:v>
                </c:pt>
                <c:pt idx="458">
                  <c:v>47.634336125076196</c:v>
                </c:pt>
                <c:pt idx="459">
                  <c:v>47.734164307653373</c:v>
                </c:pt>
                <c:pt idx="460">
                  <c:v>47.833243522091792</c:v>
                </c:pt>
                <c:pt idx="461">
                  <c:v>47.931591742972039</c:v>
                </c:pt>
                <c:pt idx="462">
                  <c:v>48.030204917857397</c:v>
                </c:pt>
                <c:pt idx="463">
                  <c:v>48.129084693896843</c:v>
                </c:pt>
                <c:pt idx="464">
                  <c:v>48.228232736109845</c:v>
                </c:pt>
                <c:pt idx="465">
                  <c:v>48.32765072766189</c:v>
                </c:pt>
                <c:pt idx="466">
                  <c:v>48.42734037014548</c:v>
                </c:pt>
                <c:pt idx="467">
                  <c:v>48.527303383866787</c:v>
                </c:pt>
                <c:pt idx="468">
                  <c:v>48.627541508138059</c:v>
                </c:pt>
                <c:pt idx="469">
                  <c:v>48.728056501575978</c:v>
                </c:pt>
                <c:pt idx="470">
                  <c:v>48.828850142406033</c:v>
                </c:pt>
                <c:pt idx="471">
                  <c:v>48.92992422877316</c:v>
                </c:pt>
                <c:pt idx="472">
                  <c:v>49.031280579058716</c:v>
                </c:pt>
                <c:pt idx="473">
                  <c:v>49.132921032204003</c:v>
                </c:pt>
                <c:pt idx="474">
                  <c:v>49.234847448040497</c:v>
                </c:pt>
                <c:pt idx="475">
                  <c:v>49.337061707626923</c:v>
                </c:pt>
                <c:pt idx="476">
                  <c:v>49.439565713593396</c:v>
                </c:pt>
                <c:pt idx="477">
                  <c:v>49.542361390492779</c:v>
                </c:pt>
                <c:pt idx="478">
                  <c:v>49.645450685159446</c:v>
                </c:pt>
                <c:pt idx="479">
                  <c:v>49.748835567075666</c:v>
                </c:pt>
                <c:pt idx="480">
                  <c:v>49.852518028745763</c:v>
                </c:pt>
                <c:pt idx="481">
                  <c:v>49.956500086078321</c:v>
                </c:pt>
                <c:pt idx="482">
                  <c:v>50.060783778776567</c:v>
                </c:pt>
                <c:pt idx="483">
                  <c:v>50.165371170737217</c:v>
                </c:pt>
                <c:pt idx="484">
                  <c:v>50.27026435045795</c:v>
                </c:pt>
                <c:pt idx="485">
                  <c:v>50.375465431453812</c:v>
                </c:pt>
                <c:pt idx="486">
                  <c:v>50.480976552682712</c:v>
                </c:pt>
                <c:pt idx="487">
                  <c:v>50.586799878980315</c:v>
                </c:pt>
                <c:pt idx="488">
                  <c:v>50.692937601504553</c:v>
                </c:pt>
                <c:pt idx="489">
                  <c:v>50.799391938190013</c:v>
                </c:pt>
                <c:pt idx="490">
                  <c:v>50.906165134212522</c:v>
                </c:pt>
                <c:pt idx="491">
                  <c:v>51.013259462464134</c:v>
                </c:pt>
                <c:pt idx="492">
                  <c:v>51.120677224038879</c:v>
                </c:pt>
                <c:pt idx="493">
                  <c:v>51.228420748729498</c:v>
                </c:pt>
                <c:pt idx="494">
                  <c:v>51.336492395535558</c:v>
                </c:pt>
                <c:pt idx="495">
                  <c:v>51.444894553183182</c:v>
                </c:pt>
                <c:pt idx="496">
                  <c:v>51.553629640656787</c:v>
                </c:pt>
                <c:pt idx="497">
                  <c:v>51.66270010774312</c:v>
                </c:pt>
                <c:pt idx="498">
                  <c:v>51.772108435587995</c:v>
                </c:pt>
                <c:pt idx="499">
                  <c:v>51.881857137266024</c:v>
                </c:pt>
                <c:pt idx="500">
                  <c:v>51.991948758363804</c:v>
                </c:pt>
                <c:pt idx="501">
                  <c:v>52.102385877576872</c:v>
                </c:pt>
                <c:pt idx="502">
                  <c:v>52.213171107320854</c:v>
                </c:pt>
                <c:pt idx="503">
                  <c:v>52.324307094357266</c:v>
                </c:pt>
                <c:pt idx="504">
                  <c:v>52.435796520434337</c:v>
                </c:pt>
                <c:pt idx="505">
                  <c:v>52.547642102943314</c:v>
                </c:pt>
                <c:pt idx="506">
                  <c:v>52.659846595590729</c:v>
                </c:pt>
                <c:pt idx="507">
                  <c:v>52.772412789087099</c:v>
                </c:pt>
                <c:pt idx="508">
                  <c:v>52.88534351185254</c:v>
                </c:pt>
                <c:pt idx="509">
                  <c:v>52.998641630739826</c:v>
                </c:pt>
                <c:pt idx="510">
                  <c:v>53.112310051775388</c:v>
                </c:pt>
                <c:pt idx="511">
                  <c:v>53.226351720918849</c:v>
                </c:pt>
                <c:pt idx="512">
                  <c:v>53.340769624841641</c:v>
                </c:pt>
                <c:pt idx="513">
                  <c:v>53.455566791725253</c:v>
                </c:pt>
                <c:pt idx="514">
                  <c:v>53.570746292079832</c:v>
                </c:pt>
                <c:pt idx="515">
                  <c:v>53.686311239583624</c:v>
                </c:pt>
                <c:pt idx="516">
                  <c:v>53.802264791944054</c:v>
                </c:pt>
                <c:pt idx="517">
                  <c:v>53.918610151781024</c:v>
                </c:pt>
                <c:pt idx="518">
                  <c:v>54.035350567533193</c:v>
                </c:pt>
                <c:pt idx="519">
                  <c:v>54.15248933438793</c:v>
                </c:pt>
                <c:pt idx="520">
                  <c:v>54.270029795235772</c:v>
                </c:pt>
                <c:pt idx="521">
                  <c:v>54.387975341650105</c:v>
                </c:pt>
                <c:pt idx="522">
                  <c:v>54.506329414892924</c:v>
                </c:pt>
                <c:pt idx="523">
                  <c:v>54.625095506947531</c:v>
                </c:pt>
                <c:pt idx="524">
                  <c:v>54.744277161579049</c:v>
                </c:pt>
                <c:pt idx="525">
                  <c:v>54.863877975423669</c:v>
                </c:pt>
                <c:pt idx="526">
                  <c:v>54.983901599107604</c:v>
                </c:pt>
                <c:pt idx="527">
                  <c:v>55.104351738396737</c:v>
                </c:pt>
                <c:pt idx="528">
                  <c:v>55.225232155377995</c:v>
                </c:pt>
                <c:pt idx="529">
                  <c:v>55.346546669673522</c:v>
                </c:pt>
                <c:pt idx="530">
                  <c:v>55.468299159688826</c:v>
                </c:pt>
                <c:pt idx="531">
                  <c:v>55.590493563895961</c:v>
                </c:pt>
                <c:pt idx="532">
                  <c:v>55.71313388215308</c:v>
                </c:pt>
                <c:pt idx="533">
                  <c:v>55.836224177061546</c:v>
                </c:pt>
                <c:pt idx="534">
                  <c:v>55.959768575361906</c:v>
                </c:pt>
                <c:pt idx="535">
                  <c:v>56.083771269370189</c:v>
                </c:pt>
                <c:pt idx="536">
                  <c:v>56.208236518455877</c:v>
                </c:pt>
                <c:pt idx="537">
                  <c:v>56.331196336015331</c:v>
                </c:pt>
                <c:pt idx="538">
                  <c:v>56.452706749159823</c:v>
                </c:pt>
                <c:pt idx="539">
                  <c:v>56.572820427574449</c:v>
                </c:pt>
                <c:pt idx="540">
                  <c:v>56.691586958235696</c:v>
                </c:pt>
                <c:pt idx="541">
                  <c:v>56.809053091900267</c:v>
                </c:pt>
                <c:pt idx="542">
                  <c:v>56.925262964830679</c:v>
                </c:pt>
                <c:pt idx="543">
                  <c:v>57.040258298731288</c:v>
                </c:pt>
                <c:pt idx="544">
                  <c:v>57.154078581455529</c:v>
                </c:pt>
                <c:pt idx="545">
                  <c:v>57.266761230696879</c:v>
                </c:pt>
                <c:pt idx="546">
                  <c:v>57.378341742581455</c:v>
                </c:pt>
                <c:pt idx="547">
                  <c:v>57.488853826829782</c:v>
                </c:pt>
                <c:pt idx="548">
                  <c:v>57.598329529941957</c:v>
                </c:pt>
                <c:pt idx="549">
                  <c:v>57.706799347677972</c:v>
                </c:pt>
                <c:pt idx="550">
                  <c:v>57.814292327948309</c:v>
                </c:pt>
                <c:pt idx="551">
                  <c:v>57.920836165095359</c:v>
                </c:pt>
                <c:pt idx="552">
                  <c:v>58.026457286429768</c:v>
                </c:pt>
                <c:pt idx="553">
                  <c:v>58.13118093178521</c:v>
                </c:pt>
                <c:pt idx="554">
                  <c:v>58.235031226767788</c:v>
                </c:pt>
                <c:pt idx="555">
                  <c:v>58.338031250300027</c:v>
                </c:pt>
                <c:pt idx="556">
                  <c:v>58.440203096993351</c:v>
                </c:pt>
                <c:pt idx="557">
                  <c:v>58.54156793482467</c:v>
                </c:pt>
                <c:pt idx="558">
                  <c:v>58.642146058542032</c:v>
                </c:pt>
                <c:pt idx="559">
                  <c:v>58.74195693917946</c:v>
                </c:pt>
                <c:pt idx="560">
                  <c:v>58.842041961421408</c:v>
                </c:pt>
                <c:pt idx="561">
                  <c:v>58.942402873119384</c:v>
                </c:pt>
                <c:pt idx="562">
                  <c:v>59.043041441563801</c:v>
                </c:pt>
                <c:pt idx="563">
                  <c:v>59.143959453791119</c:v>
                </c:pt>
                <c:pt idx="564">
                  <c:v>59.245158716897265</c:v>
                </c:pt>
                <c:pt idx="565">
                  <c:v>59.346641058357513</c:v>
                </c:pt>
                <c:pt idx="566">
                  <c:v>59.44840832635294</c:v>
                </c:pt>
                <c:pt idx="567">
                  <c:v>59.550462390103711</c:v>
                </c:pt>
                <c:pt idx="568">
                  <c:v>59.652805140209239</c:v>
                </c:pt>
                <c:pt idx="569">
                  <c:v>59.75543848899553</c:v>
                </c:pt>
                <c:pt idx="570">
                  <c:v>59.858364370869801</c:v>
                </c:pt>
                <c:pt idx="571">
                  <c:v>59.961584742682597</c:v>
                </c:pt>
                <c:pt idx="572">
                  <c:v>60.065101584097626</c:v>
                </c:pt>
                <c:pt idx="573">
                  <c:v>60.168916897969439</c:v>
                </c:pt>
                <c:pt idx="574">
                  <c:v>60.273032710729268</c:v>
                </c:pt>
                <c:pt idx="575">
                  <c:v>60.377451072779124</c:v>
                </c:pt>
                <c:pt idx="576">
                  <c:v>60.482174058894458</c:v>
                </c:pt>
                <c:pt idx="577">
                  <c:v>60.587203768635561</c:v>
                </c:pt>
                <c:pt idx="578">
                  <c:v>60.692542326768006</c:v>
                </c:pt>
                <c:pt idx="579">
                  <c:v>60.798191883692247</c:v>
                </c:pt>
                <c:pt idx="580">
                  <c:v>60.9029431934295</c:v>
                </c:pt>
                <c:pt idx="581">
                  <c:v>61.006820415341465</c:v>
                </c:pt>
                <c:pt idx="582">
                  <c:v>61.111839834286016</c:v>
                </c:pt>
                <c:pt idx="583">
                  <c:v>61.218042929597146</c:v>
                </c:pt>
                <c:pt idx="584">
                  <c:v>61.32547371381353</c:v>
                </c:pt>
                <c:pt idx="585">
                  <c:v>61.43417895423422</c:v>
                </c:pt>
                <c:pt idx="586">
                  <c:v>61.544208420009205</c:v>
                </c:pt>
                <c:pt idx="587">
                  <c:v>61.655615158455177</c:v>
                </c:pt>
                <c:pt idx="588">
                  <c:v>61.768455804934113</c:v>
                </c:pt>
                <c:pt idx="589">
                  <c:v>61.882790931414149</c:v>
                </c:pt>
                <c:pt idx="590">
                  <c:v>61.99868543978117</c:v>
                </c:pt>
                <c:pt idx="591">
                  <c:v>62.116209007127637</c:v>
                </c:pt>
                <c:pt idx="592">
                  <c:v>62.235436591665788</c:v>
                </c:pt>
                <c:pt idx="593">
                  <c:v>62.35644900966534</c:v>
                </c:pt>
                <c:pt idx="594">
                  <c:v>62.479333595991918</c:v>
                </c:pt>
                <c:pt idx="595">
                  <c:v>62.604184963541485</c:v>
                </c:pt>
                <c:pt idx="596">
                  <c:v>62.73110588028667</c:v>
                </c:pt>
                <c:pt idx="597">
                  <c:v>62.860208286985547</c:v>
                </c:pt>
                <c:pt idx="598">
                  <c:v>62.991614484139191</c:v>
                </c:pt>
                <c:pt idx="599">
                  <c:v>63.125458523913203</c:v>
                </c:pt>
                <c:pt idx="600">
                  <c:v>63.261887851999752</c:v>
                </c:pt>
                <c:pt idx="601">
                  <c:v>63.401065256544975</c:v>
                </c:pt>
                <c:pt idx="602">
                  <c:v>63.543171197364373</c:v>
                </c:pt>
                <c:pt idx="603">
                  <c:v>63.68840661023868</c:v>
                </c:pt>
                <c:pt idx="604">
                  <c:v>63.836996310331926</c:v>
                </c:pt>
                <c:pt idx="605">
                  <c:v>63.989193158955807</c:v>
                </c:pt>
                <c:pt idx="606">
                  <c:v>64.145283213894473</c:v>
                </c:pt>
                <c:pt idx="607">
                  <c:v>64.305592162740425</c:v>
                </c:pt>
                <c:pt idx="608">
                  <c:v>64.470493452755662</c:v>
                </c:pt>
                <c:pt idx="609">
                  <c:v>64.64041869809374</c:v>
                </c:pt>
                <c:pt idx="610">
                  <c:v>64.815871195855053</c:v>
                </c:pt>
                <c:pt idx="611">
                  <c:v>64.997443766768427</c:v>
                </c:pt>
                <c:pt idx="612">
                  <c:v>65.185842741313024</c:v>
                </c:pt>
                <c:pt idx="613">
                  <c:v>65.381920893400135</c:v>
                </c:pt>
                <c:pt idx="614">
                  <c:v>65.586723770621489</c:v>
                </c:pt>
                <c:pt idx="615">
                  <c:v>65.801556745242863</c:v>
                </c:pt>
                <c:pt idx="616">
                  <c:v>66.028085366976612</c:v>
                </c:pt>
                <c:pt idx="617">
                  <c:v>66.268491752139482</c:v>
                </c:pt>
                <c:pt idx="618">
                  <c:v>66.525730701139352</c:v>
                </c:pt>
                <c:pt idx="619">
                  <c:v>66.803976195536038</c:v>
                </c:pt>
                <c:pt idx="620">
                  <c:v>67.082221689932723</c:v>
                </c:pt>
                <c:pt idx="621">
                  <c:v>67.360467184329408</c:v>
                </c:pt>
                <c:pt idx="622">
                  <c:v>67.638712678726094</c:v>
                </c:pt>
                <c:pt idx="623">
                  <c:v>67.916958173122779</c:v>
                </c:pt>
                <c:pt idx="624">
                  <c:v>68.195203667519465</c:v>
                </c:pt>
                <c:pt idx="625">
                  <c:v>68.47344916191615</c:v>
                </c:pt>
                <c:pt idx="626">
                  <c:v>68.751694656312836</c:v>
                </c:pt>
                <c:pt idx="627">
                  <c:v>69.029940150709521</c:v>
                </c:pt>
                <c:pt idx="628">
                  <c:v>69.308185645106207</c:v>
                </c:pt>
                <c:pt idx="629">
                  <c:v>69.586431139502892</c:v>
                </c:pt>
                <c:pt idx="630">
                  <c:v>69.864676633899577</c:v>
                </c:pt>
                <c:pt idx="631">
                  <c:v>70.142922128296263</c:v>
                </c:pt>
                <c:pt idx="632">
                  <c:v>70.421167622692948</c:v>
                </c:pt>
                <c:pt idx="633">
                  <c:v>70.699413117089634</c:v>
                </c:pt>
                <c:pt idx="634">
                  <c:v>70.977658611486319</c:v>
                </c:pt>
                <c:pt idx="635">
                  <c:v>71.255904105883005</c:v>
                </c:pt>
                <c:pt idx="636">
                  <c:v>71.53414960027969</c:v>
                </c:pt>
                <c:pt idx="637">
                  <c:v>71.812395094676376</c:v>
                </c:pt>
                <c:pt idx="638">
                  <c:v>72.090640589073061</c:v>
                </c:pt>
                <c:pt idx="639">
                  <c:v>72.368886083469746</c:v>
                </c:pt>
                <c:pt idx="640">
                  <c:v>72.647131577866432</c:v>
                </c:pt>
                <c:pt idx="641">
                  <c:v>72.925377072263117</c:v>
                </c:pt>
                <c:pt idx="642">
                  <c:v>73.203622566659803</c:v>
                </c:pt>
                <c:pt idx="643">
                  <c:v>73.481868061056488</c:v>
                </c:pt>
                <c:pt idx="644">
                  <c:v>73.760113555453174</c:v>
                </c:pt>
                <c:pt idx="645">
                  <c:v>74.038359049849859</c:v>
                </c:pt>
                <c:pt idx="646">
                  <c:v>74.316604544246545</c:v>
                </c:pt>
                <c:pt idx="647">
                  <c:v>74.59485003864323</c:v>
                </c:pt>
                <c:pt idx="648">
                  <c:v>74.873095533039915</c:v>
                </c:pt>
                <c:pt idx="649">
                  <c:v>75.151341027436601</c:v>
                </c:pt>
                <c:pt idx="650">
                  <c:v>75.429586521833286</c:v>
                </c:pt>
                <c:pt idx="651">
                  <c:v>75.707832016229972</c:v>
                </c:pt>
                <c:pt idx="652">
                  <c:v>75.986077510626657</c:v>
                </c:pt>
                <c:pt idx="653">
                  <c:v>76.264323005023343</c:v>
                </c:pt>
                <c:pt idx="654">
                  <c:v>76.542568499420028</c:v>
                </c:pt>
                <c:pt idx="655">
                  <c:v>76.820813993816714</c:v>
                </c:pt>
                <c:pt idx="656">
                  <c:v>77.099059488213399</c:v>
                </c:pt>
                <c:pt idx="657">
                  <c:v>77.377304982610084</c:v>
                </c:pt>
                <c:pt idx="658">
                  <c:v>77.65555047700677</c:v>
                </c:pt>
                <c:pt idx="659">
                  <c:v>77.933795971403455</c:v>
                </c:pt>
                <c:pt idx="660">
                  <c:v>78.212041465800141</c:v>
                </c:pt>
                <c:pt idx="661">
                  <c:v>78.490286960196826</c:v>
                </c:pt>
                <c:pt idx="662">
                  <c:v>78.768532454593512</c:v>
                </c:pt>
                <c:pt idx="663">
                  <c:v>79.046777948990197</c:v>
                </c:pt>
                <c:pt idx="664">
                  <c:v>79.325023443386883</c:v>
                </c:pt>
                <c:pt idx="665">
                  <c:v>79.603268937783568</c:v>
                </c:pt>
                <c:pt idx="666">
                  <c:v>79.881514432180253</c:v>
                </c:pt>
                <c:pt idx="667">
                  <c:v>80.159759926576939</c:v>
                </c:pt>
                <c:pt idx="668">
                  <c:v>80.438005420973624</c:v>
                </c:pt>
                <c:pt idx="669">
                  <c:v>80.698379126334558</c:v>
                </c:pt>
                <c:pt idx="670">
                  <c:v>80.943934390272233</c:v>
                </c:pt>
                <c:pt idx="671">
                  <c:v>81.176943696513433</c:v>
                </c:pt>
                <c:pt idx="672">
                  <c:v>81.399152386862525</c:v>
                </c:pt>
                <c:pt idx="673">
                  <c:v>81.611935363730993</c:v>
                </c:pt>
                <c:pt idx="674">
                  <c:v>81.816398575383587</c:v>
                </c:pt>
                <c:pt idx="675">
                  <c:v>82.013447342428933</c:v>
                </c:pt>
                <c:pt idx="676">
                  <c:v>82.203833873208794</c:v>
                </c:pt>
                <c:pt idx="677">
                  <c:v>82.388191225464467</c:v>
                </c:pt>
                <c:pt idx="678">
                  <c:v>82.567058158593298</c:v>
                </c:pt>
                <c:pt idx="679">
                  <c:v>82.740897695228981</c:v>
                </c:pt>
                <c:pt idx="680">
                  <c:v>82.91011123488272</c:v>
                </c:pt>
                <c:pt idx="681">
                  <c:v>83.075049456636847</c:v>
                </c:pt>
                <c:pt idx="682">
                  <c:v>83.236020860852904</c:v>
                </c:pt>
                <c:pt idx="683">
                  <c:v>83.407587693855888</c:v>
                </c:pt>
                <c:pt idx="684">
                  <c:v>83.592134280379057</c:v>
                </c:pt>
                <c:pt idx="685">
                  <c:v>83.793101019238307</c:v>
                </c:pt>
                <c:pt idx="686">
                  <c:v>84.015782078173061</c:v>
                </c:pt>
                <c:pt idx="687">
                  <c:v>84.269114106588063</c:v>
                </c:pt>
                <c:pt idx="688">
                  <c:v>84.508736451292933</c:v>
                </c:pt>
                <c:pt idx="689">
                  <c:v>84.736658326604854</c:v>
                </c:pt>
                <c:pt idx="690">
                  <c:v>84.95444171623501</c:v>
                </c:pt>
                <c:pt idx="691">
                  <c:v>85.163329382855721</c:v>
                </c:pt>
                <c:pt idx="692">
                  <c:v>85.364329320336239</c:v>
                </c:pt>
                <c:pt idx="693">
                  <c:v>85.558272493277116</c:v>
                </c:pt>
                <c:pt idx="694">
                  <c:v>85.745853514349093</c:v>
                </c:pt>
                <c:pt idx="695">
                  <c:v>85.927660042966394</c:v>
                </c:pt>
                <c:pt idx="696">
                  <c:v>86.104194506152425</c:v>
                </c:pt>
                <c:pt idx="697">
                  <c:v>86.27589045819451</c:v>
                </c:pt>
                <c:pt idx="698">
                  <c:v>86.443125112492666</c:v>
                </c:pt>
                <c:pt idx="699">
                  <c:v>86.606229086255453</c:v>
                </c:pt>
                <c:pt idx="700">
                  <c:v>86.765494080057238</c:v>
                </c:pt>
                <c:pt idx="701">
                  <c:v>86.92117900315084</c:v>
                </c:pt>
                <c:pt idx="702">
                  <c:v>87.073514912478359</c:v>
                </c:pt>
                <c:pt idx="703">
                  <c:v>87.222709034622142</c:v>
                </c:pt>
                <c:pt idx="704">
                  <c:v>87.368948070578014</c:v>
                </c:pt>
                <c:pt idx="705">
                  <c:v>87.51240093370518</c:v>
                </c:pt>
                <c:pt idx="706">
                  <c:v>87.653221035320556</c:v>
                </c:pt>
                <c:pt idx="707">
                  <c:v>87.791548206051999</c:v>
                </c:pt>
                <c:pt idx="708">
                  <c:v>87.927510321473491</c:v>
                </c:pt>
                <c:pt idx="709">
                  <c:v>88.061224685813556</c:v>
                </c:pt>
                <c:pt idx="710">
                  <c:v>88.192799216334421</c:v>
                </c:pt>
                <c:pt idx="711">
                  <c:v>88.322333462389764</c:v>
                </c:pt>
                <c:pt idx="712">
                  <c:v>88.44991948651807</c:v>
                </c:pt>
                <c:pt idx="713">
                  <c:v>88.575642629734475</c:v>
                </c:pt>
                <c:pt idx="714">
                  <c:v>88.699582179095728</c:v>
                </c:pt>
                <c:pt idx="715">
                  <c:v>88.821811952370695</c:v>
                </c:pt>
                <c:pt idx="716">
                  <c:v>88.942400812059759</c:v>
                </c:pt>
                <c:pt idx="717">
                  <c:v>89.06141311892506</c:v>
                </c:pt>
                <c:pt idx="718">
                  <c:v>89.178909133510331</c:v>
                </c:pt>
                <c:pt idx="719">
                  <c:v>89.293736614042331</c:v>
                </c:pt>
                <c:pt idx="720">
                  <c:v>89.406063557500943</c:v>
                </c:pt>
                <c:pt idx="721">
                  <c:v>89.516040929745273</c:v>
                </c:pt>
                <c:pt idx="722">
                  <c:v>89.623804990950347</c:v>
                </c:pt>
                <c:pt idx="723">
                  <c:v>89.72947922798906</c:v>
                </c:pt>
                <c:pt idx="724">
                  <c:v>89.833175972034468</c:v>
                </c:pt>
                <c:pt idx="725">
                  <c:v>89.934997761876573</c:v>
                </c:pt>
                <c:pt idx="726">
                  <c:v>90.035038500170543</c:v>
                </c:pt>
                <c:pt idx="727">
                  <c:v>90.133384439808808</c:v>
                </c:pt>
                <c:pt idx="728">
                  <c:v>90.230115029963287</c:v>
                </c:pt>
                <c:pt idx="729">
                  <c:v>90.325303645456216</c:v>
                </c:pt>
                <c:pt idx="730">
                  <c:v>90.419018218543712</c:v>
                </c:pt>
                <c:pt idx="731">
                  <c:v>90.511321788613117</c:v>
                </c:pt>
                <c:pt idx="732">
                  <c:v>90.602272982466602</c:v>
                </c:pt>
                <c:pt idx="733">
                  <c:v>90.691926435614235</c:v>
                </c:pt>
                <c:pt idx="734">
                  <c:v>90.780333163198861</c:v>
                </c:pt>
                <c:pt idx="735">
                  <c:v>90.86754088772409</c:v>
                </c:pt>
                <c:pt idx="736">
                  <c:v>90.953594329580326</c:v>
                </c:pt>
                <c:pt idx="737">
                  <c:v>91.038535465404536</c:v>
                </c:pt>
                <c:pt idx="738">
                  <c:v>91.122403758523106</c:v>
                </c:pt>
                <c:pt idx="739">
                  <c:v>91.205236365079273</c:v>
                </c:pt>
                <c:pt idx="740">
                  <c:v>91.287068318909817</c:v>
                </c:pt>
                <c:pt idx="741">
                  <c:v>91.367932697789598</c:v>
                </c:pt>
                <c:pt idx="742">
                  <c:v>91.447860773289349</c:v>
                </c:pt>
                <c:pt idx="743">
                  <c:v>91.526882146179105</c:v>
                </c:pt>
                <c:pt idx="744">
                  <c:v>91.605024869046062</c:v>
                </c:pt>
                <c:pt idx="745">
                  <c:v>91.682315557572593</c:v>
                </c:pt>
                <c:pt idx="746">
                  <c:v>91.758779491730635</c:v>
                </c:pt>
                <c:pt idx="747">
                  <c:v>91.834537067488213</c:v>
                </c:pt>
                <c:pt idx="748">
                  <c:v>91.910294643245791</c:v>
                </c:pt>
                <c:pt idx="749">
                  <c:v>91.986052219003369</c:v>
                </c:pt>
                <c:pt idx="750">
                  <c:v>92.061809794760947</c:v>
                </c:pt>
                <c:pt idx="751">
                  <c:v>92.137567370518525</c:v>
                </c:pt>
                <c:pt idx="752">
                  <c:v>92.213324946276103</c:v>
                </c:pt>
                <c:pt idx="753">
                  <c:v>92.289082522033681</c:v>
                </c:pt>
                <c:pt idx="754">
                  <c:v>92.364840097791259</c:v>
                </c:pt>
                <c:pt idx="755">
                  <c:v>92.440597673548837</c:v>
                </c:pt>
                <c:pt idx="756">
                  <c:v>92.516355249306415</c:v>
                </c:pt>
                <c:pt idx="757">
                  <c:v>92.592112825063992</c:v>
                </c:pt>
                <c:pt idx="758">
                  <c:v>92.66787040082157</c:v>
                </c:pt>
                <c:pt idx="759">
                  <c:v>92.743627976579148</c:v>
                </c:pt>
                <c:pt idx="760">
                  <c:v>92.819385552336726</c:v>
                </c:pt>
                <c:pt idx="761">
                  <c:v>92.895143128094304</c:v>
                </c:pt>
                <c:pt idx="762">
                  <c:v>92.970900703851882</c:v>
                </c:pt>
                <c:pt idx="763">
                  <c:v>93.04665827960946</c:v>
                </c:pt>
                <c:pt idx="764">
                  <c:v>93.122415855367038</c:v>
                </c:pt>
                <c:pt idx="765">
                  <c:v>93.198173431124616</c:v>
                </c:pt>
                <c:pt idx="766">
                  <c:v>93.273931006882194</c:v>
                </c:pt>
                <c:pt idx="767">
                  <c:v>93.349688582639772</c:v>
                </c:pt>
                <c:pt idx="768">
                  <c:v>93.425446158397349</c:v>
                </c:pt>
                <c:pt idx="769">
                  <c:v>93.501203734154927</c:v>
                </c:pt>
                <c:pt idx="770">
                  <c:v>93.576961309912505</c:v>
                </c:pt>
                <c:pt idx="771">
                  <c:v>93.652718885670083</c:v>
                </c:pt>
                <c:pt idx="772">
                  <c:v>93.728476461427661</c:v>
                </c:pt>
                <c:pt idx="773">
                  <c:v>93.804234037185239</c:v>
                </c:pt>
                <c:pt idx="774">
                  <c:v>93.879991612942817</c:v>
                </c:pt>
                <c:pt idx="775">
                  <c:v>93.955749188700395</c:v>
                </c:pt>
                <c:pt idx="776">
                  <c:v>94.031506764457973</c:v>
                </c:pt>
                <c:pt idx="777">
                  <c:v>94.107264340215551</c:v>
                </c:pt>
                <c:pt idx="778">
                  <c:v>94.183021915973129</c:v>
                </c:pt>
                <c:pt idx="779">
                  <c:v>94.258779491730706</c:v>
                </c:pt>
                <c:pt idx="780">
                  <c:v>94.334537067488284</c:v>
                </c:pt>
                <c:pt idx="781">
                  <c:v>94.410294643245862</c:v>
                </c:pt>
                <c:pt idx="782">
                  <c:v>94.48605221900344</c:v>
                </c:pt>
                <c:pt idx="783">
                  <c:v>94.561809794761018</c:v>
                </c:pt>
                <c:pt idx="784">
                  <c:v>94.637567370518596</c:v>
                </c:pt>
                <c:pt idx="785">
                  <c:v>94.713324946276174</c:v>
                </c:pt>
                <c:pt idx="786">
                  <c:v>94.789082522033752</c:v>
                </c:pt>
                <c:pt idx="787">
                  <c:v>94.86484009779133</c:v>
                </c:pt>
                <c:pt idx="788">
                  <c:v>94.940597673548908</c:v>
                </c:pt>
                <c:pt idx="789">
                  <c:v>95.016355249306486</c:v>
                </c:pt>
                <c:pt idx="790">
                  <c:v>95.092112825064063</c:v>
                </c:pt>
                <c:pt idx="791">
                  <c:v>95.167870400821641</c:v>
                </c:pt>
                <c:pt idx="792">
                  <c:v>95.243627976579219</c:v>
                </c:pt>
                <c:pt idx="793">
                  <c:v>95.319385552336797</c:v>
                </c:pt>
                <c:pt idx="794">
                  <c:v>95.395143128094375</c:v>
                </c:pt>
                <c:pt idx="795">
                  <c:v>95.470900703851953</c:v>
                </c:pt>
                <c:pt idx="796">
                  <c:v>95.546658279609531</c:v>
                </c:pt>
                <c:pt idx="797">
                  <c:v>95.622415855367109</c:v>
                </c:pt>
                <c:pt idx="798">
                  <c:v>95.698173431124687</c:v>
                </c:pt>
                <c:pt idx="799">
                  <c:v>95.773931006882265</c:v>
                </c:pt>
                <c:pt idx="800">
                  <c:v>95.850305498638164</c:v>
                </c:pt>
                <c:pt idx="801">
                  <c:v>95.927311019967149</c:v>
                </c:pt>
                <c:pt idx="802">
                  <c:v>96.00496223955453</c:v>
                </c:pt>
                <c:pt idx="803">
                  <c:v>96.083274412331122</c:v>
                </c:pt>
                <c:pt idx="804">
                  <c:v>96.162263412891903</c:v>
                </c:pt>
                <c:pt idx="805">
                  <c:v>96.241945771406606</c:v>
                </c:pt>
                <c:pt idx="806">
                  <c:v>96.322338712253185</c:v>
                </c:pt>
                <c:pt idx="807">
                  <c:v>96.403460195631041</c:v>
                </c:pt>
                <c:pt idx="808">
                  <c:v>96.485328962439723</c:v>
                </c:pt>
                <c:pt idx="809">
                  <c:v>96.567964582742206</c:v>
                </c:pt>
                <c:pt idx="810">
                  <c:v>96.651387508168909</c:v>
                </c:pt>
                <c:pt idx="811">
                  <c:v>96.735619128661611</c:v>
                </c:pt>
                <c:pt idx="812">
                  <c:v>96.820681834004887</c:v>
                </c:pt>
                <c:pt idx="813">
                  <c:v>96.905744539348163</c:v>
                </c:pt>
                <c:pt idx="814">
                  <c:v>96.990807244691439</c:v>
                </c:pt>
                <c:pt idx="815">
                  <c:v>97.075869950034715</c:v>
                </c:pt>
                <c:pt idx="816">
                  <c:v>97.160932655377991</c:v>
                </c:pt>
                <c:pt idx="817">
                  <c:v>97.245995360721267</c:v>
                </c:pt>
                <c:pt idx="818">
                  <c:v>97.331058066064543</c:v>
                </c:pt>
                <c:pt idx="819">
                  <c:v>97.416120771407819</c:v>
                </c:pt>
                <c:pt idx="820">
                  <c:v>97.501183476751095</c:v>
                </c:pt>
                <c:pt idx="821">
                  <c:v>97.586246182094371</c:v>
                </c:pt>
                <c:pt idx="822">
                  <c:v>97.671308887437647</c:v>
                </c:pt>
                <c:pt idx="823">
                  <c:v>97.756371592780923</c:v>
                </c:pt>
                <c:pt idx="824">
                  <c:v>97.841434298124199</c:v>
                </c:pt>
                <c:pt idx="825">
                  <c:v>97.926497003467475</c:v>
                </c:pt>
                <c:pt idx="826">
                  <c:v>98.011559708810751</c:v>
                </c:pt>
                <c:pt idx="827">
                  <c:v>98.096622414154027</c:v>
                </c:pt>
                <c:pt idx="828">
                  <c:v>98.181685119497303</c:v>
                </c:pt>
                <c:pt idx="829">
                  <c:v>98.266747824840579</c:v>
                </c:pt>
                <c:pt idx="830">
                  <c:v>98.351810530183855</c:v>
                </c:pt>
                <c:pt idx="831">
                  <c:v>98.436873235527131</c:v>
                </c:pt>
                <c:pt idx="832">
                  <c:v>98.521935940870407</c:v>
                </c:pt>
                <c:pt idx="833">
                  <c:v>98.606998646213682</c:v>
                </c:pt>
                <c:pt idx="834">
                  <c:v>98.692061351556958</c:v>
                </c:pt>
                <c:pt idx="835">
                  <c:v>98.777124056900234</c:v>
                </c:pt>
                <c:pt idx="836">
                  <c:v>98.86218676224351</c:v>
                </c:pt>
                <c:pt idx="837">
                  <c:v>98.947249467586786</c:v>
                </c:pt>
                <c:pt idx="838">
                  <c:v>99.032312172930062</c:v>
                </c:pt>
                <c:pt idx="839">
                  <c:v>99.117374878273338</c:v>
                </c:pt>
                <c:pt idx="840">
                  <c:v>99.202437583616614</c:v>
                </c:pt>
                <c:pt idx="841">
                  <c:v>99.28750028895989</c:v>
                </c:pt>
                <c:pt idx="842">
                  <c:v>99.372562994303166</c:v>
                </c:pt>
                <c:pt idx="843">
                  <c:v>99.457625699646442</c:v>
                </c:pt>
                <c:pt idx="844">
                  <c:v>99.542688404989718</c:v>
                </c:pt>
                <c:pt idx="845">
                  <c:v>99.627751110332994</c:v>
                </c:pt>
                <c:pt idx="846">
                  <c:v>99.71281381567627</c:v>
                </c:pt>
                <c:pt idx="847">
                  <c:v>99.797876521019546</c:v>
                </c:pt>
                <c:pt idx="848">
                  <c:v>99.882939226362822</c:v>
                </c:pt>
                <c:pt idx="849">
                  <c:v>99.968001931706098</c:v>
                </c:pt>
                <c:pt idx="850">
                  <c:v>100.05306463704937</c:v>
                </c:pt>
                <c:pt idx="851">
                  <c:v>100.13812734239265</c:v>
                </c:pt>
                <c:pt idx="852">
                  <c:v>100.22319004773593</c:v>
                </c:pt>
                <c:pt idx="853">
                  <c:v>100.3082527530792</c:v>
                </c:pt>
                <c:pt idx="854">
                  <c:v>100.39331545842248</c:v>
                </c:pt>
                <c:pt idx="855">
                  <c:v>100.47837816376575</c:v>
                </c:pt>
                <c:pt idx="856">
                  <c:v>100.56344086910903</c:v>
                </c:pt>
                <c:pt idx="857">
                  <c:v>100.64850357445231</c:v>
                </c:pt>
                <c:pt idx="858">
                  <c:v>100.73356627979558</c:v>
                </c:pt>
                <c:pt idx="859">
                  <c:v>100.81862898513886</c:v>
                </c:pt>
                <c:pt idx="860">
                  <c:v>100.90369169048213</c:v>
                </c:pt>
                <c:pt idx="861">
                  <c:v>100.98875439582541</c:v>
                </c:pt>
                <c:pt idx="862">
                  <c:v>101.07381710116869</c:v>
                </c:pt>
                <c:pt idx="863">
                  <c:v>101.15887980651196</c:v>
                </c:pt>
                <c:pt idx="864">
                  <c:v>101.24394251185524</c:v>
                </c:pt>
                <c:pt idx="865">
                  <c:v>101.32900521719851</c:v>
                </c:pt>
                <c:pt idx="866">
                  <c:v>101.41406792254179</c:v>
                </c:pt>
                <c:pt idx="867">
                  <c:v>101.49913062788507</c:v>
                </c:pt>
                <c:pt idx="868">
                  <c:v>101.58419333322834</c:v>
                </c:pt>
                <c:pt idx="869">
                  <c:v>101.66925603857162</c:v>
                </c:pt>
                <c:pt idx="870">
                  <c:v>101.75431874391489</c:v>
                </c:pt>
                <c:pt idx="871">
                  <c:v>101.83938144925817</c:v>
                </c:pt>
                <c:pt idx="872">
                  <c:v>101.92444415460145</c:v>
                </c:pt>
                <c:pt idx="873">
                  <c:v>102.00950685994472</c:v>
                </c:pt>
                <c:pt idx="874">
                  <c:v>102.094569565288</c:v>
                </c:pt>
                <c:pt idx="875">
                  <c:v>102.17963227063127</c:v>
                </c:pt>
                <c:pt idx="876">
                  <c:v>102.26469497597455</c:v>
                </c:pt>
                <c:pt idx="877">
                  <c:v>102.34975768131783</c:v>
                </c:pt>
                <c:pt idx="878">
                  <c:v>102.4348203866611</c:v>
                </c:pt>
                <c:pt idx="879">
                  <c:v>102.51988309200438</c:v>
                </c:pt>
                <c:pt idx="880">
                  <c:v>102.60494579734765</c:v>
                </c:pt>
                <c:pt idx="881">
                  <c:v>102.69000850269093</c:v>
                </c:pt>
                <c:pt idx="882">
                  <c:v>102.77507120803421</c:v>
                </c:pt>
                <c:pt idx="883">
                  <c:v>102.86013391337748</c:v>
                </c:pt>
                <c:pt idx="884">
                  <c:v>102.94519661872076</c:v>
                </c:pt>
                <c:pt idx="885">
                  <c:v>103.03025932406403</c:v>
                </c:pt>
                <c:pt idx="886">
                  <c:v>103.11532202940731</c:v>
                </c:pt>
                <c:pt idx="887">
                  <c:v>103.20038473475059</c:v>
                </c:pt>
                <c:pt idx="888">
                  <c:v>103.28544744009386</c:v>
                </c:pt>
                <c:pt idx="889">
                  <c:v>103.37051014543714</c:v>
                </c:pt>
                <c:pt idx="890">
                  <c:v>103.45557285078041</c:v>
                </c:pt>
                <c:pt idx="891">
                  <c:v>103.54063555612369</c:v>
                </c:pt>
                <c:pt idx="892">
                  <c:v>103.62569826146697</c:v>
                </c:pt>
                <c:pt idx="893">
                  <c:v>103.71076096681024</c:v>
                </c:pt>
                <c:pt idx="894">
                  <c:v>103.79582367215352</c:v>
                </c:pt>
                <c:pt idx="895">
                  <c:v>103.88088637749679</c:v>
                </c:pt>
                <c:pt idx="896">
                  <c:v>103.96594908284007</c:v>
                </c:pt>
                <c:pt idx="897">
                  <c:v>104.05101178818335</c:v>
                </c:pt>
                <c:pt idx="898">
                  <c:v>104.13607449352662</c:v>
                </c:pt>
                <c:pt idx="899">
                  <c:v>104.2211371988699</c:v>
                </c:pt>
                <c:pt idx="900">
                  <c:v>104.30619990421317</c:v>
                </c:pt>
                <c:pt idx="901">
                  <c:v>104.39126260955645</c:v>
                </c:pt>
                <c:pt idx="902">
                  <c:v>104.47632531489973</c:v>
                </c:pt>
                <c:pt idx="903">
                  <c:v>104.561388020243</c:v>
                </c:pt>
                <c:pt idx="904">
                  <c:v>104.64645072558628</c:v>
                </c:pt>
                <c:pt idx="905">
                  <c:v>104.73151343092955</c:v>
                </c:pt>
                <c:pt idx="906">
                  <c:v>104.81657613627283</c:v>
                </c:pt>
                <c:pt idx="907">
                  <c:v>104.9016388416161</c:v>
                </c:pt>
                <c:pt idx="908">
                  <c:v>104.98670154695938</c:v>
                </c:pt>
                <c:pt idx="909">
                  <c:v>105.07176425230266</c:v>
                </c:pt>
                <c:pt idx="910">
                  <c:v>105.15682695764593</c:v>
                </c:pt>
                <c:pt idx="911">
                  <c:v>105.24188966298921</c:v>
                </c:pt>
                <c:pt idx="912">
                  <c:v>105.32695236833248</c:v>
                </c:pt>
                <c:pt idx="913">
                  <c:v>105.41201507367576</c:v>
                </c:pt>
                <c:pt idx="914">
                  <c:v>105.49707777901904</c:v>
                </c:pt>
                <c:pt idx="915">
                  <c:v>105.58214048436231</c:v>
                </c:pt>
                <c:pt idx="916">
                  <c:v>105.66720318970559</c:v>
                </c:pt>
                <c:pt idx="917">
                  <c:v>105.75226589504886</c:v>
                </c:pt>
                <c:pt idx="918">
                  <c:v>105.83732860039214</c:v>
                </c:pt>
                <c:pt idx="919">
                  <c:v>105.92239130573542</c:v>
                </c:pt>
                <c:pt idx="920">
                  <c:v>106.00745401107869</c:v>
                </c:pt>
                <c:pt idx="921">
                  <c:v>106.09251671642197</c:v>
                </c:pt>
                <c:pt idx="922">
                  <c:v>106.17757942176524</c:v>
                </c:pt>
                <c:pt idx="923">
                  <c:v>106.26264212710852</c:v>
                </c:pt>
                <c:pt idx="924">
                  <c:v>106.3477048324518</c:v>
                </c:pt>
                <c:pt idx="925">
                  <c:v>106.43276753779507</c:v>
                </c:pt>
                <c:pt idx="926">
                  <c:v>106.51783024313835</c:v>
                </c:pt>
                <c:pt idx="927">
                  <c:v>106.60289294848162</c:v>
                </c:pt>
                <c:pt idx="928">
                  <c:v>106.6879556538249</c:v>
                </c:pt>
                <c:pt idx="929">
                  <c:v>106.77301835916818</c:v>
                </c:pt>
                <c:pt idx="930">
                  <c:v>106.85808106451145</c:v>
                </c:pt>
                <c:pt idx="931">
                  <c:v>106.94314376985473</c:v>
                </c:pt>
                <c:pt idx="932">
                  <c:v>107.028206475198</c:v>
                </c:pt>
                <c:pt idx="933">
                  <c:v>107.11326918054128</c:v>
                </c:pt>
                <c:pt idx="934">
                  <c:v>107.19833188588456</c:v>
                </c:pt>
                <c:pt idx="935">
                  <c:v>107.28339459122783</c:v>
                </c:pt>
                <c:pt idx="936">
                  <c:v>107.36845729657111</c:v>
                </c:pt>
                <c:pt idx="937">
                  <c:v>107.45352000191438</c:v>
                </c:pt>
                <c:pt idx="938">
                  <c:v>107.53858270725766</c:v>
                </c:pt>
                <c:pt idx="939">
                  <c:v>107.62364541260094</c:v>
                </c:pt>
                <c:pt idx="940">
                  <c:v>107.70870811794421</c:v>
                </c:pt>
                <c:pt idx="941">
                  <c:v>107.79377082328749</c:v>
                </c:pt>
                <c:pt idx="942">
                  <c:v>107.87883352863076</c:v>
                </c:pt>
                <c:pt idx="943">
                  <c:v>107.96389623397404</c:v>
                </c:pt>
                <c:pt idx="944">
                  <c:v>108.04895893931732</c:v>
                </c:pt>
                <c:pt idx="945">
                  <c:v>108.13402164466059</c:v>
                </c:pt>
                <c:pt idx="946">
                  <c:v>108.21908435000387</c:v>
                </c:pt>
                <c:pt idx="947">
                  <c:v>108.30414705534714</c:v>
                </c:pt>
                <c:pt idx="948">
                  <c:v>108.38920976069042</c:v>
                </c:pt>
                <c:pt idx="949">
                  <c:v>108.4742724660337</c:v>
                </c:pt>
                <c:pt idx="950">
                  <c:v>108.55933517137697</c:v>
                </c:pt>
                <c:pt idx="951">
                  <c:v>108.64439787672025</c:v>
                </c:pt>
                <c:pt idx="952">
                  <c:v>108.72946058206352</c:v>
                </c:pt>
                <c:pt idx="953">
                  <c:v>108.8145232874068</c:v>
                </c:pt>
                <c:pt idx="954">
                  <c:v>108.89958599275008</c:v>
                </c:pt>
                <c:pt idx="955">
                  <c:v>108.98464869809335</c:v>
                </c:pt>
                <c:pt idx="956">
                  <c:v>109.07056594473674</c:v>
                </c:pt>
                <c:pt idx="957">
                  <c:v>109.15736232847486</c:v>
                </c:pt>
                <c:pt idx="958">
                  <c:v>109.24506366362561</c:v>
                </c:pt>
                <c:pt idx="959">
                  <c:v>109.33369706943139</c:v>
                </c:pt>
                <c:pt idx="960">
                  <c:v>109.42329106450539</c:v>
                </c:pt>
                <c:pt idx="961">
                  <c:v>109.5138756702583</c:v>
                </c:pt>
                <c:pt idx="962">
                  <c:v>109.60548252437202</c:v>
                </c:pt>
                <c:pt idx="963">
                  <c:v>109.69814500553971</c:v>
                </c:pt>
                <c:pt idx="964">
                  <c:v>109.79189837087094</c:v>
                </c:pt>
                <c:pt idx="965">
                  <c:v>109.88677990757003</c:v>
                </c:pt>
                <c:pt idx="966">
                  <c:v>109.98282910074342</c:v>
                </c:pt>
                <c:pt idx="967">
                  <c:v>110.08008781948341</c:v>
                </c:pt>
                <c:pt idx="968">
                  <c:v>110.17860052372248</c:v>
                </c:pt>
                <c:pt idx="969">
                  <c:v>110.27841449476442</c:v>
                </c:pt>
                <c:pt idx="970">
                  <c:v>110.37880099930331</c:v>
                </c:pt>
                <c:pt idx="971">
                  <c:v>110.47976889566203</c:v>
                </c:pt>
                <c:pt idx="972">
                  <c:v>110.58132727806134</c:v>
                </c:pt>
                <c:pt idx="973">
                  <c:v>110.68348548554303</c:v>
                </c:pt>
                <c:pt idx="974">
                  <c:v>110.78625311133247</c:v>
                </c:pt>
                <c:pt idx="975">
                  <c:v>110.889640012667</c:v>
                </c:pt>
                <c:pt idx="976">
                  <c:v>110.99365632111898</c:v>
                </c:pt>
                <c:pt idx="977">
                  <c:v>111.09831245344434</c:v>
                </c:pt>
                <c:pt idx="978">
                  <c:v>111.20361912298956</c:v>
                </c:pt>
                <c:pt idx="979">
                  <c:v>111.30958735169284</c:v>
                </c:pt>
                <c:pt idx="980">
                  <c:v>111.41622848271747</c:v>
                </c:pt>
                <c:pt idx="981">
                  <c:v>111.52355419375893</c:v>
                </c:pt>
                <c:pt idx="982">
                  <c:v>111.63157651106994</c:v>
                </c:pt>
                <c:pt idx="983">
                  <c:v>111.74030782425154</c:v>
                </c:pt>
                <c:pt idx="984">
                  <c:v>111.84976090186193</c:v>
                </c:pt>
                <c:pt idx="985">
                  <c:v>111.95994890789898</c:v>
                </c:pt>
                <c:pt idx="986">
                  <c:v>112.07088541921713</c:v>
                </c:pt>
                <c:pt idx="987">
                  <c:v>112.18258444394421</c:v>
                </c:pt>
                <c:pt idx="988">
                  <c:v>112.29506044096908</c:v>
                </c:pt>
                <c:pt idx="989">
                  <c:v>112.40832834057764</c:v>
                </c:pt>
                <c:pt idx="990">
                  <c:v>112.52240356632059</c:v>
                </c:pt>
                <c:pt idx="991">
                  <c:v>112.63730205820444</c:v>
                </c:pt>
                <c:pt idx="992">
                  <c:v>112.75304029730475</c:v>
                </c:pt>
                <c:pt idx="993">
                  <c:v>112.86963533190988</c:v>
                </c:pt>
                <c:pt idx="994">
                  <c:v>112.98710480531314</c:v>
                </c:pt>
                <c:pt idx="995">
                  <c:v>113.10546698538235</c:v>
                </c:pt>
                <c:pt idx="996">
                  <c:v>113.22474079604771</c:v>
                </c:pt>
                <c:pt idx="997">
                  <c:v>113.3449458508624</c:v>
                </c:pt>
                <c:pt idx="998">
                  <c:v>113.46610248880523</c:v>
                </c:pt>
                <c:pt idx="999">
                  <c:v>113.58823181251128</c:v>
                </c:pt>
                <c:pt idx="1000">
                  <c:v>113.71135572913484</c:v>
                </c:pt>
                <c:pt idx="1001">
                  <c:v>113.83549699406979</c:v>
                </c:pt>
                <c:pt idx="1002">
                  <c:v>113.96067925777561</c:v>
                </c:pt>
                <c:pt idx="1003">
                  <c:v>114.08692711598299</c:v>
                </c:pt>
                <c:pt idx="1004">
                  <c:v>114.21426616358212</c:v>
                </c:pt>
                <c:pt idx="1005">
                  <c:v>114.34272305252966</c:v>
                </c:pt>
                <c:pt idx="1006">
                  <c:v>114.47232555414665</c:v>
                </c:pt>
                <c:pt idx="1007">
                  <c:v>114.60310262622166</c:v>
                </c:pt>
                <c:pt idx="1008">
                  <c:v>114.73508448538028</c:v>
                </c:pt>
                <c:pt idx="1009">
                  <c:v>114.86830268523514</c:v>
                </c:pt>
                <c:pt idx="1010">
                  <c:v>115.00279020089113</c:v>
                </c:pt>
                <c:pt idx="1011">
                  <c:v>115.13858152044962</c:v>
                </c:pt>
                <c:pt idx="1012">
                  <c:v>115.27571274423343</c:v>
                </c:pt>
                <c:pt idx="1013">
                  <c:v>115.41422169254437</c:v>
                </c:pt>
                <c:pt idx="1014">
                  <c:v>115.55414802286793</c:v>
                </c:pt>
                <c:pt idx="1015">
                  <c:v>115.69553335755788</c:v>
                </c:pt>
                <c:pt idx="1016">
                  <c:v>115.83842142316954</c:v>
                </c:pt>
                <c:pt idx="1017">
                  <c:v>115.98285820276821</c:v>
                </c:pt>
                <c:pt idx="1018">
                  <c:v>116.12889210272097</c:v>
                </c:pt>
                <c:pt idx="1019">
                  <c:v>116.27657413569204</c:v>
                </c:pt>
                <c:pt idx="1020">
                  <c:v>116.42595812180907</c:v>
                </c:pt>
                <c:pt idx="1021">
                  <c:v>116.57710091025565</c:v>
                </c:pt>
                <c:pt idx="1022">
                  <c:v>116.73006262388468</c:v>
                </c:pt>
                <c:pt idx="1023">
                  <c:v>116.88490692984543</c:v>
                </c:pt>
                <c:pt idx="1024">
                  <c:v>117.04170133968846</c:v>
                </c:pt>
                <c:pt idx="1025">
                  <c:v>117.2005175429713</c:v>
                </c:pt>
                <c:pt idx="1026">
                  <c:v>117.36143177905323</c:v>
                </c:pt>
                <c:pt idx="1027">
                  <c:v>117.52452525256338</c:v>
                </c:pt>
                <c:pt idx="1028">
                  <c:v>117.68988459898198</c:v>
                </c:pt>
                <c:pt idx="1029">
                  <c:v>117.85760240792854</c:v>
                </c:pt>
                <c:pt idx="1030">
                  <c:v>118.02777781314863</c:v>
                </c:pt>
                <c:pt idx="1031">
                  <c:v>118.20051715989594</c:v>
                </c:pt>
                <c:pt idx="1032">
                  <c:v>118.37593476249442</c:v>
                </c:pt>
                <c:pt idx="1033">
                  <c:v>118.55415376743946</c:v>
                </c:pt>
                <c:pt idx="1034">
                  <c:v>118.73530714058698</c:v>
                </c:pt>
                <c:pt idx="1035">
                  <c:v>118.91953880096101</c:v>
                </c:pt>
                <c:pt idx="1036">
                  <c:v>119.10700492870974</c:v>
                </c:pt>
                <c:pt idx="1037">
                  <c:v>119.29787548106702</c:v>
                </c:pt>
                <c:pt idx="1038">
                  <c:v>119.49233595824107</c:v>
                </c:pt>
                <c:pt idx="1039">
                  <c:v>119.69058947151917</c:v>
                </c:pt>
                <c:pt idx="1040">
                  <c:v>119.89285917931953</c:v>
                </c:pt>
                <c:pt idx="1041">
                  <c:v>120.09939117451518</c:v>
                </c:pt>
                <c:pt idx="1042">
                  <c:v>120.31045792961804</c:v>
                </c:pt>
                <c:pt idx="1043">
                  <c:v>120.52636243750382</c:v>
                </c:pt>
                <c:pt idx="1044">
                  <c:v>120.74744322741172</c:v>
                </c:pt>
                <c:pt idx="1045">
                  <c:v>120.96570670032885</c:v>
                </c:pt>
                <c:pt idx="1046">
                  <c:v>121.18126290947515</c:v>
                </c:pt>
                <c:pt idx="1047">
                  <c:v>121.38486480953986</c:v>
                </c:pt>
                <c:pt idx="1048">
                  <c:v>121.57832121311199</c:v>
                </c:pt>
                <c:pt idx="1049">
                  <c:v>121.7630272206685</c:v>
                </c:pt>
                <c:pt idx="1050">
                  <c:v>121.94008559458894</c:v>
                </c:pt>
                <c:pt idx="1051">
                  <c:v>122.11038588479137</c:v>
                </c:pt>
                <c:pt idx="1052">
                  <c:v>122.27465799238402</c:v>
                </c:pt>
                <c:pt idx="1053">
                  <c:v>122.433509589666</c:v>
                </c:pt>
                <c:pt idx="1054">
                  <c:v>122.58745297062946</c:v>
                </c:pt>
                <c:pt idx="1055">
                  <c:v>122.73692476561651</c:v>
                </c:pt>
                <c:pt idx="1056">
                  <c:v>122.88230070889806</c:v>
                </c:pt>
                <c:pt idx="1057">
                  <c:v>123.02390689636687</c:v>
                </c:pt>
                <c:pt idx="1058">
                  <c:v>123.16202850182302</c:v>
                </c:pt>
                <c:pt idx="1059">
                  <c:v>123.29691661958134</c:v>
                </c:pt>
                <c:pt idx="1060">
                  <c:v>123.42879370323676</c:v>
                </c:pt>
                <c:pt idx="1061">
                  <c:v>123.55785793725497</c:v>
                </c:pt>
                <c:pt idx="1062">
                  <c:v>123.68428678662077</c:v>
                </c:pt>
                <c:pt idx="1063">
                  <c:v>123.80823990584723</c:v>
                </c:pt>
                <c:pt idx="1064">
                  <c:v>123.92986154320718</c:v>
                </c:pt>
                <c:pt idx="1065">
                  <c:v>124.04928254326224</c:v>
                </c:pt>
                <c:pt idx="1066">
                  <c:v>124.16662202677986</c:v>
                </c:pt>
                <c:pt idx="1067">
                  <c:v>124.28198880936208</c:v>
                </c:pt>
                <c:pt idx="1068">
                  <c:v>124.39548260679383</c:v>
                </c:pt>
                <c:pt idx="1069">
                  <c:v>124.50719506503152</c:v>
                </c:pt>
                <c:pt idx="1070">
                  <c:v>124.61721064503391</c:v>
                </c:pt>
                <c:pt idx="1071">
                  <c:v>124.72560738667717</c:v>
                </c:pt>
                <c:pt idx="1072">
                  <c:v>124.83245757135236</c:v>
                </c:pt>
                <c:pt idx="1073">
                  <c:v>124.93782829919708</c:v>
                </c:pt>
                <c:pt idx="1074">
                  <c:v>125.0417819940277</c:v>
                </c:pt>
                <c:pt idx="1075">
                  <c:v>125.14437684673928</c:v>
                </c:pt>
                <c:pt idx="1076">
                  <c:v>125.24566720609486</c:v>
                </c:pt>
                <c:pt idx="1077">
                  <c:v>125.34570392433696</c:v>
                </c:pt>
                <c:pt idx="1078">
                  <c:v>125.44453466384365</c:v>
                </c:pt>
                <c:pt idx="1079">
                  <c:v>125.54220417006417</c:v>
                </c:pt>
                <c:pt idx="1080">
                  <c:v>125.63875451515686</c:v>
                </c:pt>
                <c:pt idx="1081">
                  <c:v>125.73422531608338</c:v>
                </c:pt>
                <c:pt idx="1082">
                  <c:v>125.82865393035698</c:v>
                </c:pt>
                <c:pt idx="1083">
                  <c:v>125.92207563218064</c:v>
                </c:pt>
                <c:pt idx="1084">
                  <c:v>126.01452377132333</c:v>
                </c:pt>
                <c:pt idx="1085">
                  <c:v>126.10602991675765</c:v>
                </c:pt>
                <c:pt idx="1086">
                  <c:v>126.19662398680757</c:v>
                </c:pt>
                <c:pt idx="1087">
                  <c:v>126.28633436732279</c:v>
                </c:pt>
                <c:pt idx="1088">
                  <c:v>126.37518801919877</c:v>
                </c:pt>
                <c:pt idx="1089">
                  <c:v>126.46321057639318</c:v>
                </c:pt>
                <c:pt idx="1090">
                  <c:v>126.55042643544539</c:v>
                </c:pt>
                <c:pt idx="1091">
                  <c:v>126.63685883738214</c:v>
                </c:pt>
                <c:pt idx="1092">
                  <c:v>126.72252994278593</c:v>
                </c:pt>
                <c:pt idx="1093">
                  <c:v>126.80746090071092</c:v>
                </c:pt>
                <c:pt idx="1094">
                  <c:v>126.89167191205144</c:v>
                </c:pt>
                <c:pt idx="1095">
                  <c:v>126.97518228789903</c:v>
                </c:pt>
                <c:pt idx="1096">
                  <c:v>127.05801050336426</c:v>
                </c:pt>
                <c:pt idx="1097">
                  <c:v>127.14017424728624</c:v>
                </c:pt>
                <c:pt idx="1098">
                  <c:v>127.22169046820771</c:v>
                </c:pt>
                <c:pt idx="1099">
                  <c:v>127.30257541695269</c:v>
                </c:pt>
                <c:pt idx="1100">
                  <c:v>127.38284468610848</c:v>
                </c:pt>
                <c:pt idx="1101">
                  <c:v>127.4625132466828</c:v>
                </c:pt>
                <c:pt idx="1102">
                  <c:v>127.54159548217899</c:v>
                </c:pt>
                <c:pt idx="1103">
                  <c:v>127.62010522030815</c:v>
                </c:pt>
                <c:pt idx="1104">
                  <c:v>127.69805576253542</c:v>
                </c:pt>
                <c:pt idx="1105">
                  <c:v>127.77545991163835</c:v>
                </c:pt>
                <c:pt idx="1106">
                  <c:v>127.85232999743845</c:v>
                </c:pt>
                <c:pt idx="1107">
                  <c:v>127.92867790085171</c:v>
                </c:pt>
                <c:pt idx="1108">
                  <c:v>128.00451507639036</c:v>
                </c:pt>
                <c:pt idx="1109">
                  <c:v>128.08027265214793</c:v>
                </c:pt>
                <c:pt idx="1110">
                  <c:v>128.15603022790549</c:v>
                </c:pt>
                <c:pt idx="1111">
                  <c:v>128.23178780366305</c:v>
                </c:pt>
                <c:pt idx="1112">
                  <c:v>128.30754537942062</c:v>
                </c:pt>
                <c:pt idx="1113">
                  <c:v>128.38330295517818</c:v>
                </c:pt>
                <c:pt idx="1114">
                  <c:v>128.45906053093574</c:v>
                </c:pt>
                <c:pt idx="1115">
                  <c:v>128.53481810669331</c:v>
                </c:pt>
                <c:pt idx="1116">
                  <c:v>128.61057568245087</c:v>
                </c:pt>
                <c:pt idx="1117">
                  <c:v>128.68633325820844</c:v>
                </c:pt>
                <c:pt idx="1118">
                  <c:v>128.762090833966</c:v>
                </c:pt>
                <c:pt idx="1119">
                  <c:v>128.83784840972356</c:v>
                </c:pt>
                <c:pt idx="1120">
                  <c:v>128.91360598548113</c:v>
                </c:pt>
                <c:pt idx="1121">
                  <c:v>128.98936356123869</c:v>
                </c:pt>
                <c:pt idx="1122">
                  <c:v>129.06512113699625</c:v>
                </c:pt>
                <c:pt idx="1123">
                  <c:v>129.14087871275382</c:v>
                </c:pt>
                <c:pt idx="1124">
                  <c:v>129.21663628851138</c:v>
                </c:pt>
                <c:pt idx="1125">
                  <c:v>129.29239386426894</c:v>
                </c:pt>
                <c:pt idx="1126">
                  <c:v>129.36815144002651</c:v>
                </c:pt>
                <c:pt idx="1127">
                  <c:v>129.44390901578407</c:v>
                </c:pt>
                <c:pt idx="1128">
                  <c:v>129.51966659154164</c:v>
                </c:pt>
                <c:pt idx="1129">
                  <c:v>129.5954241672992</c:v>
                </c:pt>
                <c:pt idx="1130">
                  <c:v>129.67118174305676</c:v>
                </c:pt>
                <c:pt idx="1131">
                  <c:v>129.74693931881433</c:v>
                </c:pt>
                <c:pt idx="1132">
                  <c:v>129.82269689457189</c:v>
                </c:pt>
                <c:pt idx="1133">
                  <c:v>129.89852304587831</c:v>
                </c:pt>
                <c:pt idx="1134">
                  <c:v>129.97441812867237</c:v>
                </c:pt>
                <c:pt idx="1135">
                  <c:v>130.05038250154766</c:v>
                </c:pt>
                <c:pt idx="1136">
                  <c:v>130.12641652577977</c:v>
                </c:pt>
                <c:pt idx="1137">
                  <c:v>130.20252056535378</c:v>
                </c:pt>
                <c:pt idx="1138">
                  <c:v>130.27869498699206</c:v>
                </c:pt>
                <c:pt idx="1139">
                  <c:v>130.35494016018262</c:v>
                </c:pt>
                <c:pt idx="1140">
                  <c:v>130.43125645720767</c:v>
                </c:pt>
                <c:pt idx="1141">
                  <c:v>130.50764425317257</c:v>
                </c:pt>
                <c:pt idx="1142">
                  <c:v>130.58410392603534</c:v>
                </c:pt>
                <c:pt idx="1143">
                  <c:v>130.6606358566363</c:v>
                </c:pt>
                <c:pt idx="1144">
                  <c:v>130.73724042872831</c:v>
                </c:pt>
                <c:pt idx="1145">
                  <c:v>130.81391802900737</c:v>
                </c:pt>
                <c:pt idx="1146">
                  <c:v>130.89066904714352</c:v>
                </c:pt>
                <c:pt idx="1147">
                  <c:v>130.96749387581235</c:v>
                </c:pt>
                <c:pt idx="1148">
                  <c:v>131.0443929107268</c:v>
                </c:pt>
                <c:pt idx="1149">
                  <c:v>131.12136655066939</c:v>
                </c:pt>
                <c:pt idx="1150">
                  <c:v>131.19841519752501</c:v>
                </c:pt>
                <c:pt idx="1151">
                  <c:v>131.275539256314</c:v>
                </c:pt>
                <c:pt idx="1152">
                  <c:v>131.35273913522582</c:v>
                </c:pt>
                <c:pt idx="1153">
                  <c:v>131.43001524565307</c:v>
                </c:pt>
                <c:pt idx="1154">
                  <c:v>131.50736800222609</c:v>
                </c:pt>
                <c:pt idx="1155">
                  <c:v>131.58479782284795</c:v>
                </c:pt>
                <c:pt idx="1156">
                  <c:v>131.66230512872997</c:v>
                </c:pt>
                <c:pt idx="1157">
                  <c:v>131.73989034442775</c:v>
                </c:pt>
                <c:pt idx="1158">
                  <c:v>131.81755389787762</c:v>
                </c:pt>
                <c:pt idx="1159">
                  <c:v>131.89529622043372</c:v>
                </c:pt>
                <c:pt idx="1160">
                  <c:v>131.97311774690553</c:v>
                </c:pt>
                <c:pt idx="1161">
                  <c:v>132.0510189155959</c:v>
                </c:pt>
                <c:pt idx="1162">
                  <c:v>132.12900016833973</c:v>
                </c:pt>
                <c:pt idx="1163">
                  <c:v>132.20706195054308</c:v>
                </c:pt>
                <c:pt idx="1164">
                  <c:v>132.28520471122286</c:v>
                </c:pt>
                <c:pt idx="1165">
                  <c:v>132.36342890304718</c:v>
                </c:pt>
                <c:pt idx="1166">
                  <c:v>132.4417349823762</c:v>
                </c:pt>
                <c:pt idx="1167">
                  <c:v>132.52012340930355</c:v>
                </c:pt>
                <c:pt idx="1168">
                  <c:v>132.59859464769838</c:v>
                </c:pt>
                <c:pt idx="1169">
                  <c:v>132.67714916524801</c:v>
                </c:pt>
                <c:pt idx="1170">
                  <c:v>132.75578743350124</c:v>
                </c:pt>
                <c:pt idx="1171">
                  <c:v>132.83450992791222</c:v>
                </c:pt>
                <c:pt idx="1172">
                  <c:v>132.91331712788502</c:v>
                </c:pt>
                <c:pt idx="1173">
                  <c:v>132.9922095168188</c:v>
                </c:pt>
                <c:pt idx="1174">
                  <c:v>133.0711875821537</c:v>
                </c:pt>
                <c:pt idx="1175">
                  <c:v>133.15025181541733</c:v>
                </c:pt>
                <c:pt idx="1176">
                  <c:v>133.22940271227208</c:v>
                </c:pt>
                <c:pt idx="1177">
                  <c:v>133.30864077256297</c:v>
                </c:pt>
                <c:pt idx="1178">
                  <c:v>133.38796650036636</c:v>
                </c:pt>
                <c:pt idx="1179">
                  <c:v>133.46738040403929</c:v>
                </c:pt>
                <c:pt idx="1180">
                  <c:v>133.54688299626955</c:v>
                </c:pt>
                <c:pt idx="1181">
                  <c:v>133.62647479412658</c:v>
                </c:pt>
                <c:pt idx="1182">
                  <c:v>133.70615631911315</c:v>
                </c:pt>
                <c:pt idx="1183">
                  <c:v>133.78592809721769</c:v>
                </c:pt>
                <c:pt idx="1184">
                  <c:v>133.86579065896757</c:v>
                </c:pt>
                <c:pt idx="1185">
                  <c:v>133.94574453948303</c:v>
                </c:pt>
                <c:pt idx="1186">
                  <c:v>134.02579027853213</c:v>
                </c:pt>
                <c:pt idx="1187">
                  <c:v>134.10592842058639</c:v>
                </c:pt>
                <c:pt idx="1188">
                  <c:v>134.18615951487735</c:v>
                </c:pt>
                <c:pt idx="1189">
                  <c:v>134.26648411545392</c:v>
                </c:pt>
                <c:pt idx="1190">
                  <c:v>134.34690278124086</c:v>
                </c:pt>
                <c:pt idx="1191">
                  <c:v>134.42741607609778</c:v>
                </c:pt>
                <c:pt idx="1192">
                  <c:v>134.50802456887948</c:v>
                </c:pt>
                <c:pt idx="1193">
                  <c:v>134.58872883349687</c:v>
                </c:pt>
                <c:pt idx="1194">
                  <c:v>134.66952944897918</c:v>
                </c:pt>
                <c:pt idx="1195">
                  <c:v>134.75042699953681</c:v>
                </c:pt>
                <c:pt idx="1196">
                  <c:v>134.83142207462549</c:v>
                </c:pt>
                <c:pt idx="1197">
                  <c:v>134.91251526901127</c:v>
                </c:pt>
                <c:pt idx="1198">
                  <c:v>134.99370718283652</c:v>
                </c:pt>
                <c:pt idx="1199">
                  <c:v>135.07499842168721</c:v>
                </c:pt>
                <c:pt idx="1200">
                  <c:v>135.156389596661</c:v>
                </c:pt>
                <c:pt idx="1201">
                  <c:v>135.23788132443659</c:v>
                </c:pt>
                <c:pt idx="1202">
                  <c:v>135.31947422734416</c:v>
                </c:pt>
                <c:pt idx="1203">
                  <c:v>135.40116893343691</c:v>
                </c:pt>
                <c:pt idx="1204">
                  <c:v>135.4829660765638</c:v>
                </c:pt>
                <c:pt idx="1205">
                  <c:v>135.56486629644348</c:v>
                </c:pt>
                <c:pt idx="1206">
                  <c:v>135.6468702387395</c:v>
                </c:pt>
                <c:pt idx="1207">
                  <c:v>135.72897855513654</c:v>
                </c:pt>
                <c:pt idx="1208">
                  <c:v>135.81119190341815</c:v>
                </c:pt>
                <c:pt idx="1209">
                  <c:v>135.89351094754568</c:v>
                </c:pt>
                <c:pt idx="1210">
                  <c:v>135.97593635773842</c:v>
                </c:pt>
                <c:pt idx="1211">
                  <c:v>136.05846881055524</c:v>
                </c:pt>
                <c:pt idx="1212">
                  <c:v>136.14110898897758</c:v>
                </c:pt>
                <c:pt idx="1213">
                  <c:v>136.22385758249368</c:v>
                </c:pt>
                <c:pt idx="1214">
                  <c:v>136.30671528718443</c:v>
                </c:pt>
                <c:pt idx="1215">
                  <c:v>136.38968280581057</c:v>
                </c:pt>
                <c:pt idx="1216">
                  <c:v>136.4727608479013</c:v>
                </c:pt>
                <c:pt idx="1217">
                  <c:v>136.55595012984466</c:v>
                </c:pt>
                <c:pt idx="1218">
                  <c:v>136.63925137497915</c:v>
                </c:pt>
                <c:pt idx="1219">
                  <c:v>136.72266531368712</c:v>
                </c:pt>
                <c:pt idx="1220">
                  <c:v>136.80619268348974</c:v>
                </c:pt>
                <c:pt idx="1221">
                  <c:v>136.88983422914356</c:v>
                </c:pt>
                <c:pt idx="1222">
                  <c:v>136.97359070273885</c:v>
                </c:pt>
                <c:pt idx="1223">
                  <c:v>137.05746286379951</c:v>
                </c:pt>
                <c:pt idx="1224">
                  <c:v>137.1414514793849</c:v>
                </c:pt>
                <c:pt idx="1225">
                  <c:v>137.22555732419335</c:v>
                </c:pt>
                <c:pt idx="1226">
                  <c:v>137.3097811806675</c:v>
                </c:pt>
                <c:pt idx="1227">
                  <c:v>137.39412383910164</c:v>
                </c:pt>
                <c:pt idx="1228">
                  <c:v>137.47858609775071</c:v>
                </c:pt>
                <c:pt idx="1229">
                  <c:v>137.56316876294156</c:v>
                </c:pt>
                <c:pt idx="1230">
                  <c:v>137.64787264918596</c:v>
                </c:pt>
                <c:pt idx="1231">
                  <c:v>137.73269857929574</c:v>
                </c:pt>
                <c:pt idx="1232">
                  <c:v>137.81764738450008</c:v>
                </c:pt>
                <c:pt idx="1233">
                  <c:v>137.90271990456478</c:v>
                </c:pt>
                <c:pt idx="1234">
                  <c:v>137.98791698791379</c:v>
                </c:pt>
                <c:pt idx="1235">
                  <c:v>138.07323949175307</c:v>
                </c:pt>
                <c:pt idx="1236">
                  <c:v>138.15868828219647</c:v>
                </c:pt>
                <c:pt idx="1237">
                  <c:v>138.24426423439422</c:v>
                </c:pt>
                <c:pt idx="1238">
                  <c:v>138.32996823266362</c:v>
                </c:pt>
                <c:pt idx="1239">
                  <c:v>138.41580117062213</c:v>
                </c:pt>
                <c:pt idx="1240">
                  <c:v>138.50176395132323</c:v>
                </c:pt>
                <c:pt idx="1241">
                  <c:v>138.58785748739439</c:v>
                </c:pt>
                <c:pt idx="1242">
                  <c:v>138.67408270117807</c:v>
                </c:pt>
                <c:pt idx="1243">
                  <c:v>138.76044052487509</c:v>
                </c:pt>
                <c:pt idx="1244">
                  <c:v>138.84693190069092</c:v>
                </c:pt>
                <c:pt idx="1245">
                  <c:v>138.93355778098456</c:v>
                </c:pt>
                <c:pt idx="1246">
                  <c:v>139.02031912842054</c:v>
                </c:pt>
                <c:pt idx="1247">
                  <c:v>139.10721691612358</c:v>
                </c:pt>
                <c:pt idx="1248">
                  <c:v>139.19425212783636</c:v>
                </c:pt>
                <c:pt idx="1249">
                  <c:v>139.28142575808047</c:v>
                </c:pt>
                <c:pt idx="1250">
                  <c:v>139.3687388123202</c:v>
                </c:pt>
                <c:pt idx="1251">
                  <c:v>139.45619230712984</c:v>
                </c:pt>
                <c:pt idx="1252">
                  <c:v>139.54378727036413</c:v>
                </c:pt>
                <c:pt idx="1253">
                  <c:v>139.63152474133204</c:v>
                </c:pt>
                <c:pt idx="1254">
                  <c:v>139.71940577097411</c:v>
                </c:pt>
                <c:pt idx="1255">
                  <c:v>139.80743142204315</c:v>
                </c:pt>
                <c:pt idx="1256">
                  <c:v>139.89560276928884</c:v>
                </c:pt>
                <c:pt idx="1257">
                  <c:v>139.98392089964574</c:v>
                </c:pt>
                <c:pt idx="1258">
                  <c:v>140.07238691242523</c:v>
                </c:pt>
                <c:pt idx="1259">
                  <c:v>140.16100191951139</c:v>
                </c:pt>
                <c:pt idx="1260">
                  <c:v>140.24976704556082</c:v>
                </c:pt>
                <c:pt idx="1261">
                  <c:v>140.33868342820648</c:v>
                </c:pt>
                <c:pt idx="1262">
                  <c:v>140.42775221826582</c:v>
                </c:pt>
                <c:pt idx="1263">
                  <c:v>140.51697457995323</c:v>
                </c:pt>
                <c:pt idx="1264">
                  <c:v>140.60635169109673</c:v>
                </c:pt>
                <c:pt idx="1265">
                  <c:v>140.69588474335941</c:v>
                </c:pt>
                <c:pt idx="1266">
                  <c:v>140.78557494246527</c:v>
                </c:pt>
                <c:pt idx="1267">
                  <c:v>140.87542350843003</c:v>
                </c:pt>
                <c:pt idx="1268">
                  <c:v>140.96543167579662</c:v>
                </c:pt>
                <c:pt idx="1269">
                  <c:v>141.05560069387582</c:v>
                </c:pt>
                <c:pt idx="1270">
                  <c:v>141.14593182699193</c:v>
                </c:pt>
                <c:pt idx="1271">
                  <c:v>141.23642635473379</c:v>
                </c:pt>
                <c:pt idx="1272">
                  <c:v>141.32708557221113</c:v>
                </c:pt>
                <c:pt idx="1273">
                  <c:v>141.41791079031648</c:v>
                </c:pt>
                <c:pt idx="1274">
                  <c:v>141.5089033359929</c:v>
                </c:pt>
                <c:pt idx="1275">
                  <c:v>141.60006455250729</c:v>
                </c:pt>
                <c:pt idx="1276">
                  <c:v>141.69139579973</c:v>
                </c:pt>
                <c:pt idx="1277">
                  <c:v>141.78289845442038</c:v>
                </c:pt>
                <c:pt idx="1278">
                  <c:v>141.87457391051873</c:v>
                </c:pt>
                <c:pt idx="1279">
                  <c:v>141.96642357944492</c:v>
                </c:pt>
                <c:pt idx="1280">
                  <c:v>142.05844889040333</c:v>
                </c:pt>
                <c:pt idx="1281">
                  <c:v>142.15065129069498</c:v>
                </c:pt>
                <c:pt idx="1282">
                  <c:v>142.24303224603659</c:v>
                </c:pt>
                <c:pt idx="1283">
                  <c:v>142.33559324088691</c:v>
                </c:pt>
                <c:pt idx="1284">
                  <c:v>142.42833577878039</c:v>
                </c:pt>
                <c:pt idx="1285">
                  <c:v>142.52126138266874</c:v>
                </c:pt>
                <c:pt idx="1286">
                  <c:v>142.61437159527009</c:v>
                </c:pt>
              </c:numCache>
            </c:numRef>
          </c:cat>
          <c:val>
            <c:numRef>
              <c:f>'Lap Simulation'!$P$5:$P$1291</c:f>
              <c:numCache>
                <c:formatCode>0.000</c:formatCode>
                <c:ptCount val="1287"/>
                <c:pt idx="0" formatCode="General">
                  <c:v>0</c:v>
                </c:pt>
                <c:pt idx="1">
                  <c:v>4.8140339366083298</c:v>
                </c:pt>
                <c:pt idx="2">
                  <c:v>6.8048610950953048</c:v>
                </c:pt>
                <c:pt idx="3">
                  <c:v>8.3302891778627277</c:v>
                </c:pt>
                <c:pt idx="4">
                  <c:v>9.6144555135370364</c:v>
                </c:pt>
                <c:pt idx="5">
                  <c:v>10.744222994817795</c:v>
                </c:pt>
                <c:pt idx="6">
                  <c:v>11.764162468599283</c:v>
                </c:pt>
                <c:pt idx="7">
                  <c:v>12.700764115668861</c:v>
                </c:pt>
                <c:pt idx="8">
                  <c:v>13.571296217945394</c:v>
                </c:pt>
                <c:pt idx="9">
                  <c:v>14.387759236368007</c:v>
                </c:pt>
                <c:pt idx="10">
                  <c:v>15.158894910565058</c:v>
                </c:pt>
                <c:pt idx="11">
                  <c:v>15.891305781515165</c:v>
                </c:pt>
                <c:pt idx="12">
                  <c:v>16.590123884272842</c:v>
                </c:pt>
                <c:pt idx="13">
                  <c:v>17.259432463844902</c:v>
                </c:pt>
                <c:pt idx="14">
                  <c:v>17.902543831179209</c:v>
                </c:pt>
                <c:pt idx="15">
                  <c:v>18.522189153909128</c:v>
                </c:pt>
                <c:pt idx="16">
                  <c:v>19.120652073021841</c:v>
                </c:pt>
                <c:pt idx="17">
                  <c:v>19.699865224272479</c:v>
                </c:pt>
                <c:pt idx="18">
                  <c:v>20.261481526943971</c:v>
                </c:pt>
                <c:pt idx="19">
                  <c:v>20.80692786371009</c:v>
                </c:pt>
                <c:pt idx="20">
                  <c:v>21.337446193768415</c:v>
                </c:pt>
                <c:pt idx="21">
                  <c:v>21.854125518897202</c:v>
                </c:pt>
                <c:pt idx="22">
                  <c:v>22.35792707378361</c:v>
                </c:pt>
                <c:pt idx="23">
                  <c:v>22.849704417878407</c:v>
                </c:pt>
                <c:pt idx="24">
                  <c:v>23.330219636322436</c:v>
                </c:pt>
                <c:pt idx="25">
                  <c:v>23.800156533330657</c:v>
                </c:pt>
                <c:pt idx="26">
                  <c:v>24.260131473711027</c:v>
                </c:pt>
                <c:pt idx="27">
                  <c:v>24.710702365647148</c:v>
                </c:pt>
                <c:pt idx="28">
                  <c:v>25.15237616012536</c:v>
                </c:pt>
                <c:pt idx="29">
                  <c:v>25.585615155938221</c:v>
                </c:pt>
                <c:pt idx="30">
                  <c:v>26.010842334938857</c:v>
                </c:pt>
                <c:pt idx="31">
                  <c:v>26.428445903910699</c:v>
                </c:pt>
                <c:pt idx="32">
                  <c:v>26.838783182711843</c:v>
                </c:pt>
                <c:pt idx="33">
                  <c:v>27.24218395019124</c:v>
                </c:pt>
                <c:pt idx="34">
                  <c:v>27.638953337568385</c:v>
                </c:pt>
                <c:pt idx="35">
                  <c:v>28.029374341940901</c:v>
                </c:pt>
                <c:pt idx="36">
                  <c:v>28.413710019181806</c:v>
                </c:pt>
                <c:pt idx="37">
                  <c:v>28.792205404859903</c:v>
                </c:pt>
                <c:pt idx="38">
                  <c:v>29.165089203329444</c:v>
                </c:pt>
                <c:pt idx="39">
                  <c:v>29.532575278312393</c:v>
                </c:pt>
                <c:pt idx="40">
                  <c:v>29.894863972778175</c:v>
                </c:pt>
                <c:pt idx="41">
                  <c:v>30.252143281435668</c:v>
                </c:pt>
                <c:pt idx="42">
                  <c:v>30.604589895478775</c:v>
                </c:pt>
                <c:pt idx="43">
                  <c:v>30.952370136205708</c:v>
                </c:pt>
                <c:pt idx="44">
                  <c:v>31.29564079163449</c:v>
                </c:pt>
                <c:pt idx="45">
                  <c:v>31.634549868163568</c:v>
                </c:pt>
                <c:pt idx="46">
                  <c:v>31.969237267595805</c:v>
                </c:pt>
                <c:pt idx="47">
                  <c:v>32.299835398394713</c:v>
                </c:pt>
                <c:pt idx="48">
                  <c:v>32.626469728821966</c:v>
                </c:pt>
                <c:pt idx="49">
                  <c:v>32.949259288575441</c:v>
                </c:pt>
                <c:pt idx="50">
                  <c:v>33.268317124673551</c:v>
                </c:pt>
                <c:pt idx="51">
                  <c:v>33.583750716589037</c:v>
                </c:pt>
                <c:pt idx="52">
                  <c:v>33.895662355000944</c:v>
                </c:pt>
                <c:pt idx="53">
                  <c:v>34.204149487990449</c:v>
                </c:pt>
                <c:pt idx="54">
                  <c:v>34.5093050380395</c:v>
                </c:pt>
                <c:pt idx="55">
                  <c:v>34.811217692788908</c:v>
                </c:pt>
                <c:pt idx="56">
                  <c:v>35.109972172165079</c:v>
                </c:pt>
                <c:pt idx="57">
                  <c:v>35.405649474183242</c:v>
                </c:pt>
                <c:pt idx="58">
                  <c:v>35.698327101472948</c:v>
                </c:pt>
                <c:pt idx="59">
                  <c:v>35.988079270343967</c:v>
                </c:pt>
                <c:pt idx="60">
                  <c:v>36.274977104010937</c:v>
                </c:pt>
                <c:pt idx="61">
                  <c:v>36.559088811420992</c:v>
                </c:pt>
                <c:pt idx="62">
                  <c:v>36.840479852975271</c:v>
                </c:pt>
                <c:pt idx="63">
                  <c:v>37.119213094300669</c:v>
                </c:pt>
                <c:pt idx="64">
                  <c:v>37.395348949109312</c:v>
                </c:pt>
                <c:pt idx="65">
                  <c:v>37.668945512078572</c:v>
                </c:pt>
                <c:pt idx="66">
                  <c:v>37.940058682591406</c:v>
                </c:pt>
                <c:pt idx="67">
                  <c:v>38.208742280094604</c:v>
                </c:pt>
                <c:pt idx="68">
                  <c:v>38.475048151759381</c:v>
                </c:pt>
                <c:pt idx="69">
                  <c:v>38.73902627306353</c:v>
                </c:pt>
                <c:pt idx="70">
                  <c:v>39.000724841856488</c:v>
                </c:pt>
                <c:pt idx="71">
                  <c:v>39.260190366416516</c:v>
                </c:pt>
                <c:pt idx="72">
                  <c:v>39.517467747963103</c:v>
                </c:pt>
                <c:pt idx="73">
                  <c:v>39.772600358045771</c:v>
                </c:pt>
                <c:pt idx="74">
                  <c:v>40.025630111193358</c:v>
                </c:pt>
                <c:pt idx="75">
                  <c:v>40.27659753317424</c:v>
                </c:pt>
                <c:pt idx="76">
                  <c:v>40.525541825187553</c:v>
                </c:pt>
                <c:pt idx="77">
                  <c:v>40.772500924278482</c:v>
                </c:pt>
                <c:pt idx="78">
                  <c:v>41.017511560245808</c:v>
                </c:pt>
                <c:pt idx="79">
                  <c:v>41.26060930928783</c:v>
                </c:pt>
                <c:pt idx="80">
                  <c:v>41.501828644612566</c:v>
                </c:pt>
                <c:pt idx="81">
                  <c:v>41.741202984219811</c:v>
                </c:pt>
                <c:pt idx="82">
                  <c:v>41.978764736046131</c:v>
                </c:pt>
                <c:pt idx="83">
                  <c:v>42.214545340648705</c:v>
                </c:pt>
                <c:pt idx="84">
                  <c:v>42.448575311590332</c:v>
                </c:pt>
                <c:pt idx="85">
                  <c:v>42.680884273675304</c:v>
                </c:pt>
                <c:pt idx="86">
                  <c:v>42.911500999174429</c:v>
                </c:pt>
                <c:pt idx="87">
                  <c:v>43.140453442167257</c:v>
                </c:pt>
                <c:pt idx="88">
                  <c:v>43.367768771119842</c:v>
                </c:pt>
                <c:pt idx="89">
                  <c:v>43.593473399807756</c:v>
                </c:pt>
                <c:pt idx="90">
                  <c:v>43.817593016686104</c:v>
                </c:pt>
                <c:pt idx="91">
                  <c:v>44.040152612800938</c:v>
                </c:pt>
                <c:pt idx="92">
                  <c:v>44.26117650832979</c:v>
                </c:pt>
                <c:pt idx="93">
                  <c:v>44.480688377832877</c:v>
                </c:pt>
                <c:pt idx="94">
                  <c:v>44.698711274290702</c:v>
                </c:pt>
                <c:pt idx="95">
                  <c:v>44.915267651998896</c:v>
                </c:pt>
                <c:pt idx="96">
                  <c:v>45.130379388385954</c:v>
                </c:pt>
                <c:pt idx="97">
                  <c:v>45.344067804815325</c:v>
                </c:pt>
                <c:pt idx="98">
                  <c:v>45.556353686429077</c:v>
                </c:pt>
                <c:pt idx="99">
                  <c:v>45.767257301086815</c:v>
                </c:pt>
                <c:pt idx="100">
                  <c:v>45.976798417449629</c:v>
                </c:pt>
                <c:pt idx="101">
                  <c:v>46.184996322255962</c:v>
                </c:pt>
                <c:pt idx="102">
                  <c:v>46.391869836833251</c:v>
                </c:pt>
                <c:pt idx="103">
                  <c:v>46.597437332886152</c:v>
                </c:pt>
                <c:pt idx="104">
                  <c:v>46.801716747599919</c:v>
                </c:pt>
                <c:pt idx="105">
                  <c:v>47.004725598094907</c:v>
                </c:pt>
                <c:pt idx="106">
                  <c:v>47.206480995266027</c:v>
                </c:pt>
                <c:pt idx="107">
                  <c:v>47.406999657038867</c:v>
                </c:pt>
                <c:pt idx="108">
                  <c:v>47.519999999999996</c:v>
                </c:pt>
                <c:pt idx="109">
                  <c:v>47.519999999999996</c:v>
                </c:pt>
                <c:pt idx="110">
                  <c:v>47.519999999999996</c:v>
                </c:pt>
                <c:pt idx="111">
                  <c:v>47.519999999999996</c:v>
                </c:pt>
                <c:pt idx="112">
                  <c:v>47.519999999999996</c:v>
                </c:pt>
                <c:pt idx="113">
                  <c:v>47.519999999999996</c:v>
                </c:pt>
                <c:pt idx="114">
                  <c:v>47.519999999999996</c:v>
                </c:pt>
                <c:pt idx="115">
                  <c:v>47.519999999999996</c:v>
                </c:pt>
                <c:pt idx="116">
                  <c:v>47.519999999999996</c:v>
                </c:pt>
                <c:pt idx="117">
                  <c:v>47.519999999999996</c:v>
                </c:pt>
                <c:pt idx="118">
                  <c:v>47.519999999999996</c:v>
                </c:pt>
                <c:pt idx="119">
                  <c:v>47.519999999999996</c:v>
                </c:pt>
                <c:pt idx="120">
                  <c:v>47.519999999999996</c:v>
                </c:pt>
                <c:pt idx="121">
                  <c:v>47.519999999999996</c:v>
                </c:pt>
                <c:pt idx="122">
                  <c:v>47.519999999999996</c:v>
                </c:pt>
                <c:pt idx="123">
                  <c:v>47.519999999999996</c:v>
                </c:pt>
                <c:pt idx="124">
                  <c:v>47.519999999999996</c:v>
                </c:pt>
                <c:pt idx="125">
                  <c:v>47.519999999999996</c:v>
                </c:pt>
                <c:pt idx="126">
                  <c:v>47.519999999999996</c:v>
                </c:pt>
                <c:pt idx="127">
                  <c:v>47.519999999999996</c:v>
                </c:pt>
                <c:pt idx="128">
                  <c:v>47.519999999999996</c:v>
                </c:pt>
                <c:pt idx="129">
                  <c:v>47.2597135449221</c:v>
                </c:pt>
                <c:pt idx="130">
                  <c:v>46.997339962563814</c:v>
                </c:pt>
                <c:pt idx="131">
                  <c:v>46.732842502328559</c:v>
                </c:pt>
                <c:pt idx="132">
                  <c:v>46.466183284988716</c:v>
                </c:pt>
                <c:pt idx="133">
                  <c:v>46.197323252792089</c:v>
                </c:pt>
                <c:pt idx="134">
                  <c:v>45.926222116682311</c:v>
                </c:pt>
                <c:pt idx="135">
                  <c:v>45.65283830042619</c:v>
                </c:pt>
                <c:pt idx="136">
                  <c:v>45.377128881422855</c:v>
                </c:pt>
                <c:pt idx="137">
                  <c:v>45.099049527950442</c:v>
                </c:pt>
                <c:pt idx="138">
                  <c:v>44.818554432583866</c:v>
                </c:pt>
                <c:pt idx="139">
                  <c:v>44.535596241494012</c:v>
                </c:pt>
                <c:pt idx="140">
                  <c:v>44.25012597931164</c:v>
                </c:pt>
                <c:pt idx="141">
                  <c:v>43.962092969210865</c:v>
                </c:pt>
                <c:pt idx="142">
                  <c:v>43.671444747834101</c:v>
                </c:pt>
                <c:pt idx="143">
                  <c:v>43.378126974645077</c:v>
                </c:pt>
                <c:pt idx="144">
                  <c:v>43.082083335256371</c:v>
                </c:pt>
                <c:pt idx="145">
                  <c:v>42.783255438233695</c:v>
                </c:pt>
                <c:pt idx="146">
                  <c:v>42.481582704829904</c:v>
                </c:pt>
                <c:pt idx="147">
                  <c:v>42.177002251046332</c:v>
                </c:pt>
                <c:pt idx="148">
                  <c:v>41.869448761357667</c:v>
                </c:pt>
                <c:pt idx="149">
                  <c:v>41.558854353367444</c:v>
                </c:pt>
                <c:pt idx="150">
                  <c:v>41.245148432583605</c:v>
                </c:pt>
                <c:pt idx="151">
                  <c:v>40.928257536416865</c:v>
                </c:pt>
                <c:pt idx="152">
                  <c:v>40.60810516640619</c:v>
                </c:pt>
                <c:pt idx="153">
                  <c:v>40.284611607565395</c:v>
                </c:pt>
                <c:pt idx="154">
                  <c:v>39.957693733619578</c:v>
                </c:pt>
                <c:pt idx="155">
                  <c:v>39.627264796758375</c:v>
                </c:pt>
                <c:pt idx="156">
                  <c:v>39.293234200372588</c:v>
                </c:pt>
                <c:pt idx="157">
                  <c:v>38.955507253057142</c:v>
                </c:pt>
                <c:pt idx="158">
                  <c:v>38.613984901955163</c:v>
                </c:pt>
                <c:pt idx="159">
                  <c:v>38.268563443279113</c:v>
                </c:pt>
                <c:pt idx="160">
                  <c:v>37.919134207571901</c:v>
                </c:pt>
                <c:pt idx="161">
                  <c:v>37.565583216956661</c:v>
                </c:pt>
                <c:pt idx="162">
                  <c:v>37.207790811262683</c:v>
                </c:pt>
                <c:pt idx="163">
                  <c:v>36.845631239497166</c:v>
                </c:pt>
                <c:pt idx="164">
                  <c:v>36.478972212649104</c:v>
                </c:pt>
                <c:pt idx="165">
                  <c:v>36.4788</c:v>
                </c:pt>
                <c:pt idx="166">
                  <c:v>36.4788</c:v>
                </c:pt>
                <c:pt idx="167">
                  <c:v>36.4788</c:v>
                </c:pt>
                <c:pt idx="168">
                  <c:v>36.4788</c:v>
                </c:pt>
                <c:pt idx="169">
                  <c:v>36.4788</c:v>
                </c:pt>
                <c:pt idx="170">
                  <c:v>36.4788</c:v>
                </c:pt>
                <c:pt idx="171">
                  <c:v>36.4788</c:v>
                </c:pt>
                <c:pt idx="172">
                  <c:v>36.4788</c:v>
                </c:pt>
                <c:pt idx="173">
                  <c:v>36.4788</c:v>
                </c:pt>
                <c:pt idx="174">
                  <c:v>36.4788</c:v>
                </c:pt>
                <c:pt idx="175">
                  <c:v>36.4788</c:v>
                </c:pt>
                <c:pt idx="176">
                  <c:v>36.4788</c:v>
                </c:pt>
                <c:pt idx="177">
                  <c:v>36.4788</c:v>
                </c:pt>
                <c:pt idx="178">
                  <c:v>36.4788</c:v>
                </c:pt>
                <c:pt idx="179">
                  <c:v>36.4788</c:v>
                </c:pt>
                <c:pt idx="180">
                  <c:v>36.4788</c:v>
                </c:pt>
                <c:pt idx="181">
                  <c:v>36.4788</c:v>
                </c:pt>
                <c:pt idx="182">
                  <c:v>36.4788</c:v>
                </c:pt>
                <c:pt idx="183">
                  <c:v>36.4788</c:v>
                </c:pt>
                <c:pt idx="184">
                  <c:v>36.4788</c:v>
                </c:pt>
                <c:pt idx="185">
                  <c:v>36.4788</c:v>
                </c:pt>
                <c:pt idx="186">
                  <c:v>36.4788</c:v>
                </c:pt>
                <c:pt idx="187">
                  <c:v>36.4788</c:v>
                </c:pt>
                <c:pt idx="188">
                  <c:v>36.4788</c:v>
                </c:pt>
                <c:pt idx="189">
                  <c:v>36.4788</c:v>
                </c:pt>
                <c:pt idx="190">
                  <c:v>36.4788</c:v>
                </c:pt>
                <c:pt idx="191">
                  <c:v>36.4788</c:v>
                </c:pt>
                <c:pt idx="192">
                  <c:v>36.4788</c:v>
                </c:pt>
                <c:pt idx="193">
                  <c:v>36.4788</c:v>
                </c:pt>
                <c:pt idx="194">
                  <c:v>36.4788</c:v>
                </c:pt>
                <c:pt idx="195">
                  <c:v>36.4788</c:v>
                </c:pt>
                <c:pt idx="196">
                  <c:v>36.4788</c:v>
                </c:pt>
                <c:pt idx="197">
                  <c:v>36.4788</c:v>
                </c:pt>
                <c:pt idx="198">
                  <c:v>36.4788</c:v>
                </c:pt>
                <c:pt idx="199">
                  <c:v>36.4788</c:v>
                </c:pt>
                <c:pt idx="200">
                  <c:v>36.4788</c:v>
                </c:pt>
                <c:pt idx="201">
                  <c:v>36.4788</c:v>
                </c:pt>
                <c:pt idx="202">
                  <c:v>36.4788</c:v>
                </c:pt>
                <c:pt idx="203">
                  <c:v>36.4788</c:v>
                </c:pt>
                <c:pt idx="204">
                  <c:v>36.4788</c:v>
                </c:pt>
                <c:pt idx="205">
                  <c:v>36.4788</c:v>
                </c:pt>
                <c:pt idx="206">
                  <c:v>36.4788</c:v>
                </c:pt>
                <c:pt idx="207">
                  <c:v>36.4788</c:v>
                </c:pt>
                <c:pt idx="208">
                  <c:v>36.4788</c:v>
                </c:pt>
                <c:pt idx="209">
                  <c:v>36.4788</c:v>
                </c:pt>
                <c:pt idx="210">
                  <c:v>36.4788</c:v>
                </c:pt>
                <c:pt idx="211">
                  <c:v>36.4788</c:v>
                </c:pt>
                <c:pt idx="212">
                  <c:v>36.760956067955142</c:v>
                </c:pt>
                <c:pt idx="213">
                  <c:v>37.040436763423607</c:v>
                </c:pt>
                <c:pt idx="214">
                  <c:v>37.317303181512465</c:v>
                </c:pt>
                <c:pt idx="215">
                  <c:v>37.59161406157542</c:v>
                </c:pt>
                <c:pt idx="216">
                  <c:v>37.86342591346461</c:v>
                </c:pt>
                <c:pt idx="217">
                  <c:v>38.132793135193268</c:v>
                </c:pt>
                <c:pt idx="218">
                  <c:v>38.399768122713652</c:v>
                </c:pt>
                <c:pt idx="219">
                  <c:v>38.664401372447053</c:v>
                </c:pt>
                <c:pt idx="220">
                  <c:v>38.926741577143055</c:v>
                </c:pt>
                <c:pt idx="221">
                  <c:v>39.186835715591549</c:v>
                </c:pt>
                <c:pt idx="222">
                  <c:v>39.444729136662886</c:v>
                </c:pt>
                <c:pt idx="223">
                  <c:v>39.700465638109172</c:v>
                </c:pt>
                <c:pt idx="224">
                  <c:v>39.954087540520511</c:v>
                </c:pt>
                <c:pt idx="225">
                  <c:v>40.205635756796141</c:v>
                </c:pt>
                <c:pt idx="226">
                  <c:v>40.455149857458629</c:v>
                </c:pt>
                <c:pt idx="227">
                  <c:v>40.702668132111654</c:v>
                </c:pt>
                <c:pt idx="228">
                  <c:v>40.948227647316337</c:v>
                </c:pt>
                <c:pt idx="229">
                  <c:v>41.191864301138352</c:v>
                </c:pt>
                <c:pt idx="230">
                  <c:v>41.433612874597081</c:v>
                </c:pt>
                <c:pt idx="231">
                  <c:v>41.673507080229619</c:v>
                </c:pt>
                <c:pt idx="232">
                  <c:v>41.911579607965059</c:v>
                </c:pt>
                <c:pt idx="233">
                  <c:v>42.147862168489233</c:v>
                </c:pt>
                <c:pt idx="234">
                  <c:v>42.382385534265872</c:v>
                </c:pt>
                <c:pt idx="235">
                  <c:v>42.615179578367368</c:v>
                </c:pt>
                <c:pt idx="236">
                  <c:v>42.846273311256638</c:v>
                </c:pt>
                <c:pt idx="237">
                  <c:v>43.075694915650857</c:v>
                </c:pt>
                <c:pt idx="238">
                  <c:v>43.303471779588037</c:v>
                </c:pt>
                <c:pt idx="239">
                  <c:v>43.529630527808635</c:v>
                </c:pt>
                <c:pt idx="240">
                  <c:v>43.754197051556098</c:v>
                </c:pt>
                <c:pt idx="241">
                  <c:v>43.977196536892656</c:v>
                </c:pt>
                <c:pt idx="242">
                  <c:v>44.198653491620135</c:v>
                </c:pt>
                <c:pt idx="243">
                  <c:v>44.418591770888803</c:v>
                </c:pt>
                <c:pt idx="244">
                  <c:v>44.637034601571735</c:v>
                </c:pt>
                <c:pt idx="245">
                  <c:v>44.85400460547681</c:v>
                </c:pt>
                <c:pt idx="246">
                  <c:v>45.069523821463541</c:v>
                </c:pt>
                <c:pt idx="247">
                  <c:v>45.283613726527065</c:v>
                </c:pt>
                <c:pt idx="248">
                  <c:v>45.496295255908159</c:v>
                </c:pt>
                <c:pt idx="249">
                  <c:v>45.70758882228337</c:v>
                </c:pt>
                <c:pt idx="250">
                  <c:v>45.917514334086555</c:v>
                </c:pt>
                <c:pt idx="251">
                  <c:v>46.126091213009396</c:v>
                </c:pt>
                <c:pt idx="252">
                  <c:v>46.333338410725389</c:v>
                </c:pt>
                <c:pt idx="253">
                  <c:v>46.539274424879267</c:v>
                </c:pt>
                <c:pt idx="254">
                  <c:v>46.743917314380781</c:v>
                </c:pt>
                <c:pt idx="255">
                  <c:v>46.947284714039739</c:v>
                </c:pt>
                <c:pt idx="256">
                  <c:v>47.149393848576494</c:v>
                </c:pt>
                <c:pt idx="257">
                  <c:v>47.350261546040429</c:v>
                </c:pt>
                <c:pt idx="258">
                  <c:v>47.519999999999996</c:v>
                </c:pt>
                <c:pt idx="259">
                  <c:v>47.519999999999996</c:v>
                </c:pt>
                <c:pt idx="260">
                  <c:v>47.519999999999996</c:v>
                </c:pt>
                <c:pt idx="261">
                  <c:v>47.519999999999996</c:v>
                </c:pt>
                <c:pt idx="262">
                  <c:v>47.519999999999996</c:v>
                </c:pt>
                <c:pt idx="263">
                  <c:v>47.519999999999996</c:v>
                </c:pt>
                <c:pt idx="264">
                  <c:v>47.519999999999996</c:v>
                </c:pt>
                <c:pt idx="265">
                  <c:v>47.519999999999996</c:v>
                </c:pt>
                <c:pt idx="266">
                  <c:v>47.519999999999996</c:v>
                </c:pt>
                <c:pt idx="267">
                  <c:v>47.519999999999996</c:v>
                </c:pt>
                <c:pt idx="268">
                  <c:v>47.519999999999996</c:v>
                </c:pt>
                <c:pt idx="269">
                  <c:v>47.519999999999996</c:v>
                </c:pt>
                <c:pt idx="270">
                  <c:v>47.519999999999996</c:v>
                </c:pt>
                <c:pt idx="271">
                  <c:v>47.519999999999996</c:v>
                </c:pt>
                <c:pt idx="272">
                  <c:v>47.2597135449221</c:v>
                </c:pt>
                <c:pt idx="273">
                  <c:v>46.997339962563814</c:v>
                </c:pt>
                <c:pt idx="274">
                  <c:v>46.732842502328559</c:v>
                </c:pt>
                <c:pt idx="275">
                  <c:v>46.466183284988716</c:v>
                </c:pt>
                <c:pt idx="276">
                  <c:v>46.197323252792089</c:v>
                </c:pt>
                <c:pt idx="277">
                  <c:v>45.926222116682311</c:v>
                </c:pt>
                <c:pt idx="278">
                  <c:v>45.65283830042619</c:v>
                </c:pt>
                <c:pt idx="279">
                  <c:v>45.377128881422855</c:v>
                </c:pt>
                <c:pt idx="280">
                  <c:v>45.099049527950442</c:v>
                </c:pt>
                <c:pt idx="281">
                  <c:v>44.818554432583866</c:v>
                </c:pt>
                <c:pt idx="282">
                  <c:v>44.535596241494012</c:v>
                </c:pt>
                <c:pt idx="283">
                  <c:v>44.25012597931164</c:v>
                </c:pt>
                <c:pt idx="284">
                  <c:v>43.962092969210865</c:v>
                </c:pt>
                <c:pt idx="285">
                  <c:v>43.671444747834101</c:v>
                </c:pt>
                <c:pt idx="286">
                  <c:v>43.378126974645077</c:v>
                </c:pt>
                <c:pt idx="287">
                  <c:v>43.082083335256371</c:v>
                </c:pt>
                <c:pt idx="288">
                  <c:v>42.783255438233695</c:v>
                </c:pt>
                <c:pt idx="289">
                  <c:v>42.481582704829904</c:v>
                </c:pt>
                <c:pt idx="290">
                  <c:v>42.177002251046332</c:v>
                </c:pt>
                <c:pt idx="291">
                  <c:v>41.869448761357667</c:v>
                </c:pt>
                <c:pt idx="292">
                  <c:v>41.558854353367444</c:v>
                </c:pt>
                <c:pt idx="293">
                  <c:v>41.245148432583605</c:v>
                </c:pt>
                <c:pt idx="294">
                  <c:v>40.928257536416865</c:v>
                </c:pt>
                <c:pt idx="295">
                  <c:v>40.60810516640619</c:v>
                </c:pt>
                <c:pt idx="296">
                  <c:v>40.284611607565395</c:v>
                </c:pt>
                <c:pt idx="297">
                  <c:v>39.957693733619578</c:v>
                </c:pt>
                <c:pt idx="298">
                  <c:v>39.627264796758375</c:v>
                </c:pt>
                <c:pt idx="299">
                  <c:v>39.293234200372588</c:v>
                </c:pt>
                <c:pt idx="300">
                  <c:v>38.955507253057142</c:v>
                </c:pt>
                <c:pt idx="301">
                  <c:v>38.613984901955163</c:v>
                </c:pt>
                <c:pt idx="302">
                  <c:v>38.268563443279113</c:v>
                </c:pt>
                <c:pt idx="303">
                  <c:v>37.919134207571901</c:v>
                </c:pt>
                <c:pt idx="304">
                  <c:v>37.565583216956661</c:v>
                </c:pt>
                <c:pt idx="305">
                  <c:v>37.207790811262683</c:v>
                </c:pt>
                <c:pt idx="306">
                  <c:v>36.845631239497166</c:v>
                </c:pt>
                <c:pt idx="307">
                  <c:v>36.478972212649104</c:v>
                </c:pt>
                <c:pt idx="308">
                  <c:v>36.107674413249931</c:v>
                </c:pt>
                <c:pt idx="309">
                  <c:v>35.731590956461133</c:v>
                </c:pt>
                <c:pt idx="310">
                  <c:v>35.350566796694316</c:v>
                </c:pt>
                <c:pt idx="311">
                  <c:v>34.964438072872284</c:v>
                </c:pt>
                <c:pt idx="312">
                  <c:v>34.573031384384052</c:v>
                </c:pt>
                <c:pt idx="313">
                  <c:v>34.176162988540433</c:v>
                </c:pt>
                <c:pt idx="314">
                  <c:v>33.773637908858738</c:v>
                </c:pt>
                <c:pt idx="315">
                  <c:v>33.365248941745982</c:v>
                </c:pt>
                <c:pt idx="316">
                  <c:v>32.950775547047748</c:v>
                </c:pt>
                <c:pt idx="317">
                  <c:v>32.529982605405522</c:v>
                </c:pt>
                <c:pt idx="318">
                  <c:v>32.102619022321569</c:v>
                </c:pt>
                <c:pt idx="319">
                  <c:v>31.668416155141774</c:v>
                </c:pt>
                <c:pt idx="320">
                  <c:v>32.002686204870514</c:v>
                </c:pt>
                <c:pt idx="321">
                  <c:v>32.332879916383973</c:v>
                </c:pt>
                <c:pt idx="322">
                  <c:v>32.659122088174549</c:v>
                </c:pt>
                <c:pt idx="323">
                  <c:v>32.981531128025445</c:v>
                </c:pt>
                <c:pt idx="324">
                  <c:v>33.300219504579509</c:v>
                </c:pt>
                <c:pt idx="325">
                  <c:v>33.615294158624067</c:v>
                </c:pt>
                <c:pt idx="326">
                  <c:v>33.926856878402255</c:v>
                </c:pt>
                <c:pt idx="327">
                  <c:v>34.235004642726018</c:v>
                </c:pt>
                <c:pt idx="328">
                  <c:v>34.53982993520674</c:v>
                </c:pt>
                <c:pt idx="329">
                  <c:v>34.841421032522724</c:v>
                </c:pt>
                <c:pt idx="330">
                  <c:v>35.139862269300501</c:v>
                </c:pt>
                <c:pt idx="331">
                  <c:v>35.435234281889684</c:v>
                </c:pt>
                <c:pt idx="332">
                  <c:v>35.727614233052904</c:v>
                </c:pt>
                <c:pt idx="333">
                  <c:v>36.017076019367558</c:v>
                </c:pt>
                <c:pt idx="334">
                  <c:v>36.303690462939088</c:v>
                </c:pt>
                <c:pt idx="335">
                  <c:v>36.5875254888538</c:v>
                </c:pt>
                <c:pt idx="336">
                  <c:v>36.868646289647721</c:v>
                </c:pt>
                <c:pt idx="337">
                  <c:v>37.147115477935181</c:v>
                </c:pt>
                <c:pt idx="338">
                  <c:v>37.422993228223575</c:v>
                </c:pt>
                <c:pt idx="339">
                  <c:v>37.696337408837138</c:v>
                </c:pt>
                <c:pt idx="340">
                  <c:v>37.967203704780836</c:v>
                </c:pt>
                <c:pt idx="341">
                  <c:v>38.235645732294245</c:v>
                </c:pt>
                <c:pt idx="342">
                  <c:v>38.501715145772835</c:v>
                </c:pt>
                <c:pt idx="343">
                  <c:v>38.765461737669916</c:v>
                </c:pt>
                <c:pt idx="344">
                  <c:v>39.026933531934901</c:v>
                </c:pt>
                <c:pt idx="345">
                  <c:v>39.286176871492337</c:v>
                </c:pt>
                <c:pt idx="346">
                  <c:v>39.543236500220296</c:v>
                </c:pt>
                <c:pt idx="347">
                  <c:v>39.798155639845568</c:v>
                </c:pt>
                <c:pt idx="348">
                  <c:v>40.050976062135895</c:v>
                </c:pt>
                <c:pt idx="349">
                  <c:v>40.301738156736775</c:v>
                </c:pt>
                <c:pt idx="350">
                  <c:v>40.550480994969902</c:v>
                </c:pt>
                <c:pt idx="351">
                  <c:v>40.797242389883742</c:v>
                </c:pt>
                <c:pt idx="352">
                  <c:v>41.042058952822096</c:v>
                </c:pt>
                <c:pt idx="353">
                  <c:v>41.284966146754655</c:v>
                </c:pt>
                <c:pt idx="354">
                  <c:v>41.52599833659351</c:v>
                </c:pt>
                <c:pt idx="355">
                  <c:v>41.765188836701483</c:v>
                </c:pt>
                <c:pt idx="356">
                  <c:v>42.002569955781745</c:v>
                </c:pt>
                <c:pt idx="357">
                  <c:v>42.238173039323208</c:v>
                </c:pt>
                <c:pt idx="358">
                  <c:v>42.472028509762723</c:v>
                </c:pt>
                <c:pt idx="359">
                  <c:v>42.704165904512493</c:v>
                </c:pt>
                <c:pt idx="360">
                  <c:v>42.934613911990077</c:v>
                </c:pt>
                <c:pt idx="361">
                  <c:v>43.163400405777779</c:v>
                </c:pt>
                <c:pt idx="362">
                  <c:v>43.390552477029168</c:v>
                </c:pt>
                <c:pt idx="363">
                  <c:v>43.616096465231273</c:v>
                </c:pt>
                <c:pt idx="364">
                  <c:v>43.840057987423712</c:v>
                </c:pt>
                <c:pt idx="365">
                  <c:v>44.062461965968296</c:v>
                </c:pt>
                <c:pt idx="366">
                  <c:v>44.283332654956226</c:v>
                </c:pt>
                <c:pt idx="367">
                  <c:v>44.502693665333837</c:v>
                </c:pt>
                <c:pt idx="368">
                  <c:v>44.720567988822097</c:v>
                </c:pt>
                <c:pt idx="369">
                  <c:v>44.936978020700174</c:v>
                </c:pt>
                <c:pt idx="370">
                  <c:v>45.151945581518262</c:v>
                </c:pt>
                <c:pt idx="371">
                  <c:v>45.365491937800684</c:v>
                </c:pt>
                <c:pt idx="372">
                  <c:v>45.087312006834047</c:v>
                </c:pt>
                <c:pt idx="373">
                  <c:v>44.806714375788879</c:v>
                </c:pt>
                <c:pt idx="374">
                  <c:v>44.523651624243037</c:v>
                </c:pt>
                <c:pt idx="375">
                  <c:v>44.238074706974921</c:v>
                </c:pt>
                <c:pt idx="376">
                  <c:v>43.949932873837959</c:v>
                </c:pt>
                <c:pt idx="377">
                  <c:v>43.659173584460085</c:v>
                </c:pt>
                <c:pt idx="378">
                  <c:v>43.365742417352941</c:v>
                </c:pt>
                <c:pt idx="379">
                  <c:v>43.069582972975631</c:v>
                </c:pt>
                <c:pt idx="380">
                  <c:v>42.770636770253326</c:v>
                </c:pt>
                <c:pt idx="381">
                  <c:v>42.468843136001368</c:v>
                </c:pt>
                <c:pt idx="382">
                  <c:v>42.164139086650152</c:v>
                </c:pt>
                <c:pt idx="383">
                  <c:v>41.856459201604146</c:v>
                </c:pt>
                <c:pt idx="384">
                  <c:v>41.545735487499108</c:v>
                </c:pt>
                <c:pt idx="385">
                  <c:v>41.23189723254351</c:v>
                </c:pt>
                <c:pt idx="386">
                  <c:v>40.914870850042938</c:v>
                </c:pt>
                <c:pt idx="387">
                  <c:v>40.59457971010756</c:v>
                </c:pt>
                <c:pt idx="388">
                  <c:v>40.270943958431438</c:v>
                </c:pt>
                <c:pt idx="389">
                  <c:v>39.943880320907041</c:v>
                </c:pt>
                <c:pt idx="390">
                  <c:v>39.613301892695631</c:v>
                </c:pt>
                <c:pt idx="391">
                  <c:v>39.279117910212484</c:v>
                </c:pt>
                <c:pt idx="392">
                  <c:v>38.941233504302183</c:v>
                </c:pt>
                <c:pt idx="393">
                  <c:v>38.599549432668908</c:v>
                </c:pt>
                <c:pt idx="394">
                  <c:v>38.253961789387311</c:v>
                </c:pt>
                <c:pt idx="395">
                  <c:v>37.904361689044293</c:v>
                </c:pt>
                <c:pt idx="396">
                  <c:v>37.550634922746305</c:v>
                </c:pt>
                <c:pt idx="397">
                  <c:v>37.192661582863295</c:v>
                </c:pt>
                <c:pt idx="398">
                  <c:v>36.830315652960067</c:v>
                </c:pt>
                <c:pt idx="399">
                  <c:v>36.463464558879394</c:v>
                </c:pt>
                <c:pt idx="400">
                  <c:v>36.091968676376013</c:v>
                </c:pt>
                <c:pt idx="401">
                  <c:v>35.715680790041937</c:v>
                </c:pt>
                <c:pt idx="402">
                  <c:v>35.334445497493725</c:v>
                </c:pt>
                <c:pt idx="403">
                  <c:v>34.948098551889217</c:v>
                </c:pt>
                <c:pt idx="404">
                  <c:v>34.556466134778567</c:v>
                </c:pt>
                <c:pt idx="405">
                  <c:v>34.159364050038853</c:v>
                </c:pt>
                <c:pt idx="406">
                  <c:v>33.756596828153057</c:v>
                </c:pt>
                <c:pt idx="407">
                  <c:v>33.347956728321925</c:v>
                </c:pt>
                <c:pt idx="408">
                  <c:v>32.933222623778711</c:v>
                </c:pt>
                <c:pt idx="409">
                  <c:v>32.512158753133086</c:v>
                </c:pt>
                <c:pt idx="410">
                  <c:v>32.084513317502257</c:v>
                </c:pt>
                <c:pt idx="411">
                  <c:v>31.650016899468216</c:v>
                </c:pt>
                <c:pt idx="412">
                  <c:v>31.208380675369593</c:v>
                </c:pt>
                <c:pt idx="413">
                  <c:v>30.759294386887177</c:v>
                </c:pt>
                <c:pt idx="414">
                  <c:v>30.30242403104706</c:v>
                </c:pt>
                <c:pt idx="415">
                  <c:v>29.837409219295033</c:v>
                </c:pt>
                <c:pt idx="416">
                  <c:v>29.363860145732914</c:v>
                </c:pt>
                <c:pt idx="417">
                  <c:v>28.881354091345681</c:v>
                </c:pt>
                <c:pt idx="418">
                  <c:v>28.389431374277827</c:v>
                </c:pt>
                <c:pt idx="419">
                  <c:v>27.887590634847985</c:v>
                </c:pt>
                <c:pt idx="420">
                  <c:v>27.375283316538322</c:v>
                </c:pt>
                <c:pt idx="421">
                  <c:v>26.851907168618016</c:v>
                </c:pt>
                <c:pt idx="422">
                  <c:v>26.316798549521632</c:v>
                </c:pt>
                <c:pt idx="423">
                  <c:v>25.769223248608533</c:v>
                </c:pt>
                <c:pt idx="424">
                  <c:v>25.208365461786851</c:v>
                </c:pt>
                <c:pt idx="425">
                  <c:v>24.633314445464265</c:v>
                </c:pt>
                <c:pt idx="426">
                  <c:v>25.05681565227518</c:v>
                </c:pt>
                <c:pt idx="427">
                  <c:v>25.472497899793311</c:v>
                </c:pt>
                <c:pt idx="428">
                  <c:v>25.880739388607655</c:v>
                </c:pt>
                <c:pt idx="429">
                  <c:v>26.28188827866736</c:v>
                </c:pt>
                <c:pt idx="430">
                  <c:v>26.67626593828502</c:v>
                </c:pt>
                <c:pt idx="431">
                  <c:v>27.064169754396147</c:v>
                </c:pt>
                <c:pt idx="432">
                  <c:v>27.445875574417929</c:v>
                </c:pt>
                <c:pt idx="433">
                  <c:v>27.821639837094882</c:v>
                </c:pt>
                <c:pt idx="434">
                  <c:v>28.191701439441708</c:v>
                </c:pt>
                <c:pt idx="435">
                  <c:v>28.556283378683389</c:v>
                </c:pt>
                <c:pt idx="436">
                  <c:v>28.915594201490638</c:v>
                </c:pt>
                <c:pt idx="437">
                  <c:v>29.269829287467147</c:v>
                </c:pt>
                <c:pt idx="438">
                  <c:v>29.61917198949758</c:v>
                </c:pt>
                <c:pt idx="439">
                  <c:v>29.963794650007536</c:v>
                </c:pt>
                <c:pt idx="440">
                  <c:v>30.303859509259748</c:v>
                </c:pt>
                <c:pt idx="441">
                  <c:v>30.63951951939082</c:v>
                </c:pt>
                <c:pt idx="442">
                  <c:v>30.970919075882698</c:v>
                </c:pt>
                <c:pt idx="443">
                  <c:v>31.298194676485455</c:v>
                </c:pt>
                <c:pt idx="444">
                  <c:v>31.621475516202501</c:v>
                </c:pt>
                <c:pt idx="445">
                  <c:v>31.940884025766248</c:v>
                </c:pt>
                <c:pt idx="446">
                  <c:v>32.256536360033216</c:v>
                </c:pt>
                <c:pt idx="447">
                  <c:v>32.568542841880316</c:v>
                </c:pt>
                <c:pt idx="448">
                  <c:v>32.877008366463045</c:v>
                </c:pt>
                <c:pt idx="449">
                  <c:v>33.182032770080909</c:v>
                </c:pt>
                <c:pt idx="450">
                  <c:v>33.483711167367986</c:v>
                </c:pt>
                <c:pt idx="451">
                  <c:v>33.78213426007342</c:v>
                </c:pt>
                <c:pt idx="452">
                  <c:v>34.077388620306209</c:v>
                </c:pt>
                <c:pt idx="453">
                  <c:v>34.369556950780819</c:v>
                </c:pt>
                <c:pt idx="454">
                  <c:v>34.658718324307706</c:v>
                </c:pt>
                <c:pt idx="455">
                  <c:v>34.944948404518357</c:v>
                </c:pt>
                <c:pt idx="456">
                  <c:v>35.228319649592841</c:v>
                </c:pt>
                <c:pt idx="457">
                  <c:v>35.508901500564164</c:v>
                </c:pt>
                <c:pt idx="458">
                  <c:v>35.78676055560431</c:v>
                </c:pt>
                <c:pt idx="459">
                  <c:v>36.061960731547835</c:v>
                </c:pt>
                <c:pt idx="460">
                  <c:v>36.334563413778056</c:v>
                </c:pt>
                <c:pt idx="461">
                  <c:v>36.604627595485553</c:v>
                </c:pt>
                <c:pt idx="462">
                  <c:v>36.506278234982581</c:v>
                </c:pt>
                <c:pt idx="463">
                  <c:v>36.407849453096112</c:v>
                </c:pt>
                <c:pt idx="464">
                  <c:v>36.309340251681576</c:v>
                </c:pt>
                <c:pt idx="465">
                  <c:v>36.210749621867656</c:v>
                </c:pt>
                <c:pt idx="466">
                  <c:v>36.112076543886054</c:v>
                </c:pt>
                <c:pt idx="467">
                  <c:v>36.01331998689794</c:v>
                </c:pt>
                <c:pt idx="468">
                  <c:v>35.914478908816712</c:v>
                </c:pt>
                <c:pt idx="469">
                  <c:v>35.81555225612729</c:v>
                </c:pt>
                <c:pt idx="470">
                  <c:v>35.716538963701581</c:v>
                </c:pt>
                <c:pt idx="471">
                  <c:v>35.617437954610224</c:v>
                </c:pt>
                <c:pt idx="472">
                  <c:v>35.518248139930378</c:v>
                </c:pt>
                <c:pt idx="473">
                  <c:v>35.418968418549539</c:v>
                </c:pt>
                <c:pt idx="474">
                  <c:v>35.319597676965223</c:v>
                </c:pt>
                <c:pt idx="475">
                  <c:v>35.220134789080525</c:v>
                </c:pt>
                <c:pt idx="476">
                  <c:v>35.120578615995235</c:v>
                </c:pt>
                <c:pt idx="477">
                  <c:v>35.020928005792648</c:v>
                </c:pt>
                <c:pt idx="478">
                  <c:v>34.921181793321765</c:v>
                </c:pt>
                <c:pt idx="479">
                  <c:v>34.821338799974868</c:v>
                </c:pt>
                <c:pt idx="480">
                  <c:v>34.721397833460266</c:v>
                </c:pt>
                <c:pt idx="481">
                  <c:v>34.62135768757021</c:v>
                </c:pt>
                <c:pt idx="482">
                  <c:v>34.521217141943715</c:v>
                </c:pt>
                <c:pt idx="483">
                  <c:v>34.4209749618242</c:v>
                </c:pt>
                <c:pt idx="484">
                  <c:v>34.320629897811891</c:v>
                </c:pt>
                <c:pt idx="485">
                  <c:v>34.220180685610671</c:v>
                </c:pt>
                <c:pt idx="486">
                  <c:v>34.119626045769429</c:v>
                </c:pt>
                <c:pt idx="487">
                  <c:v>34.018964683417614</c:v>
                </c:pt>
                <c:pt idx="488">
                  <c:v>33.918195287994855</c:v>
                </c:pt>
                <c:pt idx="489">
                  <c:v>33.817316532974587</c:v>
                </c:pt>
                <c:pt idx="490">
                  <c:v>33.71632707558134</c:v>
                </c:pt>
                <c:pt idx="491">
                  <c:v>33.615225556501748</c:v>
                </c:pt>
                <c:pt idx="492">
                  <c:v>33.514010599588843</c:v>
                </c:pt>
                <c:pt idx="493">
                  <c:v>33.412680811559689</c:v>
                </c:pt>
                <c:pt idx="494">
                  <c:v>33.311234781685982</c:v>
                </c:pt>
                <c:pt idx="495">
                  <c:v>33.209671081477524</c:v>
                </c:pt>
                <c:pt idx="496">
                  <c:v>33.107988264358333</c:v>
                </c:pt>
                <c:pt idx="497">
                  <c:v>33.006184865335229</c:v>
                </c:pt>
                <c:pt idx="498">
                  <c:v>32.904259400658539</c:v>
                </c:pt>
                <c:pt idx="499">
                  <c:v>32.802210367474899</c:v>
                </c:pt>
                <c:pt idx="500">
                  <c:v>32.700036243471736</c:v>
                </c:pt>
                <c:pt idx="501">
                  <c:v>32.597735486513329</c:v>
                </c:pt>
                <c:pt idx="502">
                  <c:v>32.495306534268117</c:v>
                </c:pt>
                <c:pt idx="503">
                  <c:v>32.392747803827014</c:v>
                </c:pt>
                <c:pt idx="504">
                  <c:v>32.290057691312484</c:v>
                </c:pt>
                <c:pt idx="505">
                  <c:v>32.187234571478108</c:v>
                </c:pt>
                <c:pt idx="506">
                  <c:v>32.084276797298322</c:v>
                </c:pt>
                <c:pt idx="507">
                  <c:v>31.981182699548043</c:v>
                </c:pt>
                <c:pt idx="508">
                  <c:v>31.877950586371938</c:v>
                </c:pt>
                <c:pt idx="509">
                  <c:v>31.774578742842927</c:v>
                </c:pt>
                <c:pt idx="510">
                  <c:v>31.671065430509618</c:v>
                </c:pt>
                <c:pt idx="511">
                  <c:v>31.567408886932405</c:v>
                </c:pt>
                <c:pt idx="512">
                  <c:v>31.463607325207793</c:v>
                </c:pt>
                <c:pt idx="513">
                  <c:v>31.359658933480624</c:v>
                </c:pt>
                <c:pt idx="514">
                  <c:v>31.255561874443828</c:v>
                </c:pt>
                <c:pt idx="515">
                  <c:v>31.151314284825258</c:v>
                </c:pt>
                <c:pt idx="516">
                  <c:v>31.046914274861322</c:v>
                </c:pt>
                <c:pt idx="517">
                  <c:v>30.942359927756836</c:v>
                </c:pt>
                <c:pt idx="518">
                  <c:v>30.837649299130778</c:v>
                </c:pt>
                <c:pt idx="519">
                  <c:v>30.732780416447444</c:v>
                </c:pt>
                <c:pt idx="520">
                  <c:v>30.627751278432509</c:v>
                </c:pt>
                <c:pt idx="521">
                  <c:v>30.522559854473606</c:v>
                </c:pt>
                <c:pt idx="522">
                  <c:v>30.417204084004723</c:v>
                </c:pt>
                <c:pt idx="523">
                  <c:v>30.31168187587415</c:v>
                </c:pt>
                <c:pt idx="524">
                  <c:v>30.205991107695176</c:v>
                </c:pt>
                <c:pt idx="525">
                  <c:v>30.100129625179129</c:v>
                </c:pt>
                <c:pt idx="526">
                  <c:v>29.994095241450093</c:v>
                </c:pt>
                <c:pt idx="527">
                  <c:v>29.887885736340735</c:v>
                </c:pt>
                <c:pt idx="528">
                  <c:v>29.78149885566852</c:v>
                </c:pt>
                <c:pt idx="529">
                  <c:v>29.674932310491794</c:v>
                </c:pt>
                <c:pt idx="530">
                  <c:v>29.568183776344828</c:v>
                </c:pt>
                <c:pt idx="531">
                  <c:v>29.461250892451332</c:v>
                </c:pt>
                <c:pt idx="532">
                  <c:v>29.354131260915484</c:v>
                </c:pt>
                <c:pt idx="533">
                  <c:v>29.246822445889869</c:v>
                </c:pt>
                <c:pt idx="534">
                  <c:v>29.13932197271938</c:v>
                </c:pt>
                <c:pt idx="535">
                  <c:v>29.031627327060264</c:v>
                </c:pt>
                <c:pt idx="536">
                  <c:v>28.92373595397353</c:v>
                </c:pt>
                <c:pt idx="537">
                  <c:v>29.277857363925349</c:v>
                </c:pt>
                <c:pt idx="538">
                  <c:v>29.627090443014886</c:v>
                </c:pt>
                <c:pt idx="539">
                  <c:v>29.971607293325736</c:v>
                </c:pt>
                <c:pt idx="540">
                  <c:v>30.311569934363284</c:v>
                </c:pt>
                <c:pt idx="541">
                  <c:v>30.647131115083411</c:v>
                </c:pt>
                <c:pt idx="542">
                  <c:v>30.978435043601934</c:v>
                </c:pt>
                <c:pt idx="543">
                  <c:v>31.305618044566877</c:v>
                </c:pt>
                <c:pt idx="544">
                  <c:v>31.62880915277502</c:v>
                </c:pt>
                <c:pt idx="545">
                  <c:v>31.94813065043618</c:v>
                </c:pt>
                <c:pt idx="546">
                  <c:v>32.263698554493324</c:v>
                </c:pt>
                <c:pt idx="547">
                  <c:v>32.575623059562346</c:v>
                </c:pt>
                <c:pt idx="548">
                  <c:v>32.884008941337214</c:v>
                </c:pt>
                <c:pt idx="549">
                  <c:v>33.188955924692721</c:v>
                </c:pt>
                <c:pt idx="550">
                  <c:v>33.490559020191796</c:v>
                </c:pt>
                <c:pt idx="551">
                  <c:v>33.788908832252375</c:v>
                </c:pt>
                <c:pt idx="552">
                  <c:v>34.084091841840142</c:v>
                </c:pt>
                <c:pt idx="553">
                  <c:v>34.376190666216402</c:v>
                </c:pt>
                <c:pt idx="554">
                  <c:v>34.665284297978907</c:v>
                </c:pt>
                <c:pt idx="555">
                  <c:v>34.951448325380049</c:v>
                </c:pt>
                <c:pt idx="556">
                  <c:v>35.234755135685418</c:v>
                </c:pt>
                <c:pt idx="557">
                  <c:v>35.515274103143192</c:v>
                </c:pt>
                <c:pt idx="558">
                  <c:v>35.793071762965276</c:v>
                </c:pt>
                <c:pt idx="559">
                  <c:v>36.068211972573252</c:v>
                </c:pt>
                <c:pt idx="560">
                  <c:v>35.969417994406456</c:v>
                </c:pt>
                <c:pt idx="561">
                  <c:v>35.870539028519218</c:v>
                </c:pt>
                <c:pt idx="562">
                  <c:v>35.771574016260118</c:v>
                </c:pt>
                <c:pt idx="563">
                  <c:v>35.67252188728154</c:v>
                </c:pt>
                <c:pt idx="564">
                  <c:v>35.573381559349691</c:v>
                </c:pt>
                <c:pt idx="565">
                  <c:v>35.474151938150648</c:v>
                </c:pt>
                <c:pt idx="566">
                  <c:v>35.374831917092337</c:v>
                </c:pt>
                <c:pt idx="567">
                  <c:v>35.275420377102392</c:v>
                </c:pt>
                <c:pt idx="568">
                  <c:v>35.175916186421794</c:v>
                </c:pt>
                <c:pt idx="569">
                  <c:v>35.076318200394034</c:v>
                </c:pt>
                <c:pt idx="570">
                  <c:v>34.9766252612499</c:v>
                </c:pt>
                <c:pt idx="571">
                  <c:v>34.876836197887677</c:v>
                </c:pt>
                <c:pt idx="572">
                  <c:v>34.776949825648558</c:v>
                </c:pt>
                <c:pt idx="573">
                  <c:v>34.676964946087281</c:v>
                </c:pt>
                <c:pt idx="574">
                  <c:v>34.576880346737752</c:v>
                </c:pt>
                <c:pt idx="575">
                  <c:v>34.476694800873631</c:v>
                </c:pt>
                <c:pt idx="576">
                  <c:v>34.376407067263635</c:v>
                </c:pt>
                <c:pt idx="577">
                  <c:v>34.276015889921517</c:v>
                </c:pt>
                <c:pt idx="578">
                  <c:v>34.175519997850479</c:v>
                </c:pt>
                <c:pt idx="579">
                  <c:v>34.07491810478195</c:v>
                </c:pt>
                <c:pt idx="580">
                  <c:v>34.367112058357982</c:v>
                </c:pt>
                <c:pt idx="581">
                  <c:v>34.65629840438875</c:v>
                </c:pt>
                <c:pt idx="582">
                  <c:v>34.279374578340473</c:v>
                </c:pt>
                <c:pt idx="583">
                  <c:v>33.897317111647403</c:v>
                </c:pt>
                <c:pt idx="584">
                  <c:v>33.509948068041027</c:v>
                </c:pt>
                <c:pt idx="585">
                  <c:v>33.117078680548204</c:v>
                </c:pt>
                <c:pt idx="586">
                  <c:v>32.718508398123689</c:v>
                </c:pt>
                <c:pt idx="587">
                  <c:v>32.31402382133205</c:v>
                </c:pt>
                <c:pt idx="588">
                  <c:v>31.903397510860326</c:v>
                </c:pt>
                <c:pt idx="589">
                  <c:v>31.48638664976254</c:v>
                </c:pt>
                <c:pt idx="590">
                  <c:v>31.062731536849647</c:v>
                </c:pt>
                <c:pt idx="591">
                  <c:v>30.632153884395077</c:v>
                </c:pt>
                <c:pt idx="592">
                  <c:v>30.194354888134626</c:v>
                </c:pt>
                <c:pt idx="593">
                  <c:v>29.749013031152906</c:v>
                </c:pt>
                <c:pt idx="594">
                  <c:v>29.295781575345355</c:v>
                </c:pt>
                <c:pt idx="595">
                  <c:v>28.834285684302646</c:v>
                </c:pt>
                <c:pt idx="596">
                  <c:v>28.364119109126239</c:v>
                </c:pt>
                <c:pt idx="597">
                  <c:v>27.884840353106849</c:v>
                </c:pt>
                <c:pt idx="598">
                  <c:v>27.395968211382609</c:v>
                </c:pt>
                <c:pt idx="599">
                  <c:v>26.896976556284777</c:v>
                </c:pt>
                <c:pt idx="600">
                  <c:v>26.387288206215047</c:v>
                </c:pt>
                <c:pt idx="601">
                  <c:v>25.866267672999275</c:v>
                </c:pt>
                <c:pt idx="602">
                  <c:v>25.333212526105758</c:v>
                </c:pt>
                <c:pt idx="603">
                  <c:v>24.787343036754123</c:v>
                </c:pt>
                <c:pt idx="604">
                  <c:v>24.227789663354184</c:v>
                </c:pt>
                <c:pt idx="605">
                  <c:v>23.65357780105299</c:v>
                </c:pt>
                <c:pt idx="606">
                  <c:v>23.063609026305631</c:v>
                </c:pt>
                <c:pt idx="607">
                  <c:v>22.456637797927538</c:v>
                </c:pt>
                <c:pt idx="608">
                  <c:v>21.831242191419157</c:v>
                </c:pt>
                <c:pt idx="609">
                  <c:v>21.185786684241396</c:v>
                </c:pt>
                <c:pt idx="610">
                  <c:v>20.518374180670428</c:v>
                </c:pt>
                <c:pt idx="611">
                  <c:v>19.826783207897059</c:v>
                </c:pt>
                <c:pt idx="612">
                  <c:v>19.108384261125018</c:v>
                </c:pt>
                <c:pt idx="613">
                  <c:v>18.360026151208913</c:v>
                </c:pt>
                <c:pt idx="614">
                  <c:v>17.577878049580029</c:v>
                </c:pt>
                <c:pt idx="615">
                  <c:v>16.757204085381463</c:v>
                </c:pt>
                <c:pt idx="616">
                  <c:v>15.892031534236812</c:v>
                </c:pt>
                <c:pt idx="617">
                  <c:v>14.9746438621463</c:v>
                </c:pt>
                <c:pt idx="618">
                  <c:v>13.994770286523732</c:v>
                </c:pt>
                <c:pt idx="619">
                  <c:v>12.938214894748876</c:v>
                </c:pt>
                <c:pt idx="620">
                  <c:v>12.938214894748876</c:v>
                </c:pt>
                <c:pt idx="621">
                  <c:v>12.938214894748876</c:v>
                </c:pt>
                <c:pt idx="622">
                  <c:v>12.938214894748876</c:v>
                </c:pt>
                <c:pt idx="623">
                  <c:v>12.938214894748876</c:v>
                </c:pt>
                <c:pt idx="624">
                  <c:v>12.938214894748876</c:v>
                </c:pt>
                <c:pt idx="625">
                  <c:v>12.938214894748876</c:v>
                </c:pt>
                <c:pt idx="626">
                  <c:v>12.938214894748876</c:v>
                </c:pt>
                <c:pt idx="627">
                  <c:v>12.938214894748876</c:v>
                </c:pt>
                <c:pt idx="628">
                  <c:v>12.938214894748876</c:v>
                </c:pt>
                <c:pt idx="629">
                  <c:v>12.938214894748876</c:v>
                </c:pt>
                <c:pt idx="630">
                  <c:v>12.938214894748876</c:v>
                </c:pt>
                <c:pt idx="631">
                  <c:v>12.938214894748876</c:v>
                </c:pt>
                <c:pt idx="632">
                  <c:v>12.938214894748876</c:v>
                </c:pt>
                <c:pt idx="633">
                  <c:v>12.938214894748876</c:v>
                </c:pt>
                <c:pt idx="634">
                  <c:v>12.938214894748876</c:v>
                </c:pt>
                <c:pt idx="635">
                  <c:v>12.938214894748876</c:v>
                </c:pt>
                <c:pt idx="636">
                  <c:v>12.938214894748876</c:v>
                </c:pt>
                <c:pt idx="637">
                  <c:v>12.938214894748876</c:v>
                </c:pt>
                <c:pt idx="638">
                  <c:v>12.938214894748876</c:v>
                </c:pt>
                <c:pt idx="639">
                  <c:v>12.938214894748876</c:v>
                </c:pt>
                <c:pt idx="640">
                  <c:v>12.938214894748876</c:v>
                </c:pt>
                <c:pt idx="641">
                  <c:v>12.938214894748876</c:v>
                </c:pt>
                <c:pt idx="642">
                  <c:v>12.938214894748876</c:v>
                </c:pt>
                <c:pt idx="643">
                  <c:v>12.938214894748876</c:v>
                </c:pt>
                <c:pt idx="644">
                  <c:v>12.938214894748876</c:v>
                </c:pt>
                <c:pt idx="645">
                  <c:v>12.938214894748876</c:v>
                </c:pt>
                <c:pt idx="646">
                  <c:v>12.938214894748876</c:v>
                </c:pt>
                <c:pt idx="647">
                  <c:v>12.938214894748876</c:v>
                </c:pt>
                <c:pt idx="648">
                  <c:v>12.938214894748876</c:v>
                </c:pt>
                <c:pt idx="649">
                  <c:v>12.938214894748876</c:v>
                </c:pt>
                <c:pt idx="650">
                  <c:v>12.938214894748876</c:v>
                </c:pt>
                <c:pt idx="651">
                  <c:v>12.938214894748876</c:v>
                </c:pt>
                <c:pt idx="652">
                  <c:v>12.938214894748876</c:v>
                </c:pt>
                <c:pt idx="653">
                  <c:v>12.938214894748876</c:v>
                </c:pt>
                <c:pt idx="654">
                  <c:v>12.938214894748876</c:v>
                </c:pt>
                <c:pt idx="655">
                  <c:v>12.938214894748876</c:v>
                </c:pt>
                <c:pt idx="656">
                  <c:v>12.938214894748876</c:v>
                </c:pt>
                <c:pt idx="657">
                  <c:v>12.938214894748876</c:v>
                </c:pt>
                <c:pt idx="658">
                  <c:v>12.938214894748876</c:v>
                </c:pt>
                <c:pt idx="659">
                  <c:v>12.938214894748876</c:v>
                </c:pt>
                <c:pt idx="660">
                  <c:v>12.938214894748876</c:v>
                </c:pt>
                <c:pt idx="661">
                  <c:v>12.938214894748876</c:v>
                </c:pt>
                <c:pt idx="662">
                  <c:v>12.938214894748876</c:v>
                </c:pt>
                <c:pt idx="663">
                  <c:v>12.938214894748876</c:v>
                </c:pt>
                <c:pt idx="664">
                  <c:v>12.938214894748876</c:v>
                </c:pt>
                <c:pt idx="665">
                  <c:v>12.938214894748876</c:v>
                </c:pt>
                <c:pt idx="666">
                  <c:v>12.938214894748876</c:v>
                </c:pt>
                <c:pt idx="667">
                  <c:v>12.938214894748876</c:v>
                </c:pt>
                <c:pt idx="668">
                  <c:v>12.938214894748876</c:v>
                </c:pt>
                <c:pt idx="669">
                  <c:v>13.826280941117234</c:v>
                </c:pt>
                <c:pt idx="670">
                  <c:v>14.660650894919424</c:v>
                </c:pt>
                <c:pt idx="671">
                  <c:v>15.450026688090274</c:v>
                </c:pt>
                <c:pt idx="672">
                  <c:v>16.200986533625095</c:v>
                </c:pt>
                <c:pt idx="673">
                  <c:v>16.918646655767173</c:v>
                </c:pt>
                <c:pt idx="674">
                  <c:v>17.607079390481026</c:v>
                </c:pt>
                <c:pt idx="675">
                  <c:v>18.269589066607427</c:v>
                </c:pt>
                <c:pt idx="676">
                  <c:v>18.908900673034953</c:v>
                </c:pt>
                <c:pt idx="677">
                  <c:v>19.527292814486643</c:v>
                </c:pt>
                <c:pt idx="678">
                  <c:v>20.126693833382117</c:v>
                </c:pt>
                <c:pt idx="679">
                  <c:v>20.708752851456357</c:v>
                </c:pt>
                <c:pt idx="680">
                  <c:v>21.27489329380295</c:v>
                </c:pt>
                <c:pt idx="681">
                  <c:v>21.826353902168403</c:v>
                </c:pt>
                <c:pt idx="682">
                  <c:v>22.364220636156805</c:v>
                </c:pt>
                <c:pt idx="683">
                  <c:v>20.983076606289718</c:v>
                </c:pt>
                <c:pt idx="684">
                  <c:v>19.507269507518519</c:v>
                </c:pt>
                <c:pt idx="685">
                  <c:v>17.913412042383843</c:v>
                </c:pt>
                <c:pt idx="686">
                  <c:v>16.166619726084502</c:v>
                </c:pt>
                <c:pt idx="687">
                  <c:v>14.210599514494181</c:v>
                </c:pt>
                <c:pt idx="688">
                  <c:v>15.023640656024165</c:v>
                </c:pt>
                <c:pt idx="689">
                  <c:v>15.794885835653963</c:v>
                </c:pt>
                <c:pt idx="690">
                  <c:v>16.530186283322468</c:v>
                </c:pt>
                <c:pt idx="691">
                  <c:v>17.234143395055707</c:v>
                </c:pt>
                <c:pt idx="692">
                  <c:v>17.910453332100285</c:v>
                </c:pt>
                <c:pt idx="693">
                  <c:v>18.562138307892823</c:v>
                </c:pt>
                <c:pt idx="694">
                  <c:v>19.191707025727084</c:v>
                </c:pt>
                <c:pt idx="695">
                  <c:v>19.801269114916405</c:v>
                </c:pt>
                <c:pt idx="696">
                  <c:v>20.392618727405814</c:v>
                </c:pt>
                <c:pt idx="697">
                  <c:v>20.967296882558379</c:v>
                </c:pt>
                <c:pt idx="698">
                  <c:v>21.526638812442183</c:v>
                </c:pt>
                <c:pt idx="699">
                  <c:v>22.071810495773615</c:v>
                </c:pt>
                <c:pt idx="700">
                  <c:v>22.603837253027248</c:v>
                </c:pt>
                <c:pt idx="701">
                  <c:v>23.123626414586067</c:v>
                </c:pt>
                <c:pt idx="702">
                  <c:v>23.631985497654288</c:v>
                </c:pt>
                <c:pt idx="703">
                  <c:v>24.129636933889881</c:v>
                </c:pt>
                <c:pt idx="704">
                  <c:v>24.617230115537829</c:v>
                </c:pt>
                <c:pt idx="705">
                  <c:v>25.095351333690125</c:v>
                </c:pt>
                <c:pt idx="706">
                  <c:v>25.564532042682551</c:v>
                </c:pt>
                <c:pt idx="707">
                  <c:v>26.025255782822633</c:v>
                </c:pt>
                <c:pt idx="708">
                  <c:v>26.477964018431308</c:v>
                </c:pt>
                <c:pt idx="709">
                  <c:v>26.923061091958747</c:v>
                </c:pt>
                <c:pt idx="710">
                  <c:v>27.36091845244496</c:v>
                </c:pt>
                <c:pt idx="711">
                  <c:v>27.79187828415602</c:v>
                </c:pt>
                <c:pt idx="712">
                  <c:v>28.216256636225559</c:v>
                </c:pt>
                <c:pt idx="713">
                  <c:v>28.634346134691867</c:v>
                </c:pt>
                <c:pt idx="714">
                  <c:v>29.04641834308222</c:v>
                </c:pt>
                <c:pt idx="715">
                  <c:v>29.45272582565735</c:v>
                </c:pt>
                <c:pt idx="716">
                  <c:v>29.853503957849629</c:v>
                </c:pt>
                <c:pt idx="717">
                  <c:v>30.248972520754215</c:v>
                </c:pt>
                <c:pt idx="718">
                  <c:v>30.639337110344666</c:v>
                </c:pt>
                <c:pt idx="719">
                  <c:v>31.351380203770642</c:v>
                </c:pt>
                <c:pt idx="720">
                  <c:v>32.04930081024262</c:v>
                </c:pt>
                <c:pt idx="721">
                  <c:v>32.734006337251252</c:v>
                </c:pt>
                <c:pt idx="722">
                  <c:v>33.406313382615465</c:v>
                </c:pt>
                <c:pt idx="723">
                  <c:v>34.06695994105948</c:v>
                </c:pt>
                <c:pt idx="724">
                  <c:v>34.716615580750158</c:v>
                </c:pt>
                <c:pt idx="725">
                  <c:v>35.355889987618198</c:v>
                </c:pt>
                <c:pt idx="726">
                  <c:v>35.985340186327761</c:v>
                </c:pt>
                <c:pt idx="727">
                  <c:v>36.605476679990225</c:v>
                </c:pt>
                <c:pt idx="728">
                  <c:v>37.216768700066552</c:v>
                </c:pt>
                <c:pt idx="729">
                  <c:v>37.819648719097934</c:v>
                </c:pt>
                <c:pt idx="730">
                  <c:v>38.414516348899959</c:v>
                </c:pt>
                <c:pt idx="731">
                  <c:v>39.001741723456767</c:v>
                </c:pt>
                <c:pt idx="732">
                  <c:v>39.581668447356719</c:v>
                </c:pt>
                <c:pt idx="733">
                  <c:v>40.154616176041188</c:v>
                </c:pt>
                <c:pt idx="734">
                  <c:v>40.7208828825162</c:v>
                </c:pt>
                <c:pt idx="735">
                  <c:v>41.2807468558441</c:v>
                </c:pt>
                <c:pt idx="736">
                  <c:v>41.834468469192018</c:v>
                </c:pt>
                <c:pt idx="737">
                  <c:v>42.382291749084153</c:v>
                </c:pt>
                <c:pt idx="738">
                  <c:v>42.924445772495588</c:v>
                </c:pt>
                <c:pt idx="739">
                  <c:v>43.461145914308112</c:v>
                </c:pt>
                <c:pt idx="740">
                  <c:v>43.992594964249299</c:v>
                </c:pt>
                <c:pt idx="741">
                  <c:v>44.518984129614587</c:v>
                </c:pt>
                <c:pt idx="742">
                  <c:v>45.040493937720797</c:v>
                </c:pt>
                <c:pt idx="743">
                  <c:v>45.557295050070778</c:v>
                </c:pt>
                <c:pt idx="744">
                  <c:v>46.069548998553799</c:v>
                </c:pt>
                <c:pt idx="745">
                  <c:v>46.577408852609793</c:v>
                </c:pt>
                <c:pt idx="746">
                  <c:v>47.081019825102281</c:v>
                </c:pt>
                <c:pt idx="747">
                  <c:v>47.519999999999996</c:v>
                </c:pt>
                <c:pt idx="748">
                  <c:v>47.519999999999996</c:v>
                </c:pt>
                <c:pt idx="749">
                  <c:v>47.519999999999996</c:v>
                </c:pt>
                <c:pt idx="750">
                  <c:v>47.519999999999996</c:v>
                </c:pt>
                <c:pt idx="751">
                  <c:v>47.519999999999996</c:v>
                </c:pt>
                <c:pt idx="752">
                  <c:v>47.519999999999996</c:v>
                </c:pt>
                <c:pt idx="753">
                  <c:v>47.519999999999996</c:v>
                </c:pt>
                <c:pt idx="754">
                  <c:v>47.519999999999996</c:v>
                </c:pt>
                <c:pt idx="755">
                  <c:v>47.519999999999996</c:v>
                </c:pt>
                <c:pt idx="756">
                  <c:v>47.519999999999996</c:v>
                </c:pt>
                <c:pt idx="757">
                  <c:v>47.519999999999996</c:v>
                </c:pt>
                <c:pt idx="758">
                  <c:v>47.519999999999996</c:v>
                </c:pt>
                <c:pt idx="759">
                  <c:v>47.519999999999996</c:v>
                </c:pt>
                <c:pt idx="760">
                  <c:v>47.519999999999996</c:v>
                </c:pt>
                <c:pt idx="761">
                  <c:v>47.519999999999996</c:v>
                </c:pt>
                <c:pt idx="762">
                  <c:v>47.519999999999996</c:v>
                </c:pt>
                <c:pt idx="763">
                  <c:v>47.519999999999996</c:v>
                </c:pt>
                <c:pt idx="764">
                  <c:v>47.519999999999996</c:v>
                </c:pt>
                <c:pt idx="765">
                  <c:v>47.519999999999996</c:v>
                </c:pt>
                <c:pt idx="766">
                  <c:v>47.519999999999996</c:v>
                </c:pt>
                <c:pt idx="767">
                  <c:v>47.519999999999996</c:v>
                </c:pt>
                <c:pt idx="768">
                  <c:v>47.519999999999996</c:v>
                </c:pt>
                <c:pt idx="769">
                  <c:v>47.519999999999996</c:v>
                </c:pt>
                <c:pt idx="770">
                  <c:v>47.519999999999996</c:v>
                </c:pt>
                <c:pt idx="771">
                  <c:v>47.519999999999996</c:v>
                </c:pt>
                <c:pt idx="772">
                  <c:v>47.519999999999996</c:v>
                </c:pt>
                <c:pt idx="773">
                  <c:v>47.519999999999996</c:v>
                </c:pt>
                <c:pt idx="774">
                  <c:v>47.519999999999996</c:v>
                </c:pt>
                <c:pt idx="775">
                  <c:v>47.519999999999996</c:v>
                </c:pt>
                <c:pt idx="776">
                  <c:v>47.519999999999996</c:v>
                </c:pt>
                <c:pt idx="777">
                  <c:v>47.519999999999996</c:v>
                </c:pt>
                <c:pt idx="778">
                  <c:v>47.519999999999996</c:v>
                </c:pt>
                <c:pt idx="779">
                  <c:v>47.519999999999996</c:v>
                </c:pt>
                <c:pt idx="780">
                  <c:v>47.519999999999996</c:v>
                </c:pt>
                <c:pt idx="781">
                  <c:v>47.519999999999996</c:v>
                </c:pt>
                <c:pt idx="782">
                  <c:v>47.519999999999996</c:v>
                </c:pt>
                <c:pt idx="783">
                  <c:v>47.519999999999996</c:v>
                </c:pt>
                <c:pt idx="784">
                  <c:v>47.519999999999996</c:v>
                </c:pt>
                <c:pt idx="785">
                  <c:v>47.519999999999996</c:v>
                </c:pt>
                <c:pt idx="786">
                  <c:v>47.519999999999996</c:v>
                </c:pt>
                <c:pt idx="787">
                  <c:v>47.519999999999996</c:v>
                </c:pt>
                <c:pt idx="788">
                  <c:v>47.519999999999996</c:v>
                </c:pt>
                <c:pt idx="789">
                  <c:v>47.519999999999996</c:v>
                </c:pt>
                <c:pt idx="790">
                  <c:v>47.519999999999996</c:v>
                </c:pt>
                <c:pt idx="791">
                  <c:v>47.519999999999996</c:v>
                </c:pt>
                <c:pt idx="792">
                  <c:v>47.519999999999996</c:v>
                </c:pt>
                <c:pt idx="793">
                  <c:v>47.519999999999996</c:v>
                </c:pt>
                <c:pt idx="794">
                  <c:v>47.519999999999996</c:v>
                </c:pt>
                <c:pt idx="795">
                  <c:v>47.519999999999996</c:v>
                </c:pt>
                <c:pt idx="796">
                  <c:v>47.519999999999996</c:v>
                </c:pt>
                <c:pt idx="797">
                  <c:v>47.519999999999996</c:v>
                </c:pt>
                <c:pt idx="798">
                  <c:v>47.519999999999996</c:v>
                </c:pt>
                <c:pt idx="799">
                  <c:v>47.519999999999996</c:v>
                </c:pt>
                <c:pt idx="800">
                  <c:v>47.136156552190769</c:v>
                </c:pt>
                <c:pt idx="801">
                  <c:v>46.749894525352829</c:v>
                </c:pt>
                <c:pt idx="802">
                  <c:v>46.361152073713555</c:v>
                </c:pt>
                <c:pt idx="803">
                  <c:v>45.969864867243572</c:v>
                </c:pt>
                <c:pt idx="804">
                  <c:v>45.575965950221182</c:v>
                </c:pt>
                <c:pt idx="805">
                  <c:v>45.179385589296295</c:v>
                </c:pt>
                <c:pt idx="806">
                  <c:v>44.780051110085708</c:v>
                </c:pt>
                <c:pt idx="807">
                  <c:v>44.377886721225011</c:v>
                </c:pt>
                <c:pt idx="808">
                  <c:v>43.972813324680736</c:v>
                </c:pt>
                <c:pt idx="809">
                  <c:v>43.56474831098982</c:v>
                </c:pt>
                <c:pt idx="810">
                  <c:v>43.153605337937449</c:v>
                </c:pt>
                <c:pt idx="811">
                  <c:v>42.739294091007721</c:v>
                </c:pt>
                <c:pt idx="812">
                  <c:v>42.321720023740014</c:v>
                </c:pt>
                <c:pt idx="813">
                  <c:v>42.321720023740014</c:v>
                </c:pt>
                <c:pt idx="814">
                  <c:v>42.321720023740014</c:v>
                </c:pt>
                <c:pt idx="815">
                  <c:v>42.321720023740014</c:v>
                </c:pt>
                <c:pt idx="816">
                  <c:v>42.321720023740014</c:v>
                </c:pt>
                <c:pt idx="817">
                  <c:v>42.321720023740014</c:v>
                </c:pt>
                <c:pt idx="818">
                  <c:v>42.321720023740014</c:v>
                </c:pt>
                <c:pt idx="819">
                  <c:v>42.321720023740014</c:v>
                </c:pt>
                <c:pt idx="820">
                  <c:v>42.321720023740014</c:v>
                </c:pt>
                <c:pt idx="821">
                  <c:v>42.321720023740014</c:v>
                </c:pt>
                <c:pt idx="822">
                  <c:v>42.321720023740014</c:v>
                </c:pt>
                <c:pt idx="823">
                  <c:v>42.321720023740014</c:v>
                </c:pt>
                <c:pt idx="824">
                  <c:v>42.321720023740014</c:v>
                </c:pt>
                <c:pt idx="825">
                  <c:v>42.321720023740014</c:v>
                </c:pt>
                <c:pt idx="826">
                  <c:v>42.321720023740014</c:v>
                </c:pt>
                <c:pt idx="827">
                  <c:v>42.321720023740014</c:v>
                </c:pt>
                <c:pt idx="828">
                  <c:v>42.321720023740014</c:v>
                </c:pt>
                <c:pt idx="829">
                  <c:v>42.321720023740014</c:v>
                </c:pt>
                <c:pt idx="830">
                  <c:v>42.321720023740014</c:v>
                </c:pt>
                <c:pt idx="831">
                  <c:v>42.321720023740014</c:v>
                </c:pt>
                <c:pt idx="832">
                  <c:v>42.321720023740014</c:v>
                </c:pt>
                <c:pt idx="833">
                  <c:v>42.321720023740014</c:v>
                </c:pt>
                <c:pt idx="834">
                  <c:v>42.321720023740014</c:v>
                </c:pt>
                <c:pt idx="835">
                  <c:v>42.321720023740014</c:v>
                </c:pt>
                <c:pt idx="836">
                  <c:v>42.321720023740014</c:v>
                </c:pt>
                <c:pt idx="837">
                  <c:v>42.321720023740014</c:v>
                </c:pt>
                <c:pt idx="838">
                  <c:v>42.321720023740014</c:v>
                </c:pt>
                <c:pt idx="839">
                  <c:v>42.321720023740014</c:v>
                </c:pt>
                <c:pt idx="840">
                  <c:v>42.321720023740014</c:v>
                </c:pt>
                <c:pt idx="841">
                  <c:v>42.321720023740014</c:v>
                </c:pt>
                <c:pt idx="842">
                  <c:v>42.321720023740014</c:v>
                </c:pt>
                <c:pt idx="843">
                  <c:v>42.321720023740014</c:v>
                </c:pt>
                <c:pt idx="844">
                  <c:v>42.321720023740014</c:v>
                </c:pt>
                <c:pt idx="845">
                  <c:v>42.321720023740014</c:v>
                </c:pt>
                <c:pt idx="846">
                  <c:v>42.321720023740014</c:v>
                </c:pt>
                <c:pt idx="847">
                  <c:v>42.321720023740014</c:v>
                </c:pt>
                <c:pt idx="848">
                  <c:v>42.321720023740014</c:v>
                </c:pt>
                <c:pt idx="849">
                  <c:v>42.321720023740014</c:v>
                </c:pt>
                <c:pt idx="850">
                  <c:v>42.321720023740014</c:v>
                </c:pt>
                <c:pt idx="851">
                  <c:v>42.321720023740014</c:v>
                </c:pt>
                <c:pt idx="852">
                  <c:v>42.321720023740014</c:v>
                </c:pt>
                <c:pt idx="853">
                  <c:v>42.321720023740014</c:v>
                </c:pt>
                <c:pt idx="854">
                  <c:v>42.321720023740014</c:v>
                </c:pt>
                <c:pt idx="855">
                  <c:v>42.321720023740014</c:v>
                </c:pt>
                <c:pt idx="856">
                  <c:v>42.321720023740014</c:v>
                </c:pt>
                <c:pt idx="857">
                  <c:v>42.321720023740014</c:v>
                </c:pt>
                <c:pt idx="858">
                  <c:v>42.321720023740014</c:v>
                </c:pt>
                <c:pt idx="859">
                  <c:v>42.321720023740014</c:v>
                </c:pt>
                <c:pt idx="860">
                  <c:v>42.321720023740014</c:v>
                </c:pt>
                <c:pt idx="861">
                  <c:v>42.321720023740014</c:v>
                </c:pt>
                <c:pt idx="862">
                  <c:v>42.321720023740014</c:v>
                </c:pt>
                <c:pt idx="863">
                  <c:v>42.321720023740014</c:v>
                </c:pt>
                <c:pt idx="864">
                  <c:v>42.321720023740014</c:v>
                </c:pt>
                <c:pt idx="865">
                  <c:v>42.321720023740014</c:v>
                </c:pt>
                <c:pt idx="866">
                  <c:v>42.321720023740014</c:v>
                </c:pt>
                <c:pt idx="867">
                  <c:v>42.321720023740014</c:v>
                </c:pt>
                <c:pt idx="868">
                  <c:v>42.321720023740014</c:v>
                </c:pt>
                <c:pt idx="869">
                  <c:v>42.321720023740014</c:v>
                </c:pt>
                <c:pt idx="870">
                  <c:v>42.321720023740014</c:v>
                </c:pt>
                <c:pt idx="871">
                  <c:v>42.321720023740014</c:v>
                </c:pt>
                <c:pt idx="872">
                  <c:v>42.321720023740014</c:v>
                </c:pt>
                <c:pt idx="873">
                  <c:v>42.321720023740014</c:v>
                </c:pt>
                <c:pt idx="874">
                  <c:v>42.321720023740014</c:v>
                </c:pt>
                <c:pt idx="875">
                  <c:v>42.321720023740014</c:v>
                </c:pt>
                <c:pt idx="876">
                  <c:v>42.321720023740014</c:v>
                </c:pt>
                <c:pt idx="877">
                  <c:v>42.321720023740014</c:v>
                </c:pt>
                <c:pt idx="878">
                  <c:v>42.321720023740014</c:v>
                </c:pt>
                <c:pt idx="879">
                  <c:v>42.321720023740014</c:v>
                </c:pt>
                <c:pt idx="880">
                  <c:v>42.321720023740014</c:v>
                </c:pt>
                <c:pt idx="881">
                  <c:v>42.321720023740014</c:v>
                </c:pt>
                <c:pt idx="882">
                  <c:v>42.321720023740014</c:v>
                </c:pt>
                <c:pt idx="883">
                  <c:v>42.321720023740014</c:v>
                </c:pt>
                <c:pt idx="884">
                  <c:v>42.321720023740014</c:v>
                </c:pt>
                <c:pt idx="885">
                  <c:v>42.321720023740014</c:v>
                </c:pt>
                <c:pt idx="886">
                  <c:v>42.321720023740014</c:v>
                </c:pt>
                <c:pt idx="887">
                  <c:v>42.321720023740014</c:v>
                </c:pt>
                <c:pt idx="888">
                  <c:v>42.321720023740014</c:v>
                </c:pt>
                <c:pt idx="889">
                  <c:v>42.321720023740014</c:v>
                </c:pt>
                <c:pt idx="890">
                  <c:v>42.321720023740014</c:v>
                </c:pt>
                <c:pt idx="891">
                  <c:v>42.321720023740014</c:v>
                </c:pt>
                <c:pt idx="892">
                  <c:v>42.321720023740014</c:v>
                </c:pt>
                <c:pt idx="893">
                  <c:v>42.321720023740014</c:v>
                </c:pt>
                <c:pt idx="894">
                  <c:v>42.321720023740014</c:v>
                </c:pt>
                <c:pt idx="895">
                  <c:v>42.321720023740014</c:v>
                </c:pt>
                <c:pt idx="896">
                  <c:v>42.321720023740014</c:v>
                </c:pt>
                <c:pt idx="897">
                  <c:v>42.321720023740014</c:v>
                </c:pt>
                <c:pt idx="898">
                  <c:v>42.321720023740014</c:v>
                </c:pt>
                <c:pt idx="899">
                  <c:v>42.321720023740014</c:v>
                </c:pt>
                <c:pt idx="900">
                  <c:v>42.321720023740014</c:v>
                </c:pt>
                <c:pt idx="901">
                  <c:v>42.321720023740014</c:v>
                </c:pt>
                <c:pt idx="902">
                  <c:v>42.321720023740014</c:v>
                </c:pt>
                <c:pt idx="903">
                  <c:v>42.321720023740014</c:v>
                </c:pt>
                <c:pt idx="904">
                  <c:v>42.321720023740014</c:v>
                </c:pt>
                <c:pt idx="905">
                  <c:v>42.321720023740014</c:v>
                </c:pt>
                <c:pt idx="906">
                  <c:v>42.321720023740014</c:v>
                </c:pt>
                <c:pt idx="907">
                  <c:v>42.321720023740014</c:v>
                </c:pt>
                <c:pt idx="908">
                  <c:v>42.321720023740014</c:v>
                </c:pt>
                <c:pt idx="909">
                  <c:v>42.321720023740014</c:v>
                </c:pt>
                <c:pt idx="910">
                  <c:v>42.321720023740014</c:v>
                </c:pt>
                <c:pt idx="911">
                  <c:v>42.321720023740014</c:v>
                </c:pt>
                <c:pt idx="912">
                  <c:v>42.321720023740014</c:v>
                </c:pt>
                <c:pt idx="913">
                  <c:v>42.321720023740014</c:v>
                </c:pt>
                <c:pt idx="914">
                  <c:v>42.321720023740014</c:v>
                </c:pt>
                <c:pt idx="915">
                  <c:v>42.321720023740014</c:v>
                </c:pt>
                <c:pt idx="916">
                  <c:v>42.321720023740014</c:v>
                </c:pt>
                <c:pt idx="917">
                  <c:v>42.321720023740014</c:v>
                </c:pt>
                <c:pt idx="918">
                  <c:v>42.321720023740014</c:v>
                </c:pt>
                <c:pt idx="919">
                  <c:v>42.321720023740014</c:v>
                </c:pt>
                <c:pt idx="920">
                  <c:v>42.321720023740014</c:v>
                </c:pt>
                <c:pt idx="921">
                  <c:v>42.321720023740014</c:v>
                </c:pt>
                <c:pt idx="922">
                  <c:v>42.321720023740014</c:v>
                </c:pt>
                <c:pt idx="923">
                  <c:v>42.321720023740014</c:v>
                </c:pt>
                <c:pt idx="924">
                  <c:v>42.321720023740014</c:v>
                </c:pt>
                <c:pt idx="925">
                  <c:v>42.321720023740014</c:v>
                </c:pt>
                <c:pt idx="926">
                  <c:v>42.321720023740014</c:v>
                </c:pt>
                <c:pt idx="927">
                  <c:v>42.321720023740014</c:v>
                </c:pt>
                <c:pt idx="928">
                  <c:v>42.321720023740014</c:v>
                </c:pt>
                <c:pt idx="929">
                  <c:v>42.321720023740014</c:v>
                </c:pt>
                <c:pt idx="930">
                  <c:v>42.321720023740014</c:v>
                </c:pt>
                <c:pt idx="931">
                  <c:v>42.321720023740014</c:v>
                </c:pt>
                <c:pt idx="932">
                  <c:v>42.321720023740014</c:v>
                </c:pt>
                <c:pt idx="933">
                  <c:v>42.321720023740014</c:v>
                </c:pt>
                <c:pt idx="934">
                  <c:v>42.321720023740014</c:v>
                </c:pt>
                <c:pt idx="935">
                  <c:v>42.321720023740014</c:v>
                </c:pt>
                <c:pt idx="936">
                  <c:v>42.321720023740014</c:v>
                </c:pt>
                <c:pt idx="937">
                  <c:v>42.321720023740014</c:v>
                </c:pt>
                <c:pt idx="938">
                  <c:v>42.321720023740014</c:v>
                </c:pt>
                <c:pt idx="939">
                  <c:v>42.321720023740014</c:v>
                </c:pt>
                <c:pt idx="940">
                  <c:v>42.321720023740014</c:v>
                </c:pt>
                <c:pt idx="941">
                  <c:v>42.321720023740014</c:v>
                </c:pt>
                <c:pt idx="942">
                  <c:v>42.321720023740014</c:v>
                </c:pt>
                <c:pt idx="943">
                  <c:v>42.321720023740014</c:v>
                </c:pt>
                <c:pt idx="944">
                  <c:v>42.321720023740014</c:v>
                </c:pt>
                <c:pt idx="945">
                  <c:v>42.321720023740014</c:v>
                </c:pt>
                <c:pt idx="946">
                  <c:v>42.321720023740014</c:v>
                </c:pt>
                <c:pt idx="947">
                  <c:v>42.321720023740014</c:v>
                </c:pt>
                <c:pt idx="948">
                  <c:v>42.321720023740014</c:v>
                </c:pt>
                <c:pt idx="949">
                  <c:v>42.321720023740014</c:v>
                </c:pt>
                <c:pt idx="950">
                  <c:v>42.321720023740014</c:v>
                </c:pt>
                <c:pt idx="951">
                  <c:v>42.321720023740014</c:v>
                </c:pt>
                <c:pt idx="952">
                  <c:v>42.321720023740014</c:v>
                </c:pt>
                <c:pt idx="953">
                  <c:v>42.321720023740014</c:v>
                </c:pt>
                <c:pt idx="954">
                  <c:v>42.321720023740014</c:v>
                </c:pt>
                <c:pt idx="955">
                  <c:v>42.321720023740014</c:v>
                </c:pt>
                <c:pt idx="956">
                  <c:v>41.900784075893569</c:v>
                </c:pt>
                <c:pt idx="957">
                  <c:v>41.476382367059394</c:v>
                </c:pt>
                <c:pt idx="958">
                  <c:v>41.04840586305577</c:v>
                </c:pt>
                <c:pt idx="959">
                  <c:v>40.616740012095796</c:v>
                </c:pt>
                <c:pt idx="960">
                  <c:v>40.181264347313231</c:v>
                </c:pt>
                <c:pt idx="961">
                  <c:v>39.741852051768198</c:v>
                </c:pt>
                <c:pt idx="962">
                  <c:v>39.298369481514889</c:v>
                </c:pt>
                <c:pt idx="963">
                  <c:v>38.850675641685008</c:v>
                </c:pt>
                <c:pt idx="964">
                  <c:v>38.398621609807989</c:v>
                </c:pt>
                <c:pt idx="965">
                  <c:v>37.94204989972954</c:v>
                </c:pt>
                <c:pt idx="966">
                  <c:v>37.480793758480466</c:v>
                </c:pt>
                <c:pt idx="967">
                  <c:v>37.014676387256827</c:v>
                </c:pt>
                <c:pt idx="968">
                  <c:v>36.543510076261541</c:v>
                </c:pt>
                <c:pt idx="969">
                  <c:v>36.067095241481333</c:v>
                </c:pt>
                <c:pt idx="970">
                  <c:v>35.861394084156743</c:v>
                </c:pt>
                <c:pt idx="971">
                  <c:v>35.654897544956377</c:v>
                </c:pt>
                <c:pt idx="972">
                  <c:v>35.447590981174528</c:v>
                </c:pt>
                <c:pt idx="973">
                  <c:v>35.239459351762584</c:v>
                </c:pt>
                <c:pt idx="974">
                  <c:v>35.030487202028468</c:v>
                </c:pt>
                <c:pt idx="975">
                  <c:v>34.820658647574504</c:v>
                </c:pt>
                <c:pt idx="976">
                  <c:v>34.609957357427106</c:v>
                </c:pt>
                <c:pt idx="977">
                  <c:v>34.39836653630784</c:v>
                </c:pt>
                <c:pt idx="978">
                  <c:v>34.185868905992173</c:v>
                </c:pt>
                <c:pt idx="979">
                  <c:v>33.972446685697768</c:v>
                </c:pt>
                <c:pt idx="980">
                  <c:v>33.758081571440023</c:v>
                </c:pt>
                <c:pt idx="981">
                  <c:v>33.542754714287675</c:v>
                </c:pt>
                <c:pt idx="982">
                  <c:v>33.32644669744603</c:v>
                </c:pt>
                <c:pt idx="983">
                  <c:v>33.109137512089887</c:v>
                </c:pt>
                <c:pt idx="984">
                  <c:v>32.890806531861642</c:v>
                </c:pt>
                <c:pt idx="985">
                  <c:v>32.67143248594369</c:v>
                </c:pt>
                <c:pt idx="986">
                  <c:v>32.450993430606417</c:v>
                </c:pt>
                <c:pt idx="987">
                  <c:v>32.229466719125305</c:v>
                </c:pt>
                <c:pt idx="988">
                  <c:v>32.006828969951357</c:v>
                </c:pt>
                <c:pt idx="989">
                  <c:v>31.783056033009576</c:v>
                </c:pt>
                <c:pt idx="990">
                  <c:v>31.558122953989297</c:v>
                </c:pt>
                <c:pt idx="991">
                  <c:v>31.332003936478287</c:v>
                </c:pt>
                <c:pt idx="992">
                  <c:v>31.104672301779587</c:v>
                </c:pt>
                <c:pt idx="993">
                  <c:v>30.876100446235611</c:v>
                </c:pt>
                <c:pt idx="994">
                  <c:v>30.646259795867969</c:v>
                </c:pt>
                <c:pt idx="995">
                  <c:v>30.415120758124147</c:v>
                </c:pt>
                <c:pt idx="996">
                  <c:v>30.182652670502403</c:v>
                </c:pt>
                <c:pt idx="997">
                  <c:v>29.948823745804773</c:v>
                </c:pt>
                <c:pt idx="998">
                  <c:v>29.713601013744022</c:v>
                </c:pt>
                <c:pt idx="999">
                  <c:v>29.476950258603612</c:v>
                </c:pt>
                <c:pt idx="1000">
                  <c:v>29.23883595262004</c:v>
                </c:pt>
                <c:pt idx="1001">
                  <c:v>28.999221184723588</c:v>
                </c:pt>
                <c:pt idx="1002">
                  <c:v>28.758067584236475</c:v>
                </c:pt>
                <c:pt idx="1003">
                  <c:v>28.515335239085793</c:v>
                </c:pt>
                <c:pt idx="1004">
                  <c:v>28.270982608041937</c:v>
                </c:pt>
                <c:pt idx="1005">
                  <c:v>28.024966426440873</c:v>
                </c:pt>
                <c:pt idx="1006">
                  <c:v>27.777241604789616</c:v>
                </c:pt>
                <c:pt idx="1007">
                  <c:v>27.527761119587794</c:v>
                </c:pt>
                <c:pt idx="1008">
                  <c:v>27.27647589562293</c:v>
                </c:pt>
                <c:pt idx="1009">
                  <c:v>27.02333467891216</c:v>
                </c:pt>
                <c:pt idx="1010">
                  <c:v>26.768283899366356</c:v>
                </c:pt>
                <c:pt idx="1011">
                  <c:v>26.511267522143029</c:v>
                </c:pt>
                <c:pt idx="1012">
                  <c:v>26.252226886529179</c:v>
                </c:pt>
                <c:pt idx="1013">
                  <c:v>25.991100531052396</c:v>
                </c:pt>
                <c:pt idx="1014">
                  <c:v>25.727824003354936</c:v>
                </c:pt>
                <c:pt idx="1015">
                  <c:v>25.462329653177619</c:v>
                </c:pt>
                <c:pt idx="1016">
                  <c:v>25.194546406584418</c:v>
                </c:pt>
                <c:pt idx="1017">
                  <c:v>24.924399519309016</c:v>
                </c:pt>
                <c:pt idx="1018">
                  <c:v>24.651810306816209</c:v>
                </c:pt>
                <c:pt idx="1019">
                  <c:v>24.376695848336091</c:v>
                </c:pt>
                <c:pt idx="1020">
                  <c:v>24.0989686617391</c:v>
                </c:pt>
                <c:pt idx="1021">
                  <c:v>23.818536345664945</c:v>
                </c:pt>
                <c:pt idx="1022">
                  <c:v>23.535301184785151</c:v>
                </c:pt>
                <c:pt idx="1023">
                  <c:v>23.249159713452173</c:v>
                </c:pt>
                <c:pt idx="1024">
                  <c:v>22.960002232248677</c:v>
                </c:pt>
                <c:pt idx="1025">
                  <c:v>22.667712271074947</c:v>
                </c:pt>
                <c:pt idx="1026">
                  <c:v>22.372165991371688</c:v>
                </c:pt>
                <c:pt idx="1027">
                  <c:v>22.073231518833087</c:v>
                </c:pt>
                <c:pt idx="1028">
                  <c:v>21.770768196475927</c:v>
                </c:pt>
                <c:pt idx="1029">
                  <c:v>21.46462574613729</c:v>
                </c:pt>
                <c:pt idx="1030">
                  <c:v>21.154643324304033</c:v>
                </c:pt>
                <c:pt idx="1031">
                  <c:v>20.840648455539256</c:v>
                </c:pt>
                <c:pt idx="1032">
                  <c:v>20.52245582354708</c:v>
                </c:pt>
                <c:pt idx="1033">
                  <c:v>20.199865895954169</c:v>
                </c:pt>
                <c:pt idx="1034">
                  <c:v>19.87266335398758</c:v>
                </c:pt>
                <c:pt idx="1035">
                  <c:v>19.540615292134401</c:v>
                </c:pt>
                <c:pt idx="1036">
                  <c:v>19.203469145237666</c:v>
                </c:pt>
                <c:pt idx="1037">
                  <c:v>18.860950290861005</c:v>
                </c:pt>
                <c:pt idx="1038">
                  <c:v>18.512759262531034</c:v>
                </c:pt>
                <c:pt idx="1039">
                  <c:v>18.158568493814869</c:v>
                </c:pt>
                <c:pt idx="1040">
                  <c:v>17.798018492978347</c:v>
                </c:pt>
                <c:pt idx="1041">
                  <c:v>17.430713321631522</c:v>
                </c:pt>
                <c:pt idx="1042">
                  <c:v>17.056215216108271</c:v>
                </c:pt>
                <c:pt idx="1043">
                  <c:v>16.674038144235368</c:v>
                </c:pt>
                <c:pt idx="1044">
                  <c:v>16.283640028153417</c:v>
                </c:pt>
                <c:pt idx="1045">
                  <c:v>16.493827170829178</c:v>
                </c:pt>
                <c:pt idx="1046">
                  <c:v>16.700980288425189</c:v>
                </c:pt>
                <c:pt idx="1047">
                  <c:v>17.681563869765945</c:v>
                </c:pt>
                <c:pt idx="1048">
                  <c:v>18.60884381972814</c:v>
                </c:pt>
                <c:pt idx="1049">
                  <c:v>19.490432648209321</c:v>
                </c:pt>
                <c:pt idx="1050">
                  <c:v>20.332277543777266</c:v>
                </c:pt>
                <c:pt idx="1051">
                  <c:v>21.139130154861654</c:v>
                </c:pt>
                <c:pt idx="1052">
                  <c:v>21.914858540239749</c:v>
                </c:pt>
                <c:pt idx="1053">
                  <c:v>22.662661638898793</c:v>
                </c:pt>
                <c:pt idx="1054">
                  <c:v>23.385221095374739</c:v>
                </c:pt>
                <c:pt idx="1055">
                  <c:v>24.084811454307566</c:v>
                </c:pt>
                <c:pt idx="1056">
                  <c:v>24.763381882434533</c:v>
                </c:pt>
                <c:pt idx="1057">
                  <c:v>25.422617926162655</c:v>
                </c:pt>
                <c:pt idx="1058">
                  <c:v>26.063988961834937</c:v>
                </c:pt>
                <c:pt idx="1059">
                  <c:v>26.688785193446385</c:v>
                </c:pt>
                <c:pt idx="1060">
                  <c:v>27.298146882033553</c:v>
                </c:pt>
                <c:pt idx="1061">
                  <c:v>27.8930877123736</c:v>
                </c:pt>
                <c:pt idx="1062">
                  <c:v>28.474513673565724</c:v>
                </c:pt>
                <c:pt idx="1063">
                  <c:v>29.043238463590338</c:v>
                </c:pt>
                <c:pt idx="1064">
                  <c:v>29.599996169639475</c:v>
                </c:pt>
                <c:pt idx="1065">
                  <c:v>30.145451791059592</c:v>
                </c:pt>
                <c:pt idx="1066">
                  <c:v>30.680210037395131</c:v>
                </c:pt>
                <c:pt idx="1067">
                  <c:v>31.20482273512814</c:v>
                </c:pt>
                <c:pt idx="1068">
                  <c:v>31.71979510302754</c:v>
                </c:pt>
                <c:pt idx="1069">
                  <c:v>32.225591100505063</c:v>
                </c:pt>
                <c:pt idx="1070">
                  <c:v>32.72263801110882</c:v>
                </c:pt>
                <c:pt idx="1071">
                  <c:v>33.211330390795048</c:v>
                </c:pt>
                <c:pt idx="1072">
                  <c:v>33.69203348541815</c:v>
                </c:pt>
                <c:pt idx="1073">
                  <c:v>34.16508620216792</c:v>
                </c:pt>
                <c:pt idx="1074">
                  <c:v>34.630803704143965</c:v>
                </c:pt>
                <c:pt idx="1075">
                  <c:v>35.089479684917364</c:v>
                </c:pt>
                <c:pt idx="1076">
                  <c:v>35.541388370061419</c:v>
                </c:pt>
                <c:pt idx="1077">
                  <c:v>35.986786284691192</c:v>
                </c:pt>
                <c:pt idx="1078">
                  <c:v>36.425913819619069</c:v>
                </c:pt>
                <c:pt idx="1079">
                  <c:v>36.858996623494527</c:v>
                </c:pt>
                <c:pt idx="1080">
                  <c:v>37.28624684400512</c:v>
                </c:pt>
                <c:pt idx="1081">
                  <c:v>37.707864237682543</c:v>
                </c:pt>
                <c:pt idx="1082">
                  <c:v>38.124037164935046</c:v>
                </c:pt>
                <c:pt idx="1083">
                  <c:v>38.534943484497205</c:v>
                </c:pt>
                <c:pt idx="1084">
                  <c:v>38.940751359459313</c:v>
                </c:pt>
                <c:pt idx="1085">
                  <c:v>39.341619985337495</c:v>
                </c:pt>
                <c:pt idx="1086">
                  <c:v>39.737700249212928</c:v>
                </c:pt>
                <c:pt idx="1087">
                  <c:v>40.129135327758107</c:v>
                </c:pt>
                <c:pt idx="1088">
                  <c:v>40.516061230940799</c:v>
                </c:pt>
                <c:pt idx="1089">
                  <c:v>40.898607297321867</c:v>
                </c:pt>
                <c:pt idx="1090">
                  <c:v>41.276896646116242</c:v>
                </c:pt>
                <c:pt idx="1091">
                  <c:v>41.651046590545945</c:v>
                </c:pt>
                <c:pt idx="1092">
                  <c:v>42.02116901646383</c:v>
                </c:pt>
                <c:pt idx="1093">
                  <c:v>42.38737072975178</c:v>
                </c:pt>
                <c:pt idx="1094">
                  <c:v>42.74975377558701</c:v>
                </c:pt>
                <c:pt idx="1095">
                  <c:v>43.108415732313887</c:v>
                </c:pt>
                <c:pt idx="1096">
                  <c:v>43.46344998234931</c:v>
                </c:pt>
                <c:pt idx="1097">
                  <c:v>43.814945962279879</c:v>
                </c:pt>
                <c:pt idx="1098">
                  <c:v>44.162989394073293</c:v>
                </c:pt>
                <c:pt idx="1099">
                  <c:v>44.50766249911991</c:v>
                </c:pt>
                <c:pt idx="1100">
                  <c:v>44.849044196638943</c:v>
                </c:pt>
                <c:pt idx="1101">
                  <c:v>45.187210287824392</c:v>
                </c:pt>
                <c:pt idx="1102">
                  <c:v>45.522233626964841</c:v>
                </c:pt>
                <c:pt idx="1103">
                  <c:v>45.854184280647097</c:v>
                </c:pt>
                <c:pt idx="1104">
                  <c:v>46.183129676043393</c:v>
                </c:pt>
                <c:pt idx="1105">
                  <c:v>46.509134739184304</c:v>
                </c:pt>
                <c:pt idx="1106">
                  <c:v>46.832262024032524</c:v>
                </c:pt>
                <c:pt idx="1107">
                  <c:v>47.152571833095436</c:v>
                </c:pt>
                <c:pt idx="1108">
                  <c:v>47.470122330245445</c:v>
                </c:pt>
                <c:pt idx="1109">
                  <c:v>47.519999999999996</c:v>
                </c:pt>
                <c:pt idx="1110">
                  <c:v>47.519999999999996</c:v>
                </c:pt>
                <c:pt idx="1111">
                  <c:v>47.519999999999996</c:v>
                </c:pt>
                <c:pt idx="1112">
                  <c:v>47.519999999999996</c:v>
                </c:pt>
                <c:pt idx="1113">
                  <c:v>47.519999999999996</c:v>
                </c:pt>
                <c:pt idx="1114">
                  <c:v>47.519999999999996</c:v>
                </c:pt>
                <c:pt idx="1115">
                  <c:v>47.519999999999996</c:v>
                </c:pt>
                <c:pt idx="1116">
                  <c:v>47.519999999999996</c:v>
                </c:pt>
                <c:pt idx="1117">
                  <c:v>47.519999999999996</c:v>
                </c:pt>
                <c:pt idx="1118">
                  <c:v>47.519999999999996</c:v>
                </c:pt>
                <c:pt idx="1119">
                  <c:v>47.519999999999996</c:v>
                </c:pt>
                <c:pt idx="1120">
                  <c:v>47.519999999999996</c:v>
                </c:pt>
                <c:pt idx="1121">
                  <c:v>47.519999999999996</c:v>
                </c:pt>
                <c:pt idx="1122">
                  <c:v>47.519999999999996</c:v>
                </c:pt>
                <c:pt idx="1123">
                  <c:v>47.519999999999996</c:v>
                </c:pt>
                <c:pt idx="1124">
                  <c:v>47.519999999999996</c:v>
                </c:pt>
                <c:pt idx="1125">
                  <c:v>47.519999999999996</c:v>
                </c:pt>
                <c:pt idx="1126">
                  <c:v>47.519999999999996</c:v>
                </c:pt>
                <c:pt idx="1127">
                  <c:v>47.519999999999996</c:v>
                </c:pt>
                <c:pt idx="1128">
                  <c:v>47.519999999999996</c:v>
                </c:pt>
                <c:pt idx="1129">
                  <c:v>47.519999999999996</c:v>
                </c:pt>
                <c:pt idx="1130">
                  <c:v>47.519999999999996</c:v>
                </c:pt>
                <c:pt idx="1131">
                  <c:v>47.519999999999996</c:v>
                </c:pt>
                <c:pt idx="1132">
                  <c:v>47.519999999999996</c:v>
                </c:pt>
                <c:pt idx="1133">
                  <c:v>47.477023928755841</c:v>
                </c:pt>
                <c:pt idx="1134">
                  <c:v>47.433903060216004</c:v>
                </c:pt>
                <c:pt idx="1135">
                  <c:v>47.390636738483806</c:v>
                </c:pt>
                <c:pt idx="1136">
                  <c:v>47.347224303286865</c:v>
                </c:pt>
                <c:pt idx="1137">
                  <c:v>47.303665089935159</c:v>
                </c:pt>
                <c:pt idx="1138">
                  <c:v>47.259958429278576</c:v>
                </c:pt>
                <c:pt idx="1139">
                  <c:v>47.216103647663871</c:v>
                </c:pt>
                <c:pt idx="1140">
                  <c:v>47.172100066891119</c:v>
                </c:pt>
                <c:pt idx="1141">
                  <c:v>47.127947004169577</c:v>
                </c:pt>
                <c:pt idx="1142">
                  <c:v>47.083643772073025</c:v>
                </c:pt>
                <c:pt idx="1143">
                  <c:v>47.039189678494481</c:v>
                </c:pt>
                <c:pt idx="1144">
                  <c:v>46.994584026600364</c:v>
                </c:pt>
                <c:pt idx="1145">
                  <c:v>46.949826114784038</c:v>
                </c:pt>
                <c:pt idx="1146">
                  <c:v>46.904915236618763</c:v>
                </c:pt>
                <c:pt idx="1147">
                  <c:v>46.859850680810062</c:v>
                </c:pt>
                <c:pt idx="1148">
                  <c:v>46.814631731147401</c:v>
                </c:pt>
                <c:pt idx="1149">
                  <c:v>46.769257666455282</c:v>
                </c:pt>
                <c:pt idx="1150">
                  <c:v>46.723727760543696</c:v>
                </c:pt>
                <c:pt idx="1151">
                  <c:v>46.678041282157864</c:v>
                </c:pt>
                <c:pt idx="1152">
                  <c:v>46.632197494927411</c:v>
                </c:pt>
                <c:pt idx="1153">
                  <c:v>46.586195657314768</c:v>
                </c:pt>
                <c:pt idx="1154">
                  <c:v>46.540035022562911</c:v>
                </c:pt>
                <c:pt idx="1155">
                  <c:v>46.493714838642447</c:v>
                </c:pt>
                <c:pt idx="1156">
                  <c:v>46.447234348197945</c:v>
                </c:pt>
                <c:pt idx="1157">
                  <c:v>46.400592788493555</c:v>
                </c:pt>
                <c:pt idx="1158">
                  <c:v>46.353789391357878</c:v>
                </c:pt>
                <c:pt idx="1159">
                  <c:v>46.30682338312814</c:v>
                </c:pt>
                <c:pt idx="1160">
                  <c:v>46.259693984593532</c:v>
                </c:pt>
                <c:pt idx="1161">
                  <c:v>46.212400410937846</c:v>
                </c:pt>
                <c:pt idx="1162">
                  <c:v>46.164941871681279</c:v>
                </c:pt>
                <c:pt idx="1163">
                  <c:v>46.117317570621481</c:v>
                </c:pt>
                <c:pt idx="1164">
                  <c:v>46.069526705773718</c:v>
                </c:pt>
                <c:pt idx="1165">
                  <c:v>46.021568469310324</c:v>
                </c:pt>
                <c:pt idx="1166">
                  <c:v>45.973442047499184</c:v>
                </c:pt>
                <c:pt idx="1167">
                  <c:v>45.925146620641463</c:v>
                </c:pt>
                <c:pt idx="1168">
                  <c:v>45.876681363008394</c:v>
                </c:pt>
                <c:pt idx="1169">
                  <c:v>45.82804544277726</c:v>
                </c:pt>
                <c:pt idx="1170">
                  <c:v>45.779238021966407</c:v>
                </c:pt>
                <c:pt idx="1171">
                  <c:v>45.730258256369325</c:v>
                </c:pt>
                <c:pt idx="1172">
                  <c:v>45.681105295487924</c:v>
                </c:pt>
                <c:pt idx="1173">
                  <c:v>45.631778282464722</c:v>
                </c:pt>
                <c:pt idx="1174">
                  <c:v>45.582276354014098</c:v>
                </c:pt>
                <c:pt idx="1175">
                  <c:v>45.53259864035266</c:v>
                </c:pt>
                <c:pt idx="1176">
                  <c:v>45.482744265128474</c:v>
                </c:pt>
                <c:pt idx="1177">
                  <c:v>45.432712345349394</c:v>
                </c:pt>
                <c:pt idx="1178">
                  <c:v>45.382501991310292</c:v>
                </c:pt>
                <c:pt idx="1179">
                  <c:v>45.332112306519235</c:v>
                </c:pt>
                <c:pt idx="1180">
                  <c:v>45.281542387622636</c:v>
                </c:pt>
                <c:pt idx="1181">
                  <c:v>45.230791324329267</c:v>
                </c:pt>
                <c:pt idx="1182">
                  <c:v>45.179858199333182</c:v>
                </c:pt>
                <c:pt idx="1183">
                  <c:v>45.128742088235498</c:v>
                </c:pt>
                <c:pt idx="1184">
                  <c:v>45.077442059465056</c:v>
                </c:pt>
                <c:pt idx="1185">
                  <c:v>45.025957174197849</c:v>
                </c:pt>
                <c:pt idx="1186">
                  <c:v>44.974286486275318</c:v>
                </c:pt>
                <c:pt idx="1187">
                  <c:v>44.922429042121401</c:v>
                </c:pt>
                <c:pt idx="1188">
                  <c:v>44.870383880658345</c:v>
                </c:pt>
                <c:pt idx="1189">
                  <c:v>44.818150033221251</c:v>
                </c:pt>
                <c:pt idx="1190">
                  <c:v>44.765726523471358</c:v>
                </c:pt>
                <c:pt idx="1191">
                  <c:v>44.713112367307993</c:v>
                </c:pt>
                <c:pt idx="1192">
                  <c:v>44.660306572779213</c:v>
                </c:pt>
                <c:pt idx="1193">
                  <c:v>44.607308139991048</c:v>
                </c:pt>
                <c:pt idx="1194">
                  <c:v>44.554116061015407</c:v>
                </c:pt>
                <c:pt idx="1195">
                  <c:v>44.500729319796534</c:v>
                </c:pt>
                <c:pt idx="1196">
                  <c:v>44.447146892056082</c:v>
                </c:pt>
                <c:pt idx="1197">
                  <c:v>44.393367745196635</c:v>
                </c:pt>
                <c:pt idx="1198">
                  <c:v>44.339390838203826</c:v>
                </c:pt>
                <c:pt idx="1199">
                  <c:v>44.285215121546891</c:v>
                </c:pt>
                <c:pt idx="1200">
                  <c:v>44.230839537077678</c:v>
                </c:pt>
                <c:pt idx="1201">
                  <c:v>44.176263017928086</c:v>
                </c:pt>
                <c:pt idx="1202">
                  <c:v>44.121484488405862</c:v>
                </c:pt>
                <c:pt idx="1203">
                  <c:v>44.066502863888822</c:v>
                </c:pt>
                <c:pt idx="1204">
                  <c:v>44.011317050717309</c:v>
                </c:pt>
                <c:pt idx="1205">
                  <c:v>43.955925946085046</c:v>
                </c:pt>
                <c:pt idx="1206">
                  <c:v>43.900328437928152</c:v>
                </c:pt>
                <c:pt idx="1207">
                  <c:v>43.844523404812435</c:v>
                </c:pt>
                <c:pt idx="1208">
                  <c:v>43.788509715818883</c:v>
                </c:pt>
                <c:pt idx="1209">
                  <c:v>43.732286230427299</c:v>
                </c:pt>
                <c:pt idx="1210">
                  <c:v>43.675851798398014</c:v>
                </c:pt>
                <c:pt idx="1211">
                  <c:v>43.619205259651757</c:v>
                </c:pt>
                <c:pt idx="1212">
                  <c:v>43.562345444147518</c:v>
                </c:pt>
                <c:pt idx="1213">
                  <c:v>43.505271171758388</c:v>
                </c:pt>
                <c:pt idx="1214">
                  <c:v>43.447981252145411</c:v>
                </c:pt>
                <c:pt idx="1215">
                  <c:v>43.390474484629358</c:v>
                </c:pt>
                <c:pt idx="1216">
                  <c:v>43.332749658060344</c:v>
                </c:pt>
                <c:pt idx="1217">
                  <c:v>43.274805550685272</c:v>
                </c:pt>
                <c:pt idx="1218">
                  <c:v>43.216640930013121</c:v>
                </c:pt>
                <c:pt idx="1219">
                  <c:v>43.158254552677938</c:v>
                </c:pt>
                <c:pt idx="1220">
                  <c:v>43.09964516429951</c:v>
                </c:pt>
                <c:pt idx="1221">
                  <c:v>43.040811499341743</c:v>
                </c:pt>
                <c:pt idx="1222">
                  <c:v>42.981752280968585</c:v>
                </c:pt>
                <c:pt idx="1223">
                  <c:v>42.922466220897554</c:v>
                </c:pt>
                <c:pt idx="1224">
                  <c:v>42.862952019250692</c:v>
                </c:pt>
                <c:pt idx="1225">
                  <c:v>42.803208364403019</c:v>
                </c:pt>
                <c:pt idx="1226">
                  <c:v>42.743233932828396</c:v>
                </c:pt>
                <c:pt idx="1227">
                  <c:v>42.683027388942655</c:v>
                </c:pt>
                <c:pt idx="1228">
                  <c:v>42.622587384944055</c:v>
                </c:pt>
                <c:pt idx="1229">
                  <c:v>42.561912560650974</c:v>
                </c:pt>
                <c:pt idx="1230">
                  <c:v>42.501001543336706</c:v>
                </c:pt>
                <c:pt idx="1231">
                  <c:v>42.439852947561398</c:v>
                </c:pt>
                <c:pt idx="1232">
                  <c:v>42.378465375001035</c:v>
                </c:pt>
                <c:pt idx="1233">
                  <c:v>42.316837414273344</c:v>
                </c:pt>
                <c:pt idx="1234">
                  <c:v>42.254967640760654</c:v>
                </c:pt>
                <c:pt idx="1235">
                  <c:v>42.192854616429564</c:v>
                </c:pt>
                <c:pt idx="1236">
                  <c:v>42.130496889647411</c:v>
                </c:pt>
                <c:pt idx="1237">
                  <c:v>42.067892994995375</c:v>
                </c:pt>
                <c:pt idx="1238">
                  <c:v>42.005041453078277</c:v>
                </c:pt>
                <c:pt idx="1239">
                  <c:v>41.941940770330866</c:v>
                </c:pt>
                <c:pt idx="1240">
                  <c:v>41.87858943882059</c:v>
                </c:pt>
                <c:pt idx="1241">
                  <c:v>41.814985936046803</c:v>
                </c:pt>
                <c:pt idx="1242">
                  <c:v>41.751128724736198</c:v>
                </c:pt>
                <c:pt idx="1243">
                  <c:v>41.687016252634535</c:v>
                </c:pt>
                <c:pt idx="1244">
                  <c:v>41.622646952294467</c:v>
                </c:pt>
                <c:pt idx="1245">
                  <c:v>41.558019240859423</c:v>
                </c:pt>
                <c:pt idx="1246">
                  <c:v>41.493131519843452</c:v>
                </c:pt>
                <c:pt idx="1247">
                  <c:v>41.427982174906937</c:v>
                </c:pt>
                <c:pt idx="1248">
                  <c:v>41.362569575628079</c:v>
                </c:pt>
                <c:pt idx="1249">
                  <c:v>41.296892075270016</c:v>
                </c:pt>
                <c:pt idx="1250">
                  <c:v>41.230948010543578</c:v>
                </c:pt>
                <c:pt idx="1251">
                  <c:v>41.164735701365416</c:v>
                </c:pt>
                <c:pt idx="1252">
                  <c:v>41.098253450611587</c:v>
                </c:pt>
                <c:pt idx="1253">
                  <c:v>41.031499543866296</c:v>
                </c:pt>
                <c:pt idx="1254">
                  <c:v>40.964472249165837</c:v>
                </c:pt>
                <c:pt idx="1255">
                  <c:v>40.897169816737502</c:v>
                </c:pt>
                <c:pt idx="1256">
                  <c:v>40.829590478733436</c:v>
                </c:pt>
                <c:pt idx="1257">
                  <c:v>40.761732448959208</c:v>
                </c:pt>
                <c:pt idx="1258">
                  <c:v>40.693593922597074</c:v>
                </c:pt>
                <c:pt idx="1259">
                  <c:v>40.625173075923769</c:v>
                </c:pt>
                <c:pt idx="1260">
                  <c:v>40.556468066022582</c:v>
                </c:pt>
                <c:pt idx="1261">
                  <c:v>40.487477030489821</c:v>
                </c:pt>
                <c:pt idx="1262">
                  <c:v>40.418198087135231</c:v>
                </c:pt>
                <c:pt idx="1263">
                  <c:v>40.348629333676506</c:v>
                </c:pt>
                <c:pt idx="1264">
                  <c:v>40.2787688474275</c:v>
                </c:pt>
                <c:pt idx="1265">
                  <c:v>40.208614684980105</c:v>
                </c:pt>
                <c:pt idx="1266">
                  <c:v>40.138164881879675</c:v>
                </c:pt>
                <c:pt idx="1267">
                  <c:v>40.067417452293704</c:v>
                </c:pt>
                <c:pt idx="1268">
                  <c:v>39.996370388673725</c:v>
                </c:pt>
                <c:pt idx="1269">
                  <c:v>39.925021661410106</c:v>
                </c:pt>
                <c:pt idx="1270">
                  <c:v>39.853369218479692</c:v>
                </c:pt>
                <c:pt idx="1271">
                  <c:v>39.781410985086119</c:v>
                </c:pt>
                <c:pt idx="1272">
                  <c:v>39.709144863292401</c:v>
                </c:pt>
                <c:pt idx="1273">
                  <c:v>39.636568731645909</c:v>
                </c:pt>
                <c:pt idx="1274">
                  <c:v>39.563680444795224</c:v>
                </c:pt>
                <c:pt idx="1275">
                  <c:v>39.490477833098915</c:v>
                </c:pt>
                <c:pt idx="1276">
                  <c:v>39.416958702225855</c:v>
                </c:pt>
                <c:pt idx="1277">
                  <c:v>39.343120832746898</c:v>
                </c:pt>
                <c:pt idx="1278">
                  <c:v>39.268961979717744</c:v>
                </c:pt>
                <c:pt idx="1279">
                  <c:v>39.194479872252693</c:v>
                </c:pt>
                <c:pt idx="1280">
                  <c:v>39.119672213089004</c:v>
                </c:pt>
                <c:pt idx="1281">
                  <c:v>39.044536678141753</c:v>
                </c:pt>
                <c:pt idx="1282">
                  <c:v>38.96907091604875</c:v>
                </c:pt>
                <c:pt idx="1283">
                  <c:v>38.893272547705386</c:v>
                </c:pt>
                <c:pt idx="1284">
                  <c:v>38.817139165789094</c:v>
                </c:pt>
                <c:pt idx="1285">
                  <c:v>38.740668334273003</c:v>
                </c:pt>
                <c:pt idx="1286">
                  <c:v>38.663857587928788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B86-42F1-B458-7E2A8BC1FC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891832976"/>
        <c:axId val="891831728"/>
      </c:lineChart>
      <c:catAx>
        <c:axId val="8918329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Time (Seconds)</a:t>
                </a:r>
              </a:p>
            </c:rich>
          </c:tx>
          <c:layout>
            <c:manualLayout>
              <c:xMode val="edge"/>
              <c:yMode val="edge"/>
              <c:x val="0.45993757879120906"/>
              <c:y val="0.8855860713669048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1831728"/>
        <c:crosses val="autoZero"/>
        <c:auto val="1"/>
        <c:lblAlgn val="ctr"/>
        <c:lblOffset val="100"/>
        <c:noMultiLvlLbl val="0"/>
      </c:catAx>
      <c:valAx>
        <c:axId val="89183172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SPEED(kmph)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1832976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>
                <a:latin typeface="+mn-lt"/>
              </a:rPr>
              <a:t>POWER</a:t>
            </a:r>
            <a:r>
              <a:rPr lang="en-IN" baseline="0">
                <a:latin typeface="+mn-lt"/>
              </a:rPr>
              <a:t>,TORQUE vs RPM</a:t>
            </a:r>
            <a:endParaRPr lang="en-IN">
              <a:latin typeface="+mn-lt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'Dyno BSFC'!$B$5:$B$65</c:f>
              <c:numCache>
                <c:formatCode>General</c:formatCode>
                <c:ptCount val="61"/>
                <c:pt idx="0">
                  <c:v>1000</c:v>
                </c:pt>
                <c:pt idx="1">
                  <c:v>1100</c:v>
                </c:pt>
                <c:pt idx="2">
                  <c:v>1200</c:v>
                </c:pt>
                <c:pt idx="3">
                  <c:v>1300</c:v>
                </c:pt>
                <c:pt idx="4">
                  <c:v>1400</c:v>
                </c:pt>
                <c:pt idx="5">
                  <c:v>1500</c:v>
                </c:pt>
                <c:pt idx="6">
                  <c:v>1600</c:v>
                </c:pt>
                <c:pt idx="7">
                  <c:v>1700</c:v>
                </c:pt>
                <c:pt idx="8">
                  <c:v>1800</c:v>
                </c:pt>
                <c:pt idx="9">
                  <c:v>1900</c:v>
                </c:pt>
                <c:pt idx="10">
                  <c:v>2000</c:v>
                </c:pt>
                <c:pt idx="11">
                  <c:v>2100</c:v>
                </c:pt>
                <c:pt idx="12">
                  <c:v>2200</c:v>
                </c:pt>
                <c:pt idx="13">
                  <c:v>2300</c:v>
                </c:pt>
                <c:pt idx="14">
                  <c:v>2400</c:v>
                </c:pt>
                <c:pt idx="15">
                  <c:v>2500</c:v>
                </c:pt>
                <c:pt idx="16">
                  <c:v>2600</c:v>
                </c:pt>
                <c:pt idx="17">
                  <c:v>2700</c:v>
                </c:pt>
                <c:pt idx="18">
                  <c:v>2800</c:v>
                </c:pt>
                <c:pt idx="19">
                  <c:v>2900</c:v>
                </c:pt>
                <c:pt idx="20">
                  <c:v>3000</c:v>
                </c:pt>
                <c:pt idx="21">
                  <c:v>3100</c:v>
                </c:pt>
                <c:pt idx="22">
                  <c:v>3200</c:v>
                </c:pt>
                <c:pt idx="23">
                  <c:v>3300</c:v>
                </c:pt>
                <c:pt idx="24">
                  <c:v>3400</c:v>
                </c:pt>
                <c:pt idx="25">
                  <c:v>3500</c:v>
                </c:pt>
                <c:pt idx="26">
                  <c:v>3600</c:v>
                </c:pt>
                <c:pt idx="27">
                  <c:v>3700</c:v>
                </c:pt>
                <c:pt idx="28">
                  <c:v>3800</c:v>
                </c:pt>
                <c:pt idx="29">
                  <c:v>3900</c:v>
                </c:pt>
                <c:pt idx="30">
                  <c:v>4000</c:v>
                </c:pt>
                <c:pt idx="31">
                  <c:v>4100</c:v>
                </c:pt>
                <c:pt idx="32">
                  <c:v>4200</c:v>
                </c:pt>
                <c:pt idx="33">
                  <c:v>4300</c:v>
                </c:pt>
                <c:pt idx="34">
                  <c:v>4400</c:v>
                </c:pt>
                <c:pt idx="35">
                  <c:v>4500</c:v>
                </c:pt>
                <c:pt idx="36">
                  <c:v>4600</c:v>
                </c:pt>
                <c:pt idx="37">
                  <c:v>4700</c:v>
                </c:pt>
                <c:pt idx="38">
                  <c:v>4800</c:v>
                </c:pt>
                <c:pt idx="39">
                  <c:v>4900</c:v>
                </c:pt>
                <c:pt idx="40">
                  <c:v>5000</c:v>
                </c:pt>
                <c:pt idx="41">
                  <c:v>5100</c:v>
                </c:pt>
                <c:pt idx="42">
                  <c:v>5200</c:v>
                </c:pt>
                <c:pt idx="43">
                  <c:v>5300</c:v>
                </c:pt>
                <c:pt idx="44">
                  <c:v>5400</c:v>
                </c:pt>
                <c:pt idx="45">
                  <c:v>5500</c:v>
                </c:pt>
                <c:pt idx="46">
                  <c:v>5600</c:v>
                </c:pt>
                <c:pt idx="47">
                  <c:v>5700</c:v>
                </c:pt>
                <c:pt idx="48">
                  <c:v>5800</c:v>
                </c:pt>
                <c:pt idx="49">
                  <c:v>5900</c:v>
                </c:pt>
                <c:pt idx="50">
                  <c:v>6000</c:v>
                </c:pt>
                <c:pt idx="51">
                  <c:v>6100</c:v>
                </c:pt>
                <c:pt idx="52">
                  <c:v>6200</c:v>
                </c:pt>
                <c:pt idx="53">
                  <c:v>6300</c:v>
                </c:pt>
                <c:pt idx="54">
                  <c:v>6400</c:v>
                </c:pt>
                <c:pt idx="55">
                  <c:v>6500</c:v>
                </c:pt>
                <c:pt idx="56">
                  <c:v>6600</c:v>
                </c:pt>
                <c:pt idx="57">
                  <c:v>6700</c:v>
                </c:pt>
                <c:pt idx="58">
                  <c:v>6800</c:v>
                </c:pt>
                <c:pt idx="59">
                  <c:v>6900</c:v>
                </c:pt>
                <c:pt idx="60">
                  <c:v>7000</c:v>
                </c:pt>
              </c:numCache>
            </c:numRef>
          </c:cat>
          <c:val>
            <c:numRef>
              <c:f>'Dyno BSFC'!$C$5:$C$65</c:f>
              <c:numCache>
                <c:formatCode>0.00</c:formatCode>
                <c:ptCount val="61"/>
                <c:pt idx="0">
                  <c:v>0.68</c:v>
                </c:pt>
                <c:pt idx="1">
                  <c:v>0.86</c:v>
                </c:pt>
                <c:pt idx="2">
                  <c:v>1.03</c:v>
                </c:pt>
                <c:pt idx="3">
                  <c:v>1.2</c:v>
                </c:pt>
                <c:pt idx="4">
                  <c:v>1.39</c:v>
                </c:pt>
                <c:pt idx="5">
                  <c:v>1.56</c:v>
                </c:pt>
                <c:pt idx="6">
                  <c:v>1.9</c:v>
                </c:pt>
                <c:pt idx="7">
                  <c:v>2.2400000000000002</c:v>
                </c:pt>
                <c:pt idx="8">
                  <c:v>2.58</c:v>
                </c:pt>
                <c:pt idx="9">
                  <c:v>2.92</c:v>
                </c:pt>
                <c:pt idx="10">
                  <c:v>3.26</c:v>
                </c:pt>
                <c:pt idx="11">
                  <c:v>3.66</c:v>
                </c:pt>
                <c:pt idx="12">
                  <c:v>4.05</c:v>
                </c:pt>
                <c:pt idx="13">
                  <c:v>4.24</c:v>
                </c:pt>
                <c:pt idx="14">
                  <c:v>4.45</c:v>
                </c:pt>
                <c:pt idx="15">
                  <c:v>5.24</c:v>
                </c:pt>
                <c:pt idx="16">
                  <c:v>5.5419999999999998</c:v>
                </c:pt>
                <c:pt idx="17">
                  <c:v>5.9340000000000002</c:v>
                </c:pt>
                <c:pt idx="18">
                  <c:v>6.3259999999999996</c:v>
                </c:pt>
                <c:pt idx="19">
                  <c:v>6.718</c:v>
                </c:pt>
                <c:pt idx="20">
                  <c:v>7.17</c:v>
                </c:pt>
                <c:pt idx="21">
                  <c:v>7.5720000000000001</c:v>
                </c:pt>
                <c:pt idx="22">
                  <c:v>8.0340000000000007</c:v>
                </c:pt>
                <c:pt idx="23">
                  <c:v>8.4960000000000004</c:v>
                </c:pt>
                <c:pt idx="24">
                  <c:v>8.9580000000000002</c:v>
                </c:pt>
                <c:pt idx="25">
                  <c:v>9.2200000000000006</c:v>
                </c:pt>
                <c:pt idx="26">
                  <c:v>9.6359999999999992</c:v>
                </c:pt>
                <c:pt idx="27">
                  <c:v>9.8520000000000003</c:v>
                </c:pt>
                <c:pt idx="28">
                  <c:v>10.068</c:v>
                </c:pt>
                <c:pt idx="29">
                  <c:v>10.284000000000001</c:v>
                </c:pt>
                <c:pt idx="30">
                  <c:v>10.86</c:v>
                </c:pt>
                <c:pt idx="31">
                  <c:v>11.45</c:v>
                </c:pt>
                <c:pt idx="32">
                  <c:v>12.04</c:v>
                </c:pt>
                <c:pt idx="33">
                  <c:v>12.63</c:v>
                </c:pt>
                <c:pt idx="34">
                  <c:v>13.22</c:v>
                </c:pt>
                <c:pt idx="35">
                  <c:v>13.81</c:v>
                </c:pt>
                <c:pt idx="36">
                  <c:v>14.1</c:v>
                </c:pt>
                <c:pt idx="37">
                  <c:v>14.39</c:v>
                </c:pt>
                <c:pt idx="38">
                  <c:v>14.68</c:v>
                </c:pt>
                <c:pt idx="39">
                  <c:v>14.97</c:v>
                </c:pt>
                <c:pt idx="40">
                  <c:v>15.26</c:v>
                </c:pt>
                <c:pt idx="41">
                  <c:v>15.59</c:v>
                </c:pt>
                <c:pt idx="42">
                  <c:v>15.92</c:v>
                </c:pt>
                <c:pt idx="43">
                  <c:v>16.25</c:v>
                </c:pt>
                <c:pt idx="44">
                  <c:v>16.579999999999998</c:v>
                </c:pt>
                <c:pt idx="45">
                  <c:v>16.940000000000001</c:v>
                </c:pt>
                <c:pt idx="46">
                  <c:v>17.045000000000002</c:v>
                </c:pt>
                <c:pt idx="47">
                  <c:v>17.11</c:v>
                </c:pt>
                <c:pt idx="48">
                  <c:v>17.175000000000001</c:v>
                </c:pt>
                <c:pt idx="49">
                  <c:v>17.239999999999998</c:v>
                </c:pt>
                <c:pt idx="50">
                  <c:v>17.32</c:v>
                </c:pt>
                <c:pt idx="51">
                  <c:v>17.37</c:v>
                </c:pt>
                <c:pt idx="52">
                  <c:v>17.434999999999999</c:v>
                </c:pt>
                <c:pt idx="53">
                  <c:v>17.5</c:v>
                </c:pt>
                <c:pt idx="54">
                  <c:v>17.8</c:v>
                </c:pt>
                <c:pt idx="55">
                  <c:v>18</c:v>
                </c:pt>
                <c:pt idx="56">
                  <c:v>16.8</c:v>
                </c:pt>
                <c:pt idx="57">
                  <c:v>14</c:v>
                </c:pt>
                <c:pt idx="58">
                  <c:v>13.483333333333301</c:v>
                </c:pt>
                <c:pt idx="59">
                  <c:v>12.966666666666701</c:v>
                </c:pt>
                <c:pt idx="60">
                  <c:v>12.45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A55-4254-9A75-D82428C31636}"/>
            </c:ext>
          </c:extLst>
        </c:ser>
        <c:ser>
          <c:idx val="1"/>
          <c:order val="1"/>
          <c:tx>
            <c:v>Torque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'Dyno BSFC'!$B$5:$B$65</c:f>
              <c:numCache>
                <c:formatCode>General</c:formatCode>
                <c:ptCount val="61"/>
                <c:pt idx="0">
                  <c:v>1000</c:v>
                </c:pt>
                <c:pt idx="1">
                  <c:v>1100</c:v>
                </c:pt>
                <c:pt idx="2">
                  <c:v>1200</c:v>
                </c:pt>
                <c:pt idx="3">
                  <c:v>1300</c:v>
                </c:pt>
                <c:pt idx="4">
                  <c:v>1400</c:v>
                </c:pt>
                <c:pt idx="5">
                  <c:v>1500</c:v>
                </c:pt>
                <c:pt idx="6">
                  <c:v>1600</c:v>
                </c:pt>
                <c:pt idx="7">
                  <c:v>1700</c:v>
                </c:pt>
                <c:pt idx="8">
                  <c:v>1800</c:v>
                </c:pt>
                <c:pt idx="9">
                  <c:v>1900</c:v>
                </c:pt>
                <c:pt idx="10">
                  <c:v>2000</c:v>
                </c:pt>
                <c:pt idx="11">
                  <c:v>2100</c:v>
                </c:pt>
                <c:pt idx="12">
                  <c:v>2200</c:v>
                </c:pt>
                <c:pt idx="13">
                  <c:v>2300</c:v>
                </c:pt>
                <c:pt idx="14">
                  <c:v>2400</c:v>
                </c:pt>
                <c:pt idx="15">
                  <c:v>2500</c:v>
                </c:pt>
                <c:pt idx="16">
                  <c:v>2600</c:v>
                </c:pt>
                <c:pt idx="17">
                  <c:v>2700</c:v>
                </c:pt>
                <c:pt idx="18">
                  <c:v>2800</c:v>
                </c:pt>
                <c:pt idx="19">
                  <c:v>2900</c:v>
                </c:pt>
                <c:pt idx="20">
                  <c:v>3000</c:v>
                </c:pt>
                <c:pt idx="21">
                  <c:v>3100</c:v>
                </c:pt>
                <c:pt idx="22">
                  <c:v>3200</c:v>
                </c:pt>
                <c:pt idx="23">
                  <c:v>3300</c:v>
                </c:pt>
                <c:pt idx="24">
                  <c:v>3400</c:v>
                </c:pt>
                <c:pt idx="25">
                  <c:v>3500</c:v>
                </c:pt>
                <c:pt idx="26">
                  <c:v>3600</c:v>
                </c:pt>
                <c:pt idx="27">
                  <c:v>3700</c:v>
                </c:pt>
                <c:pt idx="28">
                  <c:v>3800</c:v>
                </c:pt>
                <c:pt idx="29">
                  <c:v>3900</c:v>
                </c:pt>
                <c:pt idx="30">
                  <c:v>4000</c:v>
                </c:pt>
                <c:pt idx="31">
                  <c:v>4100</c:v>
                </c:pt>
                <c:pt idx="32">
                  <c:v>4200</c:v>
                </c:pt>
                <c:pt idx="33">
                  <c:v>4300</c:v>
                </c:pt>
                <c:pt idx="34">
                  <c:v>4400</c:v>
                </c:pt>
                <c:pt idx="35">
                  <c:v>4500</c:v>
                </c:pt>
                <c:pt idx="36">
                  <c:v>4600</c:v>
                </c:pt>
                <c:pt idx="37">
                  <c:v>4700</c:v>
                </c:pt>
                <c:pt idx="38">
                  <c:v>4800</c:v>
                </c:pt>
                <c:pt idx="39">
                  <c:v>4900</c:v>
                </c:pt>
                <c:pt idx="40">
                  <c:v>5000</c:v>
                </c:pt>
                <c:pt idx="41">
                  <c:v>5100</c:v>
                </c:pt>
                <c:pt idx="42">
                  <c:v>5200</c:v>
                </c:pt>
                <c:pt idx="43">
                  <c:v>5300</c:v>
                </c:pt>
                <c:pt idx="44">
                  <c:v>5400</c:v>
                </c:pt>
                <c:pt idx="45">
                  <c:v>5500</c:v>
                </c:pt>
                <c:pt idx="46">
                  <c:v>5600</c:v>
                </c:pt>
                <c:pt idx="47">
                  <c:v>5700</c:v>
                </c:pt>
                <c:pt idx="48">
                  <c:v>5800</c:v>
                </c:pt>
                <c:pt idx="49">
                  <c:v>5900</c:v>
                </c:pt>
                <c:pt idx="50">
                  <c:v>6000</c:v>
                </c:pt>
                <c:pt idx="51">
                  <c:v>6100</c:v>
                </c:pt>
                <c:pt idx="52">
                  <c:v>6200</c:v>
                </c:pt>
                <c:pt idx="53">
                  <c:v>6300</c:v>
                </c:pt>
                <c:pt idx="54">
                  <c:v>6400</c:v>
                </c:pt>
                <c:pt idx="55">
                  <c:v>6500</c:v>
                </c:pt>
                <c:pt idx="56">
                  <c:v>6600</c:v>
                </c:pt>
                <c:pt idx="57">
                  <c:v>6700</c:v>
                </c:pt>
                <c:pt idx="58">
                  <c:v>6800</c:v>
                </c:pt>
                <c:pt idx="59">
                  <c:v>6900</c:v>
                </c:pt>
                <c:pt idx="60">
                  <c:v>7000</c:v>
                </c:pt>
              </c:numCache>
            </c:numRef>
          </c:cat>
          <c:val>
            <c:numRef>
              <c:f>'Dyno BSFC'!$D$5:$D$65</c:f>
              <c:numCache>
                <c:formatCode>0.00</c:formatCode>
                <c:ptCount val="61"/>
                <c:pt idx="0">
                  <c:v>4.8463600000000007</c:v>
                </c:pt>
                <c:pt idx="1">
                  <c:v>5.5720181818181818</c:v>
                </c:pt>
                <c:pt idx="2">
                  <c:v>6.1173416666666673</c:v>
                </c:pt>
                <c:pt idx="3">
                  <c:v>6.5787692307692307</c:v>
                </c:pt>
                <c:pt idx="4">
                  <c:v>7.0760928571428563</c:v>
                </c:pt>
                <c:pt idx="5">
                  <c:v>7.4120800000000004</c:v>
                </c:pt>
                <c:pt idx="6">
                  <c:v>8.4633124999999989</c:v>
                </c:pt>
                <c:pt idx="7">
                  <c:v>9.3908705882352947</c:v>
                </c:pt>
                <c:pt idx="8">
                  <c:v>10.215366666666666</c:v>
                </c:pt>
                <c:pt idx="9">
                  <c:v>10.953073684210526</c:v>
                </c:pt>
                <c:pt idx="10">
                  <c:v>11.617009999999999</c:v>
                </c:pt>
                <c:pt idx="11">
                  <c:v>12.421342857142857</c:v>
                </c:pt>
                <c:pt idx="12">
                  <c:v>13.120159090909091</c:v>
                </c:pt>
                <c:pt idx="13">
                  <c:v>13.138469565217394</c:v>
                </c:pt>
                <c:pt idx="14">
                  <c:v>13.214645833333334</c:v>
                </c:pt>
                <c:pt idx="15">
                  <c:v>14.938192000000001</c:v>
                </c:pt>
                <c:pt idx="16">
                  <c:v>15.191474615384614</c:v>
                </c:pt>
                <c:pt idx="17">
                  <c:v>15.663562222222223</c:v>
                </c:pt>
                <c:pt idx="18">
                  <c:v>16.101929285714284</c:v>
                </c:pt>
                <c:pt idx="19">
                  <c:v>16.510064137931035</c:v>
                </c:pt>
                <c:pt idx="20">
                  <c:v>17.033529999999999</c:v>
                </c:pt>
                <c:pt idx="21">
                  <c:v>17.408272258064518</c:v>
                </c:pt>
                <c:pt idx="22">
                  <c:v>17.893224375000003</c:v>
                </c:pt>
                <c:pt idx="23">
                  <c:v>18.348785454545457</c:v>
                </c:pt>
                <c:pt idx="24">
                  <c:v>18.777548823529415</c:v>
                </c:pt>
                <c:pt idx="25">
                  <c:v>18.774554285714288</c:v>
                </c:pt>
                <c:pt idx="26">
                  <c:v>19.076603333333331</c:v>
                </c:pt>
                <c:pt idx="27">
                  <c:v>18.977082162162162</c:v>
                </c:pt>
                <c:pt idx="28">
                  <c:v>18.882798947368421</c:v>
                </c:pt>
                <c:pt idx="29">
                  <c:v>18.79335076923077</c:v>
                </c:pt>
                <c:pt idx="30">
                  <c:v>19.349805</c:v>
                </c:pt>
                <c:pt idx="31">
                  <c:v>19.903451219512192</c:v>
                </c:pt>
                <c:pt idx="32">
                  <c:v>20.430733333333329</c:v>
                </c:pt>
                <c:pt idx="33">
                  <c:v>20.933490697674422</c:v>
                </c:pt>
                <c:pt idx="34">
                  <c:v>21.413395454545455</c:v>
                </c:pt>
                <c:pt idx="35">
                  <c:v>21.871971111111112</c:v>
                </c:pt>
                <c:pt idx="36">
                  <c:v>21.845804347826085</c:v>
                </c:pt>
                <c:pt idx="37">
                  <c:v>21.820751063829785</c:v>
                </c:pt>
                <c:pt idx="38">
                  <c:v>21.796741666666666</c:v>
                </c:pt>
                <c:pt idx="39">
                  <c:v>21.773712244897961</c:v>
                </c:pt>
                <c:pt idx="40">
                  <c:v>21.751604</c:v>
                </c:pt>
                <c:pt idx="41">
                  <c:v>21.786260784313725</c:v>
                </c:pt>
                <c:pt idx="42">
                  <c:v>21.819584615384613</c:v>
                </c:pt>
                <c:pt idx="43">
                  <c:v>21.851650943396226</c:v>
                </c:pt>
                <c:pt idx="44">
                  <c:v>21.882529629629627</c:v>
                </c:pt>
                <c:pt idx="45">
                  <c:v>21.951160000000002</c:v>
                </c:pt>
                <c:pt idx="46">
                  <c:v>21.69280625</c:v>
                </c:pt>
                <c:pt idx="47">
                  <c:v>21.393503508771929</c:v>
                </c:pt>
                <c:pt idx="48">
                  <c:v>21.10452155172414</c:v>
                </c:pt>
                <c:pt idx="49">
                  <c:v>20.825335593220338</c:v>
                </c:pt>
                <c:pt idx="50">
                  <c:v>20.573273333333333</c:v>
                </c:pt>
                <c:pt idx="51">
                  <c:v>20.294424590163935</c:v>
                </c:pt>
                <c:pt idx="52">
                  <c:v>20.04181370967742</c:v>
                </c:pt>
                <c:pt idx="53">
                  <c:v>19.797222222222221</c:v>
                </c:pt>
                <c:pt idx="54">
                  <c:v>19.82196875</c:v>
                </c:pt>
                <c:pt idx="55">
                  <c:v>19.736307692307694</c:v>
                </c:pt>
                <c:pt idx="56">
                  <c:v>18.141454545454547</c:v>
                </c:pt>
                <c:pt idx="57">
                  <c:v>14.89223880597015</c:v>
                </c:pt>
                <c:pt idx="58">
                  <c:v>14.13172303921565</c:v>
                </c:pt>
                <c:pt idx="59">
                  <c:v>13.393251207729504</c:v>
                </c:pt>
                <c:pt idx="60">
                  <c:v>12.675878571428571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A55-4254-9A75-D82428C316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28267040"/>
        <c:axId val="1328266208"/>
      </c:lineChart>
      <c:catAx>
        <c:axId val="13282670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8266208"/>
        <c:crosses val="autoZero"/>
        <c:auto val="1"/>
        <c:lblAlgn val="ctr"/>
        <c:lblOffset val="100"/>
        <c:noMultiLvlLbl val="0"/>
      </c:catAx>
      <c:valAx>
        <c:axId val="1328266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HP</a:t>
                </a:r>
                <a:r>
                  <a:rPr lang="en-IN" baseline="0"/>
                  <a:t> , Nm</a:t>
                </a:r>
                <a:endParaRPr lang="en-IN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8267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POWER,TORQUE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Power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'Lap Simulation'!$O$5:$O$1291</c:f>
              <c:numCache>
                <c:formatCode>0.0</c:formatCode>
                <c:ptCount val="1287"/>
                <c:pt idx="0">
                  <c:v>0</c:v>
                </c:pt>
                <c:pt idx="1">
                  <c:v>0.74781358989262492</c:v>
                </c:pt>
                <c:pt idx="2">
                  <c:v>1.2768471659923264</c:v>
                </c:pt>
                <c:pt idx="3">
                  <c:v>1.7090050326804116</c:v>
                </c:pt>
                <c:pt idx="4">
                  <c:v>2.0834412131725095</c:v>
                </c:pt>
                <c:pt idx="5">
                  <c:v>2.418504995982711</c:v>
                </c:pt>
                <c:pt idx="6">
                  <c:v>2.7245191308273347</c:v>
                </c:pt>
                <c:pt idx="7">
                  <c:v>3.0079666436867147</c:v>
                </c:pt>
                <c:pt idx="8">
                  <c:v>3.2732323885490002</c:v>
                </c:pt>
                <c:pt idx="9">
                  <c:v>3.5234450826077293</c:v>
                </c:pt>
                <c:pt idx="10">
                  <c:v>3.7609294125169606</c:v>
                </c:pt>
                <c:pt idx="11">
                  <c:v>3.9874683797670611</c:v>
                </c:pt>
                <c:pt idx="12">
                  <c:v>4.2044649510472034</c:v>
                </c:pt>
                <c:pt idx="13">
                  <c:v>4.4130465488222921</c:v>
                </c:pt>
                <c:pt idx="14">
                  <c:v>4.614135289838539</c:v>
                </c:pt>
                <c:pt idx="15">
                  <c:v>4.8084967646127135</c:v>
                </c:pt>
                <c:pt idx="16">
                  <c:v>4.9967748623601951</c:v>
                </c:pt>
                <c:pt idx="17">
                  <c:v>5.1795172293264615</c:v>
                </c:pt>
                <c:pt idx="18">
                  <c:v>5.3571942661814749</c:v>
                </c:pt>
                <c:pt idx="19">
                  <c:v>5.5302135616575194</c:v>
                </c:pt>
                <c:pt idx="20">
                  <c:v>5.6989310345597533</c:v>
                </c:pt>
                <c:pt idx="21">
                  <c:v>5.8636596573951572</c:v>
                </c:pt>
                <c:pt idx="22">
                  <c:v>6.0246763736640494</c:v>
                </c:pt>
                <c:pt idx="23">
                  <c:v>6.1822276458451997</c:v>
                </c:pt>
                <c:pt idx="24">
                  <c:v>6.3365339514058734</c:v>
                </c:pt>
                <c:pt idx="25">
                  <c:v>6.487793460769117</c:v>
                </c:pt>
                <c:pt idx="26">
                  <c:v>6.6361850720800888</c:v>
                </c:pt>
                <c:pt idx="27">
                  <c:v>6.7818709351013169</c:v>
                </c:pt>
                <c:pt idx="28">
                  <c:v>6.9249985655518813</c:v>
                </c:pt>
                <c:pt idx="29">
                  <c:v>7.0657026282863065</c:v>
                </c:pt>
                <c:pt idx="30">
                  <c:v>7.2041064505709977</c:v>
                </c:pt>
                <c:pt idx="31">
                  <c:v>7.3403233137603427</c:v>
                </c:pt>
                <c:pt idx="32">
                  <c:v>7.4744575617809064</c:v>
                </c:pt>
                <c:pt idx="33">
                  <c:v>7.6066055572052864</c:v>
                </c:pt>
                <c:pt idx="34">
                  <c:v>7.7368565097660218</c:v>
                </c:pt>
                <c:pt idx="35">
                  <c:v>7.8652931975094669</c:v>
                </c:pt>
                <c:pt idx="36">
                  <c:v>7.9919925971151384</c:v>
                </c:pt>
                <c:pt idx="37">
                  <c:v>8.1170264369818241</c:v>
                </c:pt>
                <c:pt idx="38">
                  <c:v>8.2404616843387579</c:v>
                </c:pt>
                <c:pt idx="39">
                  <c:v>8.3623609757508319</c:v>
                </c:pt>
                <c:pt idx="40">
                  <c:v>8.4827829988541357</c:v>
                </c:pt>
                <c:pt idx="41">
                  <c:v>8.60178283190759</c:v>
                </c:pt>
                <c:pt idx="42">
                  <c:v>8.7194122467206867</c:v>
                </c:pt>
                <c:pt idx="43">
                  <c:v>8.8357199796716124</c:v>
                </c:pt>
                <c:pt idx="44">
                  <c:v>8.9507519748292985</c:v>
                </c:pt>
                <c:pt idx="45">
                  <c:v>9.064551602609777</c:v>
                </c:pt>
                <c:pt idx="46">
                  <c:v>9.177159856909574</c:v>
                </c:pt>
                <c:pt idx="47">
                  <c:v>9.2886155332496134</c:v>
                </c:pt>
                <c:pt idx="48">
                  <c:v>9.3989553901180312</c:v>
                </c:pt>
                <c:pt idx="49">
                  <c:v>9.5082142954084521</c:v>
                </c:pt>
                <c:pt idx="50">
                  <c:v>9.616425359602319</c:v>
                </c:pt>
                <c:pt idx="51">
                  <c:v>9.7236200571326865</c:v>
                </c:pt>
                <c:pt idx="52">
                  <c:v>9.8298283371862212</c:v>
                </c:pt>
                <c:pt idx="53">
                  <c:v>9.9350787250452743</c:v>
                </c:pt>
                <c:pt idx="54">
                  <c:v>10.039398414938528</c:v>
                </c:pt>
                <c:pt idx="55">
                  <c:v>10.142813355253752</c:v>
                </c:pt>
                <c:pt idx="56">
                  <c:v>10.245348326866576</c:v>
                </c:pt>
                <c:pt idx="57">
                  <c:v>10.347027015252875</c:v>
                </c:pt>
                <c:pt idx="58">
                  <c:v>10.447872076977111</c:v>
                </c:pt>
                <c:pt idx="59">
                  <c:v>10.547905201083475</c:v>
                </c:pt>
                <c:pt idx="60">
                  <c:v>10.647147165859296</c:v>
                </c:pt>
                <c:pt idx="61">
                  <c:v>10.745617891389944</c:v>
                </c:pt>
                <c:pt idx="62">
                  <c:v>10.843336488280295</c:v>
                </c:pt>
                <c:pt idx="63">
                  <c:v>10.940321302878985</c:v>
                </c:pt>
                <c:pt idx="64">
                  <c:v>11.036589959307333</c:v>
                </c:pt>
                <c:pt idx="65">
                  <c:v>11.13215939856455</c:v>
                </c:pt>
                <c:pt idx="66">
                  <c:v>11.227045914953937</c:v>
                </c:pt>
                <c:pt idx="67">
                  <c:v>11.321265190050973</c:v>
                </c:pt>
                <c:pt idx="68">
                  <c:v>11.41483232441297</c:v>
                </c:pt>
                <c:pt idx="69">
                  <c:v>11.507761867211086</c:v>
                </c:pt>
                <c:pt idx="70">
                  <c:v>11.600067843948636</c:v>
                </c:pt>
                <c:pt idx="71">
                  <c:v>11.691763782414576</c:v>
                </c:pt>
                <c:pt idx="72">
                  <c:v>11.782862737007525</c:v>
                </c:pt>
                <c:pt idx="73">
                  <c:v>11.873377311553611</c:v>
                </c:pt>
                <c:pt idx="74">
                  <c:v>11.963319680730535</c:v>
                </c:pt>
                <c:pt idx="75">
                  <c:v>12.052701610200492</c:v>
                </c:pt>
                <c:pt idx="76">
                  <c:v>12.141534475545738</c:v>
                </c:pt>
                <c:pt idx="77">
                  <c:v>12.2298292800927</c:v>
                </c:pt>
                <c:pt idx="78">
                  <c:v>12.31759667170329</c:v>
                </c:pt>
                <c:pt idx="79">
                  <c:v>12.404846958605614</c:v>
                </c:pt>
                <c:pt idx="80">
                  <c:v>12.491590124330369</c:v>
                </c:pt>
                <c:pt idx="81">
                  <c:v>12.577835841813906</c:v>
                </c:pt>
                <c:pt idx="82">
                  <c:v>12.663593486724043</c:v>
                </c:pt>
                <c:pt idx="83">
                  <c:v>12.74887215006034</c:v>
                </c:pt>
                <c:pt idx="84">
                  <c:v>12.833680650076523</c:v>
                </c:pt>
                <c:pt idx="85">
                  <c:v>12.918027543569083</c:v>
                </c:pt>
                <c:pt idx="86">
                  <c:v>13.001921136572722</c:v>
                </c:pt>
                <c:pt idx="87">
                  <c:v>13.0853694945003</c:v>
                </c:pt>
                <c:pt idx="88">
                  <c:v>13.168380451762122</c:v>
                </c:pt>
                <c:pt idx="89">
                  <c:v>13.250961620896854</c:v>
                </c:pt>
                <c:pt idx="90">
                  <c:v>13.333120401244033</c:v>
                </c:pt>
                <c:pt idx="91">
                  <c:v>13.414863987185958</c:v>
                </c:pt>
                <c:pt idx="92">
                  <c:v>13.496199375984819</c:v>
                </c:pt>
                <c:pt idx="93">
                  <c:v>13.577133375239068</c:v>
                </c:pt>
                <c:pt idx="94">
                  <c:v>13.657672609981404</c:v>
                </c:pt>
                <c:pt idx="95">
                  <c:v>13.737823529439185</c:v>
                </c:pt>
                <c:pt idx="96">
                  <c:v>13.817592413476673</c:v>
                </c:pt>
                <c:pt idx="97">
                  <c:v>13.896985378737229</c:v>
                </c:pt>
                <c:pt idx="98">
                  <c:v>13.976008384502338</c:v>
                </c:pt>
                <c:pt idx="99">
                  <c:v>14.05466723828326</c:v>
                </c:pt>
                <c:pt idx="100">
                  <c:v>14.132967601160065</c:v>
                </c:pt>
                <c:pt idx="101">
                  <c:v>14.210914992881849</c:v>
                </c:pt>
                <c:pt idx="102">
                  <c:v>14.288514796741053</c:v>
                </c:pt>
                <c:pt idx="103">
                  <c:v>14.365772264233998</c:v>
                </c:pt>
                <c:pt idx="104">
                  <c:v>14.442692519518962</c:v>
                </c:pt>
                <c:pt idx="105">
                  <c:v>14.519280563682461</c:v>
                </c:pt>
                <c:pt idx="106">
                  <c:v>14.595541278823694</c:v>
                </c:pt>
                <c:pt idx="107">
                  <c:v>14.67147943196656</c:v>
                </c:pt>
                <c:pt idx="108">
                  <c:v>14.747237007724136</c:v>
                </c:pt>
                <c:pt idx="109">
                  <c:v>14.822994583481712</c:v>
                </c:pt>
                <c:pt idx="110">
                  <c:v>14.898752159239288</c:v>
                </c:pt>
                <c:pt idx="111">
                  <c:v>14.974509734996865</c:v>
                </c:pt>
                <c:pt idx="112">
                  <c:v>15.050267310754441</c:v>
                </c:pt>
                <c:pt idx="113">
                  <c:v>15.126024886512017</c:v>
                </c:pt>
                <c:pt idx="114">
                  <c:v>15.201782462269593</c:v>
                </c:pt>
                <c:pt idx="115">
                  <c:v>15.277540038027169</c:v>
                </c:pt>
                <c:pt idx="116">
                  <c:v>15.353297613784745</c:v>
                </c:pt>
                <c:pt idx="117">
                  <c:v>15.429055189542321</c:v>
                </c:pt>
                <c:pt idx="118">
                  <c:v>15.504812765299897</c:v>
                </c:pt>
                <c:pt idx="119">
                  <c:v>15.580570341057474</c:v>
                </c:pt>
                <c:pt idx="120">
                  <c:v>15.65632791681505</c:v>
                </c:pt>
                <c:pt idx="121">
                  <c:v>15.732085492572626</c:v>
                </c:pt>
                <c:pt idx="122">
                  <c:v>15.807843068330202</c:v>
                </c:pt>
                <c:pt idx="123">
                  <c:v>15.883600644087778</c:v>
                </c:pt>
                <c:pt idx="124">
                  <c:v>15.959358219845354</c:v>
                </c:pt>
                <c:pt idx="125">
                  <c:v>16.03511579560293</c:v>
                </c:pt>
                <c:pt idx="126">
                  <c:v>16.110873371360505</c:v>
                </c:pt>
                <c:pt idx="127">
                  <c:v>16.186630947118079</c:v>
                </c:pt>
                <c:pt idx="128">
                  <c:v>16.262388522875654</c:v>
                </c:pt>
                <c:pt idx="129">
                  <c:v>16.338563339224848</c:v>
                </c:pt>
                <c:pt idx="130">
                  <c:v>16.415163419205282</c:v>
                </c:pt>
                <c:pt idx="131">
                  <c:v>16.492197038545271</c:v>
                </c:pt>
                <c:pt idx="132">
                  <c:v>16.569672736902511</c:v>
                </c:pt>
                <c:pt idx="133">
                  <c:v>16.647599329755106</c:v>
                </c:pt>
                <c:pt idx="134">
                  <c:v>16.725985920989494</c:v>
                </c:pt>
                <c:pt idx="135">
                  <c:v>16.804841916235826</c:v>
                </c:pt>
                <c:pt idx="136">
                  <c:v>16.884177037005749</c:v>
                </c:pt>
                <c:pt idx="137">
                  <c:v>16.96400133569233</c:v>
                </c:pt>
                <c:pt idx="138">
                  <c:v>17.044325211497274</c:v>
                </c:pt>
                <c:pt idx="139">
                  <c:v>17.125159427356405</c:v>
                </c:pt>
                <c:pt idx="140">
                  <c:v>17.206515127940921</c:v>
                </c:pt>
                <c:pt idx="141">
                  <c:v>17.288403858819166</c:v>
                </c:pt>
                <c:pt idx="142">
                  <c:v>17.370837586871602</c:v>
                </c:pt>
                <c:pt idx="143">
                  <c:v>17.453828722060639</c:v>
                </c:pt>
                <c:pt idx="144">
                  <c:v>17.537390140666734</c:v>
                </c:pt>
                <c:pt idx="145">
                  <c:v>17.62153521011329</c:v>
                </c:pt>
                <c:pt idx="146">
                  <c:v>17.706277815515104</c:v>
                </c:pt>
                <c:pt idx="147">
                  <c:v>17.791632388098808</c:v>
                </c:pt>
                <c:pt idx="148">
                  <c:v>17.877613935659152</c:v>
                </c:pt>
                <c:pt idx="149">
                  <c:v>17.964238075232149</c:v>
                </c:pt>
                <c:pt idx="150">
                  <c:v>18.051521068185473</c:v>
                </c:pt>
                <c:pt idx="151">
                  <c:v>18.139479857948189</c:v>
                </c:pt>
                <c:pt idx="152">
                  <c:v>18.228132110626508</c:v>
                </c:pt>
                <c:pt idx="153">
                  <c:v>18.31749625877989</c:v>
                </c:pt>
                <c:pt idx="154">
                  <c:v>18.407591548663227</c:v>
                </c:pt>
                <c:pt idx="155">
                  <c:v>18.498438091276345</c:v>
                </c:pt>
                <c:pt idx="156">
                  <c:v>18.590056917602581</c:v>
                </c:pt>
                <c:pt idx="157">
                  <c:v>18.682470038464139</c:v>
                </c:pt>
                <c:pt idx="158">
                  <c:v>18.775700509474596</c:v>
                </c:pt>
                <c:pt idx="159">
                  <c:v>18.869772501629093</c:v>
                </c:pt>
                <c:pt idx="160">
                  <c:v>18.964711378141761</c:v>
                </c:pt>
                <c:pt idx="161">
                  <c:v>19.060543778219472</c:v>
                </c:pt>
                <c:pt idx="162">
                  <c:v>19.157297708552534</c:v>
                </c:pt>
                <c:pt idx="163">
                  <c:v>19.255002643408989</c:v>
                </c:pt>
                <c:pt idx="164">
                  <c:v>19.353689634342132</c:v>
                </c:pt>
                <c:pt idx="165">
                  <c:v>19.452377091166369</c:v>
                </c:pt>
                <c:pt idx="166">
                  <c:v>19.551064547990606</c:v>
                </c:pt>
                <c:pt idx="167">
                  <c:v>19.649752004814843</c:v>
                </c:pt>
                <c:pt idx="168">
                  <c:v>19.74843946163908</c:v>
                </c:pt>
                <c:pt idx="169">
                  <c:v>19.847126918463317</c:v>
                </c:pt>
                <c:pt idx="170">
                  <c:v>19.945814375287554</c:v>
                </c:pt>
                <c:pt idx="171">
                  <c:v>20.044501832111791</c:v>
                </c:pt>
                <c:pt idx="172">
                  <c:v>20.143189288936028</c:v>
                </c:pt>
                <c:pt idx="173">
                  <c:v>20.241876745760266</c:v>
                </c:pt>
                <c:pt idx="174">
                  <c:v>20.340564202584503</c:v>
                </c:pt>
                <c:pt idx="175">
                  <c:v>20.43925165940874</c:v>
                </c:pt>
                <c:pt idx="176">
                  <c:v>20.537939116232977</c:v>
                </c:pt>
                <c:pt idx="177">
                  <c:v>20.636626573057214</c:v>
                </c:pt>
                <c:pt idx="178">
                  <c:v>20.735314029881451</c:v>
                </c:pt>
                <c:pt idx="179">
                  <c:v>20.834001486705688</c:v>
                </c:pt>
                <c:pt idx="180">
                  <c:v>20.932688943529925</c:v>
                </c:pt>
                <c:pt idx="181">
                  <c:v>21.031376400354162</c:v>
                </c:pt>
                <c:pt idx="182">
                  <c:v>21.130063857178399</c:v>
                </c:pt>
                <c:pt idx="183">
                  <c:v>21.228751314002636</c:v>
                </c:pt>
                <c:pt idx="184">
                  <c:v>21.327438770826873</c:v>
                </c:pt>
                <c:pt idx="185">
                  <c:v>21.42612622765111</c:v>
                </c:pt>
                <c:pt idx="186">
                  <c:v>21.524813684475347</c:v>
                </c:pt>
                <c:pt idx="187">
                  <c:v>21.623501141299585</c:v>
                </c:pt>
                <c:pt idx="188">
                  <c:v>21.722188598123822</c:v>
                </c:pt>
                <c:pt idx="189">
                  <c:v>21.820876054948059</c:v>
                </c:pt>
                <c:pt idx="190">
                  <c:v>21.919563511772296</c:v>
                </c:pt>
                <c:pt idx="191">
                  <c:v>22.018250968596533</c:v>
                </c:pt>
                <c:pt idx="192">
                  <c:v>22.11693842542077</c:v>
                </c:pt>
                <c:pt idx="193">
                  <c:v>22.215625882245007</c:v>
                </c:pt>
                <c:pt idx="194">
                  <c:v>22.314313339069244</c:v>
                </c:pt>
                <c:pt idx="195">
                  <c:v>22.413000795893481</c:v>
                </c:pt>
                <c:pt idx="196">
                  <c:v>22.511688252717718</c:v>
                </c:pt>
                <c:pt idx="197">
                  <c:v>22.610375709541955</c:v>
                </c:pt>
                <c:pt idx="198">
                  <c:v>22.709063166366192</c:v>
                </c:pt>
                <c:pt idx="199">
                  <c:v>22.807750623190429</c:v>
                </c:pt>
                <c:pt idx="200">
                  <c:v>22.906438080014667</c:v>
                </c:pt>
                <c:pt idx="201">
                  <c:v>23.005125536838904</c:v>
                </c:pt>
                <c:pt idx="202">
                  <c:v>23.103812993663141</c:v>
                </c:pt>
                <c:pt idx="203">
                  <c:v>23.202500450487378</c:v>
                </c:pt>
                <c:pt idx="204">
                  <c:v>23.301187907311615</c:v>
                </c:pt>
                <c:pt idx="205">
                  <c:v>23.399875364135852</c:v>
                </c:pt>
                <c:pt idx="206">
                  <c:v>23.498562820960089</c:v>
                </c:pt>
                <c:pt idx="207">
                  <c:v>23.597250277784326</c:v>
                </c:pt>
                <c:pt idx="208">
                  <c:v>23.695937734608563</c:v>
                </c:pt>
                <c:pt idx="209">
                  <c:v>23.7946251914328</c:v>
                </c:pt>
                <c:pt idx="210">
                  <c:v>23.893312648257037</c:v>
                </c:pt>
                <c:pt idx="211">
                  <c:v>23.992000105081274</c:v>
                </c:pt>
                <c:pt idx="212">
                  <c:v>24.089930093445698</c:v>
                </c:pt>
                <c:pt idx="213">
                  <c:v>24.187121172022689</c:v>
                </c:pt>
                <c:pt idx="214">
                  <c:v>24.283591165647081</c:v>
                </c:pt>
                <c:pt idx="215">
                  <c:v>24.379357205224505</c:v>
                </c:pt>
                <c:pt idx="216">
                  <c:v>24.474435764893872</c:v>
                </c:pt>
                <c:pt idx="217">
                  <c:v>24.568842696671378</c:v>
                </c:pt>
                <c:pt idx="218">
                  <c:v>24.662593262781453</c:v>
                </c:pt>
                <c:pt idx="219">
                  <c:v>24.75570216586059</c:v>
                </c:pt>
                <c:pt idx="220">
                  <c:v>24.848183577202605</c:v>
                </c:pt>
                <c:pt idx="221">
                  <c:v>24.940051163198266</c:v>
                </c:pt>
                <c:pt idx="222">
                  <c:v>25.031318110108391</c:v>
                </c:pt>
                <c:pt idx="223">
                  <c:v>25.12199714729692</c:v>
                </c:pt>
                <c:pt idx="224">
                  <c:v>25.212100569039414</c:v>
                </c:pt>
                <c:pt idx="225">
                  <c:v>25.301640255012206</c:v>
                </c:pt>
                <c:pt idx="226">
                  <c:v>25.390627689558471</c:v>
                </c:pt>
                <c:pt idx="227">
                  <c:v>25.479073979819226</c:v>
                </c:pt>
                <c:pt idx="228">
                  <c:v>25.56698987280992</c:v>
                </c:pt>
                <c:pt idx="229">
                  <c:v>25.654385771516562</c:v>
                </c:pt>
                <c:pt idx="230">
                  <c:v>25.741271750079324</c:v>
                </c:pt>
                <c:pt idx="231">
                  <c:v>25.827657568126011</c:v>
                </c:pt>
                <c:pt idx="232">
                  <c:v>25.913552684312847</c:v>
                </c:pt>
                <c:pt idx="233">
                  <c:v>25.998966269125493</c:v>
                </c:pt>
                <c:pt idx="234">
                  <c:v>26.083907216989068</c:v>
                </c:pt>
                <c:pt idx="235">
                  <c:v>26.168384157732209</c:v>
                </c:pt>
                <c:pt idx="236">
                  <c:v>26.252405467446774</c:v>
                </c:pt>
                <c:pt idx="237">
                  <c:v>26.335979278781668</c:v>
                </c:pt>
                <c:pt idx="238">
                  <c:v>26.41911349070638</c:v>
                </c:pt>
                <c:pt idx="239">
                  <c:v>26.501815777777256</c:v>
                </c:pt>
                <c:pt idx="240">
                  <c:v>26.584093598937088</c:v>
                </c:pt>
                <c:pt idx="241">
                  <c:v>26.665954205876414</c:v>
                </c:pt>
                <c:pt idx="242">
                  <c:v>26.747404650982904</c:v>
                </c:pt>
                <c:pt idx="243">
                  <c:v>26.82845179490338</c:v>
                </c:pt>
                <c:pt idx="244">
                  <c:v>26.909102313741233</c:v>
                </c:pt>
                <c:pt idx="245">
                  <c:v>26.989362705910551</c:v>
                </c:pt>
                <c:pt idx="246">
                  <c:v>27.069239298666687</c:v>
                </c:pt>
                <c:pt idx="247">
                  <c:v>27.148738254331771</c:v>
                </c:pt>
                <c:pt idx="248">
                  <c:v>27.227865576232393</c:v>
                </c:pt>
                <c:pt idx="249">
                  <c:v>27.306627114365529</c:v>
                </c:pt>
                <c:pt idx="250">
                  <c:v>27.385028570807773</c:v>
                </c:pt>
                <c:pt idx="251">
                  <c:v>27.463075504881925</c:v>
                </c:pt>
                <c:pt idx="252">
                  <c:v>27.540773338094105</c:v>
                </c:pt>
                <c:pt idx="253">
                  <c:v>27.61812735885373</c:v>
                </c:pt>
                <c:pt idx="254">
                  <c:v>27.695142726987896</c:v>
                </c:pt>
                <c:pt idx="255">
                  <c:v>27.771824478060996</c:v>
                </c:pt>
                <c:pt idx="256">
                  <c:v>27.848177527509769</c:v>
                </c:pt>
                <c:pt idx="257">
                  <c:v>27.924206674603276</c:v>
                </c:pt>
                <c:pt idx="258">
                  <c:v>27.999964250360851</c:v>
                </c:pt>
                <c:pt idx="259">
                  <c:v>28.075721826118425</c:v>
                </c:pt>
                <c:pt idx="260">
                  <c:v>28.151479401875999</c:v>
                </c:pt>
                <c:pt idx="261">
                  <c:v>28.227236977633574</c:v>
                </c:pt>
                <c:pt idx="262">
                  <c:v>28.302994553391148</c:v>
                </c:pt>
                <c:pt idx="263">
                  <c:v>28.378752129148722</c:v>
                </c:pt>
                <c:pt idx="264">
                  <c:v>28.454509704906297</c:v>
                </c:pt>
                <c:pt idx="265">
                  <c:v>28.530267280663871</c:v>
                </c:pt>
                <c:pt idx="266">
                  <c:v>28.606024856421445</c:v>
                </c:pt>
                <c:pt idx="267">
                  <c:v>28.68178243217902</c:v>
                </c:pt>
                <c:pt idx="268">
                  <c:v>28.757540007936594</c:v>
                </c:pt>
                <c:pt idx="269">
                  <c:v>28.833297583694169</c:v>
                </c:pt>
                <c:pt idx="270">
                  <c:v>28.909055159451743</c:v>
                </c:pt>
                <c:pt idx="271">
                  <c:v>28.984812735209317</c:v>
                </c:pt>
                <c:pt idx="272">
                  <c:v>29.060987551558512</c:v>
                </c:pt>
                <c:pt idx="273">
                  <c:v>29.137587631538945</c:v>
                </c:pt>
                <c:pt idx="274">
                  <c:v>29.214621250878935</c:v>
                </c:pt>
                <c:pt idx="275">
                  <c:v>29.292096949236175</c:v>
                </c:pt>
                <c:pt idx="276">
                  <c:v>29.37002354208877</c:v>
                </c:pt>
                <c:pt idx="277">
                  <c:v>29.448410133323158</c:v>
                </c:pt>
                <c:pt idx="278">
                  <c:v>29.52726612856949</c:v>
                </c:pt>
                <c:pt idx="279">
                  <c:v>29.606601249339413</c:v>
                </c:pt>
                <c:pt idx="280">
                  <c:v>29.686425548025994</c:v>
                </c:pt>
                <c:pt idx="281">
                  <c:v>29.766749423830937</c:v>
                </c:pt>
                <c:pt idx="282">
                  <c:v>29.847583639690068</c:v>
                </c:pt>
                <c:pt idx="283">
                  <c:v>29.928939340274585</c:v>
                </c:pt>
                <c:pt idx="284">
                  <c:v>30.010828071152829</c:v>
                </c:pt>
                <c:pt idx="285">
                  <c:v>30.093261799205266</c:v>
                </c:pt>
                <c:pt idx="286">
                  <c:v>30.176252934394302</c:v>
                </c:pt>
                <c:pt idx="287">
                  <c:v>30.259814353000397</c:v>
                </c:pt>
                <c:pt idx="288">
                  <c:v>30.343959422446954</c:v>
                </c:pt>
                <c:pt idx="289">
                  <c:v>30.428702027848768</c:v>
                </c:pt>
                <c:pt idx="290">
                  <c:v>30.514056600432472</c:v>
                </c:pt>
                <c:pt idx="291">
                  <c:v>30.600038147992816</c:v>
                </c:pt>
                <c:pt idx="292">
                  <c:v>30.686662287565813</c:v>
                </c:pt>
                <c:pt idx="293">
                  <c:v>30.773945280519136</c:v>
                </c:pt>
                <c:pt idx="294">
                  <c:v>30.861904070281852</c:v>
                </c:pt>
                <c:pt idx="295">
                  <c:v>30.950556322960171</c:v>
                </c:pt>
                <c:pt idx="296">
                  <c:v>31.039920471113554</c:v>
                </c:pt>
                <c:pt idx="297">
                  <c:v>31.130015760996891</c:v>
                </c:pt>
                <c:pt idx="298">
                  <c:v>31.220862303610009</c:v>
                </c:pt>
                <c:pt idx="299">
                  <c:v>31.312481129936245</c:v>
                </c:pt>
                <c:pt idx="300">
                  <c:v>31.404894250797803</c:v>
                </c:pt>
                <c:pt idx="301">
                  <c:v>31.49812472180826</c:v>
                </c:pt>
                <c:pt idx="302">
                  <c:v>31.592196713962757</c:v>
                </c:pt>
                <c:pt idx="303">
                  <c:v>31.687135590475425</c:v>
                </c:pt>
                <c:pt idx="304">
                  <c:v>31.782967990553136</c:v>
                </c:pt>
                <c:pt idx="305">
                  <c:v>31.879721920886197</c:v>
                </c:pt>
                <c:pt idx="306">
                  <c:v>31.977426855742653</c:v>
                </c:pt>
                <c:pt idx="307">
                  <c:v>32.076113846675796</c:v>
                </c:pt>
                <c:pt idx="308">
                  <c:v>32.175815642997492</c:v>
                </c:pt>
                <c:pt idx="309">
                  <c:v>32.276566824336903</c:v>
                </c:pt>
                <c:pt idx="310">
                  <c:v>32.37840394679958</c:v>
                </c:pt>
                <c:pt idx="311">
                  <c:v>32.481365704471671</c:v>
                </c:pt>
                <c:pt idx="312">
                  <c:v>32.585493108284631</c:v>
                </c:pt>
                <c:pt idx="313">
                  <c:v>32.690829684576329</c:v>
                </c:pt>
                <c:pt idx="314">
                  <c:v>32.797421696065136</c:v>
                </c:pt>
                <c:pt idx="315">
                  <c:v>32.905318388407679</c:v>
                </c:pt>
                <c:pt idx="316">
                  <c:v>33.014572266054955</c:v>
                </c:pt>
                <c:pt idx="317">
                  <c:v>33.125239401776135</c:v>
                </c:pt>
                <c:pt idx="318">
                  <c:v>33.237379785010809</c:v>
                </c:pt>
                <c:pt idx="319">
                  <c:v>33.351057715172011</c:v>
                </c:pt>
                <c:pt idx="320">
                  <c:v>33.463548272275688</c:v>
                </c:pt>
                <c:pt idx="321">
                  <c:v>33.574890039829647</c:v>
                </c:pt>
                <c:pt idx="322">
                  <c:v>33.685119579689307</c:v>
                </c:pt>
                <c:pt idx="323">
                  <c:v>33.794271577091301</c:v>
                </c:pt>
                <c:pt idx="324">
                  <c:v>33.902378972584742</c:v>
                </c:pt>
                <c:pt idx="325">
                  <c:v>34.009473082278156</c:v>
                </c:pt>
                <c:pt idx="326">
                  <c:v>34.115583707642088</c:v>
                </c:pt>
                <c:pt idx="327">
                  <c:v>34.220739235954973</c:v>
                </c:pt>
                <c:pt idx="328">
                  <c:v>34.324966732348358</c:v>
                </c:pt>
                <c:pt idx="329">
                  <c:v>34.428292024294386</c:v>
                </c:pt>
                <c:pt idx="330">
                  <c:v>34.530739779280182</c:v>
                </c:pt>
                <c:pt idx="331">
                  <c:v>34.632333576328669</c:v>
                </c:pt>
                <c:pt idx="332">
                  <c:v>34.733095971951201</c:v>
                </c:pt>
                <c:pt idx="333">
                  <c:v>34.833048561052664</c:v>
                </c:pt>
                <c:pt idx="334">
                  <c:v>34.932212033253244</c:v>
                </c:pt>
                <c:pt idx="335">
                  <c:v>35.030606225041282</c:v>
                </c:pt>
                <c:pt idx="336">
                  <c:v>35.128250168128254</c:v>
                </c:pt>
                <c:pt idx="337">
                  <c:v>35.225162134338348</c:v>
                </c:pt>
                <c:pt idx="338">
                  <c:v>35.32135967733138</c:v>
                </c:pt>
                <c:pt idx="339">
                  <c:v>35.416859671427787</c:v>
                </c:pt>
                <c:pt idx="340">
                  <c:v>35.511678347777838</c:v>
                </c:pt>
                <c:pt idx="341">
                  <c:v>35.605831328093778</c:v>
                </c:pt>
                <c:pt idx="342">
                  <c:v>35.699333656142542</c:v>
                </c:pt>
                <c:pt idx="343">
                  <c:v>35.792199827178024</c:v>
                </c:pt>
                <c:pt idx="344">
                  <c:v>35.884443815475343</c:v>
                </c:pt>
                <c:pt idx="345">
                  <c:v>35.976079100114411</c:v>
                </c:pt>
                <c:pt idx="346">
                  <c:v>36.067118689147037</c:v>
                </c:pt>
                <c:pt idx="347">
                  <c:v>36.157575142269593</c:v>
                </c:pt>
                <c:pt idx="348">
                  <c:v>36.247460592112688</c:v>
                </c:pt>
                <c:pt idx="349">
                  <c:v>36.336786764249467</c:v>
                </c:pt>
                <c:pt idx="350">
                  <c:v>36.425564996015609</c:v>
                </c:pt>
                <c:pt idx="351">
                  <c:v>36.513806254226061</c:v>
                </c:pt>
                <c:pt idx="352">
                  <c:v>36.601521151866507</c:v>
                </c:pt>
                <c:pt idx="353">
                  <c:v>36.688719963831211</c:v>
                </c:pt>
                <c:pt idx="354">
                  <c:v>36.775412641772867</c:v>
                </c:pt>
                <c:pt idx="355">
                  <c:v>36.861608828124993</c:v>
                </c:pt>
                <c:pt idx="356">
                  <c:v>36.947317869352467</c:v>
                </c:pt>
                <c:pt idx="357">
                  <c:v>37.032548828481509</c:v>
                </c:pt>
                <c:pt idx="358">
                  <c:v>37.117310496956385</c:v>
                </c:pt>
                <c:pt idx="359">
                  <c:v>37.201611405866529</c:v>
                </c:pt>
                <c:pt idx="360">
                  <c:v>37.285459836584444</c:v>
                </c:pt>
                <c:pt idx="361">
                  <c:v>37.36886383085173</c:v>
                </c:pt>
                <c:pt idx="362">
                  <c:v>37.45183120034779</c:v>
                </c:pt>
                <c:pt idx="363">
                  <c:v>37.53436953577333</c:v>
                </c:pt>
                <c:pt idx="364">
                  <c:v>37.61648621547829</c:v>
                </c:pt>
                <c:pt idx="365">
                  <c:v>37.698188413661867</c:v>
                </c:pt>
                <c:pt idx="366">
                  <c:v>37.779483108170304</c:v>
                </c:pt>
                <c:pt idx="367">
                  <c:v>37.86037708791617</c:v>
                </c:pt>
                <c:pt idx="368">
                  <c:v>37.940876959941491</c:v>
                </c:pt>
                <c:pt idx="369">
                  <c:v>38.020989156145284</c:v>
                </c:pt>
                <c:pt idx="370">
                  <c:v>38.100719939694812</c:v>
                </c:pt>
                <c:pt idx="371">
                  <c:v>38.180075411138525</c:v>
                </c:pt>
                <c:pt idx="372">
                  <c:v>38.259920490380651</c:v>
                </c:pt>
                <c:pt idx="373">
                  <c:v>38.340265591559174</c:v>
                </c:pt>
                <c:pt idx="374">
                  <c:v>38.421121493280403</c:v>
                </c:pt>
                <c:pt idx="375">
                  <c:v>38.502499356667222</c:v>
                </c:pt>
                <c:pt idx="376">
                  <c:v>38.584410744571592</c:v>
                </c:pt>
                <c:pt idx="377">
                  <c:v>38.666867642044366</c:v>
                </c:pt>
                <c:pt idx="378">
                  <c:v>38.749882478164395</c:v>
                </c:pt>
                <c:pt idx="379">
                  <c:v>38.833468149338849</c:v>
                </c:pt>
                <c:pt idx="380">
                  <c:v>38.917638044197737</c:v>
                </c:pt>
                <c:pt idx="381">
                  <c:v>39.00240607021793</c:v>
                </c:pt>
                <c:pt idx="382">
                  <c:v>39.087786682225726</c:v>
                </c:pt>
                <c:pt idx="383">
                  <c:v>39.173794912942526</c:v>
                </c:pt>
                <c:pt idx="384">
                  <c:v>39.260446405755388</c:v>
                </c:pt>
                <c:pt idx="385">
                  <c:v>39.347757449913665</c:v>
                </c:pt>
                <c:pt idx="386">
                  <c:v>39.435745018374881</c:v>
                </c:pt>
                <c:pt idx="387">
                  <c:v>39.524426808547567</c:v>
                </c:pt>
                <c:pt idx="388">
                  <c:v>39.613821286206594</c:v>
                </c:pt>
                <c:pt idx="389">
                  <c:v>39.703947732888231</c:v>
                </c:pt>
                <c:pt idx="390">
                  <c:v>39.794826297107683</c:v>
                </c:pt>
                <c:pt idx="391">
                  <c:v>39.88647804978271</c:v>
                </c:pt>
                <c:pt idx="392">
                  <c:v>39.978925044293099</c:v>
                </c:pt>
                <c:pt idx="393">
                  <c:v>40.07219038165875</c:v>
                </c:pt>
                <c:pt idx="394">
                  <c:v>40.166298281379575</c:v>
                </c:pt>
                <c:pt idx="395">
                  <c:v>40.261274158549945</c:v>
                </c:pt>
                <c:pt idx="396">
                  <c:v>40.357144707940293</c:v>
                </c:pt>
                <c:pt idx="397">
                  <c:v>40.453937995830685</c:v>
                </c:pt>
                <c:pt idx="398">
                  <c:v>40.551683560487845</c:v>
                </c:pt>
                <c:pt idx="399">
                  <c:v>40.650412522300755</c:v>
                </c:pt>
                <c:pt idx="400">
                  <c:v>40.750157704734001</c:v>
                </c:pt>
                <c:pt idx="401">
                  <c:v>40.850953767425985</c:v>
                </c:pt>
                <c:pt idx="402">
                  <c:v>40.95283735295601</c:v>
                </c:pt>
                <c:pt idx="403">
                  <c:v>41.055847249035331</c:v>
                </c:pt>
                <c:pt idx="404">
                  <c:v>41.160024568150057</c:v>
                </c:pt>
                <c:pt idx="405">
                  <c:v>41.265412947006482</c:v>
                </c:pt>
                <c:pt idx="406">
                  <c:v>41.372058768512922</c:v>
                </c:pt>
                <c:pt idx="407">
                  <c:v>41.480011409489649</c:v>
                </c:pt>
                <c:pt idx="408">
                  <c:v>41.589323517846779</c:v>
                </c:pt>
                <c:pt idx="409">
                  <c:v>41.700051323629687</c:v>
                </c:pt>
                <c:pt idx="410">
                  <c:v>41.812254989129457</c:v>
                </c:pt>
                <c:pt idx="411">
                  <c:v>41.925999004225403</c:v>
                </c:pt>
                <c:pt idx="412">
                  <c:v>42.041352634311096</c:v>
                </c:pt>
                <c:pt idx="413">
                  <c:v>42.158390429610286</c:v>
                </c:pt>
                <c:pt idx="414">
                  <c:v>42.277192806486525</c:v>
                </c:pt>
                <c:pt idx="415">
                  <c:v>42.397846713584869</c:v>
                </c:pt>
                <c:pt idx="416">
                  <c:v>42.5204463984401</c:v>
                </c:pt>
                <c:pt idx="417">
                  <c:v>42.645094293708929</c:v>
                </c:pt>
                <c:pt idx="418">
                  <c:v>42.771902046655391</c:v>
                </c:pt>
                <c:pt idx="419">
                  <c:v>42.900991721239954</c:v>
                </c:pt>
                <c:pt idx="420">
                  <c:v>43.032497209543891</c:v>
                </c:pt>
                <c:pt idx="421">
                  <c:v>43.166565898869891</c:v>
                </c:pt>
                <c:pt idx="422">
                  <c:v>43.30336065349119</c:v>
                </c:pt>
                <c:pt idx="423">
                  <c:v>43.4430621867997</c:v>
                </c:pt>
                <c:pt idx="424">
                  <c:v>43.585871922141614</c:v>
                </c:pt>
                <c:pt idx="425">
                  <c:v>43.732015471275858</c:v>
                </c:pt>
                <c:pt idx="426">
                  <c:v>43.875688955167782</c:v>
                </c:pt>
                <c:pt idx="427">
                  <c:v>44.017017850911031</c:v>
                </c:pt>
                <c:pt idx="428">
                  <c:v>44.156117431720716</c:v>
                </c:pt>
                <c:pt idx="429">
                  <c:v>44.293093891015772</c:v>
                </c:pt>
                <c:pt idx="430">
                  <c:v>44.428045312190257</c:v>
                </c:pt>
                <c:pt idx="431">
                  <c:v>44.561062509195359</c:v>
                </c:pt>
                <c:pt idx="432">
                  <c:v>44.692229758359588</c:v>
                </c:pt>
                <c:pt idx="433">
                  <c:v>44.821625438164205</c:v>
                </c:pt>
                <c:pt idx="434">
                  <c:v>44.949322590737033</c:v>
                </c:pt>
                <c:pt idx="435">
                  <c:v>45.075389416460133</c:v>
                </c:pt>
                <c:pt idx="436">
                  <c:v>45.199889711177036</c:v>
                </c:pt>
                <c:pt idx="437">
                  <c:v>45.322883253935466</c:v>
                </c:pt>
                <c:pt idx="438">
                  <c:v>45.444426151936682</c:v>
                </c:pt>
                <c:pt idx="439">
                  <c:v>45.564571148324816</c:v>
                </c:pt>
                <c:pt idx="440">
                  <c:v>45.683367897593669</c:v>
                </c:pt>
                <c:pt idx="441">
                  <c:v>45.800863212679197</c:v>
                </c:pt>
                <c:pt idx="442">
                  <c:v>45.917101287215495</c:v>
                </c:pt>
                <c:pt idx="443">
                  <c:v>46.032123895938184</c:v>
                </c:pt>
                <c:pt idx="444">
                  <c:v>46.145970575804704</c:v>
                </c:pt>
                <c:pt idx="445">
                  <c:v>46.258678790051242</c:v>
                </c:pt>
                <c:pt idx="446">
                  <c:v>46.370284077110533</c:v>
                </c:pt>
                <c:pt idx="447">
                  <c:v>46.480820186063212</c:v>
                </c:pt>
                <c:pt idx="448">
                  <c:v>46.590319200081538</c:v>
                </c:pt>
                <c:pt idx="449">
                  <c:v>46.698811649141078</c:v>
                </c:pt>
                <c:pt idx="450">
                  <c:v>46.806326613118799</c:v>
                </c:pt>
                <c:pt idx="451">
                  <c:v>46.912891816260945</c:v>
                </c:pt>
                <c:pt idx="452">
                  <c:v>47.018533713887301</c:v>
                </c:pt>
                <c:pt idx="453">
                  <c:v>47.1232775720975</c:v>
                </c:pt>
                <c:pt idx="454">
                  <c:v>47.22714754115735</c:v>
                </c:pt>
                <c:pt idx="455">
                  <c:v>47.330166723166919</c:v>
                </c:pt>
                <c:pt idx="456">
                  <c:v>47.432357234545499</c:v>
                </c:pt>
                <c:pt idx="457">
                  <c:v>47.533740263810508</c:v>
                </c:pt>
                <c:pt idx="458">
                  <c:v>47.634336125076196</c:v>
                </c:pt>
                <c:pt idx="459">
                  <c:v>47.734164307653373</c:v>
                </c:pt>
                <c:pt idx="460">
                  <c:v>47.833243522091792</c:v>
                </c:pt>
                <c:pt idx="461">
                  <c:v>47.931591742972039</c:v>
                </c:pt>
                <c:pt idx="462">
                  <c:v>48.030204917857397</c:v>
                </c:pt>
                <c:pt idx="463">
                  <c:v>48.129084693896843</c:v>
                </c:pt>
                <c:pt idx="464">
                  <c:v>48.228232736109845</c:v>
                </c:pt>
                <c:pt idx="465">
                  <c:v>48.32765072766189</c:v>
                </c:pt>
                <c:pt idx="466">
                  <c:v>48.42734037014548</c:v>
                </c:pt>
                <c:pt idx="467">
                  <c:v>48.527303383866787</c:v>
                </c:pt>
                <c:pt idx="468">
                  <c:v>48.627541508138059</c:v>
                </c:pt>
                <c:pt idx="469">
                  <c:v>48.728056501575978</c:v>
                </c:pt>
                <c:pt idx="470">
                  <c:v>48.828850142406033</c:v>
                </c:pt>
                <c:pt idx="471">
                  <c:v>48.92992422877316</c:v>
                </c:pt>
                <c:pt idx="472">
                  <c:v>49.031280579058716</c:v>
                </c:pt>
                <c:pt idx="473">
                  <c:v>49.132921032204003</c:v>
                </c:pt>
                <c:pt idx="474">
                  <c:v>49.234847448040497</c:v>
                </c:pt>
                <c:pt idx="475">
                  <c:v>49.337061707626923</c:v>
                </c:pt>
                <c:pt idx="476">
                  <c:v>49.439565713593396</c:v>
                </c:pt>
                <c:pt idx="477">
                  <c:v>49.542361390492779</c:v>
                </c:pt>
                <c:pt idx="478">
                  <c:v>49.645450685159446</c:v>
                </c:pt>
                <c:pt idx="479">
                  <c:v>49.748835567075666</c:v>
                </c:pt>
                <c:pt idx="480">
                  <c:v>49.852518028745763</c:v>
                </c:pt>
                <c:pt idx="481">
                  <c:v>49.956500086078321</c:v>
                </c:pt>
                <c:pt idx="482">
                  <c:v>50.060783778776567</c:v>
                </c:pt>
                <c:pt idx="483">
                  <c:v>50.165371170737217</c:v>
                </c:pt>
                <c:pt idx="484">
                  <c:v>50.27026435045795</c:v>
                </c:pt>
                <c:pt idx="485">
                  <c:v>50.375465431453812</c:v>
                </c:pt>
                <c:pt idx="486">
                  <c:v>50.480976552682712</c:v>
                </c:pt>
                <c:pt idx="487">
                  <c:v>50.586799878980315</c:v>
                </c:pt>
                <c:pt idx="488">
                  <c:v>50.692937601504553</c:v>
                </c:pt>
                <c:pt idx="489">
                  <c:v>50.799391938190013</c:v>
                </c:pt>
                <c:pt idx="490">
                  <c:v>50.906165134212522</c:v>
                </c:pt>
                <c:pt idx="491">
                  <c:v>51.013259462464134</c:v>
                </c:pt>
                <c:pt idx="492">
                  <c:v>51.120677224038879</c:v>
                </c:pt>
                <c:pt idx="493">
                  <c:v>51.228420748729498</c:v>
                </c:pt>
                <c:pt idx="494">
                  <c:v>51.336492395535558</c:v>
                </c:pt>
                <c:pt idx="495">
                  <c:v>51.444894553183182</c:v>
                </c:pt>
                <c:pt idx="496">
                  <c:v>51.553629640656787</c:v>
                </c:pt>
                <c:pt idx="497">
                  <c:v>51.66270010774312</c:v>
                </c:pt>
                <c:pt idx="498">
                  <c:v>51.772108435587995</c:v>
                </c:pt>
                <c:pt idx="499">
                  <c:v>51.881857137266024</c:v>
                </c:pt>
                <c:pt idx="500">
                  <c:v>51.991948758363804</c:v>
                </c:pt>
                <c:pt idx="501">
                  <c:v>52.102385877576872</c:v>
                </c:pt>
                <c:pt idx="502">
                  <c:v>52.213171107320854</c:v>
                </c:pt>
                <c:pt idx="503">
                  <c:v>52.324307094357266</c:v>
                </c:pt>
                <c:pt idx="504">
                  <c:v>52.435796520434337</c:v>
                </c:pt>
                <c:pt idx="505">
                  <c:v>52.547642102943314</c:v>
                </c:pt>
                <c:pt idx="506">
                  <c:v>52.659846595590729</c:v>
                </c:pt>
                <c:pt idx="507">
                  <c:v>52.772412789087099</c:v>
                </c:pt>
                <c:pt idx="508">
                  <c:v>52.88534351185254</c:v>
                </c:pt>
                <c:pt idx="509">
                  <c:v>52.998641630739826</c:v>
                </c:pt>
                <c:pt idx="510">
                  <c:v>53.112310051775388</c:v>
                </c:pt>
                <c:pt idx="511">
                  <c:v>53.226351720918849</c:v>
                </c:pt>
                <c:pt idx="512">
                  <c:v>53.340769624841641</c:v>
                </c:pt>
                <c:pt idx="513">
                  <c:v>53.455566791725253</c:v>
                </c:pt>
                <c:pt idx="514">
                  <c:v>53.570746292079832</c:v>
                </c:pt>
                <c:pt idx="515">
                  <c:v>53.686311239583624</c:v>
                </c:pt>
                <c:pt idx="516">
                  <c:v>53.802264791944054</c:v>
                </c:pt>
                <c:pt idx="517">
                  <c:v>53.918610151781024</c:v>
                </c:pt>
                <c:pt idx="518">
                  <c:v>54.035350567533193</c:v>
                </c:pt>
                <c:pt idx="519">
                  <c:v>54.15248933438793</c:v>
                </c:pt>
                <c:pt idx="520">
                  <c:v>54.270029795235772</c:v>
                </c:pt>
                <c:pt idx="521">
                  <c:v>54.387975341650105</c:v>
                </c:pt>
                <c:pt idx="522">
                  <c:v>54.506329414892924</c:v>
                </c:pt>
                <c:pt idx="523">
                  <c:v>54.625095506947531</c:v>
                </c:pt>
                <c:pt idx="524">
                  <c:v>54.744277161579049</c:v>
                </c:pt>
                <c:pt idx="525">
                  <c:v>54.863877975423669</c:v>
                </c:pt>
                <c:pt idx="526">
                  <c:v>54.983901599107604</c:v>
                </c:pt>
                <c:pt idx="527">
                  <c:v>55.104351738396737</c:v>
                </c:pt>
                <c:pt idx="528">
                  <c:v>55.225232155377995</c:v>
                </c:pt>
                <c:pt idx="529">
                  <c:v>55.346546669673522</c:v>
                </c:pt>
                <c:pt idx="530">
                  <c:v>55.468299159688826</c:v>
                </c:pt>
                <c:pt idx="531">
                  <c:v>55.590493563895961</c:v>
                </c:pt>
                <c:pt idx="532">
                  <c:v>55.71313388215308</c:v>
                </c:pt>
                <c:pt idx="533">
                  <c:v>55.836224177061546</c:v>
                </c:pt>
                <c:pt idx="534">
                  <c:v>55.959768575361906</c:v>
                </c:pt>
                <c:pt idx="535">
                  <c:v>56.083771269370189</c:v>
                </c:pt>
                <c:pt idx="536">
                  <c:v>56.208236518455877</c:v>
                </c:pt>
                <c:pt idx="537">
                  <c:v>56.331196336015331</c:v>
                </c:pt>
                <c:pt idx="538">
                  <c:v>56.452706749159823</c:v>
                </c:pt>
                <c:pt idx="539">
                  <c:v>56.572820427574449</c:v>
                </c:pt>
                <c:pt idx="540">
                  <c:v>56.691586958235696</c:v>
                </c:pt>
                <c:pt idx="541">
                  <c:v>56.809053091900267</c:v>
                </c:pt>
                <c:pt idx="542">
                  <c:v>56.925262964830679</c:v>
                </c:pt>
                <c:pt idx="543">
                  <c:v>57.040258298731288</c:v>
                </c:pt>
                <c:pt idx="544">
                  <c:v>57.154078581455529</c:v>
                </c:pt>
                <c:pt idx="545">
                  <c:v>57.266761230696879</c:v>
                </c:pt>
                <c:pt idx="546">
                  <c:v>57.378341742581455</c:v>
                </c:pt>
                <c:pt idx="547">
                  <c:v>57.488853826829782</c:v>
                </c:pt>
                <c:pt idx="548">
                  <c:v>57.598329529941957</c:v>
                </c:pt>
                <c:pt idx="549">
                  <c:v>57.706799347677972</c:v>
                </c:pt>
                <c:pt idx="550">
                  <c:v>57.814292327948309</c:v>
                </c:pt>
                <c:pt idx="551">
                  <c:v>57.920836165095359</c:v>
                </c:pt>
                <c:pt idx="552">
                  <c:v>58.026457286429768</c:v>
                </c:pt>
                <c:pt idx="553">
                  <c:v>58.13118093178521</c:v>
                </c:pt>
                <c:pt idx="554">
                  <c:v>58.235031226767788</c:v>
                </c:pt>
                <c:pt idx="555">
                  <c:v>58.338031250300027</c:v>
                </c:pt>
                <c:pt idx="556">
                  <c:v>58.440203096993351</c:v>
                </c:pt>
                <c:pt idx="557">
                  <c:v>58.54156793482467</c:v>
                </c:pt>
                <c:pt idx="558">
                  <c:v>58.642146058542032</c:v>
                </c:pt>
                <c:pt idx="559">
                  <c:v>58.74195693917946</c:v>
                </c:pt>
                <c:pt idx="560">
                  <c:v>58.842041961421408</c:v>
                </c:pt>
                <c:pt idx="561">
                  <c:v>58.942402873119384</c:v>
                </c:pt>
                <c:pt idx="562">
                  <c:v>59.043041441563801</c:v>
                </c:pt>
                <c:pt idx="563">
                  <c:v>59.143959453791119</c:v>
                </c:pt>
                <c:pt idx="564">
                  <c:v>59.245158716897265</c:v>
                </c:pt>
                <c:pt idx="565">
                  <c:v>59.346641058357513</c:v>
                </c:pt>
                <c:pt idx="566">
                  <c:v>59.44840832635294</c:v>
                </c:pt>
                <c:pt idx="567">
                  <c:v>59.550462390103711</c:v>
                </c:pt>
                <c:pt idx="568">
                  <c:v>59.652805140209239</c:v>
                </c:pt>
                <c:pt idx="569">
                  <c:v>59.75543848899553</c:v>
                </c:pt>
                <c:pt idx="570">
                  <c:v>59.858364370869801</c:v>
                </c:pt>
                <c:pt idx="571">
                  <c:v>59.961584742682597</c:v>
                </c:pt>
                <c:pt idx="572">
                  <c:v>60.065101584097626</c:v>
                </c:pt>
                <c:pt idx="573">
                  <c:v>60.168916897969439</c:v>
                </c:pt>
                <c:pt idx="574">
                  <c:v>60.273032710729268</c:v>
                </c:pt>
                <c:pt idx="575">
                  <c:v>60.377451072779124</c:v>
                </c:pt>
                <c:pt idx="576">
                  <c:v>60.482174058894458</c:v>
                </c:pt>
                <c:pt idx="577">
                  <c:v>60.587203768635561</c:v>
                </c:pt>
                <c:pt idx="578">
                  <c:v>60.692542326768006</c:v>
                </c:pt>
                <c:pt idx="579">
                  <c:v>60.798191883692247</c:v>
                </c:pt>
                <c:pt idx="580">
                  <c:v>60.9029431934295</c:v>
                </c:pt>
                <c:pt idx="581">
                  <c:v>61.006820415341465</c:v>
                </c:pt>
                <c:pt idx="582">
                  <c:v>61.111839834286016</c:v>
                </c:pt>
                <c:pt idx="583">
                  <c:v>61.218042929597146</c:v>
                </c:pt>
                <c:pt idx="584">
                  <c:v>61.32547371381353</c:v>
                </c:pt>
                <c:pt idx="585">
                  <c:v>61.43417895423422</c:v>
                </c:pt>
                <c:pt idx="586">
                  <c:v>61.544208420009205</c:v>
                </c:pt>
                <c:pt idx="587">
                  <c:v>61.655615158455177</c:v>
                </c:pt>
                <c:pt idx="588">
                  <c:v>61.768455804934113</c:v>
                </c:pt>
                <c:pt idx="589">
                  <c:v>61.882790931414149</c:v>
                </c:pt>
                <c:pt idx="590">
                  <c:v>61.99868543978117</c:v>
                </c:pt>
                <c:pt idx="591">
                  <c:v>62.116209007127637</c:v>
                </c:pt>
                <c:pt idx="592">
                  <c:v>62.235436591665788</c:v>
                </c:pt>
                <c:pt idx="593">
                  <c:v>62.35644900966534</c:v>
                </c:pt>
                <c:pt idx="594">
                  <c:v>62.479333595991918</c:v>
                </c:pt>
                <c:pt idx="595">
                  <c:v>62.604184963541485</c:v>
                </c:pt>
                <c:pt idx="596">
                  <c:v>62.73110588028667</c:v>
                </c:pt>
                <c:pt idx="597">
                  <c:v>62.860208286985547</c:v>
                </c:pt>
                <c:pt idx="598">
                  <c:v>62.991614484139191</c:v>
                </c:pt>
                <c:pt idx="599">
                  <c:v>63.125458523913203</c:v>
                </c:pt>
                <c:pt idx="600">
                  <c:v>63.261887851999752</c:v>
                </c:pt>
                <c:pt idx="601">
                  <c:v>63.401065256544975</c:v>
                </c:pt>
                <c:pt idx="602">
                  <c:v>63.543171197364373</c:v>
                </c:pt>
                <c:pt idx="603">
                  <c:v>63.68840661023868</c:v>
                </c:pt>
                <c:pt idx="604">
                  <c:v>63.836996310331926</c:v>
                </c:pt>
                <c:pt idx="605">
                  <c:v>63.989193158955807</c:v>
                </c:pt>
                <c:pt idx="606">
                  <c:v>64.145283213894473</c:v>
                </c:pt>
                <c:pt idx="607">
                  <c:v>64.305592162740425</c:v>
                </c:pt>
                <c:pt idx="608">
                  <c:v>64.470493452755662</c:v>
                </c:pt>
                <c:pt idx="609">
                  <c:v>64.64041869809374</c:v>
                </c:pt>
                <c:pt idx="610">
                  <c:v>64.815871195855053</c:v>
                </c:pt>
                <c:pt idx="611">
                  <c:v>64.997443766768427</c:v>
                </c:pt>
                <c:pt idx="612">
                  <c:v>65.185842741313024</c:v>
                </c:pt>
                <c:pt idx="613">
                  <c:v>65.381920893400135</c:v>
                </c:pt>
                <c:pt idx="614">
                  <c:v>65.586723770621489</c:v>
                </c:pt>
                <c:pt idx="615">
                  <c:v>65.801556745242863</c:v>
                </c:pt>
                <c:pt idx="616">
                  <c:v>66.028085366976612</c:v>
                </c:pt>
                <c:pt idx="617">
                  <c:v>66.268491752139482</c:v>
                </c:pt>
                <c:pt idx="618">
                  <c:v>66.525730701139352</c:v>
                </c:pt>
                <c:pt idx="619">
                  <c:v>66.803976195536038</c:v>
                </c:pt>
                <c:pt idx="620">
                  <c:v>67.082221689932723</c:v>
                </c:pt>
                <c:pt idx="621">
                  <c:v>67.360467184329408</c:v>
                </c:pt>
                <c:pt idx="622">
                  <c:v>67.638712678726094</c:v>
                </c:pt>
                <c:pt idx="623">
                  <c:v>67.916958173122779</c:v>
                </c:pt>
                <c:pt idx="624">
                  <c:v>68.195203667519465</c:v>
                </c:pt>
                <c:pt idx="625">
                  <c:v>68.47344916191615</c:v>
                </c:pt>
                <c:pt idx="626">
                  <c:v>68.751694656312836</c:v>
                </c:pt>
                <c:pt idx="627">
                  <c:v>69.029940150709521</c:v>
                </c:pt>
                <c:pt idx="628">
                  <c:v>69.308185645106207</c:v>
                </c:pt>
                <c:pt idx="629">
                  <c:v>69.586431139502892</c:v>
                </c:pt>
                <c:pt idx="630">
                  <c:v>69.864676633899577</c:v>
                </c:pt>
                <c:pt idx="631">
                  <c:v>70.142922128296263</c:v>
                </c:pt>
                <c:pt idx="632">
                  <c:v>70.421167622692948</c:v>
                </c:pt>
                <c:pt idx="633">
                  <c:v>70.699413117089634</c:v>
                </c:pt>
                <c:pt idx="634">
                  <c:v>70.977658611486319</c:v>
                </c:pt>
                <c:pt idx="635">
                  <c:v>71.255904105883005</c:v>
                </c:pt>
                <c:pt idx="636">
                  <c:v>71.53414960027969</c:v>
                </c:pt>
                <c:pt idx="637">
                  <c:v>71.812395094676376</c:v>
                </c:pt>
                <c:pt idx="638">
                  <c:v>72.090640589073061</c:v>
                </c:pt>
                <c:pt idx="639">
                  <c:v>72.368886083469746</c:v>
                </c:pt>
                <c:pt idx="640">
                  <c:v>72.647131577866432</c:v>
                </c:pt>
                <c:pt idx="641">
                  <c:v>72.925377072263117</c:v>
                </c:pt>
                <c:pt idx="642">
                  <c:v>73.203622566659803</c:v>
                </c:pt>
                <c:pt idx="643">
                  <c:v>73.481868061056488</c:v>
                </c:pt>
                <c:pt idx="644">
                  <c:v>73.760113555453174</c:v>
                </c:pt>
                <c:pt idx="645">
                  <c:v>74.038359049849859</c:v>
                </c:pt>
                <c:pt idx="646">
                  <c:v>74.316604544246545</c:v>
                </c:pt>
                <c:pt idx="647">
                  <c:v>74.59485003864323</c:v>
                </c:pt>
                <c:pt idx="648">
                  <c:v>74.873095533039915</c:v>
                </c:pt>
                <c:pt idx="649">
                  <c:v>75.151341027436601</c:v>
                </c:pt>
                <c:pt idx="650">
                  <c:v>75.429586521833286</c:v>
                </c:pt>
                <c:pt idx="651">
                  <c:v>75.707832016229972</c:v>
                </c:pt>
                <c:pt idx="652">
                  <c:v>75.986077510626657</c:v>
                </c:pt>
                <c:pt idx="653">
                  <c:v>76.264323005023343</c:v>
                </c:pt>
                <c:pt idx="654">
                  <c:v>76.542568499420028</c:v>
                </c:pt>
                <c:pt idx="655">
                  <c:v>76.820813993816714</c:v>
                </c:pt>
                <c:pt idx="656">
                  <c:v>77.099059488213399</c:v>
                </c:pt>
                <c:pt idx="657">
                  <c:v>77.377304982610084</c:v>
                </c:pt>
                <c:pt idx="658">
                  <c:v>77.65555047700677</c:v>
                </c:pt>
                <c:pt idx="659">
                  <c:v>77.933795971403455</c:v>
                </c:pt>
                <c:pt idx="660">
                  <c:v>78.212041465800141</c:v>
                </c:pt>
                <c:pt idx="661">
                  <c:v>78.490286960196826</c:v>
                </c:pt>
                <c:pt idx="662">
                  <c:v>78.768532454593512</c:v>
                </c:pt>
                <c:pt idx="663">
                  <c:v>79.046777948990197</c:v>
                </c:pt>
                <c:pt idx="664">
                  <c:v>79.325023443386883</c:v>
                </c:pt>
                <c:pt idx="665">
                  <c:v>79.603268937783568</c:v>
                </c:pt>
                <c:pt idx="666">
                  <c:v>79.881514432180253</c:v>
                </c:pt>
                <c:pt idx="667">
                  <c:v>80.159759926576939</c:v>
                </c:pt>
                <c:pt idx="668">
                  <c:v>80.438005420973624</c:v>
                </c:pt>
                <c:pt idx="669">
                  <c:v>80.698379126334558</c:v>
                </c:pt>
                <c:pt idx="670">
                  <c:v>80.943934390272233</c:v>
                </c:pt>
                <c:pt idx="671">
                  <c:v>81.176943696513433</c:v>
                </c:pt>
                <c:pt idx="672">
                  <c:v>81.399152386862525</c:v>
                </c:pt>
                <c:pt idx="673">
                  <c:v>81.611935363730993</c:v>
                </c:pt>
                <c:pt idx="674">
                  <c:v>81.816398575383587</c:v>
                </c:pt>
                <c:pt idx="675">
                  <c:v>82.013447342428933</c:v>
                </c:pt>
                <c:pt idx="676">
                  <c:v>82.203833873208794</c:v>
                </c:pt>
                <c:pt idx="677">
                  <c:v>82.388191225464467</c:v>
                </c:pt>
                <c:pt idx="678">
                  <c:v>82.567058158593298</c:v>
                </c:pt>
                <c:pt idx="679">
                  <c:v>82.740897695228981</c:v>
                </c:pt>
                <c:pt idx="680">
                  <c:v>82.91011123488272</c:v>
                </c:pt>
                <c:pt idx="681">
                  <c:v>83.075049456636847</c:v>
                </c:pt>
                <c:pt idx="682">
                  <c:v>83.236020860852904</c:v>
                </c:pt>
                <c:pt idx="683">
                  <c:v>83.407587693855888</c:v>
                </c:pt>
                <c:pt idx="684">
                  <c:v>83.592134280379057</c:v>
                </c:pt>
                <c:pt idx="685">
                  <c:v>83.793101019238307</c:v>
                </c:pt>
                <c:pt idx="686">
                  <c:v>84.015782078173061</c:v>
                </c:pt>
                <c:pt idx="687">
                  <c:v>84.269114106588063</c:v>
                </c:pt>
                <c:pt idx="688">
                  <c:v>84.508736451292933</c:v>
                </c:pt>
                <c:pt idx="689">
                  <c:v>84.736658326604854</c:v>
                </c:pt>
                <c:pt idx="690">
                  <c:v>84.95444171623501</c:v>
                </c:pt>
                <c:pt idx="691">
                  <c:v>85.163329382855721</c:v>
                </c:pt>
                <c:pt idx="692">
                  <c:v>85.364329320336239</c:v>
                </c:pt>
                <c:pt idx="693">
                  <c:v>85.558272493277116</c:v>
                </c:pt>
                <c:pt idx="694">
                  <c:v>85.745853514349093</c:v>
                </c:pt>
                <c:pt idx="695">
                  <c:v>85.927660042966394</c:v>
                </c:pt>
                <c:pt idx="696">
                  <c:v>86.104194506152425</c:v>
                </c:pt>
                <c:pt idx="697">
                  <c:v>86.27589045819451</c:v>
                </c:pt>
                <c:pt idx="698">
                  <c:v>86.443125112492666</c:v>
                </c:pt>
                <c:pt idx="699">
                  <c:v>86.606229086255453</c:v>
                </c:pt>
                <c:pt idx="700">
                  <c:v>86.765494080057238</c:v>
                </c:pt>
                <c:pt idx="701">
                  <c:v>86.92117900315084</c:v>
                </c:pt>
                <c:pt idx="702">
                  <c:v>87.073514912478359</c:v>
                </c:pt>
                <c:pt idx="703">
                  <c:v>87.222709034622142</c:v>
                </c:pt>
                <c:pt idx="704">
                  <c:v>87.368948070578014</c:v>
                </c:pt>
                <c:pt idx="705">
                  <c:v>87.51240093370518</c:v>
                </c:pt>
                <c:pt idx="706">
                  <c:v>87.653221035320556</c:v>
                </c:pt>
                <c:pt idx="707">
                  <c:v>87.791548206051999</c:v>
                </c:pt>
                <c:pt idx="708">
                  <c:v>87.927510321473491</c:v>
                </c:pt>
                <c:pt idx="709">
                  <c:v>88.061224685813556</c:v>
                </c:pt>
                <c:pt idx="710">
                  <c:v>88.192799216334421</c:v>
                </c:pt>
                <c:pt idx="711">
                  <c:v>88.322333462389764</c:v>
                </c:pt>
                <c:pt idx="712">
                  <c:v>88.44991948651807</c:v>
                </c:pt>
                <c:pt idx="713">
                  <c:v>88.575642629734475</c:v>
                </c:pt>
                <c:pt idx="714">
                  <c:v>88.699582179095728</c:v>
                </c:pt>
                <c:pt idx="715">
                  <c:v>88.821811952370695</c:v>
                </c:pt>
                <c:pt idx="716">
                  <c:v>88.942400812059759</c:v>
                </c:pt>
                <c:pt idx="717">
                  <c:v>89.06141311892506</c:v>
                </c:pt>
                <c:pt idx="718">
                  <c:v>89.178909133510331</c:v>
                </c:pt>
                <c:pt idx="719">
                  <c:v>89.293736614042331</c:v>
                </c:pt>
                <c:pt idx="720">
                  <c:v>89.406063557500943</c:v>
                </c:pt>
                <c:pt idx="721">
                  <c:v>89.516040929745273</c:v>
                </c:pt>
                <c:pt idx="722">
                  <c:v>89.623804990950347</c:v>
                </c:pt>
                <c:pt idx="723">
                  <c:v>89.72947922798906</c:v>
                </c:pt>
                <c:pt idx="724">
                  <c:v>89.833175972034468</c:v>
                </c:pt>
                <c:pt idx="725">
                  <c:v>89.934997761876573</c:v>
                </c:pt>
                <c:pt idx="726">
                  <c:v>90.035038500170543</c:v>
                </c:pt>
                <c:pt idx="727">
                  <c:v>90.133384439808808</c:v>
                </c:pt>
                <c:pt idx="728">
                  <c:v>90.230115029963287</c:v>
                </c:pt>
                <c:pt idx="729">
                  <c:v>90.325303645456216</c:v>
                </c:pt>
                <c:pt idx="730">
                  <c:v>90.419018218543712</c:v>
                </c:pt>
                <c:pt idx="731">
                  <c:v>90.511321788613117</c:v>
                </c:pt>
                <c:pt idx="732">
                  <c:v>90.602272982466602</c:v>
                </c:pt>
                <c:pt idx="733">
                  <c:v>90.691926435614235</c:v>
                </c:pt>
                <c:pt idx="734">
                  <c:v>90.780333163198861</c:v>
                </c:pt>
                <c:pt idx="735">
                  <c:v>90.86754088772409</c:v>
                </c:pt>
                <c:pt idx="736">
                  <c:v>90.953594329580326</c:v>
                </c:pt>
                <c:pt idx="737">
                  <c:v>91.038535465404536</c:v>
                </c:pt>
                <c:pt idx="738">
                  <c:v>91.122403758523106</c:v>
                </c:pt>
                <c:pt idx="739">
                  <c:v>91.205236365079273</c:v>
                </c:pt>
                <c:pt idx="740">
                  <c:v>91.287068318909817</c:v>
                </c:pt>
                <c:pt idx="741">
                  <c:v>91.367932697789598</c:v>
                </c:pt>
                <c:pt idx="742">
                  <c:v>91.447860773289349</c:v>
                </c:pt>
                <c:pt idx="743">
                  <c:v>91.526882146179105</c:v>
                </c:pt>
                <c:pt idx="744">
                  <c:v>91.605024869046062</c:v>
                </c:pt>
                <c:pt idx="745">
                  <c:v>91.682315557572593</c:v>
                </c:pt>
                <c:pt idx="746">
                  <c:v>91.758779491730635</c:v>
                </c:pt>
                <c:pt idx="747">
                  <c:v>91.834537067488213</c:v>
                </c:pt>
                <c:pt idx="748">
                  <c:v>91.910294643245791</c:v>
                </c:pt>
                <c:pt idx="749">
                  <c:v>91.986052219003369</c:v>
                </c:pt>
                <c:pt idx="750">
                  <c:v>92.061809794760947</c:v>
                </c:pt>
                <c:pt idx="751">
                  <c:v>92.137567370518525</c:v>
                </c:pt>
                <c:pt idx="752">
                  <c:v>92.213324946276103</c:v>
                </c:pt>
                <c:pt idx="753">
                  <c:v>92.289082522033681</c:v>
                </c:pt>
                <c:pt idx="754">
                  <c:v>92.364840097791259</c:v>
                </c:pt>
                <c:pt idx="755">
                  <c:v>92.440597673548837</c:v>
                </c:pt>
                <c:pt idx="756">
                  <c:v>92.516355249306415</c:v>
                </c:pt>
                <c:pt idx="757">
                  <c:v>92.592112825063992</c:v>
                </c:pt>
                <c:pt idx="758">
                  <c:v>92.66787040082157</c:v>
                </c:pt>
                <c:pt idx="759">
                  <c:v>92.743627976579148</c:v>
                </c:pt>
                <c:pt idx="760">
                  <c:v>92.819385552336726</c:v>
                </c:pt>
                <c:pt idx="761">
                  <c:v>92.895143128094304</c:v>
                </c:pt>
                <c:pt idx="762">
                  <c:v>92.970900703851882</c:v>
                </c:pt>
                <c:pt idx="763">
                  <c:v>93.04665827960946</c:v>
                </c:pt>
                <c:pt idx="764">
                  <c:v>93.122415855367038</c:v>
                </c:pt>
                <c:pt idx="765">
                  <c:v>93.198173431124616</c:v>
                </c:pt>
                <c:pt idx="766">
                  <c:v>93.273931006882194</c:v>
                </c:pt>
                <c:pt idx="767">
                  <c:v>93.349688582639772</c:v>
                </c:pt>
                <c:pt idx="768">
                  <c:v>93.425446158397349</c:v>
                </c:pt>
                <c:pt idx="769">
                  <c:v>93.501203734154927</c:v>
                </c:pt>
                <c:pt idx="770">
                  <c:v>93.576961309912505</c:v>
                </c:pt>
                <c:pt idx="771">
                  <c:v>93.652718885670083</c:v>
                </c:pt>
                <c:pt idx="772">
                  <c:v>93.728476461427661</c:v>
                </c:pt>
                <c:pt idx="773">
                  <c:v>93.804234037185239</c:v>
                </c:pt>
                <c:pt idx="774">
                  <c:v>93.879991612942817</c:v>
                </c:pt>
                <c:pt idx="775">
                  <c:v>93.955749188700395</c:v>
                </c:pt>
                <c:pt idx="776">
                  <c:v>94.031506764457973</c:v>
                </c:pt>
                <c:pt idx="777">
                  <c:v>94.107264340215551</c:v>
                </c:pt>
                <c:pt idx="778">
                  <c:v>94.183021915973129</c:v>
                </c:pt>
                <c:pt idx="779">
                  <c:v>94.258779491730706</c:v>
                </c:pt>
                <c:pt idx="780">
                  <c:v>94.334537067488284</c:v>
                </c:pt>
                <c:pt idx="781">
                  <c:v>94.410294643245862</c:v>
                </c:pt>
                <c:pt idx="782">
                  <c:v>94.48605221900344</c:v>
                </c:pt>
                <c:pt idx="783">
                  <c:v>94.561809794761018</c:v>
                </c:pt>
                <c:pt idx="784">
                  <c:v>94.637567370518596</c:v>
                </c:pt>
                <c:pt idx="785">
                  <c:v>94.713324946276174</c:v>
                </c:pt>
                <c:pt idx="786">
                  <c:v>94.789082522033752</c:v>
                </c:pt>
                <c:pt idx="787">
                  <c:v>94.86484009779133</c:v>
                </c:pt>
                <c:pt idx="788">
                  <c:v>94.940597673548908</c:v>
                </c:pt>
                <c:pt idx="789">
                  <c:v>95.016355249306486</c:v>
                </c:pt>
                <c:pt idx="790">
                  <c:v>95.092112825064063</c:v>
                </c:pt>
                <c:pt idx="791">
                  <c:v>95.167870400821641</c:v>
                </c:pt>
                <c:pt idx="792">
                  <c:v>95.243627976579219</c:v>
                </c:pt>
                <c:pt idx="793">
                  <c:v>95.319385552336797</c:v>
                </c:pt>
                <c:pt idx="794">
                  <c:v>95.395143128094375</c:v>
                </c:pt>
                <c:pt idx="795">
                  <c:v>95.470900703851953</c:v>
                </c:pt>
                <c:pt idx="796">
                  <c:v>95.546658279609531</c:v>
                </c:pt>
                <c:pt idx="797">
                  <c:v>95.622415855367109</c:v>
                </c:pt>
                <c:pt idx="798">
                  <c:v>95.698173431124687</c:v>
                </c:pt>
                <c:pt idx="799">
                  <c:v>95.773931006882265</c:v>
                </c:pt>
                <c:pt idx="800">
                  <c:v>95.850305498638164</c:v>
                </c:pt>
                <c:pt idx="801">
                  <c:v>95.927311019967149</c:v>
                </c:pt>
                <c:pt idx="802">
                  <c:v>96.00496223955453</c:v>
                </c:pt>
                <c:pt idx="803">
                  <c:v>96.083274412331122</c:v>
                </c:pt>
                <c:pt idx="804">
                  <c:v>96.162263412891903</c:v>
                </c:pt>
                <c:pt idx="805">
                  <c:v>96.241945771406606</c:v>
                </c:pt>
                <c:pt idx="806">
                  <c:v>96.322338712253185</c:v>
                </c:pt>
                <c:pt idx="807">
                  <c:v>96.403460195631041</c:v>
                </c:pt>
                <c:pt idx="808">
                  <c:v>96.485328962439723</c:v>
                </c:pt>
                <c:pt idx="809">
                  <c:v>96.567964582742206</c:v>
                </c:pt>
                <c:pt idx="810">
                  <c:v>96.651387508168909</c:v>
                </c:pt>
                <c:pt idx="811">
                  <c:v>96.735619128661611</c:v>
                </c:pt>
                <c:pt idx="812">
                  <c:v>96.820681834004887</c:v>
                </c:pt>
                <c:pt idx="813">
                  <c:v>96.905744539348163</c:v>
                </c:pt>
                <c:pt idx="814">
                  <c:v>96.990807244691439</c:v>
                </c:pt>
                <c:pt idx="815">
                  <c:v>97.075869950034715</c:v>
                </c:pt>
                <c:pt idx="816">
                  <c:v>97.160932655377991</c:v>
                </c:pt>
                <c:pt idx="817">
                  <c:v>97.245995360721267</c:v>
                </c:pt>
                <c:pt idx="818">
                  <c:v>97.331058066064543</c:v>
                </c:pt>
                <c:pt idx="819">
                  <c:v>97.416120771407819</c:v>
                </c:pt>
                <c:pt idx="820">
                  <c:v>97.501183476751095</c:v>
                </c:pt>
                <c:pt idx="821">
                  <c:v>97.586246182094371</c:v>
                </c:pt>
                <c:pt idx="822">
                  <c:v>97.671308887437647</c:v>
                </c:pt>
                <c:pt idx="823">
                  <c:v>97.756371592780923</c:v>
                </c:pt>
                <c:pt idx="824">
                  <c:v>97.841434298124199</c:v>
                </c:pt>
                <c:pt idx="825">
                  <c:v>97.926497003467475</c:v>
                </c:pt>
                <c:pt idx="826">
                  <c:v>98.011559708810751</c:v>
                </c:pt>
                <c:pt idx="827">
                  <c:v>98.096622414154027</c:v>
                </c:pt>
                <c:pt idx="828">
                  <c:v>98.181685119497303</c:v>
                </c:pt>
                <c:pt idx="829">
                  <c:v>98.266747824840579</c:v>
                </c:pt>
                <c:pt idx="830">
                  <c:v>98.351810530183855</c:v>
                </c:pt>
                <c:pt idx="831">
                  <c:v>98.436873235527131</c:v>
                </c:pt>
                <c:pt idx="832">
                  <c:v>98.521935940870407</c:v>
                </c:pt>
                <c:pt idx="833">
                  <c:v>98.606998646213682</c:v>
                </c:pt>
                <c:pt idx="834">
                  <c:v>98.692061351556958</c:v>
                </c:pt>
                <c:pt idx="835">
                  <c:v>98.777124056900234</c:v>
                </c:pt>
                <c:pt idx="836">
                  <c:v>98.86218676224351</c:v>
                </c:pt>
                <c:pt idx="837">
                  <c:v>98.947249467586786</c:v>
                </c:pt>
                <c:pt idx="838">
                  <c:v>99.032312172930062</c:v>
                </c:pt>
                <c:pt idx="839">
                  <c:v>99.117374878273338</c:v>
                </c:pt>
                <c:pt idx="840">
                  <c:v>99.202437583616614</c:v>
                </c:pt>
                <c:pt idx="841">
                  <c:v>99.28750028895989</c:v>
                </c:pt>
                <c:pt idx="842">
                  <c:v>99.372562994303166</c:v>
                </c:pt>
                <c:pt idx="843">
                  <c:v>99.457625699646442</c:v>
                </c:pt>
                <c:pt idx="844">
                  <c:v>99.542688404989718</c:v>
                </c:pt>
                <c:pt idx="845">
                  <c:v>99.627751110332994</c:v>
                </c:pt>
                <c:pt idx="846">
                  <c:v>99.71281381567627</c:v>
                </c:pt>
                <c:pt idx="847">
                  <c:v>99.797876521019546</c:v>
                </c:pt>
                <c:pt idx="848">
                  <c:v>99.882939226362822</c:v>
                </c:pt>
                <c:pt idx="849">
                  <c:v>99.968001931706098</c:v>
                </c:pt>
                <c:pt idx="850">
                  <c:v>100.05306463704937</c:v>
                </c:pt>
                <c:pt idx="851">
                  <c:v>100.13812734239265</c:v>
                </c:pt>
                <c:pt idx="852">
                  <c:v>100.22319004773593</c:v>
                </c:pt>
                <c:pt idx="853">
                  <c:v>100.3082527530792</c:v>
                </c:pt>
                <c:pt idx="854">
                  <c:v>100.39331545842248</c:v>
                </c:pt>
                <c:pt idx="855">
                  <c:v>100.47837816376575</c:v>
                </c:pt>
                <c:pt idx="856">
                  <c:v>100.56344086910903</c:v>
                </c:pt>
                <c:pt idx="857">
                  <c:v>100.64850357445231</c:v>
                </c:pt>
                <c:pt idx="858">
                  <c:v>100.73356627979558</c:v>
                </c:pt>
                <c:pt idx="859">
                  <c:v>100.81862898513886</c:v>
                </c:pt>
                <c:pt idx="860">
                  <c:v>100.90369169048213</c:v>
                </c:pt>
                <c:pt idx="861">
                  <c:v>100.98875439582541</c:v>
                </c:pt>
                <c:pt idx="862">
                  <c:v>101.07381710116869</c:v>
                </c:pt>
                <c:pt idx="863">
                  <c:v>101.15887980651196</c:v>
                </c:pt>
                <c:pt idx="864">
                  <c:v>101.24394251185524</c:v>
                </c:pt>
                <c:pt idx="865">
                  <c:v>101.32900521719851</c:v>
                </c:pt>
                <c:pt idx="866">
                  <c:v>101.41406792254179</c:v>
                </c:pt>
                <c:pt idx="867">
                  <c:v>101.49913062788507</c:v>
                </c:pt>
                <c:pt idx="868">
                  <c:v>101.58419333322834</c:v>
                </c:pt>
                <c:pt idx="869">
                  <c:v>101.66925603857162</c:v>
                </c:pt>
                <c:pt idx="870">
                  <c:v>101.75431874391489</c:v>
                </c:pt>
                <c:pt idx="871">
                  <c:v>101.83938144925817</c:v>
                </c:pt>
                <c:pt idx="872">
                  <c:v>101.92444415460145</c:v>
                </c:pt>
                <c:pt idx="873">
                  <c:v>102.00950685994472</c:v>
                </c:pt>
                <c:pt idx="874">
                  <c:v>102.094569565288</c:v>
                </c:pt>
                <c:pt idx="875">
                  <c:v>102.17963227063127</c:v>
                </c:pt>
                <c:pt idx="876">
                  <c:v>102.26469497597455</c:v>
                </c:pt>
                <c:pt idx="877">
                  <c:v>102.34975768131783</c:v>
                </c:pt>
                <c:pt idx="878">
                  <c:v>102.4348203866611</c:v>
                </c:pt>
                <c:pt idx="879">
                  <c:v>102.51988309200438</c:v>
                </c:pt>
                <c:pt idx="880">
                  <c:v>102.60494579734765</c:v>
                </c:pt>
                <c:pt idx="881">
                  <c:v>102.69000850269093</c:v>
                </c:pt>
                <c:pt idx="882">
                  <c:v>102.77507120803421</c:v>
                </c:pt>
                <c:pt idx="883">
                  <c:v>102.86013391337748</c:v>
                </c:pt>
                <c:pt idx="884">
                  <c:v>102.94519661872076</c:v>
                </c:pt>
                <c:pt idx="885">
                  <c:v>103.03025932406403</c:v>
                </c:pt>
                <c:pt idx="886">
                  <c:v>103.11532202940731</c:v>
                </c:pt>
                <c:pt idx="887">
                  <c:v>103.20038473475059</c:v>
                </c:pt>
                <c:pt idx="888">
                  <c:v>103.28544744009386</c:v>
                </c:pt>
                <c:pt idx="889">
                  <c:v>103.37051014543714</c:v>
                </c:pt>
                <c:pt idx="890">
                  <c:v>103.45557285078041</c:v>
                </c:pt>
                <c:pt idx="891">
                  <c:v>103.54063555612369</c:v>
                </c:pt>
                <c:pt idx="892">
                  <c:v>103.62569826146697</c:v>
                </c:pt>
                <c:pt idx="893">
                  <c:v>103.71076096681024</c:v>
                </c:pt>
                <c:pt idx="894">
                  <c:v>103.79582367215352</c:v>
                </c:pt>
                <c:pt idx="895">
                  <c:v>103.88088637749679</c:v>
                </c:pt>
                <c:pt idx="896">
                  <c:v>103.96594908284007</c:v>
                </c:pt>
                <c:pt idx="897">
                  <c:v>104.05101178818335</c:v>
                </c:pt>
                <c:pt idx="898">
                  <c:v>104.13607449352662</c:v>
                </c:pt>
                <c:pt idx="899">
                  <c:v>104.2211371988699</c:v>
                </c:pt>
                <c:pt idx="900">
                  <c:v>104.30619990421317</c:v>
                </c:pt>
                <c:pt idx="901">
                  <c:v>104.39126260955645</c:v>
                </c:pt>
                <c:pt idx="902">
                  <c:v>104.47632531489973</c:v>
                </c:pt>
                <c:pt idx="903">
                  <c:v>104.561388020243</c:v>
                </c:pt>
                <c:pt idx="904">
                  <c:v>104.64645072558628</c:v>
                </c:pt>
                <c:pt idx="905">
                  <c:v>104.73151343092955</c:v>
                </c:pt>
                <c:pt idx="906">
                  <c:v>104.81657613627283</c:v>
                </c:pt>
                <c:pt idx="907">
                  <c:v>104.9016388416161</c:v>
                </c:pt>
                <c:pt idx="908">
                  <c:v>104.98670154695938</c:v>
                </c:pt>
                <c:pt idx="909">
                  <c:v>105.07176425230266</c:v>
                </c:pt>
                <c:pt idx="910">
                  <c:v>105.15682695764593</c:v>
                </c:pt>
                <c:pt idx="911">
                  <c:v>105.24188966298921</c:v>
                </c:pt>
                <c:pt idx="912">
                  <c:v>105.32695236833248</c:v>
                </c:pt>
                <c:pt idx="913">
                  <c:v>105.41201507367576</c:v>
                </c:pt>
                <c:pt idx="914">
                  <c:v>105.49707777901904</c:v>
                </c:pt>
                <c:pt idx="915">
                  <c:v>105.58214048436231</c:v>
                </c:pt>
                <c:pt idx="916">
                  <c:v>105.66720318970559</c:v>
                </c:pt>
                <c:pt idx="917">
                  <c:v>105.75226589504886</c:v>
                </c:pt>
                <c:pt idx="918">
                  <c:v>105.83732860039214</c:v>
                </c:pt>
                <c:pt idx="919">
                  <c:v>105.92239130573542</c:v>
                </c:pt>
                <c:pt idx="920">
                  <c:v>106.00745401107869</c:v>
                </c:pt>
                <c:pt idx="921">
                  <c:v>106.09251671642197</c:v>
                </c:pt>
                <c:pt idx="922">
                  <c:v>106.17757942176524</c:v>
                </c:pt>
                <c:pt idx="923">
                  <c:v>106.26264212710852</c:v>
                </c:pt>
                <c:pt idx="924">
                  <c:v>106.3477048324518</c:v>
                </c:pt>
                <c:pt idx="925">
                  <c:v>106.43276753779507</c:v>
                </c:pt>
                <c:pt idx="926">
                  <c:v>106.51783024313835</c:v>
                </c:pt>
                <c:pt idx="927">
                  <c:v>106.60289294848162</c:v>
                </c:pt>
                <c:pt idx="928">
                  <c:v>106.6879556538249</c:v>
                </c:pt>
                <c:pt idx="929">
                  <c:v>106.77301835916818</c:v>
                </c:pt>
                <c:pt idx="930">
                  <c:v>106.85808106451145</c:v>
                </c:pt>
                <c:pt idx="931">
                  <c:v>106.94314376985473</c:v>
                </c:pt>
                <c:pt idx="932">
                  <c:v>107.028206475198</c:v>
                </c:pt>
                <c:pt idx="933">
                  <c:v>107.11326918054128</c:v>
                </c:pt>
                <c:pt idx="934">
                  <c:v>107.19833188588456</c:v>
                </c:pt>
                <c:pt idx="935">
                  <c:v>107.28339459122783</c:v>
                </c:pt>
                <c:pt idx="936">
                  <c:v>107.36845729657111</c:v>
                </c:pt>
                <c:pt idx="937">
                  <c:v>107.45352000191438</c:v>
                </c:pt>
                <c:pt idx="938">
                  <c:v>107.53858270725766</c:v>
                </c:pt>
                <c:pt idx="939">
                  <c:v>107.62364541260094</c:v>
                </c:pt>
                <c:pt idx="940">
                  <c:v>107.70870811794421</c:v>
                </c:pt>
                <c:pt idx="941">
                  <c:v>107.79377082328749</c:v>
                </c:pt>
                <c:pt idx="942">
                  <c:v>107.87883352863076</c:v>
                </c:pt>
                <c:pt idx="943">
                  <c:v>107.96389623397404</c:v>
                </c:pt>
                <c:pt idx="944">
                  <c:v>108.04895893931732</c:v>
                </c:pt>
                <c:pt idx="945">
                  <c:v>108.13402164466059</c:v>
                </c:pt>
                <c:pt idx="946">
                  <c:v>108.21908435000387</c:v>
                </c:pt>
                <c:pt idx="947">
                  <c:v>108.30414705534714</c:v>
                </c:pt>
                <c:pt idx="948">
                  <c:v>108.38920976069042</c:v>
                </c:pt>
                <c:pt idx="949">
                  <c:v>108.4742724660337</c:v>
                </c:pt>
                <c:pt idx="950">
                  <c:v>108.55933517137697</c:v>
                </c:pt>
                <c:pt idx="951">
                  <c:v>108.64439787672025</c:v>
                </c:pt>
                <c:pt idx="952">
                  <c:v>108.72946058206352</c:v>
                </c:pt>
                <c:pt idx="953">
                  <c:v>108.8145232874068</c:v>
                </c:pt>
                <c:pt idx="954">
                  <c:v>108.89958599275008</c:v>
                </c:pt>
                <c:pt idx="955">
                  <c:v>108.98464869809335</c:v>
                </c:pt>
                <c:pt idx="956">
                  <c:v>109.07056594473674</c:v>
                </c:pt>
                <c:pt idx="957">
                  <c:v>109.15736232847486</c:v>
                </c:pt>
                <c:pt idx="958">
                  <c:v>109.24506366362561</c:v>
                </c:pt>
                <c:pt idx="959">
                  <c:v>109.33369706943139</c:v>
                </c:pt>
                <c:pt idx="960">
                  <c:v>109.42329106450539</c:v>
                </c:pt>
                <c:pt idx="961">
                  <c:v>109.5138756702583</c:v>
                </c:pt>
                <c:pt idx="962">
                  <c:v>109.60548252437202</c:v>
                </c:pt>
                <c:pt idx="963">
                  <c:v>109.69814500553971</c:v>
                </c:pt>
                <c:pt idx="964">
                  <c:v>109.79189837087094</c:v>
                </c:pt>
                <c:pt idx="965">
                  <c:v>109.88677990757003</c:v>
                </c:pt>
                <c:pt idx="966">
                  <c:v>109.98282910074342</c:v>
                </c:pt>
                <c:pt idx="967">
                  <c:v>110.08008781948341</c:v>
                </c:pt>
                <c:pt idx="968">
                  <c:v>110.17860052372248</c:v>
                </c:pt>
                <c:pt idx="969">
                  <c:v>110.27841449476442</c:v>
                </c:pt>
                <c:pt idx="970">
                  <c:v>110.37880099930331</c:v>
                </c:pt>
                <c:pt idx="971">
                  <c:v>110.47976889566203</c:v>
                </c:pt>
                <c:pt idx="972">
                  <c:v>110.58132727806134</c:v>
                </c:pt>
                <c:pt idx="973">
                  <c:v>110.68348548554303</c:v>
                </c:pt>
                <c:pt idx="974">
                  <c:v>110.78625311133247</c:v>
                </c:pt>
                <c:pt idx="975">
                  <c:v>110.889640012667</c:v>
                </c:pt>
                <c:pt idx="976">
                  <c:v>110.99365632111898</c:v>
                </c:pt>
                <c:pt idx="977">
                  <c:v>111.09831245344434</c:v>
                </c:pt>
                <c:pt idx="978">
                  <c:v>111.20361912298956</c:v>
                </c:pt>
                <c:pt idx="979">
                  <c:v>111.30958735169284</c:v>
                </c:pt>
                <c:pt idx="980">
                  <c:v>111.41622848271747</c:v>
                </c:pt>
                <c:pt idx="981">
                  <c:v>111.52355419375893</c:v>
                </c:pt>
                <c:pt idx="982">
                  <c:v>111.63157651106994</c:v>
                </c:pt>
                <c:pt idx="983">
                  <c:v>111.74030782425154</c:v>
                </c:pt>
                <c:pt idx="984">
                  <c:v>111.84976090186193</c:v>
                </c:pt>
                <c:pt idx="985">
                  <c:v>111.95994890789898</c:v>
                </c:pt>
                <c:pt idx="986">
                  <c:v>112.07088541921713</c:v>
                </c:pt>
                <c:pt idx="987">
                  <c:v>112.18258444394421</c:v>
                </c:pt>
                <c:pt idx="988">
                  <c:v>112.29506044096908</c:v>
                </c:pt>
                <c:pt idx="989">
                  <c:v>112.40832834057764</c:v>
                </c:pt>
                <c:pt idx="990">
                  <c:v>112.52240356632059</c:v>
                </c:pt>
                <c:pt idx="991">
                  <c:v>112.63730205820444</c:v>
                </c:pt>
                <c:pt idx="992">
                  <c:v>112.75304029730475</c:v>
                </c:pt>
                <c:pt idx="993">
                  <c:v>112.86963533190988</c:v>
                </c:pt>
                <c:pt idx="994">
                  <c:v>112.98710480531314</c:v>
                </c:pt>
                <c:pt idx="995">
                  <c:v>113.10546698538235</c:v>
                </c:pt>
                <c:pt idx="996">
                  <c:v>113.22474079604771</c:v>
                </c:pt>
                <c:pt idx="997">
                  <c:v>113.3449458508624</c:v>
                </c:pt>
                <c:pt idx="998">
                  <c:v>113.46610248880523</c:v>
                </c:pt>
                <c:pt idx="999">
                  <c:v>113.58823181251128</c:v>
                </c:pt>
                <c:pt idx="1000">
                  <c:v>113.71135572913484</c:v>
                </c:pt>
                <c:pt idx="1001">
                  <c:v>113.83549699406979</c:v>
                </c:pt>
                <c:pt idx="1002">
                  <c:v>113.96067925777561</c:v>
                </c:pt>
                <c:pt idx="1003">
                  <c:v>114.08692711598299</c:v>
                </c:pt>
                <c:pt idx="1004">
                  <c:v>114.21426616358212</c:v>
                </c:pt>
                <c:pt idx="1005">
                  <c:v>114.34272305252966</c:v>
                </c:pt>
                <c:pt idx="1006">
                  <c:v>114.47232555414665</c:v>
                </c:pt>
                <c:pt idx="1007">
                  <c:v>114.60310262622166</c:v>
                </c:pt>
                <c:pt idx="1008">
                  <c:v>114.73508448538028</c:v>
                </c:pt>
                <c:pt idx="1009">
                  <c:v>114.86830268523514</c:v>
                </c:pt>
                <c:pt idx="1010">
                  <c:v>115.00279020089113</c:v>
                </c:pt>
                <c:pt idx="1011">
                  <c:v>115.13858152044962</c:v>
                </c:pt>
                <c:pt idx="1012">
                  <c:v>115.27571274423343</c:v>
                </c:pt>
                <c:pt idx="1013">
                  <c:v>115.41422169254437</c:v>
                </c:pt>
                <c:pt idx="1014">
                  <c:v>115.55414802286793</c:v>
                </c:pt>
                <c:pt idx="1015">
                  <c:v>115.69553335755788</c:v>
                </c:pt>
                <c:pt idx="1016">
                  <c:v>115.83842142316954</c:v>
                </c:pt>
                <c:pt idx="1017">
                  <c:v>115.98285820276821</c:v>
                </c:pt>
                <c:pt idx="1018">
                  <c:v>116.12889210272097</c:v>
                </c:pt>
                <c:pt idx="1019">
                  <c:v>116.27657413569204</c:v>
                </c:pt>
                <c:pt idx="1020">
                  <c:v>116.42595812180907</c:v>
                </c:pt>
                <c:pt idx="1021">
                  <c:v>116.57710091025565</c:v>
                </c:pt>
                <c:pt idx="1022">
                  <c:v>116.73006262388468</c:v>
                </c:pt>
                <c:pt idx="1023">
                  <c:v>116.88490692984543</c:v>
                </c:pt>
                <c:pt idx="1024">
                  <c:v>117.04170133968846</c:v>
                </c:pt>
                <c:pt idx="1025">
                  <c:v>117.2005175429713</c:v>
                </c:pt>
                <c:pt idx="1026">
                  <c:v>117.36143177905323</c:v>
                </c:pt>
                <c:pt idx="1027">
                  <c:v>117.52452525256338</c:v>
                </c:pt>
                <c:pt idx="1028">
                  <c:v>117.68988459898198</c:v>
                </c:pt>
                <c:pt idx="1029">
                  <c:v>117.85760240792854</c:v>
                </c:pt>
                <c:pt idx="1030">
                  <c:v>118.02777781314863</c:v>
                </c:pt>
                <c:pt idx="1031">
                  <c:v>118.20051715989594</c:v>
                </c:pt>
                <c:pt idx="1032">
                  <c:v>118.37593476249442</c:v>
                </c:pt>
                <c:pt idx="1033">
                  <c:v>118.55415376743946</c:v>
                </c:pt>
                <c:pt idx="1034">
                  <c:v>118.73530714058698</c:v>
                </c:pt>
                <c:pt idx="1035">
                  <c:v>118.91953880096101</c:v>
                </c:pt>
                <c:pt idx="1036">
                  <c:v>119.10700492870974</c:v>
                </c:pt>
                <c:pt idx="1037">
                  <c:v>119.29787548106702</c:v>
                </c:pt>
                <c:pt idx="1038">
                  <c:v>119.49233595824107</c:v>
                </c:pt>
                <c:pt idx="1039">
                  <c:v>119.69058947151917</c:v>
                </c:pt>
                <c:pt idx="1040">
                  <c:v>119.89285917931953</c:v>
                </c:pt>
                <c:pt idx="1041">
                  <c:v>120.09939117451518</c:v>
                </c:pt>
                <c:pt idx="1042">
                  <c:v>120.31045792961804</c:v>
                </c:pt>
                <c:pt idx="1043">
                  <c:v>120.52636243750382</c:v>
                </c:pt>
                <c:pt idx="1044">
                  <c:v>120.74744322741172</c:v>
                </c:pt>
                <c:pt idx="1045">
                  <c:v>120.96570670032885</c:v>
                </c:pt>
                <c:pt idx="1046">
                  <c:v>121.18126290947515</c:v>
                </c:pt>
                <c:pt idx="1047">
                  <c:v>121.38486480953986</c:v>
                </c:pt>
                <c:pt idx="1048">
                  <c:v>121.57832121311199</c:v>
                </c:pt>
                <c:pt idx="1049">
                  <c:v>121.7630272206685</c:v>
                </c:pt>
                <c:pt idx="1050">
                  <c:v>121.94008559458894</c:v>
                </c:pt>
                <c:pt idx="1051">
                  <c:v>122.11038588479137</c:v>
                </c:pt>
                <c:pt idx="1052">
                  <c:v>122.27465799238402</c:v>
                </c:pt>
                <c:pt idx="1053">
                  <c:v>122.433509589666</c:v>
                </c:pt>
                <c:pt idx="1054">
                  <c:v>122.58745297062946</c:v>
                </c:pt>
                <c:pt idx="1055">
                  <c:v>122.73692476561651</c:v>
                </c:pt>
                <c:pt idx="1056">
                  <c:v>122.88230070889806</c:v>
                </c:pt>
                <c:pt idx="1057">
                  <c:v>123.02390689636687</c:v>
                </c:pt>
                <c:pt idx="1058">
                  <c:v>123.16202850182302</c:v>
                </c:pt>
                <c:pt idx="1059">
                  <c:v>123.29691661958134</c:v>
                </c:pt>
                <c:pt idx="1060">
                  <c:v>123.42879370323676</c:v>
                </c:pt>
                <c:pt idx="1061">
                  <c:v>123.55785793725497</c:v>
                </c:pt>
                <c:pt idx="1062">
                  <c:v>123.68428678662077</c:v>
                </c:pt>
                <c:pt idx="1063">
                  <c:v>123.80823990584723</c:v>
                </c:pt>
                <c:pt idx="1064">
                  <c:v>123.92986154320718</c:v>
                </c:pt>
                <c:pt idx="1065">
                  <c:v>124.04928254326224</c:v>
                </c:pt>
                <c:pt idx="1066">
                  <c:v>124.16662202677986</c:v>
                </c:pt>
                <c:pt idx="1067">
                  <c:v>124.28198880936208</c:v>
                </c:pt>
                <c:pt idx="1068">
                  <c:v>124.39548260679383</c:v>
                </c:pt>
                <c:pt idx="1069">
                  <c:v>124.50719506503152</c:v>
                </c:pt>
                <c:pt idx="1070">
                  <c:v>124.61721064503391</c:v>
                </c:pt>
                <c:pt idx="1071">
                  <c:v>124.72560738667717</c:v>
                </c:pt>
                <c:pt idx="1072">
                  <c:v>124.83245757135236</c:v>
                </c:pt>
                <c:pt idx="1073">
                  <c:v>124.93782829919708</c:v>
                </c:pt>
                <c:pt idx="1074">
                  <c:v>125.0417819940277</c:v>
                </c:pt>
                <c:pt idx="1075">
                  <c:v>125.14437684673928</c:v>
                </c:pt>
                <c:pt idx="1076">
                  <c:v>125.24566720609486</c:v>
                </c:pt>
                <c:pt idx="1077">
                  <c:v>125.34570392433696</c:v>
                </c:pt>
                <c:pt idx="1078">
                  <c:v>125.44453466384365</c:v>
                </c:pt>
                <c:pt idx="1079">
                  <c:v>125.54220417006417</c:v>
                </c:pt>
                <c:pt idx="1080">
                  <c:v>125.63875451515686</c:v>
                </c:pt>
                <c:pt idx="1081">
                  <c:v>125.73422531608338</c:v>
                </c:pt>
                <c:pt idx="1082">
                  <c:v>125.82865393035698</c:v>
                </c:pt>
                <c:pt idx="1083">
                  <c:v>125.92207563218064</c:v>
                </c:pt>
                <c:pt idx="1084">
                  <c:v>126.01452377132333</c:v>
                </c:pt>
                <c:pt idx="1085">
                  <c:v>126.10602991675765</c:v>
                </c:pt>
                <c:pt idx="1086">
                  <c:v>126.19662398680757</c:v>
                </c:pt>
                <c:pt idx="1087">
                  <c:v>126.28633436732279</c:v>
                </c:pt>
                <c:pt idx="1088">
                  <c:v>126.37518801919877</c:v>
                </c:pt>
                <c:pt idx="1089">
                  <c:v>126.46321057639318</c:v>
                </c:pt>
                <c:pt idx="1090">
                  <c:v>126.55042643544539</c:v>
                </c:pt>
                <c:pt idx="1091">
                  <c:v>126.63685883738214</c:v>
                </c:pt>
                <c:pt idx="1092">
                  <c:v>126.72252994278593</c:v>
                </c:pt>
                <c:pt idx="1093">
                  <c:v>126.80746090071092</c:v>
                </c:pt>
                <c:pt idx="1094">
                  <c:v>126.89167191205144</c:v>
                </c:pt>
                <c:pt idx="1095">
                  <c:v>126.97518228789903</c:v>
                </c:pt>
                <c:pt idx="1096">
                  <c:v>127.05801050336426</c:v>
                </c:pt>
                <c:pt idx="1097">
                  <c:v>127.14017424728624</c:v>
                </c:pt>
                <c:pt idx="1098">
                  <c:v>127.22169046820771</c:v>
                </c:pt>
                <c:pt idx="1099">
                  <c:v>127.30257541695269</c:v>
                </c:pt>
                <c:pt idx="1100">
                  <c:v>127.38284468610848</c:v>
                </c:pt>
                <c:pt idx="1101">
                  <c:v>127.4625132466828</c:v>
                </c:pt>
                <c:pt idx="1102">
                  <c:v>127.54159548217899</c:v>
                </c:pt>
                <c:pt idx="1103">
                  <c:v>127.62010522030815</c:v>
                </c:pt>
                <c:pt idx="1104">
                  <c:v>127.69805576253542</c:v>
                </c:pt>
                <c:pt idx="1105">
                  <c:v>127.77545991163835</c:v>
                </c:pt>
                <c:pt idx="1106">
                  <c:v>127.85232999743845</c:v>
                </c:pt>
                <c:pt idx="1107">
                  <c:v>127.92867790085171</c:v>
                </c:pt>
                <c:pt idx="1108">
                  <c:v>128.00451507639036</c:v>
                </c:pt>
                <c:pt idx="1109">
                  <c:v>128.08027265214793</c:v>
                </c:pt>
                <c:pt idx="1110">
                  <c:v>128.15603022790549</c:v>
                </c:pt>
                <c:pt idx="1111">
                  <c:v>128.23178780366305</c:v>
                </c:pt>
                <c:pt idx="1112">
                  <c:v>128.30754537942062</c:v>
                </c:pt>
                <c:pt idx="1113">
                  <c:v>128.38330295517818</c:v>
                </c:pt>
                <c:pt idx="1114">
                  <c:v>128.45906053093574</c:v>
                </c:pt>
                <c:pt idx="1115">
                  <c:v>128.53481810669331</c:v>
                </c:pt>
                <c:pt idx="1116">
                  <c:v>128.61057568245087</c:v>
                </c:pt>
                <c:pt idx="1117">
                  <c:v>128.68633325820844</c:v>
                </c:pt>
                <c:pt idx="1118">
                  <c:v>128.762090833966</c:v>
                </c:pt>
                <c:pt idx="1119">
                  <c:v>128.83784840972356</c:v>
                </c:pt>
                <c:pt idx="1120">
                  <c:v>128.91360598548113</c:v>
                </c:pt>
                <c:pt idx="1121">
                  <c:v>128.98936356123869</c:v>
                </c:pt>
                <c:pt idx="1122">
                  <c:v>129.06512113699625</c:v>
                </c:pt>
                <c:pt idx="1123">
                  <c:v>129.14087871275382</c:v>
                </c:pt>
                <c:pt idx="1124">
                  <c:v>129.21663628851138</c:v>
                </c:pt>
                <c:pt idx="1125">
                  <c:v>129.29239386426894</c:v>
                </c:pt>
                <c:pt idx="1126">
                  <c:v>129.36815144002651</c:v>
                </c:pt>
                <c:pt idx="1127">
                  <c:v>129.44390901578407</c:v>
                </c:pt>
                <c:pt idx="1128">
                  <c:v>129.51966659154164</c:v>
                </c:pt>
                <c:pt idx="1129">
                  <c:v>129.5954241672992</c:v>
                </c:pt>
                <c:pt idx="1130">
                  <c:v>129.67118174305676</c:v>
                </c:pt>
                <c:pt idx="1131">
                  <c:v>129.74693931881433</c:v>
                </c:pt>
                <c:pt idx="1132">
                  <c:v>129.82269689457189</c:v>
                </c:pt>
                <c:pt idx="1133">
                  <c:v>129.89852304587831</c:v>
                </c:pt>
                <c:pt idx="1134">
                  <c:v>129.97441812867237</c:v>
                </c:pt>
                <c:pt idx="1135">
                  <c:v>130.05038250154766</c:v>
                </c:pt>
                <c:pt idx="1136">
                  <c:v>130.12641652577977</c:v>
                </c:pt>
                <c:pt idx="1137">
                  <c:v>130.20252056535378</c:v>
                </c:pt>
                <c:pt idx="1138">
                  <c:v>130.27869498699206</c:v>
                </c:pt>
                <c:pt idx="1139">
                  <c:v>130.35494016018262</c:v>
                </c:pt>
                <c:pt idx="1140">
                  <c:v>130.43125645720767</c:v>
                </c:pt>
                <c:pt idx="1141">
                  <c:v>130.50764425317257</c:v>
                </c:pt>
                <c:pt idx="1142">
                  <c:v>130.58410392603534</c:v>
                </c:pt>
                <c:pt idx="1143">
                  <c:v>130.6606358566363</c:v>
                </c:pt>
                <c:pt idx="1144">
                  <c:v>130.73724042872831</c:v>
                </c:pt>
                <c:pt idx="1145">
                  <c:v>130.81391802900737</c:v>
                </c:pt>
                <c:pt idx="1146">
                  <c:v>130.89066904714352</c:v>
                </c:pt>
                <c:pt idx="1147">
                  <c:v>130.96749387581235</c:v>
                </c:pt>
                <c:pt idx="1148">
                  <c:v>131.0443929107268</c:v>
                </c:pt>
                <c:pt idx="1149">
                  <c:v>131.12136655066939</c:v>
                </c:pt>
                <c:pt idx="1150">
                  <c:v>131.19841519752501</c:v>
                </c:pt>
                <c:pt idx="1151">
                  <c:v>131.275539256314</c:v>
                </c:pt>
                <c:pt idx="1152">
                  <c:v>131.35273913522582</c:v>
                </c:pt>
                <c:pt idx="1153">
                  <c:v>131.43001524565307</c:v>
                </c:pt>
                <c:pt idx="1154">
                  <c:v>131.50736800222609</c:v>
                </c:pt>
                <c:pt idx="1155">
                  <c:v>131.58479782284795</c:v>
                </c:pt>
                <c:pt idx="1156">
                  <c:v>131.66230512872997</c:v>
                </c:pt>
                <c:pt idx="1157">
                  <c:v>131.73989034442775</c:v>
                </c:pt>
                <c:pt idx="1158">
                  <c:v>131.81755389787762</c:v>
                </c:pt>
                <c:pt idx="1159">
                  <c:v>131.89529622043372</c:v>
                </c:pt>
                <c:pt idx="1160">
                  <c:v>131.97311774690553</c:v>
                </c:pt>
                <c:pt idx="1161">
                  <c:v>132.0510189155959</c:v>
                </c:pt>
                <c:pt idx="1162">
                  <c:v>132.12900016833973</c:v>
                </c:pt>
                <c:pt idx="1163">
                  <c:v>132.20706195054308</c:v>
                </c:pt>
                <c:pt idx="1164">
                  <c:v>132.28520471122286</c:v>
                </c:pt>
                <c:pt idx="1165">
                  <c:v>132.36342890304718</c:v>
                </c:pt>
                <c:pt idx="1166">
                  <c:v>132.4417349823762</c:v>
                </c:pt>
                <c:pt idx="1167">
                  <c:v>132.52012340930355</c:v>
                </c:pt>
                <c:pt idx="1168">
                  <c:v>132.59859464769838</c:v>
                </c:pt>
                <c:pt idx="1169">
                  <c:v>132.67714916524801</c:v>
                </c:pt>
                <c:pt idx="1170">
                  <c:v>132.75578743350124</c:v>
                </c:pt>
                <c:pt idx="1171">
                  <c:v>132.83450992791222</c:v>
                </c:pt>
                <c:pt idx="1172">
                  <c:v>132.91331712788502</c:v>
                </c:pt>
                <c:pt idx="1173">
                  <c:v>132.9922095168188</c:v>
                </c:pt>
                <c:pt idx="1174">
                  <c:v>133.0711875821537</c:v>
                </c:pt>
                <c:pt idx="1175">
                  <c:v>133.15025181541733</c:v>
                </c:pt>
                <c:pt idx="1176">
                  <c:v>133.22940271227208</c:v>
                </c:pt>
                <c:pt idx="1177">
                  <c:v>133.30864077256297</c:v>
                </c:pt>
                <c:pt idx="1178">
                  <c:v>133.38796650036636</c:v>
                </c:pt>
                <c:pt idx="1179">
                  <c:v>133.46738040403929</c:v>
                </c:pt>
                <c:pt idx="1180">
                  <c:v>133.54688299626955</c:v>
                </c:pt>
                <c:pt idx="1181">
                  <c:v>133.62647479412658</c:v>
                </c:pt>
                <c:pt idx="1182">
                  <c:v>133.70615631911315</c:v>
                </c:pt>
                <c:pt idx="1183">
                  <c:v>133.78592809721769</c:v>
                </c:pt>
                <c:pt idx="1184">
                  <c:v>133.86579065896757</c:v>
                </c:pt>
                <c:pt idx="1185">
                  <c:v>133.94574453948303</c:v>
                </c:pt>
                <c:pt idx="1186">
                  <c:v>134.02579027853213</c:v>
                </c:pt>
                <c:pt idx="1187">
                  <c:v>134.10592842058639</c:v>
                </c:pt>
                <c:pt idx="1188">
                  <c:v>134.18615951487735</c:v>
                </c:pt>
                <c:pt idx="1189">
                  <c:v>134.26648411545392</c:v>
                </c:pt>
                <c:pt idx="1190">
                  <c:v>134.34690278124086</c:v>
                </c:pt>
                <c:pt idx="1191">
                  <c:v>134.42741607609778</c:v>
                </c:pt>
                <c:pt idx="1192">
                  <c:v>134.50802456887948</c:v>
                </c:pt>
                <c:pt idx="1193">
                  <c:v>134.58872883349687</c:v>
                </c:pt>
                <c:pt idx="1194">
                  <c:v>134.66952944897918</c:v>
                </c:pt>
                <c:pt idx="1195">
                  <c:v>134.75042699953681</c:v>
                </c:pt>
                <c:pt idx="1196">
                  <c:v>134.83142207462549</c:v>
                </c:pt>
                <c:pt idx="1197">
                  <c:v>134.91251526901127</c:v>
                </c:pt>
                <c:pt idx="1198">
                  <c:v>134.99370718283652</c:v>
                </c:pt>
                <c:pt idx="1199">
                  <c:v>135.07499842168721</c:v>
                </c:pt>
                <c:pt idx="1200">
                  <c:v>135.156389596661</c:v>
                </c:pt>
                <c:pt idx="1201">
                  <c:v>135.23788132443659</c:v>
                </c:pt>
                <c:pt idx="1202">
                  <c:v>135.31947422734416</c:v>
                </c:pt>
                <c:pt idx="1203">
                  <c:v>135.40116893343691</c:v>
                </c:pt>
                <c:pt idx="1204">
                  <c:v>135.4829660765638</c:v>
                </c:pt>
                <c:pt idx="1205">
                  <c:v>135.56486629644348</c:v>
                </c:pt>
                <c:pt idx="1206">
                  <c:v>135.6468702387395</c:v>
                </c:pt>
                <c:pt idx="1207">
                  <c:v>135.72897855513654</c:v>
                </c:pt>
                <c:pt idx="1208">
                  <c:v>135.81119190341815</c:v>
                </c:pt>
                <c:pt idx="1209">
                  <c:v>135.89351094754568</c:v>
                </c:pt>
                <c:pt idx="1210">
                  <c:v>135.97593635773842</c:v>
                </c:pt>
                <c:pt idx="1211">
                  <c:v>136.05846881055524</c:v>
                </c:pt>
                <c:pt idx="1212">
                  <c:v>136.14110898897758</c:v>
                </c:pt>
                <c:pt idx="1213">
                  <c:v>136.22385758249368</c:v>
                </c:pt>
                <c:pt idx="1214">
                  <c:v>136.30671528718443</c:v>
                </c:pt>
                <c:pt idx="1215">
                  <c:v>136.38968280581057</c:v>
                </c:pt>
                <c:pt idx="1216">
                  <c:v>136.4727608479013</c:v>
                </c:pt>
                <c:pt idx="1217">
                  <c:v>136.55595012984466</c:v>
                </c:pt>
                <c:pt idx="1218">
                  <c:v>136.63925137497915</c:v>
                </c:pt>
                <c:pt idx="1219">
                  <c:v>136.72266531368712</c:v>
                </c:pt>
                <c:pt idx="1220">
                  <c:v>136.80619268348974</c:v>
                </c:pt>
                <c:pt idx="1221">
                  <c:v>136.88983422914356</c:v>
                </c:pt>
                <c:pt idx="1222">
                  <c:v>136.97359070273885</c:v>
                </c:pt>
                <c:pt idx="1223">
                  <c:v>137.05746286379951</c:v>
                </c:pt>
                <c:pt idx="1224">
                  <c:v>137.1414514793849</c:v>
                </c:pt>
                <c:pt idx="1225">
                  <c:v>137.22555732419335</c:v>
                </c:pt>
                <c:pt idx="1226">
                  <c:v>137.3097811806675</c:v>
                </c:pt>
                <c:pt idx="1227">
                  <c:v>137.39412383910164</c:v>
                </c:pt>
                <c:pt idx="1228">
                  <c:v>137.47858609775071</c:v>
                </c:pt>
                <c:pt idx="1229">
                  <c:v>137.56316876294156</c:v>
                </c:pt>
                <c:pt idx="1230">
                  <c:v>137.64787264918596</c:v>
                </c:pt>
                <c:pt idx="1231">
                  <c:v>137.73269857929574</c:v>
                </c:pt>
                <c:pt idx="1232">
                  <c:v>137.81764738450008</c:v>
                </c:pt>
                <c:pt idx="1233">
                  <c:v>137.90271990456478</c:v>
                </c:pt>
                <c:pt idx="1234">
                  <c:v>137.98791698791379</c:v>
                </c:pt>
                <c:pt idx="1235">
                  <c:v>138.07323949175307</c:v>
                </c:pt>
                <c:pt idx="1236">
                  <c:v>138.15868828219647</c:v>
                </c:pt>
                <c:pt idx="1237">
                  <c:v>138.24426423439422</c:v>
                </c:pt>
                <c:pt idx="1238">
                  <c:v>138.32996823266362</c:v>
                </c:pt>
                <c:pt idx="1239">
                  <c:v>138.41580117062213</c:v>
                </c:pt>
                <c:pt idx="1240">
                  <c:v>138.50176395132323</c:v>
                </c:pt>
                <c:pt idx="1241">
                  <c:v>138.58785748739439</c:v>
                </c:pt>
                <c:pt idx="1242">
                  <c:v>138.67408270117807</c:v>
                </c:pt>
                <c:pt idx="1243">
                  <c:v>138.76044052487509</c:v>
                </c:pt>
                <c:pt idx="1244">
                  <c:v>138.84693190069092</c:v>
                </c:pt>
                <c:pt idx="1245">
                  <c:v>138.93355778098456</c:v>
                </c:pt>
                <c:pt idx="1246">
                  <c:v>139.02031912842054</c:v>
                </c:pt>
                <c:pt idx="1247">
                  <c:v>139.10721691612358</c:v>
                </c:pt>
                <c:pt idx="1248">
                  <c:v>139.19425212783636</c:v>
                </c:pt>
                <c:pt idx="1249">
                  <c:v>139.28142575808047</c:v>
                </c:pt>
                <c:pt idx="1250">
                  <c:v>139.3687388123202</c:v>
                </c:pt>
                <c:pt idx="1251">
                  <c:v>139.45619230712984</c:v>
                </c:pt>
                <c:pt idx="1252">
                  <c:v>139.54378727036413</c:v>
                </c:pt>
                <c:pt idx="1253">
                  <c:v>139.63152474133204</c:v>
                </c:pt>
                <c:pt idx="1254">
                  <c:v>139.71940577097411</c:v>
                </c:pt>
                <c:pt idx="1255">
                  <c:v>139.80743142204315</c:v>
                </c:pt>
                <c:pt idx="1256">
                  <c:v>139.89560276928884</c:v>
                </c:pt>
                <c:pt idx="1257">
                  <c:v>139.98392089964574</c:v>
                </c:pt>
                <c:pt idx="1258">
                  <c:v>140.07238691242523</c:v>
                </c:pt>
                <c:pt idx="1259">
                  <c:v>140.16100191951139</c:v>
                </c:pt>
                <c:pt idx="1260">
                  <c:v>140.24976704556082</c:v>
                </c:pt>
                <c:pt idx="1261">
                  <c:v>140.33868342820648</c:v>
                </c:pt>
                <c:pt idx="1262">
                  <c:v>140.42775221826582</c:v>
                </c:pt>
                <c:pt idx="1263">
                  <c:v>140.51697457995323</c:v>
                </c:pt>
                <c:pt idx="1264">
                  <c:v>140.60635169109673</c:v>
                </c:pt>
                <c:pt idx="1265">
                  <c:v>140.69588474335941</c:v>
                </c:pt>
                <c:pt idx="1266">
                  <c:v>140.78557494246527</c:v>
                </c:pt>
                <c:pt idx="1267">
                  <c:v>140.87542350843003</c:v>
                </c:pt>
                <c:pt idx="1268">
                  <c:v>140.96543167579662</c:v>
                </c:pt>
                <c:pt idx="1269">
                  <c:v>141.05560069387582</c:v>
                </c:pt>
                <c:pt idx="1270">
                  <c:v>141.14593182699193</c:v>
                </c:pt>
                <c:pt idx="1271">
                  <c:v>141.23642635473379</c:v>
                </c:pt>
                <c:pt idx="1272">
                  <c:v>141.32708557221113</c:v>
                </c:pt>
                <c:pt idx="1273">
                  <c:v>141.41791079031648</c:v>
                </c:pt>
                <c:pt idx="1274">
                  <c:v>141.5089033359929</c:v>
                </c:pt>
                <c:pt idx="1275">
                  <c:v>141.60006455250729</c:v>
                </c:pt>
                <c:pt idx="1276">
                  <c:v>141.69139579973</c:v>
                </c:pt>
                <c:pt idx="1277">
                  <c:v>141.78289845442038</c:v>
                </c:pt>
                <c:pt idx="1278">
                  <c:v>141.87457391051873</c:v>
                </c:pt>
                <c:pt idx="1279">
                  <c:v>141.96642357944492</c:v>
                </c:pt>
                <c:pt idx="1280">
                  <c:v>142.05844889040333</c:v>
                </c:pt>
                <c:pt idx="1281">
                  <c:v>142.15065129069498</c:v>
                </c:pt>
                <c:pt idx="1282">
                  <c:v>142.24303224603659</c:v>
                </c:pt>
                <c:pt idx="1283">
                  <c:v>142.33559324088691</c:v>
                </c:pt>
                <c:pt idx="1284">
                  <c:v>142.42833577878039</c:v>
                </c:pt>
                <c:pt idx="1285">
                  <c:v>142.52126138266874</c:v>
                </c:pt>
                <c:pt idx="1286">
                  <c:v>142.61437159527009</c:v>
                </c:pt>
              </c:numCache>
            </c:numRef>
          </c:cat>
          <c:val>
            <c:numRef>
              <c:f>'Fuel Consumption'!$C$5:$C$1291</c:f>
              <c:numCache>
                <c:formatCode>General</c:formatCode>
                <c:ptCount val="1287"/>
                <c:pt idx="0">
                  <c:v>0.68</c:v>
                </c:pt>
                <c:pt idx="1">
                  <c:v>1.03</c:v>
                </c:pt>
                <c:pt idx="2">
                  <c:v>1.39</c:v>
                </c:pt>
                <c:pt idx="3">
                  <c:v>2.92</c:v>
                </c:pt>
                <c:pt idx="4">
                  <c:v>4.24</c:v>
                </c:pt>
                <c:pt idx="5">
                  <c:v>5.24</c:v>
                </c:pt>
                <c:pt idx="6">
                  <c:v>5.93</c:v>
                </c:pt>
                <c:pt idx="7">
                  <c:v>7.17</c:v>
                </c:pt>
                <c:pt idx="8">
                  <c:v>8.0299999999999994</c:v>
                </c:pt>
                <c:pt idx="9">
                  <c:v>8.9600000000000009</c:v>
                </c:pt>
                <c:pt idx="10">
                  <c:v>9.64</c:v>
                </c:pt>
                <c:pt idx="11">
                  <c:v>10.07</c:v>
                </c:pt>
                <c:pt idx="12">
                  <c:v>10.28</c:v>
                </c:pt>
                <c:pt idx="13">
                  <c:v>10.86</c:v>
                </c:pt>
                <c:pt idx="14">
                  <c:v>12.04</c:v>
                </c:pt>
                <c:pt idx="15">
                  <c:v>12.63</c:v>
                </c:pt>
                <c:pt idx="16">
                  <c:v>13.22</c:v>
                </c:pt>
                <c:pt idx="17">
                  <c:v>13.81</c:v>
                </c:pt>
                <c:pt idx="18">
                  <c:v>14.1</c:v>
                </c:pt>
                <c:pt idx="19">
                  <c:v>14.68</c:v>
                </c:pt>
                <c:pt idx="20">
                  <c:v>14.97</c:v>
                </c:pt>
                <c:pt idx="21">
                  <c:v>15.26</c:v>
                </c:pt>
                <c:pt idx="22">
                  <c:v>15.92</c:v>
                </c:pt>
                <c:pt idx="23">
                  <c:v>16.25</c:v>
                </c:pt>
                <c:pt idx="24">
                  <c:v>16.579999999999998</c:v>
                </c:pt>
                <c:pt idx="25">
                  <c:v>16.940000000000001</c:v>
                </c:pt>
                <c:pt idx="26">
                  <c:v>17.05</c:v>
                </c:pt>
                <c:pt idx="27">
                  <c:v>17.11</c:v>
                </c:pt>
                <c:pt idx="28">
                  <c:v>17.18</c:v>
                </c:pt>
                <c:pt idx="29">
                  <c:v>17.239999999999998</c:v>
                </c:pt>
                <c:pt idx="30">
                  <c:v>17.32</c:v>
                </c:pt>
                <c:pt idx="31">
                  <c:v>17.37</c:v>
                </c:pt>
                <c:pt idx="32">
                  <c:v>17.440000000000001</c:v>
                </c:pt>
                <c:pt idx="33">
                  <c:v>14.68</c:v>
                </c:pt>
                <c:pt idx="34">
                  <c:v>14.97</c:v>
                </c:pt>
                <c:pt idx="35">
                  <c:v>15.26</c:v>
                </c:pt>
                <c:pt idx="36">
                  <c:v>15.59</c:v>
                </c:pt>
                <c:pt idx="37">
                  <c:v>15.59</c:v>
                </c:pt>
                <c:pt idx="38">
                  <c:v>15.92</c:v>
                </c:pt>
                <c:pt idx="39">
                  <c:v>15.92</c:v>
                </c:pt>
                <c:pt idx="40">
                  <c:v>16.25</c:v>
                </c:pt>
                <c:pt idx="41">
                  <c:v>16.25</c:v>
                </c:pt>
                <c:pt idx="42">
                  <c:v>16.579999999999998</c:v>
                </c:pt>
                <c:pt idx="43">
                  <c:v>16.579999999999998</c:v>
                </c:pt>
                <c:pt idx="44">
                  <c:v>16.940000000000001</c:v>
                </c:pt>
                <c:pt idx="45">
                  <c:v>16.940000000000001</c:v>
                </c:pt>
                <c:pt idx="46">
                  <c:v>17.05</c:v>
                </c:pt>
                <c:pt idx="47">
                  <c:v>17.11</c:v>
                </c:pt>
                <c:pt idx="48">
                  <c:v>17.11</c:v>
                </c:pt>
                <c:pt idx="49">
                  <c:v>17.18</c:v>
                </c:pt>
                <c:pt idx="50">
                  <c:v>17.18</c:v>
                </c:pt>
                <c:pt idx="51">
                  <c:v>17.239999999999998</c:v>
                </c:pt>
                <c:pt idx="52">
                  <c:v>17.239999999999998</c:v>
                </c:pt>
                <c:pt idx="53">
                  <c:v>17.32</c:v>
                </c:pt>
                <c:pt idx="54">
                  <c:v>17.32</c:v>
                </c:pt>
                <c:pt idx="55">
                  <c:v>17.37</c:v>
                </c:pt>
                <c:pt idx="56">
                  <c:v>17.440000000000001</c:v>
                </c:pt>
                <c:pt idx="57">
                  <c:v>17.440000000000001</c:v>
                </c:pt>
                <c:pt idx="58">
                  <c:v>17.5</c:v>
                </c:pt>
                <c:pt idx="59">
                  <c:v>17.5</c:v>
                </c:pt>
                <c:pt idx="60">
                  <c:v>17.8</c:v>
                </c:pt>
                <c:pt idx="61">
                  <c:v>17.8</c:v>
                </c:pt>
                <c:pt idx="62">
                  <c:v>18</c:v>
                </c:pt>
                <c:pt idx="63">
                  <c:v>18</c:v>
                </c:pt>
                <c:pt idx="64">
                  <c:v>16.8</c:v>
                </c:pt>
                <c:pt idx="65">
                  <c:v>15.59</c:v>
                </c:pt>
                <c:pt idx="66">
                  <c:v>15.59</c:v>
                </c:pt>
                <c:pt idx="67">
                  <c:v>15.92</c:v>
                </c:pt>
                <c:pt idx="68">
                  <c:v>15.92</c:v>
                </c:pt>
                <c:pt idx="69">
                  <c:v>16.25</c:v>
                </c:pt>
                <c:pt idx="70">
                  <c:v>16.25</c:v>
                </c:pt>
                <c:pt idx="71">
                  <c:v>16.25</c:v>
                </c:pt>
                <c:pt idx="72">
                  <c:v>16.579999999999998</c:v>
                </c:pt>
                <c:pt idx="73">
                  <c:v>16.579999999999998</c:v>
                </c:pt>
                <c:pt idx="74">
                  <c:v>16.940000000000001</c:v>
                </c:pt>
                <c:pt idx="75">
                  <c:v>16.940000000000001</c:v>
                </c:pt>
                <c:pt idx="76">
                  <c:v>16.940000000000001</c:v>
                </c:pt>
                <c:pt idx="77">
                  <c:v>17.05</c:v>
                </c:pt>
                <c:pt idx="78">
                  <c:v>17.05</c:v>
                </c:pt>
                <c:pt idx="79">
                  <c:v>17.05</c:v>
                </c:pt>
                <c:pt idx="80">
                  <c:v>17.11</c:v>
                </c:pt>
                <c:pt idx="81">
                  <c:v>17.11</c:v>
                </c:pt>
                <c:pt idx="82">
                  <c:v>17.11</c:v>
                </c:pt>
                <c:pt idx="83">
                  <c:v>17.18</c:v>
                </c:pt>
                <c:pt idx="84">
                  <c:v>17.18</c:v>
                </c:pt>
                <c:pt idx="85">
                  <c:v>17.18</c:v>
                </c:pt>
                <c:pt idx="86">
                  <c:v>17.239999999999998</c:v>
                </c:pt>
                <c:pt idx="87">
                  <c:v>17.239999999999998</c:v>
                </c:pt>
                <c:pt idx="88">
                  <c:v>17.32</c:v>
                </c:pt>
                <c:pt idx="89">
                  <c:v>17.32</c:v>
                </c:pt>
                <c:pt idx="90">
                  <c:v>17.32</c:v>
                </c:pt>
                <c:pt idx="91">
                  <c:v>17.32</c:v>
                </c:pt>
                <c:pt idx="92">
                  <c:v>17.37</c:v>
                </c:pt>
                <c:pt idx="93">
                  <c:v>17.37</c:v>
                </c:pt>
                <c:pt idx="94">
                  <c:v>17.37</c:v>
                </c:pt>
                <c:pt idx="95">
                  <c:v>17.440000000000001</c:v>
                </c:pt>
                <c:pt idx="96">
                  <c:v>17.440000000000001</c:v>
                </c:pt>
                <c:pt idx="97">
                  <c:v>17.440000000000001</c:v>
                </c:pt>
                <c:pt idx="98">
                  <c:v>17.440000000000001</c:v>
                </c:pt>
                <c:pt idx="99">
                  <c:v>17.5</c:v>
                </c:pt>
                <c:pt idx="100">
                  <c:v>17.5</c:v>
                </c:pt>
                <c:pt idx="101">
                  <c:v>17.5</c:v>
                </c:pt>
                <c:pt idx="102">
                  <c:v>17.8</c:v>
                </c:pt>
                <c:pt idx="103">
                  <c:v>17.8</c:v>
                </c:pt>
                <c:pt idx="104">
                  <c:v>17.8</c:v>
                </c:pt>
                <c:pt idx="105">
                  <c:v>18</c:v>
                </c:pt>
                <c:pt idx="106">
                  <c:v>18</c:v>
                </c:pt>
                <c:pt idx="107">
                  <c:v>16.8</c:v>
                </c:pt>
                <c:pt idx="108">
                  <c:v>16.8</c:v>
                </c:pt>
                <c:pt idx="109">
                  <c:v>16.8</c:v>
                </c:pt>
                <c:pt idx="110">
                  <c:v>16.8</c:v>
                </c:pt>
                <c:pt idx="111">
                  <c:v>16.8</c:v>
                </c:pt>
                <c:pt idx="112">
                  <c:v>16.8</c:v>
                </c:pt>
                <c:pt idx="113">
                  <c:v>16.8</c:v>
                </c:pt>
                <c:pt idx="114">
                  <c:v>16.8</c:v>
                </c:pt>
                <c:pt idx="115">
                  <c:v>16.8</c:v>
                </c:pt>
                <c:pt idx="116">
                  <c:v>16.8</c:v>
                </c:pt>
                <c:pt idx="117">
                  <c:v>16.8</c:v>
                </c:pt>
                <c:pt idx="118">
                  <c:v>16.8</c:v>
                </c:pt>
                <c:pt idx="119">
                  <c:v>16.8</c:v>
                </c:pt>
                <c:pt idx="120">
                  <c:v>16.8</c:v>
                </c:pt>
                <c:pt idx="121">
                  <c:v>16.8</c:v>
                </c:pt>
                <c:pt idx="122">
                  <c:v>16.8</c:v>
                </c:pt>
                <c:pt idx="123">
                  <c:v>16.8</c:v>
                </c:pt>
                <c:pt idx="124">
                  <c:v>16.8</c:v>
                </c:pt>
                <c:pt idx="125">
                  <c:v>16.8</c:v>
                </c:pt>
                <c:pt idx="126">
                  <c:v>16.8</c:v>
                </c:pt>
                <c:pt idx="127">
                  <c:v>16.8</c:v>
                </c:pt>
                <c:pt idx="128">
                  <c:v>12.45</c:v>
                </c:pt>
                <c:pt idx="129">
                  <c:v>12.45</c:v>
                </c:pt>
                <c:pt idx="130">
                  <c:v>12.97</c:v>
                </c:pt>
                <c:pt idx="131">
                  <c:v>12.97</c:v>
                </c:pt>
                <c:pt idx="132">
                  <c:v>12.97</c:v>
                </c:pt>
                <c:pt idx="133">
                  <c:v>12.97</c:v>
                </c:pt>
                <c:pt idx="134">
                  <c:v>12.97</c:v>
                </c:pt>
                <c:pt idx="135">
                  <c:v>12.97</c:v>
                </c:pt>
                <c:pt idx="136">
                  <c:v>12.97</c:v>
                </c:pt>
                <c:pt idx="137">
                  <c:v>13.48</c:v>
                </c:pt>
                <c:pt idx="138">
                  <c:v>13.48</c:v>
                </c:pt>
                <c:pt idx="139">
                  <c:v>13.48</c:v>
                </c:pt>
                <c:pt idx="140">
                  <c:v>13.48</c:v>
                </c:pt>
                <c:pt idx="141">
                  <c:v>13.48</c:v>
                </c:pt>
                <c:pt idx="142">
                  <c:v>13.48</c:v>
                </c:pt>
                <c:pt idx="143">
                  <c:v>14</c:v>
                </c:pt>
                <c:pt idx="144">
                  <c:v>14</c:v>
                </c:pt>
                <c:pt idx="145">
                  <c:v>14</c:v>
                </c:pt>
                <c:pt idx="146">
                  <c:v>14</c:v>
                </c:pt>
                <c:pt idx="147">
                  <c:v>14</c:v>
                </c:pt>
                <c:pt idx="148">
                  <c:v>14</c:v>
                </c:pt>
                <c:pt idx="149">
                  <c:v>14</c:v>
                </c:pt>
                <c:pt idx="150">
                  <c:v>14</c:v>
                </c:pt>
                <c:pt idx="151">
                  <c:v>16.8</c:v>
                </c:pt>
                <c:pt idx="152">
                  <c:v>16.8</c:v>
                </c:pt>
                <c:pt idx="153">
                  <c:v>16.8</c:v>
                </c:pt>
                <c:pt idx="154">
                  <c:v>16.8</c:v>
                </c:pt>
                <c:pt idx="155">
                  <c:v>16.8</c:v>
                </c:pt>
                <c:pt idx="156">
                  <c:v>16.8</c:v>
                </c:pt>
                <c:pt idx="157">
                  <c:v>16.8</c:v>
                </c:pt>
                <c:pt idx="158">
                  <c:v>16.8</c:v>
                </c:pt>
                <c:pt idx="159">
                  <c:v>16.8</c:v>
                </c:pt>
                <c:pt idx="160">
                  <c:v>18</c:v>
                </c:pt>
                <c:pt idx="161">
                  <c:v>18</c:v>
                </c:pt>
                <c:pt idx="162">
                  <c:v>18</c:v>
                </c:pt>
                <c:pt idx="163">
                  <c:v>18</c:v>
                </c:pt>
                <c:pt idx="164">
                  <c:v>17.8</c:v>
                </c:pt>
                <c:pt idx="165">
                  <c:v>17.8</c:v>
                </c:pt>
                <c:pt idx="166">
                  <c:v>17.8</c:v>
                </c:pt>
                <c:pt idx="167">
                  <c:v>17.8</c:v>
                </c:pt>
                <c:pt idx="168">
                  <c:v>17.8</c:v>
                </c:pt>
                <c:pt idx="169">
                  <c:v>17.8</c:v>
                </c:pt>
                <c:pt idx="170">
                  <c:v>17.8</c:v>
                </c:pt>
                <c:pt idx="171">
                  <c:v>17.8</c:v>
                </c:pt>
                <c:pt idx="172">
                  <c:v>17.8</c:v>
                </c:pt>
                <c:pt idx="173">
                  <c:v>17.8</c:v>
                </c:pt>
                <c:pt idx="174">
                  <c:v>17.8</c:v>
                </c:pt>
                <c:pt idx="175">
                  <c:v>17.8</c:v>
                </c:pt>
                <c:pt idx="176">
                  <c:v>17.8</c:v>
                </c:pt>
                <c:pt idx="177">
                  <c:v>17.8</c:v>
                </c:pt>
                <c:pt idx="178">
                  <c:v>17.8</c:v>
                </c:pt>
                <c:pt idx="179">
                  <c:v>17.8</c:v>
                </c:pt>
                <c:pt idx="180">
                  <c:v>17.8</c:v>
                </c:pt>
                <c:pt idx="181">
                  <c:v>17.8</c:v>
                </c:pt>
                <c:pt idx="182">
                  <c:v>17.8</c:v>
                </c:pt>
                <c:pt idx="183">
                  <c:v>17.8</c:v>
                </c:pt>
                <c:pt idx="184">
                  <c:v>17.8</c:v>
                </c:pt>
                <c:pt idx="185">
                  <c:v>17.8</c:v>
                </c:pt>
                <c:pt idx="186">
                  <c:v>17.8</c:v>
                </c:pt>
                <c:pt idx="187">
                  <c:v>17.8</c:v>
                </c:pt>
                <c:pt idx="188">
                  <c:v>17.8</c:v>
                </c:pt>
                <c:pt idx="189">
                  <c:v>17.8</c:v>
                </c:pt>
                <c:pt idx="190">
                  <c:v>17.8</c:v>
                </c:pt>
                <c:pt idx="191">
                  <c:v>17.8</c:v>
                </c:pt>
                <c:pt idx="192">
                  <c:v>17.8</c:v>
                </c:pt>
                <c:pt idx="193">
                  <c:v>17.8</c:v>
                </c:pt>
                <c:pt idx="194">
                  <c:v>17.8</c:v>
                </c:pt>
                <c:pt idx="195">
                  <c:v>17.8</c:v>
                </c:pt>
                <c:pt idx="196">
                  <c:v>17.8</c:v>
                </c:pt>
                <c:pt idx="197">
                  <c:v>17.8</c:v>
                </c:pt>
                <c:pt idx="198">
                  <c:v>17.8</c:v>
                </c:pt>
                <c:pt idx="199">
                  <c:v>17.8</c:v>
                </c:pt>
                <c:pt idx="200">
                  <c:v>17.8</c:v>
                </c:pt>
                <c:pt idx="201">
                  <c:v>17.8</c:v>
                </c:pt>
                <c:pt idx="202">
                  <c:v>17.8</c:v>
                </c:pt>
                <c:pt idx="203">
                  <c:v>17.8</c:v>
                </c:pt>
                <c:pt idx="204">
                  <c:v>17.8</c:v>
                </c:pt>
                <c:pt idx="205">
                  <c:v>17.8</c:v>
                </c:pt>
                <c:pt idx="206">
                  <c:v>17.8</c:v>
                </c:pt>
                <c:pt idx="207">
                  <c:v>17.8</c:v>
                </c:pt>
                <c:pt idx="208">
                  <c:v>17.8</c:v>
                </c:pt>
                <c:pt idx="209">
                  <c:v>17.8</c:v>
                </c:pt>
                <c:pt idx="210">
                  <c:v>17.8</c:v>
                </c:pt>
                <c:pt idx="211">
                  <c:v>17.8</c:v>
                </c:pt>
                <c:pt idx="212">
                  <c:v>17.8</c:v>
                </c:pt>
                <c:pt idx="213">
                  <c:v>17.8</c:v>
                </c:pt>
                <c:pt idx="214">
                  <c:v>15.59</c:v>
                </c:pt>
                <c:pt idx="215">
                  <c:v>15.59</c:v>
                </c:pt>
                <c:pt idx="216">
                  <c:v>15.92</c:v>
                </c:pt>
                <c:pt idx="217">
                  <c:v>15.92</c:v>
                </c:pt>
                <c:pt idx="218">
                  <c:v>15.92</c:v>
                </c:pt>
                <c:pt idx="219">
                  <c:v>16.25</c:v>
                </c:pt>
                <c:pt idx="220">
                  <c:v>16.25</c:v>
                </c:pt>
                <c:pt idx="221">
                  <c:v>16.579999999999998</c:v>
                </c:pt>
                <c:pt idx="222">
                  <c:v>16.579999999999998</c:v>
                </c:pt>
                <c:pt idx="223">
                  <c:v>16.940000000000001</c:v>
                </c:pt>
                <c:pt idx="224">
                  <c:v>16.940000000000001</c:v>
                </c:pt>
                <c:pt idx="225">
                  <c:v>17.05</c:v>
                </c:pt>
                <c:pt idx="226">
                  <c:v>17.05</c:v>
                </c:pt>
                <c:pt idx="227">
                  <c:v>17.05</c:v>
                </c:pt>
                <c:pt idx="228">
                  <c:v>17.05</c:v>
                </c:pt>
                <c:pt idx="229">
                  <c:v>17.11</c:v>
                </c:pt>
                <c:pt idx="230">
                  <c:v>17.11</c:v>
                </c:pt>
                <c:pt idx="231">
                  <c:v>17.11</c:v>
                </c:pt>
                <c:pt idx="232">
                  <c:v>17.11</c:v>
                </c:pt>
                <c:pt idx="233">
                  <c:v>17.18</c:v>
                </c:pt>
                <c:pt idx="234">
                  <c:v>17.18</c:v>
                </c:pt>
                <c:pt idx="235">
                  <c:v>17.18</c:v>
                </c:pt>
                <c:pt idx="236">
                  <c:v>17.239999999999998</c:v>
                </c:pt>
                <c:pt idx="237">
                  <c:v>17.239999999999998</c:v>
                </c:pt>
                <c:pt idx="238">
                  <c:v>17.239999999999998</c:v>
                </c:pt>
                <c:pt idx="239">
                  <c:v>17.32</c:v>
                </c:pt>
                <c:pt idx="240">
                  <c:v>17.32</c:v>
                </c:pt>
                <c:pt idx="241">
                  <c:v>17.32</c:v>
                </c:pt>
                <c:pt idx="242">
                  <c:v>17.32</c:v>
                </c:pt>
                <c:pt idx="243">
                  <c:v>17.37</c:v>
                </c:pt>
                <c:pt idx="244">
                  <c:v>17.37</c:v>
                </c:pt>
                <c:pt idx="245">
                  <c:v>17.37</c:v>
                </c:pt>
                <c:pt idx="246">
                  <c:v>17.37</c:v>
                </c:pt>
                <c:pt idx="247">
                  <c:v>17.440000000000001</c:v>
                </c:pt>
                <c:pt idx="248">
                  <c:v>17.440000000000001</c:v>
                </c:pt>
                <c:pt idx="249">
                  <c:v>17.440000000000001</c:v>
                </c:pt>
                <c:pt idx="250">
                  <c:v>17.440000000000001</c:v>
                </c:pt>
                <c:pt idx="251">
                  <c:v>17.5</c:v>
                </c:pt>
                <c:pt idx="252">
                  <c:v>17.5</c:v>
                </c:pt>
                <c:pt idx="253">
                  <c:v>17.5</c:v>
                </c:pt>
                <c:pt idx="254">
                  <c:v>17.5</c:v>
                </c:pt>
                <c:pt idx="255">
                  <c:v>17.8</c:v>
                </c:pt>
                <c:pt idx="256">
                  <c:v>17.8</c:v>
                </c:pt>
                <c:pt idx="257">
                  <c:v>17.8</c:v>
                </c:pt>
                <c:pt idx="258">
                  <c:v>17.8</c:v>
                </c:pt>
                <c:pt idx="259">
                  <c:v>17.8</c:v>
                </c:pt>
                <c:pt idx="260">
                  <c:v>17.8</c:v>
                </c:pt>
                <c:pt idx="261">
                  <c:v>17.8</c:v>
                </c:pt>
                <c:pt idx="262">
                  <c:v>17.8</c:v>
                </c:pt>
                <c:pt idx="263">
                  <c:v>17.8</c:v>
                </c:pt>
                <c:pt idx="264">
                  <c:v>17.8</c:v>
                </c:pt>
                <c:pt idx="265">
                  <c:v>17.8</c:v>
                </c:pt>
                <c:pt idx="266">
                  <c:v>17.8</c:v>
                </c:pt>
                <c:pt idx="267">
                  <c:v>17.8</c:v>
                </c:pt>
                <c:pt idx="268">
                  <c:v>17.8</c:v>
                </c:pt>
                <c:pt idx="269">
                  <c:v>17.8</c:v>
                </c:pt>
                <c:pt idx="270">
                  <c:v>17.8</c:v>
                </c:pt>
                <c:pt idx="271">
                  <c:v>12.45</c:v>
                </c:pt>
                <c:pt idx="272">
                  <c:v>12.45</c:v>
                </c:pt>
                <c:pt idx="273">
                  <c:v>12.45</c:v>
                </c:pt>
                <c:pt idx="274">
                  <c:v>12.45</c:v>
                </c:pt>
                <c:pt idx="275">
                  <c:v>12.45</c:v>
                </c:pt>
                <c:pt idx="276">
                  <c:v>12.45</c:v>
                </c:pt>
                <c:pt idx="277">
                  <c:v>12.97</c:v>
                </c:pt>
                <c:pt idx="278">
                  <c:v>12.97</c:v>
                </c:pt>
                <c:pt idx="279">
                  <c:v>12.97</c:v>
                </c:pt>
                <c:pt idx="280">
                  <c:v>12.97</c:v>
                </c:pt>
                <c:pt idx="281">
                  <c:v>12.97</c:v>
                </c:pt>
                <c:pt idx="282">
                  <c:v>12.97</c:v>
                </c:pt>
                <c:pt idx="283">
                  <c:v>12.97</c:v>
                </c:pt>
                <c:pt idx="284">
                  <c:v>13.48</c:v>
                </c:pt>
                <c:pt idx="285">
                  <c:v>13.48</c:v>
                </c:pt>
                <c:pt idx="286">
                  <c:v>13.48</c:v>
                </c:pt>
                <c:pt idx="287">
                  <c:v>13.48</c:v>
                </c:pt>
                <c:pt idx="288">
                  <c:v>13.48</c:v>
                </c:pt>
                <c:pt idx="289">
                  <c:v>13.48</c:v>
                </c:pt>
                <c:pt idx="290">
                  <c:v>14</c:v>
                </c:pt>
                <c:pt idx="291">
                  <c:v>14</c:v>
                </c:pt>
                <c:pt idx="292">
                  <c:v>14</c:v>
                </c:pt>
                <c:pt idx="293">
                  <c:v>14</c:v>
                </c:pt>
                <c:pt idx="294">
                  <c:v>14</c:v>
                </c:pt>
                <c:pt idx="295">
                  <c:v>14</c:v>
                </c:pt>
                <c:pt idx="296">
                  <c:v>16.8</c:v>
                </c:pt>
                <c:pt idx="297">
                  <c:v>16.8</c:v>
                </c:pt>
                <c:pt idx="298">
                  <c:v>16.8</c:v>
                </c:pt>
                <c:pt idx="299">
                  <c:v>16.8</c:v>
                </c:pt>
                <c:pt idx="300">
                  <c:v>16.8</c:v>
                </c:pt>
                <c:pt idx="301">
                  <c:v>18</c:v>
                </c:pt>
                <c:pt idx="302">
                  <c:v>18</c:v>
                </c:pt>
                <c:pt idx="303">
                  <c:v>18</c:v>
                </c:pt>
                <c:pt idx="304">
                  <c:v>18</c:v>
                </c:pt>
                <c:pt idx="305">
                  <c:v>17.8</c:v>
                </c:pt>
                <c:pt idx="306">
                  <c:v>17.8</c:v>
                </c:pt>
                <c:pt idx="307">
                  <c:v>17.8</c:v>
                </c:pt>
                <c:pt idx="308">
                  <c:v>17.8</c:v>
                </c:pt>
                <c:pt idx="309">
                  <c:v>17.5</c:v>
                </c:pt>
                <c:pt idx="310">
                  <c:v>17.440000000000001</c:v>
                </c:pt>
                <c:pt idx="311">
                  <c:v>17.440000000000001</c:v>
                </c:pt>
                <c:pt idx="312">
                  <c:v>17.37</c:v>
                </c:pt>
                <c:pt idx="313">
                  <c:v>17.37</c:v>
                </c:pt>
                <c:pt idx="314">
                  <c:v>17.32</c:v>
                </c:pt>
                <c:pt idx="315">
                  <c:v>17.239999999999998</c:v>
                </c:pt>
                <c:pt idx="316">
                  <c:v>17.18</c:v>
                </c:pt>
                <c:pt idx="317">
                  <c:v>17.18</c:v>
                </c:pt>
                <c:pt idx="318">
                  <c:v>17.18</c:v>
                </c:pt>
                <c:pt idx="319">
                  <c:v>17.05</c:v>
                </c:pt>
                <c:pt idx="320">
                  <c:v>17.05</c:v>
                </c:pt>
                <c:pt idx="321">
                  <c:v>17.11</c:v>
                </c:pt>
                <c:pt idx="322">
                  <c:v>17.11</c:v>
                </c:pt>
                <c:pt idx="323">
                  <c:v>17.18</c:v>
                </c:pt>
                <c:pt idx="324">
                  <c:v>17.239999999999998</c:v>
                </c:pt>
                <c:pt idx="325">
                  <c:v>17.239999999999998</c:v>
                </c:pt>
                <c:pt idx="326">
                  <c:v>17.32</c:v>
                </c:pt>
                <c:pt idx="327">
                  <c:v>17.32</c:v>
                </c:pt>
                <c:pt idx="328">
                  <c:v>17.32</c:v>
                </c:pt>
                <c:pt idx="329">
                  <c:v>17.37</c:v>
                </c:pt>
                <c:pt idx="330">
                  <c:v>17.37</c:v>
                </c:pt>
                <c:pt idx="331">
                  <c:v>17.440000000000001</c:v>
                </c:pt>
                <c:pt idx="332">
                  <c:v>17.440000000000001</c:v>
                </c:pt>
                <c:pt idx="333">
                  <c:v>17.5</c:v>
                </c:pt>
                <c:pt idx="334">
                  <c:v>17.8</c:v>
                </c:pt>
                <c:pt idx="335">
                  <c:v>17.8</c:v>
                </c:pt>
                <c:pt idx="336">
                  <c:v>18</c:v>
                </c:pt>
                <c:pt idx="337">
                  <c:v>18</c:v>
                </c:pt>
                <c:pt idx="338">
                  <c:v>16.8</c:v>
                </c:pt>
                <c:pt idx="339">
                  <c:v>15.92</c:v>
                </c:pt>
                <c:pt idx="340">
                  <c:v>15.92</c:v>
                </c:pt>
                <c:pt idx="341">
                  <c:v>16.25</c:v>
                </c:pt>
                <c:pt idx="342">
                  <c:v>16.25</c:v>
                </c:pt>
                <c:pt idx="343">
                  <c:v>16.25</c:v>
                </c:pt>
                <c:pt idx="344">
                  <c:v>16.579999999999998</c:v>
                </c:pt>
                <c:pt idx="345">
                  <c:v>16.579999999999998</c:v>
                </c:pt>
                <c:pt idx="346">
                  <c:v>16.579999999999998</c:v>
                </c:pt>
                <c:pt idx="347">
                  <c:v>16.940000000000001</c:v>
                </c:pt>
                <c:pt idx="348">
                  <c:v>16.940000000000001</c:v>
                </c:pt>
                <c:pt idx="349">
                  <c:v>16.940000000000001</c:v>
                </c:pt>
                <c:pt idx="350">
                  <c:v>17.05</c:v>
                </c:pt>
                <c:pt idx="351">
                  <c:v>17.05</c:v>
                </c:pt>
                <c:pt idx="352">
                  <c:v>17.11</c:v>
                </c:pt>
                <c:pt idx="353">
                  <c:v>17.11</c:v>
                </c:pt>
                <c:pt idx="354">
                  <c:v>17.11</c:v>
                </c:pt>
                <c:pt idx="355">
                  <c:v>17.11</c:v>
                </c:pt>
                <c:pt idx="356">
                  <c:v>17.18</c:v>
                </c:pt>
                <c:pt idx="357">
                  <c:v>17.18</c:v>
                </c:pt>
                <c:pt idx="358">
                  <c:v>17.18</c:v>
                </c:pt>
                <c:pt idx="359">
                  <c:v>17.239999999999998</c:v>
                </c:pt>
                <c:pt idx="360">
                  <c:v>17.239999999999998</c:v>
                </c:pt>
                <c:pt idx="361">
                  <c:v>17.239999999999998</c:v>
                </c:pt>
                <c:pt idx="362">
                  <c:v>17.239999999999998</c:v>
                </c:pt>
                <c:pt idx="363">
                  <c:v>17.32</c:v>
                </c:pt>
                <c:pt idx="364">
                  <c:v>17.32</c:v>
                </c:pt>
                <c:pt idx="365">
                  <c:v>17.32</c:v>
                </c:pt>
                <c:pt idx="366">
                  <c:v>17.37</c:v>
                </c:pt>
                <c:pt idx="367">
                  <c:v>17.37</c:v>
                </c:pt>
                <c:pt idx="368">
                  <c:v>17.37</c:v>
                </c:pt>
                <c:pt idx="369">
                  <c:v>17.37</c:v>
                </c:pt>
                <c:pt idx="370">
                  <c:v>17.440000000000001</c:v>
                </c:pt>
                <c:pt idx="371">
                  <c:v>13.48</c:v>
                </c:pt>
                <c:pt idx="372">
                  <c:v>13.48</c:v>
                </c:pt>
                <c:pt idx="373">
                  <c:v>13.48</c:v>
                </c:pt>
                <c:pt idx="374">
                  <c:v>13.48</c:v>
                </c:pt>
                <c:pt idx="375">
                  <c:v>13.48</c:v>
                </c:pt>
                <c:pt idx="376">
                  <c:v>13.48</c:v>
                </c:pt>
                <c:pt idx="377">
                  <c:v>13.48</c:v>
                </c:pt>
                <c:pt idx="378">
                  <c:v>14</c:v>
                </c:pt>
                <c:pt idx="379">
                  <c:v>14</c:v>
                </c:pt>
                <c:pt idx="380">
                  <c:v>14</c:v>
                </c:pt>
                <c:pt idx="381">
                  <c:v>14</c:v>
                </c:pt>
                <c:pt idx="382">
                  <c:v>14</c:v>
                </c:pt>
                <c:pt idx="383">
                  <c:v>14</c:v>
                </c:pt>
                <c:pt idx="384">
                  <c:v>14</c:v>
                </c:pt>
                <c:pt idx="385">
                  <c:v>16.8</c:v>
                </c:pt>
                <c:pt idx="386">
                  <c:v>16.8</c:v>
                </c:pt>
                <c:pt idx="387">
                  <c:v>16.8</c:v>
                </c:pt>
                <c:pt idx="388">
                  <c:v>16.8</c:v>
                </c:pt>
                <c:pt idx="389">
                  <c:v>16.8</c:v>
                </c:pt>
                <c:pt idx="390">
                  <c:v>16.8</c:v>
                </c:pt>
                <c:pt idx="391">
                  <c:v>16.8</c:v>
                </c:pt>
                <c:pt idx="392">
                  <c:v>18</c:v>
                </c:pt>
                <c:pt idx="393">
                  <c:v>18</c:v>
                </c:pt>
                <c:pt idx="394">
                  <c:v>18</c:v>
                </c:pt>
                <c:pt idx="395">
                  <c:v>18</c:v>
                </c:pt>
                <c:pt idx="396">
                  <c:v>18</c:v>
                </c:pt>
                <c:pt idx="397">
                  <c:v>17.8</c:v>
                </c:pt>
                <c:pt idx="398">
                  <c:v>17.8</c:v>
                </c:pt>
                <c:pt idx="399">
                  <c:v>17.8</c:v>
                </c:pt>
                <c:pt idx="400">
                  <c:v>17.5</c:v>
                </c:pt>
                <c:pt idx="401">
                  <c:v>17.5</c:v>
                </c:pt>
                <c:pt idx="402">
                  <c:v>17.5</c:v>
                </c:pt>
                <c:pt idx="403">
                  <c:v>17.37</c:v>
                </c:pt>
                <c:pt idx="404">
                  <c:v>17.32</c:v>
                </c:pt>
                <c:pt idx="405">
                  <c:v>17.32</c:v>
                </c:pt>
                <c:pt idx="406">
                  <c:v>17.239999999999998</c:v>
                </c:pt>
                <c:pt idx="407">
                  <c:v>17.239999999999998</c:v>
                </c:pt>
                <c:pt idx="408">
                  <c:v>17.18</c:v>
                </c:pt>
                <c:pt idx="409">
                  <c:v>17.11</c:v>
                </c:pt>
                <c:pt idx="410">
                  <c:v>17.11</c:v>
                </c:pt>
                <c:pt idx="411">
                  <c:v>17.05</c:v>
                </c:pt>
                <c:pt idx="412">
                  <c:v>16.940000000000001</c:v>
                </c:pt>
                <c:pt idx="413">
                  <c:v>16.579999999999998</c:v>
                </c:pt>
                <c:pt idx="414">
                  <c:v>16.579999999999998</c:v>
                </c:pt>
                <c:pt idx="415">
                  <c:v>16.25</c:v>
                </c:pt>
                <c:pt idx="416">
                  <c:v>15.92</c:v>
                </c:pt>
                <c:pt idx="417">
                  <c:v>15.59</c:v>
                </c:pt>
                <c:pt idx="418">
                  <c:v>15.26</c:v>
                </c:pt>
                <c:pt idx="419">
                  <c:v>18</c:v>
                </c:pt>
                <c:pt idx="420">
                  <c:v>17.5</c:v>
                </c:pt>
                <c:pt idx="421">
                  <c:v>17.440000000000001</c:v>
                </c:pt>
                <c:pt idx="422">
                  <c:v>17.37</c:v>
                </c:pt>
                <c:pt idx="423">
                  <c:v>17.239999999999998</c:v>
                </c:pt>
                <c:pt idx="424">
                  <c:v>17.18</c:v>
                </c:pt>
                <c:pt idx="425">
                  <c:v>12.63</c:v>
                </c:pt>
                <c:pt idx="426">
                  <c:v>13.22</c:v>
                </c:pt>
                <c:pt idx="427">
                  <c:v>13.81</c:v>
                </c:pt>
                <c:pt idx="428">
                  <c:v>14.1</c:v>
                </c:pt>
                <c:pt idx="429">
                  <c:v>14.39</c:v>
                </c:pt>
                <c:pt idx="430">
                  <c:v>14.39</c:v>
                </c:pt>
                <c:pt idx="431">
                  <c:v>14.68</c:v>
                </c:pt>
                <c:pt idx="432">
                  <c:v>14.97</c:v>
                </c:pt>
                <c:pt idx="433">
                  <c:v>15.26</c:v>
                </c:pt>
                <c:pt idx="434">
                  <c:v>15.26</c:v>
                </c:pt>
                <c:pt idx="435">
                  <c:v>15.59</c:v>
                </c:pt>
                <c:pt idx="436">
                  <c:v>15.59</c:v>
                </c:pt>
                <c:pt idx="437">
                  <c:v>15.92</c:v>
                </c:pt>
                <c:pt idx="438">
                  <c:v>15.92</c:v>
                </c:pt>
                <c:pt idx="439">
                  <c:v>15.92</c:v>
                </c:pt>
                <c:pt idx="440">
                  <c:v>16.25</c:v>
                </c:pt>
                <c:pt idx="441">
                  <c:v>16.579999999999998</c:v>
                </c:pt>
                <c:pt idx="442">
                  <c:v>16.579999999999998</c:v>
                </c:pt>
                <c:pt idx="443">
                  <c:v>16.940000000000001</c:v>
                </c:pt>
                <c:pt idx="444">
                  <c:v>17.05</c:v>
                </c:pt>
                <c:pt idx="445">
                  <c:v>17.05</c:v>
                </c:pt>
                <c:pt idx="446">
                  <c:v>17.11</c:v>
                </c:pt>
                <c:pt idx="447">
                  <c:v>17.11</c:v>
                </c:pt>
                <c:pt idx="448">
                  <c:v>17.18</c:v>
                </c:pt>
                <c:pt idx="449">
                  <c:v>17.18</c:v>
                </c:pt>
                <c:pt idx="450">
                  <c:v>17.239999999999998</c:v>
                </c:pt>
                <c:pt idx="451">
                  <c:v>17.239999999999998</c:v>
                </c:pt>
                <c:pt idx="452">
                  <c:v>17.32</c:v>
                </c:pt>
                <c:pt idx="453">
                  <c:v>17.32</c:v>
                </c:pt>
                <c:pt idx="454">
                  <c:v>17.37</c:v>
                </c:pt>
                <c:pt idx="455">
                  <c:v>17.37</c:v>
                </c:pt>
                <c:pt idx="456">
                  <c:v>17.440000000000001</c:v>
                </c:pt>
                <c:pt idx="457">
                  <c:v>17.440000000000001</c:v>
                </c:pt>
                <c:pt idx="458">
                  <c:v>17.5</c:v>
                </c:pt>
                <c:pt idx="459">
                  <c:v>17.5</c:v>
                </c:pt>
                <c:pt idx="460">
                  <c:v>17.8</c:v>
                </c:pt>
                <c:pt idx="461">
                  <c:v>17.8</c:v>
                </c:pt>
                <c:pt idx="462">
                  <c:v>17.8</c:v>
                </c:pt>
                <c:pt idx="463">
                  <c:v>17.8</c:v>
                </c:pt>
                <c:pt idx="464">
                  <c:v>17.8</c:v>
                </c:pt>
                <c:pt idx="465">
                  <c:v>17.8</c:v>
                </c:pt>
                <c:pt idx="466">
                  <c:v>17.8</c:v>
                </c:pt>
                <c:pt idx="467">
                  <c:v>17.5</c:v>
                </c:pt>
                <c:pt idx="468">
                  <c:v>17.5</c:v>
                </c:pt>
                <c:pt idx="469">
                  <c:v>17.5</c:v>
                </c:pt>
                <c:pt idx="470">
                  <c:v>17.5</c:v>
                </c:pt>
                <c:pt idx="471">
                  <c:v>17.5</c:v>
                </c:pt>
                <c:pt idx="472">
                  <c:v>17.5</c:v>
                </c:pt>
                <c:pt idx="473">
                  <c:v>17.5</c:v>
                </c:pt>
                <c:pt idx="474">
                  <c:v>17.5</c:v>
                </c:pt>
                <c:pt idx="475">
                  <c:v>17.5</c:v>
                </c:pt>
                <c:pt idx="476">
                  <c:v>17.5</c:v>
                </c:pt>
                <c:pt idx="477">
                  <c:v>17.440000000000001</c:v>
                </c:pt>
                <c:pt idx="478">
                  <c:v>17.440000000000001</c:v>
                </c:pt>
                <c:pt idx="479">
                  <c:v>17.440000000000001</c:v>
                </c:pt>
                <c:pt idx="480">
                  <c:v>17.440000000000001</c:v>
                </c:pt>
                <c:pt idx="481">
                  <c:v>17.440000000000001</c:v>
                </c:pt>
                <c:pt idx="482">
                  <c:v>17.37</c:v>
                </c:pt>
                <c:pt idx="483">
                  <c:v>17.37</c:v>
                </c:pt>
                <c:pt idx="484">
                  <c:v>17.37</c:v>
                </c:pt>
                <c:pt idx="485">
                  <c:v>17.37</c:v>
                </c:pt>
                <c:pt idx="486">
                  <c:v>17.37</c:v>
                </c:pt>
                <c:pt idx="487">
                  <c:v>17.32</c:v>
                </c:pt>
                <c:pt idx="488">
                  <c:v>17.32</c:v>
                </c:pt>
                <c:pt idx="489">
                  <c:v>17.32</c:v>
                </c:pt>
                <c:pt idx="490">
                  <c:v>17.32</c:v>
                </c:pt>
                <c:pt idx="491">
                  <c:v>17.32</c:v>
                </c:pt>
                <c:pt idx="492">
                  <c:v>17.239999999999998</c:v>
                </c:pt>
                <c:pt idx="493">
                  <c:v>17.239999999999998</c:v>
                </c:pt>
                <c:pt idx="494">
                  <c:v>17.239999999999998</c:v>
                </c:pt>
                <c:pt idx="495">
                  <c:v>17.239999999999998</c:v>
                </c:pt>
                <c:pt idx="496">
                  <c:v>17.239999999999998</c:v>
                </c:pt>
                <c:pt idx="497">
                  <c:v>17.239999999999998</c:v>
                </c:pt>
                <c:pt idx="498">
                  <c:v>17.239999999999998</c:v>
                </c:pt>
                <c:pt idx="499">
                  <c:v>17.18</c:v>
                </c:pt>
                <c:pt idx="500">
                  <c:v>17.18</c:v>
                </c:pt>
                <c:pt idx="501">
                  <c:v>17.18</c:v>
                </c:pt>
                <c:pt idx="502">
                  <c:v>17.18</c:v>
                </c:pt>
                <c:pt idx="503">
                  <c:v>17.11</c:v>
                </c:pt>
                <c:pt idx="504">
                  <c:v>17.11</c:v>
                </c:pt>
                <c:pt idx="505">
                  <c:v>17.11</c:v>
                </c:pt>
                <c:pt idx="506">
                  <c:v>17.11</c:v>
                </c:pt>
                <c:pt idx="507">
                  <c:v>17.11</c:v>
                </c:pt>
                <c:pt idx="508">
                  <c:v>17.11</c:v>
                </c:pt>
                <c:pt idx="509">
                  <c:v>17.05</c:v>
                </c:pt>
                <c:pt idx="510">
                  <c:v>17.05</c:v>
                </c:pt>
                <c:pt idx="511">
                  <c:v>17.05</c:v>
                </c:pt>
                <c:pt idx="512">
                  <c:v>17.05</c:v>
                </c:pt>
                <c:pt idx="513">
                  <c:v>17.05</c:v>
                </c:pt>
                <c:pt idx="514">
                  <c:v>17.05</c:v>
                </c:pt>
                <c:pt idx="515">
                  <c:v>16.940000000000001</c:v>
                </c:pt>
                <c:pt idx="516">
                  <c:v>16.940000000000001</c:v>
                </c:pt>
                <c:pt idx="517">
                  <c:v>16.940000000000001</c:v>
                </c:pt>
                <c:pt idx="518">
                  <c:v>16.940000000000001</c:v>
                </c:pt>
                <c:pt idx="519">
                  <c:v>16.940000000000001</c:v>
                </c:pt>
                <c:pt idx="520">
                  <c:v>16.579999999999998</c:v>
                </c:pt>
                <c:pt idx="521">
                  <c:v>16.579999999999998</c:v>
                </c:pt>
                <c:pt idx="522">
                  <c:v>16.579999999999998</c:v>
                </c:pt>
                <c:pt idx="523">
                  <c:v>16.579999999999998</c:v>
                </c:pt>
                <c:pt idx="524">
                  <c:v>16.579999999999998</c:v>
                </c:pt>
                <c:pt idx="525">
                  <c:v>16.25</c:v>
                </c:pt>
                <c:pt idx="526">
                  <c:v>16.25</c:v>
                </c:pt>
                <c:pt idx="527">
                  <c:v>16.25</c:v>
                </c:pt>
                <c:pt idx="528">
                  <c:v>16.25</c:v>
                </c:pt>
                <c:pt idx="529">
                  <c:v>16.25</c:v>
                </c:pt>
                <c:pt idx="530">
                  <c:v>16.25</c:v>
                </c:pt>
                <c:pt idx="531">
                  <c:v>15.92</c:v>
                </c:pt>
                <c:pt idx="532">
                  <c:v>15.92</c:v>
                </c:pt>
                <c:pt idx="533">
                  <c:v>15.92</c:v>
                </c:pt>
                <c:pt idx="534">
                  <c:v>15.92</c:v>
                </c:pt>
                <c:pt idx="535">
                  <c:v>15.92</c:v>
                </c:pt>
                <c:pt idx="536">
                  <c:v>15.59</c:v>
                </c:pt>
                <c:pt idx="537">
                  <c:v>15.59</c:v>
                </c:pt>
                <c:pt idx="538">
                  <c:v>15.59</c:v>
                </c:pt>
                <c:pt idx="539">
                  <c:v>15.92</c:v>
                </c:pt>
                <c:pt idx="540">
                  <c:v>16.25</c:v>
                </c:pt>
                <c:pt idx="541">
                  <c:v>16.579999999999998</c:v>
                </c:pt>
                <c:pt idx="542">
                  <c:v>16.579999999999998</c:v>
                </c:pt>
                <c:pt idx="543">
                  <c:v>16.579999999999998</c:v>
                </c:pt>
                <c:pt idx="544">
                  <c:v>16.579999999999998</c:v>
                </c:pt>
                <c:pt idx="545">
                  <c:v>16.940000000000001</c:v>
                </c:pt>
                <c:pt idx="546">
                  <c:v>17.05</c:v>
                </c:pt>
                <c:pt idx="547">
                  <c:v>17.11</c:v>
                </c:pt>
                <c:pt idx="548">
                  <c:v>17.18</c:v>
                </c:pt>
                <c:pt idx="549">
                  <c:v>17.18</c:v>
                </c:pt>
                <c:pt idx="550">
                  <c:v>17.239999999999998</c:v>
                </c:pt>
                <c:pt idx="551">
                  <c:v>17.239999999999998</c:v>
                </c:pt>
                <c:pt idx="552">
                  <c:v>17.32</c:v>
                </c:pt>
                <c:pt idx="553">
                  <c:v>17.32</c:v>
                </c:pt>
                <c:pt idx="554">
                  <c:v>17.37</c:v>
                </c:pt>
                <c:pt idx="555">
                  <c:v>17.37</c:v>
                </c:pt>
                <c:pt idx="556">
                  <c:v>17.440000000000001</c:v>
                </c:pt>
                <c:pt idx="557">
                  <c:v>17.440000000000001</c:v>
                </c:pt>
                <c:pt idx="558">
                  <c:v>17.5</c:v>
                </c:pt>
                <c:pt idx="559">
                  <c:v>17.5</c:v>
                </c:pt>
                <c:pt idx="560">
                  <c:v>17.5</c:v>
                </c:pt>
                <c:pt idx="561">
                  <c:v>17.5</c:v>
                </c:pt>
                <c:pt idx="562">
                  <c:v>17.5</c:v>
                </c:pt>
                <c:pt idx="563">
                  <c:v>14.97</c:v>
                </c:pt>
                <c:pt idx="564">
                  <c:v>14.97</c:v>
                </c:pt>
                <c:pt idx="565">
                  <c:v>14.97</c:v>
                </c:pt>
                <c:pt idx="566">
                  <c:v>14.97</c:v>
                </c:pt>
                <c:pt idx="567">
                  <c:v>14.97</c:v>
                </c:pt>
                <c:pt idx="568">
                  <c:v>14.97</c:v>
                </c:pt>
                <c:pt idx="569">
                  <c:v>14.97</c:v>
                </c:pt>
                <c:pt idx="570">
                  <c:v>14.68</c:v>
                </c:pt>
                <c:pt idx="571">
                  <c:v>14.68</c:v>
                </c:pt>
                <c:pt idx="572">
                  <c:v>14.68</c:v>
                </c:pt>
                <c:pt idx="573">
                  <c:v>14.68</c:v>
                </c:pt>
                <c:pt idx="574">
                  <c:v>14.68</c:v>
                </c:pt>
                <c:pt idx="575">
                  <c:v>14.68</c:v>
                </c:pt>
                <c:pt idx="576">
                  <c:v>14.68</c:v>
                </c:pt>
                <c:pt idx="577">
                  <c:v>14.68</c:v>
                </c:pt>
                <c:pt idx="578">
                  <c:v>14.68</c:v>
                </c:pt>
                <c:pt idx="579">
                  <c:v>14.39</c:v>
                </c:pt>
                <c:pt idx="580">
                  <c:v>14.39</c:v>
                </c:pt>
                <c:pt idx="581">
                  <c:v>17.32</c:v>
                </c:pt>
                <c:pt idx="582">
                  <c:v>17.32</c:v>
                </c:pt>
                <c:pt idx="583">
                  <c:v>17.32</c:v>
                </c:pt>
                <c:pt idx="584">
                  <c:v>17.239999999999998</c:v>
                </c:pt>
                <c:pt idx="585">
                  <c:v>17.239999999999998</c:v>
                </c:pt>
                <c:pt idx="586">
                  <c:v>17.18</c:v>
                </c:pt>
                <c:pt idx="587">
                  <c:v>17.11</c:v>
                </c:pt>
                <c:pt idx="588">
                  <c:v>17.05</c:v>
                </c:pt>
                <c:pt idx="589">
                  <c:v>17.05</c:v>
                </c:pt>
                <c:pt idx="590">
                  <c:v>16.940000000000001</c:v>
                </c:pt>
                <c:pt idx="591">
                  <c:v>16.579999999999998</c:v>
                </c:pt>
                <c:pt idx="592">
                  <c:v>16.579999999999998</c:v>
                </c:pt>
                <c:pt idx="593">
                  <c:v>16.579999999999998</c:v>
                </c:pt>
                <c:pt idx="594">
                  <c:v>16.579999999999998</c:v>
                </c:pt>
                <c:pt idx="595">
                  <c:v>16.579999999999998</c:v>
                </c:pt>
                <c:pt idx="596">
                  <c:v>16.579999999999998</c:v>
                </c:pt>
                <c:pt idx="597">
                  <c:v>16.579999999999998</c:v>
                </c:pt>
                <c:pt idx="598">
                  <c:v>17.8</c:v>
                </c:pt>
                <c:pt idx="599">
                  <c:v>17.5</c:v>
                </c:pt>
                <c:pt idx="600">
                  <c:v>17.440000000000001</c:v>
                </c:pt>
                <c:pt idx="601">
                  <c:v>17.37</c:v>
                </c:pt>
                <c:pt idx="602">
                  <c:v>17.239999999999998</c:v>
                </c:pt>
                <c:pt idx="603">
                  <c:v>17.11</c:v>
                </c:pt>
                <c:pt idx="604">
                  <c:v>16.940000000000001</c:v>
                </c:pt>
                <c:pt idx="605">
                  <c:v>16.579999999999998</c:v>
                </c:pt>
                <c:pt idx="606">
                  <c:v>16.25</c:v>
                </c:pt>
                <c:pt idx="607">
                  <c:v>15.59</c:v>
                </c:pt>
                <c:pt idx="608">
                  <c:v>15.26</c:v>
                </c:pt>
                <c:pt idx="609">
                  <c:v>14.97</c:v>
                </c:pt>
                <c:pt idx="610">
                  <c:v>14.68</c:v>
                </c:pt>
                <c:pt idx="611">
                  <c:v>14.39</c:v>
                </c:pt>
                <c:pt idx="612">
                  <c:v>13.81</c:v>
                </c:pt>
                <c:pt idx="613">
                  <c:v>13.22</c:v>
                </c:pt>
                <c:pt idx="614">
                  <c:v>12.04</c:v>
                </c:pt>
                <c:pt idx="615">
                  <c:v>10.86</c:v>
                </c:pt>
                <c:pt idx="616">
                  <c:v>9.85</c:v>
                </c:pt>
                <c:pt idx="617">
                  <c:v>8.9600000000000009</c:v>
                </c:pt>
                <c:pt idx="618">
                  <c:v>8.0299999999999994</c:v>
                </c:pt>
                <c:pt idx="619">
                  <c:v>8.0299999999999994</c:v>
                </c:pt>
                <c:pt idx="620">
                  <c:v>8.0299999999999994</c:v>
                </c:pt>
                <c:pt idx="621">
                  <c:v>8.0299999999999994</c:v>
                </c:pt>
                <c:pt idx="622">
                  <c:v>8.0299999999999994</c:v>
                </c:pt>
                <c:pt idx="623">
                  <c:v>8.0299999999999994</c:v>
                </c:pt>
                <c:pt idx="624">
                  <c:v>8.0299999999999994</c:v>
                </c:pt>
                <c:pt idx="625">
                  <c:v>8.0299999999999994</c:v>
                </c:pt>
                <c:pt idx="626">
                  <c:v>8.0299999999999994</c:v>
                </c:pt>
                <c:pt idx="627">
                  <c:v>8.0299999999999994</c:v>
                </c:pt>
                <c:pt idx="628">
                  <c:v>8.0299999999999994</c:v>
                </c:pt>
                <c:pt idx="629">
                  <c:v>8.0299999999999994</c:v>
                </c:pt>
                <c:pt idx="630">
                  <c:v>8.0299999999999994</c:v>
                </c:pt>
                <c:pt idx="631">
                  <c:v>8.0299999999999994</c:v>
                </c:pt>
                <c:pt idx="632">
                  <c:v>8.0299999999999994</c:v>
                </c:pt>
                <c:pt idx="633">
                  <c:v>8.0299999999999994</c:v>
                </c:pt>
                <c:pt idx="634">
                  <c:v>8.0299999999999994</c:v>
                </c:pt>
                <c:pt idx="635">
                  <c:v>8.0299999999999994</c:v>
                </c:pt>
                <c:pt idx="636">
                  <c:v>8.0299999999999994</c:v>
                </c:pt>
                <c:pt idx="637">
                  <c:v>8.0299999999999994</c:v>
                </c:pt>
                <c:pt idx="638">
                  <c:v>8.0299999999999994</c:v>
                </c:pt>
                <c:pt idx="639">
                  <c:v>8.0299999999999994</c:v>
                </c:pt>
                <c:pt idx="640">
                  <c:v>8.0299999999999994</c:v>
                </c:pt>
                <c:pt idx="641">
                  <c:v>8.0299999999999994</c:v>
                </c:pt>
                <c:pt idx="642">
                  <c:v>8.0299999999999994</c:v>
                </c:pt>
                <c:pt idx="643">
                  <c:v>8.0299999999999994</c:v>
                </c:pt>
                <c:pt idx="644">
                  <c:v>8.0299999999999994</c:v>
                </c:pt>
                <c:pt idx="645">
                  <c:v>8.0299999999999994</c:v>
                </c:pt>
                <c:pt idx="646">
                  <c:v>8.0299999999999994</c:v>
                </c:pt>
                <c:pt idx="647">
                  <c:v>8.0299999999999994</c:v>
                </c:pt>
                <c:pt idx="648">
                  <c:v>8.0299999999999994</c:v>
                </c:pt>
                <c:pt idx="649">
                  <c:v>8.0299999999999994</c:v>
                </c:pt>
                <c:pt idx="650">
                  <c:v>8.0299999999999994</c:v>
                </c:pt>
                <c:pt idx="651">
                  <c:v>8.0299999999999994</c:v>
                </c:pt>
                <c:pt idx="652">
                  <c:v>8.0299999999999994</c:v>
                </c:pt>
                <c:pt idx="653">
                  <c:v>8.0299999999999994</c:v>
                </c:pt>
                <c:pt idx="654">
                  <c:v>8.0299999999999994</c:v>
                </c:pt>
                <c:pt idx="655">
                  <c:v>8.0299999999999994</c:v>
                </c:pt>
                <c:pt idx="656">
                  <c:v>8.0299999999999994</c:v>
                </c:pt>
                <c:pt idx="657">
                  <c:v>8.0299999999999994</c:v>
                </c:pt>
                <c:pt idx="658">
                  <c:v>8.0299999999999994</c:v>
                </c:pt>
                <c:pt idx="659">
                  <c:v>8.0299999999999994</c:v>
                </c:pt>
                <c:pt idx="660">
                  <c:v>8.0299999999999994</c:v>
                </c:pt>
                <c:pt idx="661">
                  <c:v>8.0299999999999994</c:v>
                </c:pt>
                <c:pt idx="662">
                  <c:v>8.0299999999999994</c:v>
                </c:pt>
                <c:pt idx="663">
                  <c:v>8.0299999999999994</c:v>
                </c:pt>
                <c:pt idx="664">
                  <c:v>8.0299999999999994</c:v>
                </c:pt>
                <c:pt idx="665">
                  <c:v>8.0299999999999994</c:v>
                </c:pt>
                <c:pt idx="666">
                  <c:v>8.0299999999999994</c:v>
                </c:pt>
                <c:pt idx="667">
                  <c:v>8.0299999999999994</c:v>
                </c:pt>
                <c:pt idx="668">
                  <c:v>8.0299999999999994</c:v>
                </c:pt>
                <c:pt idx="669">
                  <c:v>8.0299999999999994</c:v>
                </c:pt>
                <c:pt idx="670">
                  <c:v>8.9600000000000009</c:v>
                </c:pt>
                <c:pt idx="671">
                  <c:v>9.64</c:v>
                </c:pt>
                <c:pt idx="672">
                  <c:v>10.07</c:v>
                </c:pt>
                <c:pt idx="673">
                  <c:v>10.86</c:v>
                </c:pt>
                <c:pt idx="674">
                  <c:v>11.45</c:v>
                </c:pt>
                <c:pt idx="675">
                  <c:v>12.04</c:v>
                </c:pt>
                <c:pt idx="676">
                  <c:v>13.22</c:v>
                </c:pt>
                <c:pt idx="677">
                  <c:v>14.1</c:v>
                </c:pt>
                <c:pt idx="678">
                  <c:v>14.39</c:v>
                </c:pt>
                <c:pt idx="679">
                  <c:v>14.97</c:v>
                </c:pt>
                <c:pt idx="680">
                  <c:v>15.26</c:v>
                </c:pt>
                <c:pt idx="681">
                  <c:v>15.26</c:v>
                </c:pt>
                <c:pt idx="682">
                  <c:v>15.59</c:v>
                </c:pt>
                <c:pt idx="683">
                  <c:v>14.39</c:v>
                </c:pt>
                <c:pt idx="684">
                  <c:v>14.1</c:v>
                </c:pt>
                <c:pt idx="685">
                  <c:v>12.04</c:v>
                </c:pt>
                <c:pt idx="686">
                  <c:v>10.07</c:v>
                </c:pt>
                <c:pt idx="687">
                  <c:v>8.9600000000000009</c:v>
                </c:pt>
                <c:pt idx="688">
                  <c:v>9.2200000000000006</c:v>
                </c:pt>
                <c:pt idx="689">
                  <c:v>9.64</c:v>
                </c:pt>
                <c:pt idx="690">
                  <c:v>10.07</c:v>
                </c:pt>
                <c:pt idx="691">
                  <c:v>10.28</c:v>
                </c:pt>
                <c:pt idx="692">
                  <c:v>11.45</c:v>
                </c:pt>
                <c:pt idx="693">
                  <c:v>12.63</c:v>
                </c:pt>
                <c:pt idx="694">
                  <c:v>13.81</c:v>
                </c:pt>
                <c:pt idx="695">
                  <c:v>14.1</c:v>
                </c:pt>
                <c:pt idx="696">
                  <c:v>12.68</c:v>
                </c:pt>
                <c:pt idx="697">
                  <c:v>14.97</c:v>
                </c:pt>
                <c:pt idx="698">
                  <c:v>15.26</c:v>
                </c:pt>
                <c:pt idx="699">
                  <c:v>15.59</c:v>
                </c:pt>
                <c:pt idx="700">
                  <c:v>15.92</c:v>
                </c:pt>
                <c:pt idx="701">
                  <c:v>16.25</c:v>
                </c:pt>
                <c:pt idx="702">
                  <c:v>16.579999999999998</c:v>
                </c:pt>
                <c:pt idx="703">
                  <c:v>16.940000000000001</c:v>
                </c:pt>
                <c:pt idx="704">
                  <c:v>17.05</c:v>
                </c:pt>
                <c:pt idx="705">
                  <c:v>17.18</c:v>
                </c:pt>
                <c:pt idx="706">
                  <c:v>17.239999999999998</c:v>
                </c:pt>
                <c:pt idx="707">
                  <c:v>17.32</c:v>
                </c:pt>
                <c:pt idx="708">
                  <c:v>17.37</c:v>
                </c:pt>
                <c:pt idx="709">
                  <c:v>14.39</c:v>
                </c:pt>
                <c:pt idx="710">
                  <c:v>14.68</c:v>
                </c:pt>
                <c:pt idx="711">
                  <c:v>14.68</c:v>
                </c:pt>
                <c:pt idx="712">
                  <c:v>14.97</c:v>
                </c:pt>
                <c:pt idx="713">
                  <c:v>15.26</c:v>
                </c:pt>
                <c:pt idx="714">
                  <c:v>15.59</c:v>
                </c:pt>
                <c:pt idx="715">
                  <c:v>15.92</c:v>
                </c:pt>
                <c:pt idx="716">
                  <c:v>16.25</c:v>
                </c:pt>
                <c:pt idx="717">
                  <c:v>16.25</c:v>
                </c:pt>
                <c:pt idx="718">
                  <c:v>16.25</c:v>
                </c:pt>
                <c:pt idx="719">
                  <c:v>16.940000000000001</c:v>
                </c:pt>
                <c:pt idx="720">
                  <c:v>17.11</c:v>
                </c:pt>
                <c:pt idx="721">
                  <c:v>17.18</c:v>
                </c:pt>
                <c:pt idx="722">
                  <c:v>17.239999999999998</c:v>
                </c:pt>
                <c:pt idx="723">
                  <c:v>17.32</c:v>
                </c:pt>
                <c:pt idx="724">
                  <c:v>17.440000000000001</c:v>
                </c:pt>
                <c:pt idx="725">
                  <c:v>17.5</c:v>
                </c:pt>
                <c:pt idx="726">
                  <c:v>17.8</c:v>
                </c:pt>
                <c:pt idx="727">
                  <c:v>18</c:v>
                </c:pt>
                <c:pt idx="728">
                  <c:v>15.92</c:v>
                </c:pt>
                <c:pt idx="729">
                  <c:v>15.92</c:v>
                </c:pt>
                <c:pt idx="730">
                  <c:v>16.25</c:v>
                </c:pt>
                <c:pt idx="731">
                  <c:v>16.25</c:v>
                </c:pt>
                <c:pt idx="732">
                  <c:v>16.579999999999998</c:v>
                </c:pt>
                <c:pt idx="733">
                  <c:v>16.940000000000001</c:v>
                </c:pt>
                <c:pt idx="734">
                  <c:v>17.05</c:v>
                </c:pt>
                <c:pt idx="735">
                  <c:v>17.11</c:v>
                </c:pt>
                <c:pt idx="736">
                  <c:v>17.18</c:v>
                </c:pt>
                <c:pt idx="737">
                  <c:v>17.18</c:v>
                </c:pt>
                <c:pt idx="738">
                  <c:v>17.18</c:v>
                </c:pt>
                <c:pt idx="739">
                  <c:v>17.239999999999998</c:v>
                </c:pt>
                <c:pt idx="740">
                  <c:v>17.239999999999998</c:v>
                </c:pt>
                <c:pt idx="741">
                  <c:v>17.32</c:v>
                </c:pt>
                <c:pt idx="742">
                  <c:v>17.37</c:v>
                </c:pt>
                <c:pt idx="743">
                  <c:v>17.440000000000001</c:v>
                </c:pt>
                <c:pt idx="744">
                  <c:v>17.5</c:v>
                </c:pt>
                <c:pt idx="745">
                  <c:v>17.5</c:v>
                </c:pt>
                <c:pt idx="746">
                  <c:v>17.8</c:v>
                </c:pt>
                <c:pt idx="747">
                  <c:v>18</c:v>
                </c:pt>
                <c:pt idx="748">
                  <c:v>18</c:v>
                </c:pt>
                <c:pt idx="749">
                  <c:v>18</c:v>
                </c:pt>
                <c:pt idx="750">
                  <c:v>18</c:v>
                </c:pt>
                <c:pt idx="751">
                  <c:v>18</c:v>
                </c:pt>
                <c:pt idx="752">
                  <c:v>18</c:v>
                </c:pt>
                <c:pt idx="753">
                  <c:v>18</c:v>
                </c:pt>
                <c:pt idx="754">
                  <c:v>18</c:v>
                </c:pt>
                <c:pt idx="755">
                  <c:v>18</c:v>
                </c:pt>
                <c:pt idx="756">
                  <c:v>18</c:v>
                </c:pt>
                <c:pt idx="757">
                  <c:v>18</c:v>
                </c:pt>
                <c:pt idx="758">
                  <c:v>18</c:v>
                </c:pt>
                <c:pt idx="759">
                  <c:v>18</c:v>
                </c:pt>
                <c:pt idx="760">
                  <c:v>18</c:v>
                </c:pt>
                <c:pt idx="761">
                  <c:v>18</c:v>
                </c:pt>
                <c:pt idx="762">
                  <c:v>18</c:v>
                </c:pt>
                <c:pt idx="763">
                  <c:v>18</c:v>
                </c:pt>
                <c:pt idx="764">
                  <c:v>18</c:v>
                </c:pt>
                <c:pt idx="765">
                  <c:v>18</c:v>
                </c:pt>
                <c:pt idx="766">
                  <c:v>18</c:v>
                </c:pt>
                <c:pt idx="767">
                  <c:v>18</c:v>
                </c:pt>
                <c:pt idx="768">
                  <c:v>18</c:v>
                </c:pt>
                <c:pt idx="769">
                  <c:v>18</c:v>
                </c:pt>
                <c:pt idx="770">
                  <c:v>18</c:v>
                </c:pt>
                <c:pt idx="771">
                  <c:v>18</c:v>
                </c:pt>
                <c:pt idx="772">
                  <c:v>18</c:v>
                </c:pt>
                <c:pt idx="773">
                  <c:v>18</c:v>
                </c:pt>
                <c:pt idx="774">
                  <c:v>18</c:v>
                </c:pt>
                <c:pt idx="775">
                  <c:v>18</c:v>
                </c:pt>
                <c:pt idx="776">
                  <c:v>18</c:v>
                </c:pt>
                <c:pt idx="777">
                  <c:v>18</c:v>
                </c:pt>
                <c:pt idx="778">
                  <c:v>18</c:v>
                </c:pt>
                <c:pt idx="779">
                  <c:v>18</c:v>
                </c:pt>
                <c:pt idx="780">
                  <c:v>18</c:v>
                </c:pt>
                <c:pt idx="781">
                  <c:v>18</c:v>
                </c:pt>
                <c:pt idx="782">
                  <c:v>18</c:v>
                </c:pt>
                <c:pt idx="783">
                  <c:v>18</c:v>
                </c:pt>
                <c:pt idx="784">
                  <c:v>18</c:v>
                </c:pt>
                <c:pt idx="785">
                  <c:v>18</c:v>
                </c:pt>
                <c:pt idx="786">
                  <c:v>18</c:v>
                </c:pt>
                <c:pt idx="787">
                  <c:v>18</c:v>
                </c:pt>
                <c:pt idx="788">
                  <c:v>18</c:v>
                </c:pt>
                <c:pt idx="789">
                  <c:v>18</c:v>
                </c:pt>
                <c:pt idx="790">
                  <c:v>18</c:v>
                </c:pt>
                <c:pt idx="791">
                  <c:v>18</c:v>
                </c:pt>
                <c:pt idx="792">
                  <c:v>18</c:v>
                </c:pt>
                <c:pt idx="793">
                  <c:v>18</c:v>
                </c:pt>
                <c:pt idx="794">
                  <c:v>18</c:v>
                </c:pt>
                <c:pt idx="795">
                  <c:v>18</c:v>
                </c:pt>
                <c:pt idx="796">
                  <c:v>18</c:v>
                </c:pt>
                <c:pt idx="797">
                  <c:v>18</c:v>
                </c:pt>
                <c:pt idx="798">
                  <c:v>18</c:v>
                </c:pt>
                <c:pt idx="799">
                  <c:v>18</c:v>
                </c:pt>
                <c:pt idx="800">
                  <c:v>18</c:v>
                </c:pt>
                <c:pt idx="801">
                  <c:v>17.8</c:v>
                </c:pt>
                <c:pt idx="802">
                  <c:v>17.5</c:v>
                </c:pt>
                <c:pt idx="803">
                  <c:v>17.5</c:v>
                </c:pt>
                <c:pt idx="804">
                  <c:v>17.440000000000001</c:v>
                </c:pt>
                <c:pt idx="805">
                  <c:v>17.440000000000001</c:v>
                </c:pt>
                <c:pt idx="806">
                  <c:v>17.37</c:v>
                </c:pt>
                <c:pt idx="807">
                  <c:v>17.37</c:v>
                </c:pt>
                <c:pt idx="808">
                  <c:v>17.239999999999998</c:v>
                </c:pt>
                <c:pt idx="809">
                  <c:v>17.239999999999998</c:v>
                </c:pt>
                <c:pt idx="810">
                  <c:v>17.18</c:v>
                </c:pt>
                <c:pt idx="811">
                  <c:v>17.18</c:v>
                </c:pt>
                <c:pt idx="812">
                  <c:v>17.18</c:v>
                </c:pt>
                <c:pt idx="813">
                  <c:v>17.18</c:v>
                </c:pt>
                <c:pt idx="814">
                  <c:v>17.18</c:v>
                </c:pt>
                <c:pt idx="815">
                  <c:v>17.18</c:v>
                </c:pt>
                <c:pt idx="816">
                  <c:v>17.18</c:v>
                </c:pt>
                <c:pt idx="817">
                  <c:v>17.18</c:v>
                </c:pt>
                <c:pt idx="818">
                  <c:v>17.18</c:v>
                </c:pt>
                <c:pt idx="819">
                  <c:v>17.18</c:v>
                </c:pt>
                <c:pt idx="820">
                  <c:v>17.18</c:v>
                </c:pt>
                <c:pt idx="821">
                  <c:v>17.18</c:v>
                </c:pt>
                <c:pt idx="822">
                  <c:v>17.18</c:v>
                </c:pt>
                <c:pt idx="823">
                  <c:v>17.18</c:v>
                </c:pt>
                <c:pt idx="824">
                  <c:v>17.18</c:v>
                </c:pt>
                <c:pt idx="825">
                  <c:v>17.18</c:v>
                </c:pt>
                <c:pt idx="826">
                  <c:v>17.18</c:v>
                </c:pt>
                <c:pt idx="827">
                  <c:v>17.18</c:v>
                </c:pt>
                <c:pt idx="828">
                  <c:v>17.18</c:v>
                </c:pt>
                <c:pt idx="829">
                  <c:v>17.18</c:v>
                </c:pt>
                <c:pt idx="830">
                  <c:v>17.18</c:v>
                </c:pt>
                <c:pt idx="831">
                  <c:v>17.18</c:v>
                </c:pt>
                <c:pt idx="832">
                  <c:v>17.18</c:v>
                </c:pt>
                <c:pt idx="833">
                  <c:v>17.18</c:v>
                </c:pt>
                <c:pt idx="834">
                  <c:v>17.18</c:v>
                </c:pt>
                <c:pt idx="835">
                  <c:v>17.18</c:v>
                </c:pt>
                <c:pt idx="836">
                  <c:v>17.18</c:v>
                </c:pt>
                <c:pt idx="837">
                  <c:v>17.18</c:v>
                </c:pt>
                <c:pt idx="838">
                  <c:v>17.18</c:v>
                </c:pt>
                <c:pt idx="839">
                  <c:v>17.18</c:v>
                </c:pt>
                <c:pt idx="840">
                  <c:v>17.18</c:v>
                </c:pt>
                <c:pt idx="841">
                  <c:v>17.18</c:v>
                </c:pt>
                <c:pt idx="842">
                  <c:v>17.18</c:v>
                </c:pt>
                <c:pt idx="843">
                  <c:v>17.18</c:v>
                </c:pt>
                <c:pt idx="844">
                  <c:v>17.18</c:v>
                </c:pt>
                <c:pt idx="845">
                  <c:v>17.18</c:v>
                </c:pt>
                <c:pt idx="846">
                  <c:v>17.18</c:v>
                </c:pt>
                <c:pt idx="847">
                  <c:v>17.18</c:v>
                </c:pt>
                <c:pt idx="848">
                  <c:v>17.18</c:v>
                </c:pt>
                <c:pt idx="849">
                  <c:v>17.18</c:v>
                </c:pt>
                <c:pt idx="850">
                  <c:v>17.18</c:v>
                </c:pt>
                <c:pt idx="851">
                  <c:v>17.18</c:v>
                </c:pt>
                <c:pt idx="852">
                  <c:v>17.18</c:v>
                </c:pt>
                <c:pt idx="853">
                  <c:v>17.18</c:v>
                </c:pt>
                <c:pt idx="854">
                  <c:v>17.18</c:v>
                </c:pt>
                <c:pt idx="855">
                  <c:v>17.18</c:v>
                </c:pt>
                <c:pt idx="856">
                  <c:v>17.18</c:v>
                </c:pt>
                <c:pt idx="857">
                  <c:v>17.18</c:v>
                </c:pt>
                <c:pt idx="858">
                  <c:v>17.18</c:v>
                </c:pt>
                <c:pt idx="859">
                  <c:v>17.18</c:v>
                </c:pt>
                <c:pt idx="860">
                  <c:v>17.18</c:v>
                </c:pt>
                <c:pt idx="861">
                  <c:v>17.18</c:v>
                </c:pt>
                <c:pt idx="862">
                  <c:v>17.18</c:v>
                </c:pt>
                <c:pt idx="863">
                  <c:v>17.18</c:v>
                </c:pt>
                <c:pt idx="864">
                  <c:v>17.18</c:v>
                </c:pt>
                <c:pt idx="865">
                  <c:v>17.18</c:v>
                </c:pt>
                <c:pt idx="866">
                  <c:v>17.18</c:v>
                </c:pt>
                <c:pt idx="867">
                  <c:v>17.18</c:v>
                </c:pt>
                <c:pt idx="868">
                  <c:v>17.18</c:v>
                </c:pt>
                <c:pt idx="869">
                  <c:v>17.18</c:v>
                </c:pt>
                <c:pt idx="870">
                  <c:v>17.18</c:v>
                </c:pt>
                <c:pt idx="871">
                  <c:v>17.18</c:v>
                </c:pt>
                <c:pt idx="872">
                  <c:v>17.18</c:v>
                </c:pt>
                <c:pt idx="873">
                  <c:v>17.18</c:v>
                </c:pt>
                <c:pt idx="874">
                  <c:v>17.18</c:v>
                </c:pt>
                <c:pt idx="875">
                  <c:v>17.18</c:v>
                </c:pt>
                <c:pt idx="876">
                  <c:v>17.18</c:v>
                </c:pt>
                <c:pt idx="877">
                  <c:v>17.18</c:v>
                </c:pt>
                <c:pt idx="878">
                  <c:v>17.18</c:v>
                </c:pt>
                <c:pt idx="879">
                  <c:v>17.18</c:v>
                </c:pt>
                <c:pt idx="880">
                  <c:v>17.18</c:v>
                </c:pt>
                <c:pt idx="881">
                  <c:v>17.18</c:v>
                </c:pt>
                <c:pt idx="882">
                  <c:v>17.18</c:v>
                </c:pt>
                <c:pt idx="883">
                  <c:v>17.18</c:v>
                </c:pt>
                <c:pt idx="884">
                  <c:v>17.18</c:v>
                </c:pt>
                <c:pt idx="885">
                  <c:v>17.18</c:v>
                </c:pt>
                <c:pt idx="886">
                  <c:v>17.18</c:v>
                </c:pt>
                <c:pt idx="887">
                  <c:v>17.18</c:v>
                </c:pt>
                <c:pt idx="888">
                  <c:v>17.18</c:v>
                </c:pt>
                <c:pt idx="889">
                  <c:v>17.18</c:v>
                </c:pt>
                <c:pt idx="890">
                  <c:v>17.18</c:v>
                </c:pt>
                <c:pt idx="891">
                  <c:v>17.18</c:v>
                </c:pt>
                <c:pt idx="892">
                  <c:v>17.18</c:v>
                </c:pt>
                <c:pt idx="893">
                  <c:v>17.18</c:v>
                </c:pt>
                <c:pt idx="894">
                  <c:v>17.18</c:v>
                </c:pt>
                <c:pt idx="895">
                  <c:v>17.18</c:v>
                </c:pt>
                <c:pt idx="896">
                  <c:v>17.18</c:v>
                </c:pt>
                <c:pt idx="897">
                  <c:v>17.18</c:v>
                </c:pt>
                <c:pt idx="898">
                  <c:v>17.18</c:v>
                </c:pt>
                <c:pt idx="899">
                  <c:v>17.18</c:v>
                </c:pt>
                <c:pt idx="900">
                  <c:v>17.18</c:v>
                </c:pt>
                <c:pt idx="901">
                  <c:v>17.18</c:v>
                </c:pt>
                <c:pt idx="902">
                  <c:v>17.18</c:v>
                </c:pt>
                <c:pt idx="903">
                  <c:v>17.18</c:v>
                </c:pt>
                <c:pt idx="904">
                  <c:v>17.18</c:v>
                </c:pt>
                <c:pt idx="905">
                  <c:v>17.18</c:v>
                </c:pt>
                <c:pt idx="906">
                  <c:v>17.18</c:v>
                </c:pt>
                <c:pt idx="907">
                  <c:v>17.18</c:v>
                </c:pt>
                <c:pt idx="908">
                  <c:v>17.18</c:v>
                </c:pt>
                <c:pt idx="909">
                  <c:v>17.18</c:v>
                </c:pt>
                <c:pt idx="910">
                  <c:v>17.18</c:v>
                </c:pt>
                <c:pt idx="911">
                  <c:v>17.18</c:v>
                </c:pt>
                <c:pt idx="912">
                  <c:v>17.18</c:v>
                </c:pt>
                <c:pt idx="913">
                  <c:v>17.18</c:v>
                </c:pt>
                <c:pt idx="914">
                  <c:v>17.18</c:v>
                </c:pt>
                <c:pt idx="915">
                  <c:v>17.18</c:v>
                </c:pt>
                <c:pt idx="916">
                  <c:v>17.18</c:v>
                </c:pt>
                <c:pt idx="917">
                  <c:v>17.18</c:v>
                </c:pt>
                <c:pt idx="918">
                  <c:v>17.18</c:v>
                </c:pt>
                <c:pt idx="919">
                  <c:v>17.18</c:v>
                </c:pt>
                <c:pt idx="920">
                  <c:v>17.18</c:v>
                </c:pt>
                <c:pt idx="921">
                  <c:v>17.18</c:v>
                </c:pt>
                <c:pt idx="922">
                  <c:v>17.18</c:v>
                </c:pt>
                <c:pt idx="923">
                  <c:v>17.18</c:v>
                </c:pt>
                <c:pt idx="924">
                  <c:v>17.18</c:v>
                </c:pt>
                <c:pt idx="925">
                  <c:v>17.18</c:v>
                </c:pt>
                <c:pt idx="926">
                  <c:v>17.18</c:v>
                </c:pt>
                <c:pt idx="927">
                  <c:v>17.18</c:v>
                </c:pt>
                <c:pt idx="928">
                  <c:v>17.18</c:v>
                </c:pt>
                <c:pt idx="929">
                  <c:v>17.18</c:v>
                </c:pt>
                <c:pt idx="930">
                  <c:v>17.18</c:v>
                </c:pt>
                <c:pt idx="931">
                  <c:v>17.18</c:v>
                </c:pt>
                <c:pt idx="932">
                  <c:v>17.18</c:v>
                </c:pt>
                <c:pt idx="933">
                  <c:v>17.18</c:v>
                </c:pt>
                <c:pt idx="934">
                  <c:v>17.18</c:v>
                </c:pt>
                <c:pt idx="935">
                  <c:v>17.18</c:v>
                </c:pt>
                <c:pt idx="936">
                  <c:v>17.18</c:v>
                </c:pt>
                <c:pt idx="937">
                  <c:v>17.18</c:v>
                </c:pt>
                <c:pt idx="938">
                  <c:v>17.18</c:v>
                </c:pt>
                <c:pt idx="939">
                  <c:v>17.18</c:v>
                </c:pt>
                <c:pt idx="940">
                  <c:v>17.18</c:v>
                </c:pt>
                <c:pt idx="941">
                  <c:v>17.18</c:v>
                </c:pt>
                <c:pt idx="942">
                  <c:v>17.18</c:v>
                </c:pt>
                <c:pt idx="943">
                  <c:v>17.18</c:v>
                </c:pt>
                <c:pt idx="944">
                  <c:v>17.18</c:v>
                </c:pt>
                <c:pt idx="945">
                  <c:v>17.18</c:v>
                </c:pt>
                <c:pt idx="946">
                  <c:v>17.18</c:v>
                </c:pt>
                <c:pt idx="947">
                  <c:v>17.18</c:v>
                </c:pt>
                <c:pt idx="948">
                  <c:v>17.18</c:v>
                </c:pt>
                <c:pt idx="949">
                  <c:v>17.18</c:v>
                </c:pt>
                <c:pt idx="950">
                  <c:v>17.18</c:v>
                </c:pt>
                <c:pt idx="951">
                  <c:v>17.18</c:v>
                </c:pt>
                <c:pt idx="952">
                  <c:v>17.18</c:v>
                </c:pt>
                <c:pt idx="953">
                  <c:v>17.18</c:v>
                </c:pt>
                <c:pt idx="954">
                  <c:v>17.18</c:v>
                </c:pt>
                <c:pt idx="955">
                  <c:v>17.18</c:v>
                </c:pt>
                <c:pt idx="956">
                  <c:v>17.11</c:v>
                </c:pt>
                <c:pt idx="957">
                  <c:v>17.11</c:v>
                </c:pt>
                <c:pt idx="958">
                  <c:v>17.05</c:v>
                </c:pt>
                <c:pt idx="959">
                  <c:v>17.05</c:v>
                </c:pt>
                <c:pt idx="960">
                  <c:v>16.940000000000001</c:v>
                </c:pt>
                <c:pt idx="961">
                  <c:v>16.940000000000001</c:v>
                </c:pt>
                <c:pt idx="962">
                  <c:v>16.579999999999998</c:v>
                </c:pt>
                <c:pt idx="963">
                  <c:v>16.25</c:v>
                </c:pt>
                <c:pt idx="964">
                  <c:v>16.25</c:v>
                </c:pt>
                <c:pt idx="965">
                  <c:v>15.92</c:v>
                </c:pt>
                <c:pt idx="966">
                  <c:v>15.92</c:v>
                </c:pt>
                <c:pt idx="967">
                  <c:v>15.59</c:v>
                </c:pt>
                <c:pt idx="968">
                  <c:v>15.59</c:v>
                </c:pt>
                <c:pt idx="969">
                  <c:v>17.8</c:v>
                </c:pt>
                <c:pt idx="970">
                  <c:v>17.8</c:v>
                </c:pt>
                <c:pt idx="971">
                  <c:v>17.8</c:v>
                </c:pt>
                <c:pt idx="972">
                  <c:v>17.8</c:v>
                </c:pt>
                <c:pt idx="973">
                  <c:v>17.8</c:v>
                </c:pt>
                <c:pt idx="974">
                  <c:v>17.440000000000001</c:v>
                </c:pt>
                <c:pt idx="975">
                  <c:v>17.440000000000001</c:v>
                </c:pt>
                <c:pt idx="976">
                  <c:v>17.440000000000001</c:v>
                </c:pt>
                <c:pt idx="977">
                  <c:v>17.440000000000001</c:v>
                </c:pt>
                <c:pt idx="978">
                  <c:v>17.32</c:v>
                </c:pt>
                <c:pt idx="979">
                  <c:v>17.32</c:v>
                </c:pt>
                <c:pt idx="980">
                  <c:v>17.32</c:v>
                </c:pt>
                <c:pt idx="981">
                  <c:v>17.32</c:v>
                </c:pt>
                <c:pt idx="982">
                  <c:v>17.32</c:v>
                </c:pt>
                <c:pt idx="983">
                  <c:v>17.239999999999998</c:v>
                </c:pt>
                <c:pt idx="984">
                  <c:v>17.18</c:v>
                </c:pt>
                <c:pt idx="985">
                  <c:v>17.18</c:v>
                </c:pt>
                <c:pt idx="986">
                  <c:v>17.18</c:v>
                </c:pt>
                <c:pt idx="987">
                  <c:v>17.11</c:v>
                </c:pt>
                <c:pt idx="988">
                  <c:v>17.11</c:v>
                </c:pt>
                <c:pt idx="989">
                  <c:v>17.05</c:v>
                </c:pt>
                <c:pt idx="990">
                  <c:v>17.05</c:v>
                </c:pt>
                <c:pt idx="991">
                  <c:v>17.05</c:v>
                </c:pt>
                <c:pt idx="992">
                  <c:v>16.940000000000001</c:v>
                </c:pt>
                <c:pt idx="993">
                  <c:v>16.940000000000001</c:v>
                </c:pt>
                <c:pt idx="994">
                  <c:v>16.579999999999998</c:v>
                </c:pt>
                <c:pt idx="995">
                  <c:v>16.579999999999998</c:v>
                </c:pt>
                <c:pt idx="996">
                  <c:v>16.579999999999998</c:v>
                </c:pt>
                <c:pt idx="997">
                  <c:v>16.25</c:v>
                </c:pt>
                <c:pt idx="998">
                  <c:v>16.25</c:v>
                </c:pt>
                <c:pt idx="999">
                  <c:v>15.92</c:v>
                </c:pt>
                <c:pt idx="1000">
                  <c:v>15.92</c:v>
                </c:pt>
                <c:pt idx="1001">
                  <c:v>15.59</c:v>
                </c:pt>
                <c:pt idx="1002">
                  <c:v>15.59</c:v>
                </c:pt>
                <c:pt idx="1003">
                  <c:v>15.59</c:v>
                </c:pt>
                <c:pt idx="1004">
                  <c:v>15.26</c:v>
                </c:pt>
                <c:pt idx="1005">
                  <c:v>15.26</c:v>
                </c:pt>
                <c:pt idx="1006">
                  <c:v>15.26</c:v>
                </c:pt>
                <c:pt idx="1007">
                  <c:v>14.97</c:v>
                </c:pt>
                <c:pt idx="1008">
                  <c:v>17.8</c:v>
                </c:pt>
                <c:pt idx="1009">
                  <c:v>17.5</c:v>
                </c:pt>
                <c:pt idx="1010">
                  <c:v>17.440000000000001</c:v>
                </c:pt>
                <c:pt idx="1011">
                  <c:v>17.440000000000001</c:v>
                </c:pt>
                <c:pt idx="1012">
                  <c:v>17.37</c:v>
                </c:pt>
                <c:pt idx="1013">
                  <c:v>17.37</c:v>
                </c:pt>
                <c:pt idx="1014">
                  <c:v>17.32</c:v>
                </c:pt>
                <c:pt idx="1015">
                  <c:v>17.239999999999998</c:v>
                </c:pt>
                <c:pt idx="1016">
                  <c:v>17.18</c:v>
                </c:pt>
                <c:pt idx="1017">
                  <c:v>17.18</c:v>
                </c:pt>
                <c:pt idx="1018">
                  <c:v>17.11</c:v>
                </c:pt>
                <c:pt idx="1019">
                  <c:v>17.11</c:v>
                </c:pt>
                <c:pt idx="1020">
                  <c:v>17.05</c:v>
                </c:pt>
                <c:pt idx="1021">
                  <c:v>17.05</c:v>
                </c:pt>
                <c:pt idx="1022">
                  <c:v>16.940000000000001</c:v>
                </c:pt>
                <c:pt idx="1023">
                  <c:v>16.579999999999998</c:v>
                </c:pt>
                <c:pt idx="1024">
                  <c:v>16.579999999999998</c:v>
                </c:pt>
                <c:pt idx="1025">
                  <c:v>16.25</c:v>
                </c:pt>
                <c:pt idx="1026">
                  <c:v>15.92</c:v>
                </c:pt>
                <c:pt idx="1027">
                  <c:v>15.92</c:v>
                </c:pt>
                <c:pt idx="1028">
                  <c:v>15.59</c:v>
                </c:pt>
                <c:pt idx="1029">
                  <c:v>15.59</c:v>
                </c:pt>
                <c:pt idx="1030">
                  <c:v>15.26</c:v>
                </c:pt>
                <c:pt idx="1031">
                  <c:v>14.97</c:v>
                </c:pt>
                <c:pt idx="1032">
                  <c:v>14.68</c:v>
                </c:pt>
                <c:pt idx="1033">
                  <c:v>14.39</c:v>
                </c:pt>
                <c:pt idx="1034">
                  <c:v>14.1</c:v>
                </c:pt>
                <c:pt idx="1035">
                  <c:v>13.81</c:v>
                </c:pt>
                <c:pt idx="1036">
                  <c:v>12.22</c:v>
                </c:pt>
                <c:pt idx="1037">
                  <c:v>12.63</c:v>
                </c:pt>
                <c:pt idx="1038">
                  <c:v>12.63</c:v>
                </c:pt>
                <c:pt idx="1039">
                  <c:v>12.04</c:v>
                </c:pt>
                <c:pt idx="1040">
                  <c:v>11.45</c:v>
                </c:pt>
                <c:pt idx="1041">
                  <c:v>11.45</c:v>
                </c:pt>
                <c:pt idx="1042">
                  <c:v>10.86</c:v>
                </c:pt>
                <c:pt idx="1043">
                  <c:v>10.28</c:v>
                </c:pt>
                <c:pt idx="1044">
                  <c:v>10.28</c:v>
                </c:pt>
                <c:pt idx="1045">
                  <c:v>10.28</c:v>
                </c:pt>
                <c:pt idx="1046">
                  <c:v>10.28</c:v>
                </c:pt>
                <c:pt idx="1047">
                  <c:v>10.86</c:v>
                </c:pt>
                <c:pt idx="1048">
                  <c:v>12.63</c:v>
                </c:pt>
                <c:pt idx="1049">
                  <c:v>13.81</c:v>
                </c:pt>
                <c:pt idx="1050">
                  <c:v>14.39</c:v>
                </c:pt>
                <c:pt idx="1051">
                  <c:v>14.68</c:v>
                </c:pt>
                <c:pt idx="1052">
                  <c:v>15.26</c:v>
                </c:pt>
                <c:pt idx="1053">
                  <c:v>15.92</c:v>
                </c:pt>
                <c:pt idx="1054">
                  <c:v>16.579999999999998</c:v>
                </c:pt>
                <c:pt idx="1055">
                  <c:v>16.940000000000001</c:v>
                </c:pt>
                <c:pt idx="1056">
                  <c:v>17.11</c:v>
                </c:pt>
                <c:pt idx="1057">
                  <c:v>13.81</c:v>
                </c:pt>
                <c:pt idx="1058">
                  <c:v>13.81</c:v>
                </c:pt>
                <c:pt idx="1059">
                  <c:v>14.39</c:v>
                </c:pt>
                <c:pt idx="1060">
                  <c:v>14.68</c:v>
                </c:pt>
                <c:pt idx="1061">
                  <c:v>14.97</c:v>
                </c:pt>
                <c:pt idx="1062">
                  <c:v>15.26</c:v>
                </c:pt>
                <c:pt idx="1063">
                  <c:v>15.59</c:v>
                </c:pt>
                <c:pt idx="1064">
                  <c:v>15.92</c:v>
                </c:pt>
                <c:pt idx="1065">
                  <c:v>16.579999999999998</c:v>
                </c:pt>
                <c:pt idx="1066">
                  <c:v>16.579999999999998</c:v>
                </c:pt>
                <c:pt idx="1067">
                  <c:v>16.940000000000001</c:v>
                </c:pt>
                <c:pt idx="1068">
                  <c:v>17.05</c:v>
                </c:pt>
                <c:pt idx="1069">
                  <c:v>17.11</c:v>
                </c:pt>
                <c:pt idx="1070">
                  <c:v>17.11</c:v>
                </c:pt>
                <c:pt idx="1071">
                  <c:v>17.18</c:v>
                </c:pt>
                <c:pt idx="1072">
                  <c:v>17.239999999999998</c:v>
                </c:pt>
                <c:pt idx="1073">
                  <c:v>17.32</c:v>
                </c:pt>
                <c:pt idx="1074">
                  <c:v>17.37</c:v>
                </c:pt>
                <c:pt idx="1075">
                  <c:v>17.37</c:v>
                </c:pt>
                <c:pt idx="1076">
                  <c:v>17.440000000000001</c:v>
                </c:pt>
                <c:pt idx="1077">
                  <c:v>17.5</c:v>
                </c:pt>
                <c:pt idx="1078">
                  <c:v>17.8</c:v>
                </c:pt>
                <c:pt idx="1079">
                  <c:v>18</c:v>
                </c:pt>
                <c:pt idx="1080">
                  <c:v>18</c:v>
                </c:pt>
                <c:pt idx="1081">
                  <c:v>15.59</c:v>
                </c:pt>
                <c:pt idx="1082">
                  <c:v>15.92</c:v>
                </c:pt>
                <c:pt idx="1083">
                  <c:v>15.92</c:v>
                </c:pt>
                <c:pt idx="1084">
                  <c:v>16.25</c:v>
                </c:pt>
                <c:pt idx="1085">
                  <c:v>16.25</c:v>
                </c:pt>
                <c:pt idx="1086">
                  <c:v>16.579999999999998</c:v>
                </c:pt>
                <c:pt idx="1087">
                  <c:v>16.579999999999998</c:v>
                </c:pt>
                <c:pt idx="1088">
                  <c:v>16.940000000000001</c:v>
                </c:pt>
                <c:pt idx="1089">
                  <c:v>17.05</c:v>
                </c:pt>
                <c:pt idx="1090">
                  <c:v>17.05</c:v>
                </c:pt>
                <c:pt idx="1091">
                  <c:v>17.11</c:v>
                </c:pt>
                <c:pt idx="1092">
                  <c:v>17.18</c:v>
                </c:pt>
                <c:pt idx="1093">
                  <c:v>17.18</c:v>
                </c:pt>
                <c:pt idx="1094">
                  <c:v>17.18</c:v>
                </c:pt>
                <c:pt idx="1095">
                  <c:v>17.239999999999998</c:v>
                </c:pt>
                <c:pt idx="1096">
                  <c:v>17.239999999999998</c:v>
                </c:pt>
                <c:pt idx="1097">
                  <c:v>17.32</c:v>
                </c:pt>
                <c:pt idx="1098">
                  <c:v>17.37</c:v>
                </c:pt>
                <c:pt idx="1099">
                  <c:v>17.440000000000001</c:v>
                </c:pt>
                <c:pt idx="1100">
                  <c:v>17.440000000000001</c:v>
                </c:pt>
                <c:pt idx="1101">
                  <c:v>17.5</c:v>
                </c:pt>
                <c:pt idx="1102">
                  <c:v>17.5</c:v>
                </c:pt>
                <c:pt idx="1103">
                  <c:v>17.5</c:v>
                </c:pt>
                <c:pt idx="1104">
                  <c:v>17.5</c:v>
                </c:pt>
                <c:pt idx="1105">
                  <c:v>17.8</c:v>
                </c:pt>
                <c:pt idx="1106">
                  <c:v>17.8</c:v>
                </c:pt>
                <c:pt idx="1107">
                  <c:v>17.8</c:v>
                </c:pt>
                <c:pt idx="1108">
                  <c:v>18</c:v>
                </c:pt>
                <c:pt idx="1109">
                  <c:v>18</c:v>
                </c:pt>
                <c:pt idx="1110">
                  <c:v>18</c:v>
                </c:pt>
                <c:pt idx="1111">
                  <c:v>18</c:v>
                </c:pt>
                <c:pt idx="1112">
                  <c:v>18</c:v>
                </c:pt>
                <c:pt idx="1113">
                  <c:v>18</c:v>
                </c:pt>
                <c:pt idx="1114">
                  <c:v>18</c:v>
                </c:pt>
                <c:pt idx="1115">
                  <c:v>18</c:v>
                </c:pt>
                <c:pt idx="1116">
                  <c:v>18</c:v>
                </c:pt>
                <c:pt idx="1117">
                  <c:v>17.5</c:v>
                </c:pt>
                <c:pt idx="1118">
                  <c:v>17.5</c:v>
                </c:pt>
                <c:pt idx="1119">
                  <c:v>17.5</c:v>
                </c:pt>
                <c:pt idx="1120">
                  <c:v>17.5</c:v>
                </c:pt>
                <c:pt idx="1121">
                  <c:v>17.5</c:v>
                </c:pt>
                <c:pt idx="1122">
                  <c:v>17.5</c:v>
                </c:pt>
                <c:pt idx="1123">
                  <c:v>17.5</c:v>
                </c:pt>
                <c:pt idx="1124">
                  <c:v>17.5</c:v>
                </c:pt>
                <c:pt idx="1125">
                  <c:v>17.5</c:v>
                </c:pt>
                <c:pt idx="1126">
                  <c:v>17.5</c:v>
                </c:pt>
                <c:pt idx="1127">
                  <c:v>17.5</c:v>
                </c:pt>
                <c:pt idx="1128">
                  <c:v>17.5</c:v>
                </c:pt>
                <c:pt idx="1129">
                  <c:v>17.5</c:v>
                </c:pt>
                <c:pt idx="1130">
                  <c:v>17.5</c:v>
                </c:pt>
                <c:pt idx="1131">
                  <c:v>17.5</c:v>
                </c:pt>
                <c:pt idx="1132">
                  <c:v>17.5</c:v>
                </c:pt>
                <c:pt idx="1133">
                  <c:v>17.5</c:v>
                </c:pt>
                <c:pt idx="1134">
                  <c:v>17.5</c:v>
                </c:pt>
                <c:pt idx="1135">
                  <c:v>17.5</c:v>
                </c:pt>
                <c:pt idx="1136">
                  <c:v>17.5</c:v>
                </c:pt>
                <c:pt idx="1137">
                  <c:v>17.5</c:v>
                </c:pt>
                <c:pt idx="1138">
                  <c:v>17.5</c:v>
                </c:pt>
                <c:pt idx="1139">
                  <c:v>17.5</c:v>
                </c:pt>
                <c:pt idx="1140">
                  <c:v>17.5</c:v>
                </c:pt>
                <c:pt idx="1141">
                  <c:v>17.5</c:v>
                </c:pt>
                <c:pt idx="1142">
                  <c:v>17.5</c:v>
                </c:pt>
                <c:pt idx="1143">
                  <c:v>17.5</c:v>
                </c:pt>
                <c:pt idx="1144">
                  <c:v>17.5</c:v>
                </c:pt>
                <c:pt idx="1145">
                  <c:v>17.5</c:v>
                </c:pt>
                <c:pt idx="1146">
                  <c:v>17.5</c:v>
                </c:pt>
                <c:pt idx="1147">
                  <c:v>17.5</c:v>
                </c:pt>
                <c:pt idx="1148">
                  <c:v>17.440000000000001</c:v>
                </c:pt>
                <c:pt idx="1149">
                  <c:v>17.440000000000001</c:v>
                </c:pt>
                <c:pt idx="1150">
                  <c:v>17.440000000000001</c:v>
                </c:pt>
                <c:pt idx="1151">
                  <c:v>17.440000000000001</c:v>
                </c:pt>
                <c:pt idx="1152">
                  <c:v>17.440000000000001</c:v>
                </c:pt>
                <c:pt idx="1153">
                  <c:v>17.440000000000001</c:v>
                </c:pt>
                <c:pt idx="1154">
                  <c:v>17.440000000000001</c:v>
                </c:pt>
                <c:pt idx="1155">
                  <c:v>17.440000000000001</c:v>
                </c:pt>
                <c:pt idx="1156">
                  <c:v>17.440000000000001</c:v>
                </c:pt>
                <c:pt idx="1157">
                  <c:v>17.440000000000001</c:v>
                </c:pt>
                <c:pt idx="1158">
                  <c:v>17.440000000000001</c:v>
                </c:pt>
                <c:pt idx="1159">
                  <c:v>17.440000000000001</c:v>
                </c:pt>
                <c:pt idx="1160">
                  <c:v>17.440000000000001</c:v>
                </c:pt>
                <c:pt idx="1161">
                  <c:v>17.440000000000001</c:v>
                </c:pt>
                <c:pt idx="1162">
                  <c:v>17.440000000000001</c:v>
                </c:pt>
                <c:pt idx="1163">
                  <c:v>17.37</c:v>
                </c:pt>
                <c:pt idx="1164">
                  <c:v>17.37</c:v>
                </c:pt>
                <c:pt idx="1165">
                  <c:v>17.37</c:v>
                </c:pt>
                <c:pt idx="1166">
                  <c:v>17.37</c:v>
                </c:pt>
                <c:pt idx="1167">
                  <c:v>17.37</c:v>
                </c:pt>
                <c:pt idx="1168">
                  <c:v>17.37</c:v>
                </c:pt>
                <c:pt idx="1169">
                  <c:v>17.37</c:v>
                </c:pt>
                <c:pt idx="1170">
                  <c:v>17.37</c:v>
                </c:pt>
                <c:pt idx="1171">
                  <c:v>17.37</c:v>
                </c:pt>
                <c:pt idx="1172">
                  <c:v>17.37</c:v>
                </c:pt>
                <c:pt idx="1173">
                  <c:v>17.37</c:v>
                </c:pt>
                <c:pt idx="1174">
                  <c:v>17.37</c:v>
                </c:pt>
                <c:pt idx="1175">
                  <c:v>17.37</c:v>
                </c:pt>
                <c:pt idx="1176">
                  <c:v>17.37</c:v>
                </c:pt>
                <c:pt idx="1177">
                  <c:v>17.32</c:v>
                </c:pt>
                <c:pt idx="1178">
                  <c:v>17.32</c:v>
                </c:pt>
                <c:pt idx="1179">
                  <c:v>17.32</c:v>
                </c:pt>
                <c:pt idx="1180">
                  <c:v>17.32</c:v>
                </c:pt>
                <c:pt idx="1181">
                  <c:v>17.32</c:v>
                </c:pt>
                <c:pt idx="1182">
                  <c:v>17.32</c:v>
                </c:pt>
                <c:pt idx="1183">
                  <c:v>17.32</c:v>
                </c:pt>
                <c:pt idx="1184">
                  <c:v>17.32</c:v>
                </c:pt>
                <c:pt idx="1185">
                  <c:v>17.32</c:v>
                </c:pt>
                <c:pt idx="1186">
                  <c:v>17.32</c:v>
                </c:pt>
                <c:pt idx="1187">
                  <c:v>17.32</c:v>
                </c:pt>
                <c:pt idx="1188">
                  <c:v>17.32</c:v>
                </c:pt>
                <c:pt idx="1189">
                  <c:v>17.32</c:v>
                </c:pt>
                <c:pt idx="1190">
                  <c:v>17.239999999999998</c:v>
                </c:pt>
                <c:pt idx="1191">
                  <c:v>17.239999999999998</c:v>
                </c:pt>
                <c:pt idx="1192">
                  <c:v>17.239999999999998</c:v>
                </c:pt>
                <c:pt idx="1193">
                  <c:v>17.239999999999998</c:v>
                </c:pt>
                <c:pt idx="1194">
                  <c:v>17.239999999999998</c:v>
                </c:pt>
                <c:pt idx="1195">
                  <c:v>17.239999999999998</c:v>
                </c:pt>
                <c:pt idx="1196">
                  <c:v>17.239999999999998</c:v>
                </c:pt>
                <c:pt idx="1197">
                  <c:v>17.239999999999998</c:v>
                </c:pt>
                <c:pt idx="1198">
                  <c:v>17.239999999999998</c:v>
                </c:pt>
                <c:pt idx="1199">
                  <c:v>17.239999999999998</c:v>
                </c:pt>
                <c:pt idx="1200">
                  <c:v>17.239999999999998</c:v>
                </c:pt>
                <c:pt idx="1201">
                  <c:v>17.239999999999998</c:v>
                </c:pt>
                <c:pt idx="1202">
                  <c:v>17.239999999999998</c:v>
                </c:pt>
                <c:pt idx="1203">
                  <c:v>17.239999999999998</c:v>
                </c:pt>
                <c:pt idx="1204">
                  <c:v>17.239999999999998</c:v>
                </c:pt>
                <c:pt idx="1205">
                  <c:v>17.239999999999998</c:v>
                </c:pt>
                <c:pt idx="1206">
                  <c:v>17.239999999999998</c:v>
                </c:pt>
                <c:pt idx="1207">
                  <c:v>17.239999999999998</c:v>
                </c:pt>
                <c:pt idx="1208">
                  <c:v>17.239999999999998</c:v>
                </c:pt>
                <c:pt idx="1209">
                  <c:v>17.239999999999998</c:v>
                </c:pt>
                <c:pt idx="1210">
                  <c:v>17.239999999999998</c:v>
                </c:pt>
                <c:pt idx="1211">
                  <c:v>17.239999999999998</c:v>
                </c:pt>
                <c:pt idx="1212">
                  <c:v>17.239999999999998</c:v>
                </c:pt>
                <c:pt idx="1213">
                  <c:v>17.239999999999998</c:v>
                </c:pt>
                <c:pt idx="1214">
                  <c:v>17.239999999999998</c:v>
                </c:pt>
                <c:pt idx="1215">
                  <c:v>17.18</c:v>
                </c:pt>
                <c:pt idx="1216">
                  <c:v>17.11</c:v>
                </c:pt>
                <c:pt idx="1217">
                  <c:v>17.11</c:v>
                </c:pt>
                <c:pt idx="1218">
                  <c:v>17.11</c:v>
                </c:pt>
                <c:pt idx="1219">
                  <c:v>17.11</c:v>
                </c:pt>
                <c:pt idx="1220">
                  <c:v>17.11</c:v>
                </c:pt>
                <c:pt idx="1221">
                  <c:v>17.11</c:v>
                </c:pt>
                <c:pt idx="1222">
                  <c:v>17.11</c:v>
                </c:pt>
                <c:pt idx="1223">
                  <c:v>17.11</c:v>
                </c:pt>
                <c:pt idx="1224">
                  <c:v>17.11</c:v>
                </c:pt>
                <c:pt idx="1225">
                  <c:v>17.11</c:v>
                </c:pt>
                <c:pt idx="1226">
                  <c:v>17.11</c:v>
                </c:pt>
                <c:pt idx="1227">
                  <c:v>17.05</c:v>
                </c:pt>
                <c:pt idx="1228">
                  <c:v>17.05</c:v>
                </c:pt>
                <c:pt idx="1229">
                  <c:v>17.05</c:v>
                </c:pt>
                <c:pt idx="1230">
                  <c:v>17.05</c:v>
                </c:pt>
                <c:pt idx="1231">
                  <c:v>17.05</c:v>
                </c:pt>
                <c:pt idx="1232">
                  <c:v>17.05</c:v>
                </c:pt>
                <c:pt idx="1233">
                  <c:v>17.05</c:v>
                </c:pt>
                <c:pt idx="1234">
                  <c:v>17.05</c:v>
                </c:pt>
                <c:pt idx="1235">
                  <c:v>17.05</c:v>
                </c:pt>
                <c:pt idx="1236">
                  <c:v>17.05</c:v>
                </c:pt>
                <c:pt idx="1237">
                  <c:v>16.940000000000001</c:v>
                </c:pt>
                <c:pt idx="1238">
                  <c:v>16.940000000000001</c:v>
                </c:pt>
                <c:pt idx="1239">
                  <c:v>16.940000000000001</c:v>
                </c:pt>
                <c:pt idx="1240">
                  <c:v>16.940000000000001</c:v>
                </c:pt>
                <c:pt idx="1241">
                  <c:v>16.940000000000001</c:v>
                </c:pt>
                <c:pt idx="1242">
                  <c:v>16.940000000000001</c:v>
                </c:pt>
                <c:pt idx="1243">
                  <c:v>16.940000000000001</c:v>
                </c:pt>
                <c:pt idx="1244">
                  <c:v>16.940000000000001</c:v>
                </c:pt>
                <c:pt idx="1245">
                  <c:v>16.940000000000001</c:v>
                </c:pt>
                <c:pt idx="1246">
                  <c:v>16.940000000000001</c:v>
                </c:pt>
                <c:pt idx="1247">
                  <c:v>16.940000000000001</c:v>
                </c:pt>
                <c:pt idx="1248">
                  <c:v>16.940000000000001</c:v>
                </c:pt>
                <c:pt idx="1249">
                  <c:v>15.26</c:v>
                </c:pt>
                <c:pt idx="1250">
                  <c:v>15.26</c:v>
                </c:pt>
                <c:pt idx="1251">
                  <c:v>15.26</c:v>
                </c:pt>
                <c:pt idx="1252">
                  <c:v>15.26</c:v>
                </c:pt>
                <c:pt idx="1253">
                  <c:v>15.26</c:v>
                </c:pt>
                <c:pt idx="1254">
                  <c:v>15.26</c:v>
                </c:pt>
                <c:pt idx="1255">
                  <c:v>15.26</c:v>
                </c:pt>
                <c:pt idx="1256">
                  <c:v>15.26</c:v>
                </c:pt>
                <c:pt idx="1257">
                  <c:v>15.26</c:v>
                </c:pt>
                <c:pt idx="1258">
                  <c:v>14.97</c:v>
                </c:pt>
                <c:pt idx="1259">
                  <c:v>14.97</c:v>
                </c:pt>
                <c:pt idx="1260">
                  <c:v>14.97</c:v>
                </c:pt>
                <c:pt idx="1261">
                  <c:v>14.97</c:v>
                </c:pt>
                <c:pt idx="1262">
                  <c:v>14.97</c:v>
                </c:pt>
                <c:pt idx="1263">
                  <c:v>14.97</c:v>
                </c:pt>
                <c:pt idx="1264">
                  <c:v>14.97</c:v>
                </c:pt>
                <c:pt idx="1265">
                  <c:v>14.97</c:v>
                </c:pt>
                <c:pt idx="1266">
                  <c:v>14.97</c:v>
                </c:pt>
                <c:pt idx="1267">
                  <c:v>14.68</c:v>
                </c:pt>
                <c:pt idx="1268">
                  <c:v>14.68</c:v>
                </c:pt>
                <c:pt idx="1269">
                  <c:v>14.68</c:v>
                </c:pt>
                <c:pt idx="1270">
                  <c:v>14.68</c:v>
                </c:pt>
                <c:pt idx="1271">
                  <c:v>14.68</c:v>
                </c:pt>
                <c:pt idx="1272">
                  <c:v>14.68</c:v>
                </c:pt>
                <c:pt idx="1273">
                  <c:v>14.68</c:v>
                </c:pt>
                <c:pt idx="1274">
                  <c:v>14.68</c:v>
                </c:pt>
                <c:pt idx="1275">
                  <c:v>14.68</c:v>
                </c:pt>
                <c:pt idx="1276">
                  <c:v>14.68</c:v>
                </c:pt>
                <c:pt idx="1277">
                  <c:v>14.39</c:v>
                </c:pt>
                <c:pt idx="1278">
                  <c:v>14.39</c:v>
                </c:pt>
                <c:pt idx="1279">
                  <c:v>14.39</c:v>
                </c:pt>
                <c:pt idx="1280">
                  <c:v>14.39</c:v>
                </c:pt>
                <c:pt idx="1281">
                  <c:v>14.39</c:v>
                </c:pt>
                <c:pt idx="1282">
                  <c:v>14.39</c:v>
                </c:pt>
                <c:pt idx="1283">
                  <c:v>14.39</c:v>
                </c:pt>
                <c:pt idx="1284">
                  <c:v>14.39</c:v>
                </c:pt>
                <c:pt idx="1285">
                  <c:v>14.39</c:v>
                </c:pt>
                <c:pt idx="1286">
                  <c:v>14.39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959-4A86-83FB-BFD8B4E3C306}"/>
            </c:ext>
          </c:extLst>
        </c:ser>
        <c:ser>
          <c:idx val="1"/>
          <c:order val="1"/>
          <c:tx>
            <c:v>Torque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'Lap Simulation'!$O$5:$O$1291</c:f>
              <c:numCache>
                <c:formatCode>0.0</c:formatCode>
                <c:ptCount val="1287"/>
                <c:pt idx="0">
                  <c:v>0</c:v>
                </c:pt>
                <c:pt idx="1">
                  <c:v>0.74781358989262492</c:v>
                </c:pt>
                <c:pt idx="2">
                  <c:v>1.2768471659923264</c:v>
                </c:pt>
                <c:pt idx="3">
                  <c:v>1.7090050326804116</c:v>
                </c:pt>
                <c:pt idx="4">
                  <c:v>2.0834412131725095</c:v>
                </c:pt>
                <c:pt idx="5">
                  <c:v>2.418504995982711</c:v>
                </c:pt>
                <c:pt idx="6">
                  <c:v>2.7245191308273347</c:v>
                </c:pt>
                <c:pt idx="7">
                  <c:v>3.0079666436867147</c:v>
                </c:pt>
                <c:pt idx="8">
                  <c:v>3.2732323885490002</c:v>
                </c:pt>
                <c:pt idx="9">
                  <c:v>3.5234450826077293</c:v>
                </c:pt>
                <c:pt idx="10">
                  <c:v>3.7609294125169606</c:v>
                </c:pt>
                <c:pt idx="11">
                  <c:v>3.9874683797670611</c:v>
                </c:pt>
                <c:pt idx="12">
                  <c:v>4.2044649510472034</c:v>
                </c:pt>
                <c:pt idx="13">
                  <c:v>4.4130465488222921</c:v>
                </c:pt>
                <c:pt idx="14">
                  <c:v>4.614135289838539</c:v>
                </c:pt>
                <c:pt idx="15">
                  <c:v>4.8084967646127135</c:v>
                </c:pt>
                <c:pt idx="16">
                  <c:v>4.9967748623601951</c:v>
                </c:pt>
                <c:pt idx="17">
                  <c:v>5.1795172293264615</c:v>
                </c:pt>
                <c:pt idx="18">
                  <c:v>5.3571942661814749</c:v>
                </c:pt>
                <c:pt idx="19">
                  <c:v>5.5302135616575194</c:v>
                </c:pt>
                <c:pt idx="20">
                  <c:v>5.6989310345597533</c:v>
                </c:pt>
                <c:pt idx="21">
                  <c:v>5.8636596573951572</c:v>
                </c:pt>
                <c:pt idx="22">
                  <c:v>6.0246763736640494</c:v>
                </c:pt>
                <c:pt idx="23">
                  <c:v>6.1822276458451997</c:v>
                </c:pt>
                <c:pt idx="24">
                  <c:v>6.3365339514058734</c:v>
                </c:pt>
                <c:pt idx="25">
                  <c:v>6.487793460769117</c:v>
                </c:pt>
                <c:pt idx="26">
                  <c:v>6.6361850720800888</c:v>
                </c:pt>
                <c:pt idx="27">
                  <c:v>6.7818709351013169</c:v>
                </c:pt>
                <c:pt idx="28">
                  <c:v>6.9249985655518813</c:v>
                </c:pt>
                <c:pt idx="29">
                  <c:v>7.0657026282863065</c:v>
                </c:pt>
                <c:pt idx="30">
                  <c:v>7.2041064505709977</c:v>
                </c:pt>
                <c:pt idx="31">
                  <c:v>7.3403233137603427</c:v>
                </c:pt>
                <c:pt idx="32">
                  <c:v>7.4744575617809064</c:v>
                </c:pt>
                <c:pt idx="33">
                  <c:v>7.6066055572052864</c:v>
                </c:pt>
                <c:pt idx="34">
                  <c:v>7.7368565097660218</c:v>
                </c:pt>
                <c:pt idx="35">
                  <c:v>7.8652931975094669</c:v>
                </c:pt>
                <c:pt idx="36">
                  <c:v>7.9919925971151384</c:v>
                </c:pt>
                <c:pt idx="37">
                  <c:v>8.1170264369818241</c:v>
                </c:pt>
                <c:pt idx="38">
                  <c:v>8.2404616843387579</c:v>
                </c:pt>
                <c:pt idx="39">
                  <c:v>8.3623609757508319</c:v>
                </c:pt>
                <c:pt idx="40">
                  <c:v>8.4827829988541357</c:v>
                </c:pt>
                <c:pt idx="41">
                  <c:v>8.60178283190759</c:v>
                </c:pt>
                <c:pt idx="42">
                  <c:v>8.7194122467206867</c:v>
                </c:pt>
                <c:pt idx="43">
                  <c:v>8.8357199796716124</c:v>
                </c:pt>
                <c:pt idx="44">
                  <c:v>8.9507519748292985</c:v>
                </c:pt>
                <c:pt idx="45">
                  <c:v>9.064551602609777</c:v>
                </c:pt>
                <c:pt idx="46">
                  <c:v>9.177159856909574</c:v>
                </c:pt>
                <c:pt idx="47">
                  <c:v>9.2886155332496134</c:v>
                </c:pt>
                <c:pt idx="48">
                  <c:v>9.3989553901180312</c:v>
                </c:pt>
                <c:pt idx="49">
                  <c:v>9.5082142954084521</c:v>
                </c:pt>
                <c:pt idx="50">
                  <c:v>9.616425359602319</c:v>
                </c:pt>
                <c:pt idx="51">
                  <c:v>9.7236200571326865</c:v>
                </c:pt>
                <c:pt idx="52">
                  <c:v>9.8298283371862212</c:v>
                </c:pt>
                <c:pt idx="53">
                  <c:v>9.9350787250452743</c:v>
                </c:pt>
                <c:pt idx="54">
                  <c:v>10.039398414938528</c:v>
                </c:pt>
                <c:pt idx="55">
                  <c:v>10.142813355253752</c:v>
                </c:pt>
                <c:pt idx="56">
                  <c:v>10.245348326866576</c:v>
                </c:pt>
                <c:pt idx="57">
                  <c:v>10.347027015252875</c:v>
                </c:pt>
                <c:pt idx="58">
                  <c:v>10.447872076977111</c:v>
                </c:pt>
                <c:pt idx="59">
                  <c:v>10.547905201083475</c:v>
                </c:pt>
                <c:pt idx="60">
                  <c:v>10.647147165859296</c:v>
                </c:pt>
                <c:pt idx="61">
                  <c:v>10.745617891389944</c:v>
                </c:pt>
                <c:pt idx="62">
                  <c:v>10.843336488280295</c:v>
                </c:pt>
                <c:pt idx="63">
                  <c:v>10.940321302878985</c:v>
                </c:pt>
                <c:pt idx="64">
                  <c:v>11.036589959307333</c:v>
                </c:pt>
                <c:pt idx="65">
                  <c:v>11.13215939856455</c:v>
                </c:pt>
                <c:pt idx="66">
                  <c:v>11.227045914953937</c:v>
                </c:pt>
                <c:pt idx="67">
                  <c:v>11.321265190050973</c:v>
                </c:pt>
                <c:pt idx="68">
                  <c:v>11.41483232441297</c:v>
                </c:pt>
                <c:pt idx="69">
                  <c:v>11.507761867211086</c:v>
                </c:pt>
                <c:pt idx="70">
                  <c:v>11.600067843948636</c:v>
                </c:pt>
                <c:pt idx="71">
                  <c:v>11.691763782414576</c:v>
                </c:pt>
                <c:pt idx="72">
                  <c:v>11.782862737007525</c:v>
                </c:pt>
                <c:pt idx="73">
                  <c:v>11.873377311553611</c:v>
                </c:pt>
                <c:pt idx="74">
                  <c:v>11.963319680730535</c:v>
                </c:pt>
                <c:pt idx="75">
                  <c:v>12.052701610200492</c:v>
                </c:pt>
                <c:pt idx="76">
                  <c:v>12.141534475545738</c:v>
                </c:pt>
                <c:pt idx="77">
                  <c:v>12.2298292800927</c:v>
                </c:pt>
                <c:pt idx="78">
                  <c:v>12.31759667170329</c:v>
                </c:pt>
                <c:pt idx="79">
                  <c:v>12.404846958605614</c:v>
                </c:pt>
                <c:pt idx="80">
                  <c:v>12.491590124330369</c:v>
                </c:pt>
                <c:pt idx="81">
                  <c:v>12.577835841813906</c:v>
                </c:pt>
                <c:pt idx="82">
                  <c:v>12.663593486724043</c:v>
                </c:pt>
                <c:pt idx="83">
                  <c:v>12.74887215006034</c:v>
                </c:pt>
                <c:pt idx="84">
                  <c:v>12.833680650076523</c:v>
                </c:pt>
                <c:pt idx="85">
                  <c:v>12.918027543569083</c:v>
                </c:pt>
                <c:pt idx="86">
                  <c:v>13.001921136572722</c:v>
                </c:pt>
                <c:pt idx="87">
                  <c:v>13.0853694945003</c:v>
                </c:pt>
                <c:pt idx="88">
                  <c:v>13.168380451762122</c:v>
                </c:pt>
                <c:pt idx="89">
                  <c:v>13.250961620896854</c:v>
                </c:pt>
                <c:pt idx="90">
                  <c:v>13.333120401244033</c:v>
                </c:pt>
                <c:pt idx="91">
                  <c:v>13.414863987185958</c:v>
                </c:pt>
                <c:pt idx="92">
                  <c:v>13.496199375984819</c:v>
                </c:pt>
                <c:pt idx="93">
                  <c:v>13.577133375239068</c:v>
                </c:pt>
                <c:pt idx="94">
                  <c:v>13.657672609981404</c:v>
                </c:pt>
                <c:pt idx="95">
                  <c:v>13.737823529439185</c:v>
                </c:pt>
                <c:pt idx="96">
                  <c:v>13.817592413476673</c:v>
                </c:pt>
                <c:pt idx="97">
                  <c:v>13.896985378737229</c:v>
                </c:pt>
                <c:pt idx="98">
                  <c:v>13.976008384502338</c:v>
                </c:pt>
                <c:pt idx="99">
                  <c:v>14.05466723828326</c:v>
                </c:pt>
                <c:pt idx="100">
                  <c:v>14.132967601160065</c:v>
                </c:pt>
                <c:pt idx="101">
                  <c:v>14.210914992881849</c:v>
                </c:pt>
                <c:pt idx="102">
                  <c:v>14.288514796741053</c:v>
                </c:pt>
                <c:pt idx="103">
                  <c:v>14.365772264233998</c:v>
                </c:pt>
                <c:pt idx="104">
                  <c:v>14.442692519518962</c:v>
                </c:pt>
                <c:pt idx="105">
                  <c:v>14.519280563682461</c:v>
                </c:pt>
                <c:pt idx="106">
                  <c:v>14.595541278823694</c:v>
                </c:pt>
                <c:pt idx="107">
                  <c:v>14.67147943196656</c:v>
                </c:pt>
                <c:pt idx="108">
                  <c:v>14.747237007724136</c:v>
                </c:pt>
                <c:pt idx="109">
                  <c:v>14.822994583481712</c:v>
                </c:pt>
                <c:pt idx="110">
                  <c:v>14.898752159239288</c:v>
                </c:pt>
                <c:pt idx="111">
                  <c:v>14.974509734996865</c:v>
                </c:pt>
                <c:pt idx="112">
                  <c:v>15.050267310754441</c:v>
                </c:pt>
                <c:pt idx="113">
                  <c:v>15.126024886512017</c:v>
                </c:pt>
                <c:pt idx="114">
                  <c:v>15.201782462269593</c:v>
                </c:pt>
                <c:pt idx="115">
                  <c:v>15.277540038027169</c:v>
                </c:pt>
                <c:pt idx="116">
                  <c:v>15.353297613784745</c:v>
                </c:pt>
                <c:pt idx="117">
                  <c:v>15.429055189542321</c:v>
                </c:pt>
                <c:pt idx="118">
                  <c:v>15.504812765299897</c:v>
                </c:pt>
                <c:pt idx="119">
                  <c:v>15.580570341057474</c:v>
                </c:pt>
                <c:pt idx="120">
                  <c:v>15.65632791681505</c:v>
                </c:pt>
                <c:pt idx="121">
                  <c:v>15.732085492572626</c:v>
                </c:pt>
                <c:pt idx="122">
                  <c:v>15.807843068330202</c:v>
                </c:pt>
                <c:pt idx="123">
                  <c:v>15.883600644087778</c:v>
                </c:pt>
                <c:pt idx="124">
                  <c:v>15.959358219845354</c:v>
                </c:pt>
                <c:pt idx="125">
                  <c:v>16.03511579560293</c:v>
                </c:pt>
                <c:pt idx="126">
                  <c:v>16.110873371360505</c:v>
                </c:pt>
                <c:pt idx="127">
                  <c:v>16.186630947118079</c:v>
                </c:pt>
                <c:pt idx="128">
                  <c:v>16.262388522875654</c:v>
                </c:pt>
                <c:pt idx="129">
                  <c:v>16.338563339224848</c:v>
                </c:pt>
                <c:pt idx="130">
                  <c:v>16.415163419205282</c:v>
                </c:pt>
                <c:pt idx="131">
                  <c:v>16.492197038545271</c:v>
                </c:pt>
                <c:pt idx="132">
                  <c:v>16.569672736902511</c:v>
                </c:pt>
                <c:pt idx="133">
                  <c:v>16.647599329755106</c:v>
                </c:pt>
                <c:pt idx="134">
                  <c:v>16.725985920989494</c:v>
                </c:pt>
                <c:pt idx="135">
                  <c:v>16.804841916235826</c:v>
                </c:pt>
                <c:pt idx="136">
                  <c:v>16.884177037005749</c:v>
                </c:pt>
                <c:pt idx="137">
                  <c:v>16.96400133569233</c:v>
                </c:pt>
                <c:pt idx="138">
                  <c:v>17.044325211497274</c:v>
                </c:pt>
                <c:pt idx="139">
                  <c:v>17.125159427356405</c:v>
                </c:pt>
                <c:pt idx="140">
                  <c:v>17.206515127940921</c:v>
                </c:pt>
                <c:pt idx="141">
                  <c:v>17.288403858819166</c:v>
                </c:pt>
                <c:pt idx="142">
                  <c:v>17.370837586871602</c:v>
                </c:pt>
                <c:pt idx="143">
                  <c:v>17.453828722060639</c:v>
                </c:pt>
                <c:pt idx="144">
                  <c:v>17.537390140666734</c:v>
                </c:pt>
                <c:pt idx="145">
                  <c:v>17.62153521011329</c:v>
                </c:pt>
                <c:pt idx="146">
                  <c:v>17.706277815515104</c:v>
                </c:pt>
                <c:pt idx="147">
                  <c:v>17.791632388098808</c:v>
                </c:pt>
                <c:pt idx="148">
                  <c:v>17.877613935659152</c:v>
                </c:pt>
                <c:pt idx="149">
                  <c:v>17.964238075232149</c:v>
                </c:pt>
                <c:pt idx="150">
                  <c:v>18.051521068185473</c:v>
                </c:pt>
                <c:pt idx="151">
                  <c:v>18.139479857948189</c:v>
                </c:pt>
                <c:pt idx="152">
                  <c:v>18.228132110626508</c:v>
                </c:pt>
                <c:pt idx="153">
                  <c:v>18.31749625877989</c:v>
                </c:pt>
                <c:pt idx="154">
                  <c:v>18.407591548663227</c:v>
                </c:pt>
                <c:pt idx="155">
                  <c:v>18.498438091276345</c:v>
                </c:pt>
                <c:pt idx="156">
                  <c:v>18.590056917602581</c:v>
                </c:pt>
                <c:pt idx="157">
                  <c:v>18.682470038464139</c:v>
                </c:pt>
                <c:pt idx="158">
                  <c:v>18.775700509474596</c:v>
                </c:pt>
                <c:pt idx="159">
                  <c:v>18.869772501629093</c:v>
                </c:pt>
                <c:pt idx="160">
                  <c:v>18.964711378141761</c:v>
                </c:pt>
                <c:pt idx="161">
                  <c:v>19.060543778219472</c:v>
                </c:pt>
                <c:pt idx="162">
                  <c:v>19.157297708552534</c:v>
                </c:pt>
                <c:pt idx="163">
                  <c:v>19.255002643408989</c:v>
                </c:pt>
                <c:pt idx="164">
                  <c:v>19.353689634342132</c:v>
                </c:pt>
                <c:pt idx="165">
                  <c:v>19.452377091166369</c:v>
                </c:pt>
                <c:pt idx="166">
                  <c:v>19.551064547990606</c:v>
                </c:pt>
                <c:pt idx="167">
                  <c:v>19.649752004814843</c:v>
                </c:pt>
                <c:pt idx="168">
                  <c:v>19.74843946163908</c:v>
                </c:pt>
                <c:pt idx="169">
                  <c:v>19.847126918463317</c:v>
                </c:pt>
                <c:pt idx="170">
                  <c:v>19.945814375287554</c:v>
                </c:pt>
                <c:pt idx="171">
                  <c:v>20.044501832111791</c:v>
                </c:pt>
                <c:pt idx="172">
                  <c:v>20.143189288936028</c:v>
                </c:pt>
                <c:pt idx="173">
                  <c:v>20.241876745760266</c:v>
                </c:pt>
                <c:pt idx="174">
                  <c:v>20.340564202584503</c:v>
                </c:pt>
                <c:pt idx="175">
                  <c:v>20.43925165940874</c:v>
                </c:pt>
                <c:pt idx="176">
                  <c:v>20.537939116232977</c:v>
                </c:pt>
                <c:pt idx="177">
                  <c:v>20.636626573057214</c:v>
                </c:pt>
                <c:pt idx="178">
                  <c:v>20.735314029881451</c:v>
                </c:pt>
                <c:pt idx="179">
                  <c:v>20.834001486705688</c:v>
                </c:pt>
                <c:pt idx="180">
                  <c:v>20.932688943529925</c:v>
                </c:pt>
                <c:pt idx="181">
                  <c:v>21.031376400354162</c:v>
                </c:pt>
                <c:pt idx="182">
                  <c:v>21.130063857178399</c:v>
                </c:pt>
                <c:pt idx="183">
                  <c:v>21.228751314002636</c:v>
                </c:pt>
                <c:pt idx="184">
                  <c:v>21.327438770826873</c:v>
                </c:pt>
                <c:pt idx="185">
                  <c:v>21.42612622765111</c:v>
                </c:pt>
                <c:pt idx="186">
                  <c:v>21.524813684475347</c:v>
                </c:pt>
                <c:pt idx="187">
                  <c:v>21.623501141299585</c:v>
                </c:pt>
                <c:pt idx="188">
                  <c:v>21.722188598123822</c:v>
                </c:pt>
                <c:pt idx="189">
                  <c:v>21.820876054948059</c:v>
                </c:pt>
                <c:pt idx="190">
                  <c:v>21.919563511772296</c:v>
                </c:pt>
                <c:pt idx="191">
                  <c:v>22.018250968596533</c:v>
                </c:pt>
                <c:pt idx="192">
                  <c:v>22.11693842542077</c:v>
                </c:pt>
                <c:pt idx="193">
                  <c:v>22.215625882245007</c:v>
                </c:pt>
                <c:pt idx="194">
                  <c:v>22.314313339069244</c:v>
                </c:pt>
                <c:pt idx="195">
                  <c:v>22.413000795893481</c:v>
                </c:pt>
                <c:pt idx="196">
                  <c:v>22.511688252717718</c:v>
                </c:pt>
                <c:pt idx="197">
                  <c:v>22.610375709541955</c:v>
                </c:pt>
                <c:pt idx="198">
                  <c:v>22.709063166366192</c:v>
                </c:pt>
                <c:pt idx="199">
                  <c:v>22.807750623190429</c:v>
                </c:pt>
                <c:pt idx="200">
                  <c:v>22.906438080014667</c:v>
                </c:pt>
                <c:pt idx="201">
                  <c:v>23.005125536838904</c:v>
                </c:pt>
                <c:pt idx="202">
                  <c:v>23.103812993663141</c:v>
                </c:pt>
                <c:pt idx="203">
                  <c:v>23.202500450487378</c:v>
                </c:pt>
                <c:pt idx="204">
                  <c:v>23.301187907311615</c:v>
                </c:pt>
                <c:pt idx="205">
                  <c:v>23.399875364135852</c:v>
                </c:pt>
                <c:pt idx="206">
                  <c:v>23.498562820960089</c:v>
                </c:pt>
                <c:pt idx="207">
                  <c:v>23.597250277784326</c:v>
                </c:pt>
                <c:pt idx="208">
                  <c:v>23.695937734608563</c:v>
                </c:pt>
                <c:pt idx="209">
                  <c:v>23.7946251914328</c:v>
                </c:pt>
                <c:pt idx="210">
                  <c:v>23.893312648257037</c:v>
                </c:pt>
                <c:pt idx="211">
                  <c:v>23.992000105081274</c:v>
                </c:pt>
                <c:pt idx="212">
                  <c:v>24.089930093445698</c:v>
                </c:pt>
                <c:pt idx="213">
                  <c:v>24.187121172022689</c:v>
                </c:pt>
                <c:pt idx="214">
                  <c:v>24.283591165647081</c:v>
                </c:pt>
                <c:pt idx="215">
                  <c:v>24.379357205224505</c:v>
                </c:pt>
                <c:pt idx="216">
                  <c:v>24.474435764893872</c:v>
                </c:pt>
                <c:pt idx="217">
                  <c:v>24.568842696671378</c:v>
                </c:pt>
                <c:pt idx="218">
                  <c:v>24.662593262781453</c:v>
                </c:pt>
                <c:pt idx="219">
                  <c:v>24.75570216586059</c:v>
                </c:pt>
                <c:pt idx="220">
                  <c:v>24.848183577202605</c:v>
                </c:pt>
                <c:pt idx="221">
                  <c:v>24.940051163198266</c:v>
                </c:pt>
                <c:pt idx="222">
                  <c:v>25.031318110108391</c:v>
                </c:pt>
                <c:pt idx="223">
                  <c:v>25.12199714729692</c:v>
                </c:pt>
                <c:pt idx="224">
                  <c:v>25.212100569039414</c:v>
                </c:pt>
                <c:pt idx="225">
                  <c:v>25.301640255012206</c:v>
                </c:pt>
                <c:pt idx="226">
                  <c:v>25.390627689558471</c:v>
                </c:pt>
                <c:pt idx="227">
                  <c:v>25.479073979819226</c:v>
                </c:pt>
                <c:pt idx="228">
                  <c:v>25.56698987280992</c:v>
                </c:pt>
                <c:pt idx="229">
                  <c:v>25.654385771516562</c:v>
                </c:pt>
                <c:pt idx="230">
                  <c:v>25.741271750079324</c:v>
                </c:pt>
                <c:pt idx="231">
                  <c:v>25.827657568126011</c:v>
                </c:pt>
                <c:pt idx="232">
                  <c:v>25.913552684312847</c:v>
                </c:pt>
                <c:pt idx="233">
                  <c:v>25.998966269125493</c:v>
                </c:pt>
                <c:pt idx="234">
                  <c:v>26.083907216989068</c:v>
                </c:pt>
                <c:pt idx="235">
                  <c:v>26.168384157732209</c:v>
                </c:pt>
                <c:pt idx="236">
                  <c:v>26.252405467446774</c:v>
                </c:pt>
                <c:pt idx="237">
                  <c:v>26.335979278781668</c:v>
                </c:pt>
                <c:pt idx="238">
                  <c:v>26.41911349070638</c:v>
                </c:pt>
                <c:pt idx="239">
                  <c:v>26.501815777777256</c:v>
                </c:pt>
                <c:pt idx="240">
                  <c:v>26.584093598937088</c:v>
                </c:pt>
                <c:pt idx="241">
                  <c:v>26.665954205876414</c:v>
                </c:pt>
                <c:pt idx="242">
                  <c:v>26.747404650982904</c:v>
                </c:pt>
                <c:pt idx="243">
                  <c:v>26.82845179490338</c:v>
                </c:pt>
                <c:pt idx="244">
                  <c:v>26.909102313741233</c:v>
                </c:pt>
                <c:pt idx="245">
                  <c:v>26.989362705910551</c:v>
                </c:pt>
                <c:pt idx="246">
                  <c:v>27.069239298666687</c:v>
                </c:pt>
                <c:pt idx="247">
                  <c:v>27.148738254331771</c:v>
                </c:pt>
                <c:pt idx="248">
                  <c:v>27.227865576232393</c:v>
                </c:pt>
                <c:pt idx="249">
                  <c:v>27.306627114365529</c:v>
                </c:pt>
                <c:pt idx="250">
                  <c:v>27.385028570807773</c:v>
                </c:pt>
                <c:pt idx="251">
                  <c:v>27.463075504881925</c:v>
                </c:pt>
                <c:pt idx="252">
                  <c:v>27.540773338094105</c:v>
                </c:pt>
                <c:pt idx="253">
                  <c:v>27.61812735885373</c:v>
                </c:pt>
                <c:pt idx="254">
                  <c:v>27.695142726987896</c:v>
                </c:pt>
                <c:pt idx="255">
                  <c:v>27.771824478060996</c:v>
                </c:pt>
                <c:pt idx="256">
                  <c:v>27.848177527509769</c:v>
                </c:pt>
                <c:pt idx="257">
                  <c:v>27.924206674603276</c:v>
                </c:pt>
                <c:pt idx="258">
                  <c:v>27.999964250360851</c:v>
                </c:pt>
                <c:pt idx="259">
                  <c:v>28.075721826118425</c:v>
                </c:pt>
                <c:pt idx="260">
                  <c:v>28.151479401875999</c:v>
                </c:pt>
                <c:pt idx="261">
                  <c:v>28.227236977633574</c:v>
                </c:pt>
                <c:pt idx="262">
                  <c:v>28.302994553391148</c:v>
                </c:pt>
                <c:pt idx="263">
                  <c:v>28.378752129148722</c:v>
                </c:pt>
                <c:pt idx="264">
                  <c:v>28.454509704906297</c:v>
                </c:pt>
                <c:pt idx="265">
                  <c:v>28.530267280663871</c:v>
                </c:pt>
                <c:pt idx="266">
                  <c:v>28.606024856421445</c:v>
                </c:pt>
                <c:pt idx="267">
                  <c:v>28.68178243217902</c:v>
                </c:pt>
                <c:pt idx="268">
                  <c:v>28.757540007936594</c:v>
                </c:pt>
                <c:pt idx="269">
                  <c:v>28.833297583694169</c:v>
                </c:pt>
                <c:pt idx="270">
                  <c:v>28.909055159451743</c:v>
                </c:pt>
                <c:pt idx="271">
                  <c:v>28.984812735209317</c:v>
                </c:pt>
                <c:pt idx="272">
                  <c:v>29.060987551558512</c:v>
                </c:pt>
                <c:pt idx="273">
                  <c:v>29.137587631538945</c:v>
                </c:pt>
                <c:pt idx="274">
                  <c:v>29.214621250878935</c:v>
                </c:pt>
                <c:pt idx="275">
                  <c:v>29.292096949236175</c:v>
                </c:pt>
                <c:pt idx="276">
                  <c:v>29.37002354208877</c:v>
                </c:pt>
                <c:pt idx="277">
                  <c:v>29.448410133323158</c:v>
                </c:pt>
                <c:pt idx="278">
                  <c:v>29.52726612856949</c:v>
                </c:pt>
                <c:pt idx="279">
                  <c:v>29.606601249339413</c:v>
                </c:pt>
                <c:pt idx="280">
                  <c:v>29.686425548025994</c:v>
                </c:pt>
                <c:pt idx="281">
                  <c:v>29.766749423830937</c:v>
                </c:pt>
                <c:pt idx="282">
                  <c:v>29.847583639690068</c:v>
                </c:pt>
                <c:pt idx="283">
                  <c:v>29.928939340274585</c:v>
                </c:pt>
                <c:pt idx="284">
                  <c:v>30.010828071152829</c:v>
                </c:pt>
                <c:pt idx="285">
                  <c:v>30.093261799205266</c:v>
                </c:pt>
                <c:pt idx="286">
                  <c:v>30.176252934394302</c:v>
                </c:pt>
                <c:pt idx="287">
                  <c:v>30.259814353000397</c:v>
                </c:pt>
                <c:pt idx="288">
                  <c:v>30.343959422446954</c:v>
                </c:pt>
                <c:pt idx="289">
                  <c:v>30.428702027848768</c:v>
                </c:pt>
                <c:pt idx="290">
                  <c:v>30.514056600432472</c:v>
                </c:pt>
                <c:pt idx="291">
                  <c:v>30.600038147992816</c:v>
                </c:pt>
                <c:pt idx="292">
                  <c:v>30.686662287565813</c:v>
                </c:pt>
                <c:pt idx="293">
                  <c:v>30.773945280519136</c:v>
                </c:pt>
                <c:pt idx="294">
                  <c:v>30.861904070281852</c:v>
                </c:pt>
                <c:pt idx="295">
                  <c:v>30.950556322960171</c:v>
                </c:pt>
                <c:pt idx="296">
                  <c:v>31.039920471113554</c:v>
                </c:pt>
                <c:pt idx="297">
                  <c:v>31.130015760996891</c:v>
                </c:pt>
                <c:pt idx="298">
                  <c:v>31.220862303610009</c:v>
                </c:pt>
                <c:pt idx="299">
                  <c:v>31.312481129936245</c:v>
                </c:pt>
                <c:pt idx="300">
                  <c:v>31.404894250797803</c:v>
                </c:pt>
                <c:pt idx="301">
                  <c:v>31.49812472180826</c:v>
                </c:pt>
                <c:pt idx="302">
                  <c:v>31.592196713962757</c:v>
                </c:pt>
                <c:pt idx="303">
                  <c:v>31.687135590475425</c:v>
                </c:pt>
                <c:pt idx="304">
                  <c:v>31.782967990553136</c:v>
                </c:pt>
                <c:pt idx="305">
                  <c:v>31.879721920886197</c:v>
                </c:pt>
                <c:pt idx="306">
                  <c:v>31.977426855742653</c:v>
                </c:pt>
                <c:pt idx="307">
                  <c:v>32.076113846675796</c:v>
                </c:pt>
                <c:pt idx="308">
                  <c:v>32.175815642997492</c:v>
                </c:pt>
                <c:pt idx="309">
                  <c:v>32.276566824336903</c:v>
                </c:pt>
                <c:pt idx="310">
                  <c:v>32.37840394679958</c:v>
                </c:pt>
                <c:pt idx="311">
                  <c:v>32.481365704471671</c:v>
                </c:pt>
                <c:pt idx="312">
                  <c:v>32.585493108284631</c:v>
                </c:pt>
                <c:pt idx="313">
                  <c:v>32.690829684576329</c:v>
                </c:pt>
                <c:pt idx="314">
                  <c:v>32.797421696065136</c:v>
                </c:pt>
                <c:pt idx="315">
                  <c:v>32.905318388407679</c:v>
                </c:pt>
                <c:pt idx="316">
                  <c:v>33.014572266054955</c:v>
                </c:pt>
                <c:pt idx="317">
                  <c:v>33.125239401776135</c:v>
                </c:pt>
                <c:pt idx="318">
                  <c:v>33.237379785010809</c:v>
                </c:pt>
                <c:pt idx="319">
                  <c:v>33.351057715172011</c:v>
                </c:pt>
                <c:pt idx="320">
                  <c:v>33.463548272275688</c:v>
                </c:pt>
                <c:pt idx="321">
                  <c:v>33.574890039829647</c:v>
                </c:pt>
                <c:pt idx="322">
                  <c:v>33.685119579689307</c:v>
                </c:pt>
                <c:pt idx="323">
                  <c:v>33.794271577091301</c:v>
                </c:pt>
                <c:pt idx="324">
                  <c:v>33.902378972584742</c:v>
                </c:pt>
                <c:pt idx="325">
                  <c:v>34.009473082278156</c:v>
                </c:pt>
                <c:pt idx="326">
                  <c:v>34.115583707642088</c:v>
                </c:pt>
                <c:pt idx="327">
                  <c:v>34.220739235954973</c:v>
                </c:pt>
                <c:pt idx="328">
                  <c:v>34.324966732348358</c:v>
                </c:pt>
                <c:pt idx="329">
                  <c:v>34.428292024294386</c:v>
                </c:pt>
                <c:pt idx="330">
                  <c:v>34.530739779280182</c:v>
                </c:pt>
                <c:pt idx="331">
                  <c:v>34.632333576328669</c:v>
                </c:pt>
                <c:pt idx="332">
                  <c:v>34.733095971951201</c:v>
                </c:pt>
                <c:pt idx="333">
                  <c:v>34.833048561052664</c:v>
                </c:pt>
                <c:pt idx="334">
                  <c:v>34.932212033253244</c:v>
                </c:pt>
                <c:pt idx="335">
                  <c:v>35.030606225041282</c:v>
                </c:pt>
                <c:pt idx="336">
                  <c:v>35.128250168128254</c:v>
                </c:pt>
                <c:pt idx="337">
                  <c:v>35.225162134338348</c:v>
                </c:pt>
                <c:pt idx="338">
                  <c:v>35.32135967733138</c:v>
                </c:pt>
                <c:pt idx="339">
                  <c:v>35.416859671427787</c:v>
                </c:pt>
                <c:pt idx="340">
                  <c:v>35.511678347777838</c:v>
                </c:pt>
                <c:pt idx="341">
                  <c:v>35.605831328093778</c:v>
                </c:pt>
                <c:pt idx="342">
                  <c:v>35.699333656142542</c:v>
                </c:pt>
                <c:pt idx="343">
                  <c:v>35.792199827178024</c:v>
                </c:pt>
                <c:pt idx="344">
                  <c:v>35.884443815475343</c:v>
                </c:pt>
                <c:pt idx="345">
                  <c:v>35.976079100114411</c:v>
                </c:pt>
                <c:pt idx="346">
                  <c:v>36.067118689147037</c:v>
                </c:pt>
                <c:pt idx="347">
                  <c:v>36.157575142269593</c:v>
                </c:pt>
                <c:pt idx="348">
                  <c:v>36.247460592112688</c:v>
                </c:pt>
                <c:pt idx="349">
                  <c:v>36.336786764249467</c:v>
                </c:pt>
                <c:pt idx="350">
                  <c:v>36.425564996015609</c:v>
                </c:pt>
                <c:pt idx="351">
                  <c:v>36.513806254226061</c:v>
                </c:pt>
                <c:pt idx="352">
                  <c:v>36.601521151866507</c:v>
                </c:pt>
                <c:pt idx="353">
                  <c:v>36.688719963831211</c:v>
                </c:pt>
                <c:pt idx="354">
                  <c:v>36.775412641772867</c:v>
                </c:pt>
                <c:pt idx="355">
                  <c:v>36.861608828124993</c:v>
                </c:pt>
                <c:pt idx="356">
                  <c:v>36.947317869352467</c:v>
                </c:pt>
                <c:pt idx="357">
                  <c:v>37.032548828481509</c:v>
                </c:pt>
                <c:pt idx="358">
                  <c:v>37.117310496956385</c:v>
                </c:pt>
                <c:pt idx="359">
                  <c:v>37.201611405866529</c:v>
                </c:pt>
                <c:pt idx="360">
                  <c:v>37.285459836584444</c:v>
                </c:pt>
                <c:pt idx="361">
                  <c:v>37.36886383085173</c:v>
                </c:pt>
                <c:pt idx="362">
                  <c:v>37.45183120034779</c:v>
                </c:pt>
                <c:pt idx="363">
                  <c:v>37.53436953577333</c:v>
                </c:pt>
                <c:pt idx="364">
                  <c:v>37.61648621547829</c:v>
                </c:pt>
                <c:pt idx="365">
                  <c:v>37.698188413661867</c:v>
                </c:pt>
                <c:pt idx="366">
                  <c:v>37.779483108170304</c:v>
                </c:pt>
                <c:pt idx="367">
                  <c:v>37.86037708791617</c:v>
                </c:pt>
                <c:pt idx="368">
                  <c:v>37.940876959941491</c:v>
                </c:pt>
                <c:pt idx="369">
                  <c:v>38.020989156145284</c:v>
                </c:pt>
                <c:pt idx="370">
                  <c:v>38.100719939694812</c:v>
                </c:pt>
                <c:pt idx="371">
                  <c:v>38.180075411138525</c:v>
                </c:pt>
                <c:pt idx="372">
                  <c:v>38.259920490380651</c:v>
                </c:pt>
                <c:pt idx="373">
                  <c:v>38.340265591559174</c:v>
                </c:pt>
                <c:pt idx="374">
                  <c:v>38.421121493280403</c:v>
                </c:pt>
                <c:pt idx="375">
                  <c:v>38.502499356667222</c:v>
                </c:pt>
                <c:pt idx="376">
                  <c:v>38.584410744571592</c:v>
                </c:pt>
                <c:pt idx="377">
                  <c:v>38.666867642044366</c:v>
                </c:pt>
                <c:pt idx="378">
                  <c:v>38.749882478164395</c:v>
                </c:pt>
                <c:pt idx="379">
                  <c:v>38.833468149338849</c:v>
                </c:pt>
                <c:pt idx="380">
                  <c:v>38.917638044197737</c:v>
                </c:pt>
                <c:pt idx="381">
                  <c:v>39.00240607021793</c:v>
                </c:pt>
                <c:pt idx="382">
                  <c:v>39.087786682225726</c:v>
                </c:pt>
                <c:pt idx="383">
                  <c:v>39.173794912942526</c:v>
                </c:pt>
                <c:pt idx="384">
                  <c:v>39.260446405755388</c:v>
                </c:pt>
                <c:pt idx="385">
                  <c:v>39.347757449913665</c:v>
                </c:pt>
                <c:pt idx="386">
                  <c:v>39.435745018374881</c:v>
                </c:pt>
                <c:pt idx="387">
                  <c:v>39.524426808547567</c:v>
                </c:pt>
                <c:pt idx="388">
                  <c:v>39.613821286206594</c:v>
                </c:pt>
                <c:pt idx="389">
                  <c:v>39.703947732888231</c:v>
                </c:pt>
                <c:pt idx="390">
                  <c:v>39.794826297107683</c:v>
                </c:pt>
                <c:pt idx="391">
                  <c:v>39.88647804978271</c:v>
                </c:pt>
                <c:pt idx="392">
                  <c:v>39.978925044293099</c:v>
                </c:pt>
                <c:pt idx="393">
                  <c:v>40.07219038165875</c:v>
                </c:pt>
                <c:pt idx="394">
                  <c:v>40.166298281379575</c:v>
                </c:pt>
                <c:pt idx="395">
                  <c:v>40.261274158549945</c:v>
                </c:pt>
                <c:pt idx="396">
                  <c:v>40.357144707940293</c:v>
                </c:pt>
                <c:pt idx="397">
                  <c:v>40.453937995830685</c:v>
                </c:pt>
                <c:pt idx="398">
                  <c:v>40.551683560487845</c:v>
                </c:pt>
                <c:pt idx="399">
                  <c:v>40.650412522300755</c:v>
                </c:pt>
                <c:pt idx="400">
                  <c:v>40.750157704734001</c:v>
                </c:pt>
                <c:pt idx="401">
                  <c:v>40.850953767425985</c:v>
                </c:pt>
                <c:pt idx="402">
                  <c:v>40.95283735295601</c:v>
                </c:pt>
                <c:pt idx="403">
                  <c:v>41.055847249035331</c:v>
                </c:pt>
                <c:pt idx="404">
                  <c:v>41.160024568150057</c:v>
                </c:pt>
                <c:pt idx="405">
                  <c:v>41.265412947006482</c:v>
                </c:pt>
                <c:pt idx="406">
                  <c:v>41.372058768512922</c:v>
                </c:pt>
                <c:pt idx="407">
                  <c:v>41.480011409489649</c:v>
                </c:pt>
                <c:pt idx="408">
                  <c:v>41.589323517846779</c:v>
                </c:pt>
                <c:pt idx="409">
                  <c:v>41.700051323629687</c:v>
                </c:pt>
                <c:pt idx="410">
                  <c:v>41.812254989129457</c:v>
                </c:pt>
                <c:pt idx="411">
                  <c:v>41.925999004225403</c:v>
                </c:pt>
                <c:pt idx="412">
                  <c:v>42.041352634311096</c:v>
                </c:pt>
                <c:pt idx="413">
                  <c:v>42.158390429610286</c:v>
                </c:pt>
                <c:pt idx="414">
                  <c:v>42.277192806486525</c:v>
                </c:pt>
                <c:pt idx="415">
                  <c:v>42.397846713584869</c:v>
                </c:pt>
                <c:pt idx="416">
                  <c:v>42.5204463984401</c:v>
                </c:pt>
                <c:pt idx="417">
                  <c:v>42.645094293708929</c:v>
                </c:pt>
                <c:pt idx="418">
                  <c:v>42.771902046655391</c:v>
                </c:pt>
                <c:pt idx="419">
                  <c:v>42.900991721239954</c:v>
                </c:pt>
                <c:pt idx="420">
                  <c:v>43.032497209543891</c:v>
                </c:pt>
                <c:pt idx="421">
                  <c:v>43.166565898869891</c:v>
                </c:pt>
                <c:pt idx="422">
                  <c:v>43.30336065349119</c:v>
                </c:pt>
                <c:pt idx="423">
                  <c:v>43.4430621867997</c:v>
                </c:pt>
                <c:pt idx="424">
                  <c:v>43.585871922141614</c:v>
                </c:pt>
                <c:pt idx="425">
                  <c:v>43.732015471275858</c:v>
                </c:pt>
                <c:pt idx="426">
                  <c:v>43.875688955167782</c:v>
                </c:pt>
                <c:pt idx="427">
                  <c:v>44.017017850911031</c:v>
                </c:pt>
                <c:pt idx="428">
                  <c:v>44.156117431720716</c:v>
                </c:pt>
                <c:pt idx="429">
                  <c:v>44.293093891015772</c:v>
                </c:pt>
                <c:pt idx="430">
                  <c:v>44.428045312190257</c:v>
                </c:pt>
                <c:pt idx="431">
                  <c:v>44.561062509195359</c:v>
                </c:pt>
                <c:pt idx="432">
                  <c:v>44.692229758359588</c:v>
                </c:pt>
                <c:pt idx="433">
                  <c:v>44.821625438164205</c:v>
                </c:pt>
                <c:pt idx="434">
                  <c:v>44.949322590737033</c:v>
                </c:pt>
                <c:pt idx="435">
                  <c:v>45.075389416460133</c:v>
                </c:pt>
                <c:pt idx="436">
                  <c:v>45.199889711177036</c:v>
                </c:pt>
                <c:pt idx="437">
                  <c:v>45.322883253935466</c:v>
                </c:pt>
                <c:pt idx="438">
                  <c:v>45.444426151936682</c:v>
                </c:pt>
                <c:pt idx="439">
                  <c:v>45.564571148324816</c:v>
                </c:pt>
                <c:pt idx="440">
                  <c:v>45.683367897593669</c:v>
                </c:pt>
                <c:pt idx="441">
                  <c:v>45.800863212679197</c:v>
                </c:pt>
                <c:pt idx="442">
                  <c:v>45.917101287215495</c:v>
                </c:pt>
                <c:pt idx="443">
                  <c:v>46.032123895938184</c:v>
                </c:pt>
                <c:pt idx="444">
                  <c:v>46.145970575804704</c:v>
                </c:pt>
                <c:pt idx="445">
                  <c:v>46.258678790051242</c:v>
                </c:pt>
                <c:pt idx="446">
                  <c:v>46.370284077110533</c:v>
                </c:pt>
                <c:pt idx="447">
                  <c:v>46.480820186063212</c:v>
                </c:pt>
                <c:pt idx="448">
                  <c:v>46.590319200081538</c:v>
                </c:pt>
                <c:pt idx="449">
                  <c:v>46.698811649141078</c:v>
                </c:pt>
                <c:pt idx="450">
                  <c:v>46.806326613118799</c:v>
                </c:pt>
                <c:pt idx="451">
                  <c:v>46.912891816260945</c:v>
                </c:pt>
                <c:pt idx="452">
                  <c:v>47.018533713887301</c:v>
                </c:pt>
                <c:pt idx="453">
                  <c:v>47.1232775720975</c:v>
                </c:pt>
                <c:pt idx="454">
                  <c:v>47.22714754115735</c:v>
                </c:pt>
                <c:pt idx="455">
                  <c:v>47.330166723166919</c:v>
                </c:pt>
                <c:pt idx="456">
                  <c:v>47.432357234545499</c:v>
                </c:pt>
                <c:pt idx="457">
                  <c:v>47.533740263810508</c:v>
                </c:pt>
                <c:pt idx="458">
                  <c:v>47.634336125076196</c:v>
                </c:pt>
                <c:pt idx="459">
                  <c:v>47.734164307653373</c:v>
                </c:pt>
                <c:pt idx="460">
                  <c:v>47.833243522091792</c:v>
                </c:pt>
                <c:pt idx="461">
                  <c:v>47.931591742972039</c:v>
                </c:pt>
                <c:pt idx="462">
                  <c:v>48.030204917857397</c:v>
                </c:pt>
                <c:pt idx="463">
                  <c:v>48.129084693896843</c:v>
                </c:pt>
                <c:pt idx="464">
                  <c:v>48.228232736109845</c:v>
                </c:pt>
                <c:pt idx="465">
                  <c:v>48.32765072766189</c:v>
                </c:pt>
                <c:pt idx="466">
                  <c:v>48.42734037014548</c:v>
                </c:pt>
                <c:pt idx="467">
                  <c:v>48.527303383866787</c:v>
                </c:pt>
                <c:pt idx="468">
                  <c:v>48.627541508138059</c:v>
                </c:pt>
                <c:pt idx="469">
                  <c:v>48.728056501575978</c:v>
                </c:pt>
                <c:pt idx="470">
                  <c:v>48.828850142406033</c:v>
                </c:pt>
                <c:pt idx="471">
                  <c:v>48.92992422877316</c:v>
                </c:pt>
                <c:pt idx="472">
                  <c:v>49.031280579058716</c:v>
                </c:pt>
                <c:pt idx="473">
                  <c:v>49.132921032204003</c:v>
                </c:pt>
                <c:pt idx="474">
                  <c:v>49.234847448040497</c:v>
                </c:pt>
                <c:pt idx="475">
                  <c:v>49.337061707626923</c:v>
                </c:pt>
                <c:pt idx="476">
                  <c:v>49.439565713593396</c:v>
                </c:pt>
                <c:pt idx="477">
                  <c:v>49.542361390492779</c:v>
                </c:pt>
                <c:pt idx="478">
                  <c:v>49.645450685159446</c:v>
                </c:pt>
                <c:pt idx="479">
                  <c:v>49.748835567075666</c:v>
                </c:pt>
                <c:pt idx="480">
                  <c:v>49.852518028745763</c:v>
                </c:pt>
                <c:pt idx="481">
                  <c:v>49.956500086078321</c:v>
                </c:pt>
                <c:pt idx="482">
                  <c:v>50.060783778776567</c:v>
                </c:pt>
                <c:pt idx="483">
                  <c:v>50.165371170737217</c:v>
                </c:pt>
                <c:pt idx="484">
                  <c:v>50.27026435045795</c:v>
                </c:pt>
                <c:pt idx="485">
                  <c:v>50.375465431453812</c:v>
                </c:pt>
                <c:pt idx="486">
                  <c:v>50.480976552682712</c:v>
                </c:pt>
                <c:pt idx="487">
                  <c:v>50.586799878980315</c:v>
                </c:pt>
                <c:pt idx="488">
                  <c:v>50.692937601504553</c:v>
                </c:pt>
                <c:pt idx="489">
                  <c:v>50.799391938190013</c:v>
                </c:pt>
                <c:pt idx="490">
                  <c:v>50.906165134212522</c:v>
                </c:pt>
                <c:pt idx="491">
                  <c:v>51.013259462464134</c:v>
                </c:pt>
                <c:pt idx="492">
                  <c:v>51.120677224038879</c:v>
                </c:pt>
                <c:pt idx="493">
                  <c:v>51.228420748729498</c:v>
                </c:pt>
                <c:pt idx="494">
                  <c:v>51.336492395535558</c:v>
                </c:pt>
                <c:pt idx="495">
                  <c:v>51.444894553183182</c:v>
                </c:pt>
                <c:pt idx="496">
                  <c:v>51.553629640656787</c:v>
                </c:pt>
                <c:pt idx="497">
                  <c:v>51.66270010774312</c:v>
                </c:pt>
                <c:pt idx="498">
                  <c:v>51.772108435587995</c:v>
                </c:pt>
                <c:pt idx="499">
                  <c:v>51.881857137266024</c:v>
                </c:pt>
                <c:pt idx="500">
                  <c:v>51.991948758363804</c:v>
                </c:pt>
                <c:pt idx="501">
                  <c:v>52.102385877576872</c:v>
                </c:pt>
                <c:pt idx="502">
                  <c:v>52.213171107320854</c:v>
                </c:pt>
                <c:pt idx="503">
                  <c:v>52.324307094357266</c:v>
                </c:pt>
                <c:pt idx="504">
                  <c:v>52.435796520434337</c:v>
                </c:pt>
                <c:pt idx="505">
                  <c:v>52.547642102943314</c:v>
                </c:pt>
                <c:pt idx="506">
                  <c:v>52.659846595590729</c:v>
                </c:pt>
                <c:pt idx="507">
                  <c:v>52.772412789087099</c:v>
                </c:pt>
                <c:pt idx="508">
                  <c:v>52.88534351185254</c:v>
                </c:pt>
                <c:pt idx="509">
                  <c:v>52.998641630739826</c:v>
                </c:pt>
                <c:pt idx="510">
                  <c:v>53.112310051775388</c:v>
                </c:pt>
                <c:pt idx="511">
                  <c:v>53.226351720918849</c:v>
                </c:pt>
                <c:pt idx="512">
                  <c:v>53.340769624841641</c:v>
                </c:pt>
                <c:pt idx="513">
                  <c:v>53.455566791725253</c:v>
                </c:pt>
                <c:pt idx="514">
                  <c:v>53.570746292079832</c:v>
                </c:pt>
                <c:pt idx="515">
                  <c:v>53.686311239583624</c:v>
                </c:pt>
                <c:pt idx="516">
                  <c:v>53.802264791944054</c:v>
                </c:pt>
                <c:pt idx="517">
                  <c:v>53.918610151781024</c:v>
                </c:pt>
                <c:pt idx="518">
                  <c:v>54.035350567533193</c:v>
                </c:pt>
                <c:pt idx="519">
                  <c:v>54.15248933438793</c:v>
                </c:pt>
                <c:pt idx="520">
                  <c:v>54.270029795235772</c:v>
                </c:pt>
                <c:pt idx="521">
                  <c:v>54.387975341650105</c:v>
                </c:pt>
                <c:pt idx="522">
                  <c:v>54.506329414892924</c:v>
                </c:pt>
                <c:pt idx="523">
                  <c:v>54.625095506947531</c:v>
                </c:pt>
                <c:pt idx="524">
                  <c:v>54.744277161579049</c:v>
                </c:pt>
                <c:pt idx="525">
                  <c:v>54.863877975423669</c:v>
                </c:pt>
                <c:pt idx="526">
                  <c:v>54.983901599107604</c:v>
                </c:pt>
                <c:pt idx="527">
                  <c:v>55.104351738396737</c:v>
                </c:pt>
                <c:pt idx="528">
                  <c:v>55.225232155377995</c:v>
                </c:pt>
                <c:pt idx="529">
                  <c:v>55.346546669673522</c:v>
                </c:pt>
                <c:pt idx="530">
                  <c:v>55.468299159688826</c:v>
                </c:pt>
                <c:pt idx="531">
                  <c:v>55.590493563895961</c:v>
                </c:pt>
                <c:pt idx="532">
                  <c:v>55.71313388215308</c:v>
                </c:pt>
                <c:pt idx="533">
                  <c:v>55.836224177061546</c:v>
                </c:pt>
                <c:pt idx="534">
                  <c:v>55.959768575361906</c:v>
                </c:pt>
                <c:pt idx="535">
                  <c:v>56.083771269370189</c:v>
                </c:pt>
                <c:pt idx="536">
                  <c:v>56.208236518455877</c:v>
                </c:pt>
                <c:pt idx="537">
                  <c:v>56.331196336015331</c:v>
                </c:pt>
                <c:pt idx="538">
                  <c:v>56.452706749159823</c:v>
                </c:pt>
                <c:pt idx="539">
                  <c:v>56.572820427574449</c:v>
                </c:pt>
                <c:pt idx="540">
                  <c:v>56.691586958235696</c:v>
                </c:pt>
                <c:pt idx="541">
                  <c:v>56.809053091900267</c:v>
                </c:pt>
                <c:pt idx="542">
                  <c:v>56.925262964830679</c:v>
                </c:pt>
                <c:pt idx="543">
                  <c:v>57.040258298731288</c:v>
                </c:pt>
                <c:pt idx="544">
                  <c:v>57.154078581455529</c:v>
                </c:pt>
                <c:pt idx="545">
                  <c:v>57.266761230696879</c:v>
                </c:pt>
                <c:pt idx="546">
                  <c:v>57.378341742581455</c:v>
                </c:pt>
                <c:pt idx="547">
                  <c:v>57.488853826829782</c:v>
                </c:pt>
                <c:pt idx="548">
                  <c:v>57.598329529941957</c:v>
                </c:pt>
                <c:pt idx="549">
                  <c:v>57.706799347677972</c:v>
                </c:pt>
                <c:pt idx="550">
                  <c:v>57.814292327948309</c:v>
                </c:pt>
                <c:pt idx="551">
                  <c:v>57.920836165095359</c:v>
                </c:pt>
                <c:pt idx="552">
                  <c:v>58.026457286429768</c:v>
                </c:pt>
                <c:pt idx="553">
                  <c:v>58.13118093178521</c:v>
                </c:pt>
                <c:pt idx="554">
                  <c:v>58.235031226767788</c:v>
                </c:pt>
                <c:pt idx="555">
                  <c:v>58.338031250300027</c:v>
                </c:pt>
                <c:pt idx="556">
                  <c:v>58.440203096993351</c:v>
                </c:pt>
                <c:pt idx="557">
                  <c:v>58.54156793482467</c:v>
                </c:pt>
                <c:pt idx="558">
                  <c:v>58.642146058542032</c:v>
                </c:pt>
                <c:pt idx="559">
                  <c:v>58.74195693917946</c:v>
                </c:pt>
                <c:pt idx="560">
                  <c:v>58.842041961421408</c:v>
                </c:pt>
                <c:pt idx="561">
                  <c:v>58.942402873119384</c:v>
                </c:pt>
                <c:pt idx="562">
                  <c:v>59.043041441563801</c:v>
                </c:pt>
                <c:pt idx="563">
                  <c:v>59.143959453791119</c:v>
                </c:pt>
                <c:pt idx="564">
                  <c:v>59.245158716897265</c:v>
                </c:pt>
                <c:pt idx="565">
                  <c:v>59.346641058357513</c:v>
                </c:pt>
                <c:pt idx="566">
                  <c:v>59.44840832635294</c:v>
                </c:pt>
                <c:pt idx="567">
                  <c:v>59.550462390103711</c:v>
                </c:pt>
                <c:pt idx="568">
                  <c:v>59.652805140209239</c:v>
                </c:pt>
                <c:pt idx="569">
                  <c:v>59.75543848899553</c:v>
                </c:pt>
                <c:pt idx="570">
                  <c:v>59.858364370869801</c:v>
                </c:pt>
                <c:pt idx="571">
                  <c:v>59.961584742682597</c:v>
                </c:pt>
                <c:pt idx="572">
                  <c:v>60.065101584097626</c:v>
                </c:pt>
                <c:pt idx="573">
                  <c:v>60.168916897969439</c:v>
                </c:pt>
                <c:pt idx="574">
                  <c:v>60.273032710729268</c:v>
                </c:pt>
                <c:pt idx="575">
                  <c:v>60.377451072779124</c:v>
                </c:pt>
                <c:pt idx="576">
                  <c:v>60.482174058894458</c:v>
                </c:pt>
                <c:pt idx="577">
                  <c:v>60.587203768635561</c:v>
                </c:pt>
                <c:pt idx="578">
                  <c:v>60.692542326768006</c:v>
                </c:pt>
                <c:pt idx="579">
                  <c:v>60.798191883692247</c:v>
                </c:pt>
                <c:pt idx="580">
                  <c:v>60.9029431934295</c:v>
                </c:pt>
                <c:pt idx="581">
                  <c:v>61.006820415341465</c:v>
                </c:pt>
                <c:pt idx="582">
                  <c:v>61.111839834286016</c:v>
                </c:pt>
                <c:pt idx="583">
                  <c:v>61.218042929597146</c:v>
                </c:pt>
                <c:pt idx="584">
                  <c:v>61.32547371381353</c:v>
                </c:pt>
                <c:pt idx="585">
                  <c:v>61.43417895423422</c:v>
                </c:pt>
                <c:pt idx="586">
                  <c:v>61.544208420009205</c:v>
                </c:pt>
                <c:pt idx="587">
                  <c:v>61.655615158455177</c:v>
                </c:pt>
                <c:pt idx="588">
                  <c:v>61.768455804934113</c:v>
                </c:pt>
                <c:pt idx="589">
                  <c:v>61.882790931414149</c:v>
                </c:pt>
                <c:pt idx="590">
                  <c:v>61.99868543978117</c:v>
                </c:pt>
                <c:pt idx="591">
                  <c:v>62.116209007127637</c:v>
                </c:pt>
                <c:pt idx="592">
                  <c:v>62.235436591665788</c:v>
                </c:pt>
                <c:pt idx="593">
                  <c:v>62.35644900966534</c:v>
                </c:pt>
                <c:pt idx="594">
                  <c:v>62.479333595991918</c:v>
                </c:pt>
                <c:pt idx="595">
                  <c:v>62.604184963541485</c:v>
                </c:pt>
                <c:pt idx="596">
                  <c:v>62.73110588028667</c:v>
                </c:pt>
                <c:pt idx="597">
                  <c:v>62.860208286985547</c:v>
                </c:pt>
                <c:pt idx="598">
                  <c:v>62.991614484139191</c:v>
                </c:pt>
                <c:pt idx="599">
                  <c:v>63.125458523913203</c:v>
                </c:pt>
                <c:pt idx="600">
                  <c:v>63.261887851999752</c:v>
                </c:pt>
                <c:pt idx="601">
                  <c:v>63.401065256544975</c:v>
                </c:pt>
                <c:pt idx="602">
                  <c:v>63.543171197364373</c:v>
                </c:pt>
                <c:pt idx="603">
                  <c:v>63.68840661023868</c:v>
                </c:pt>
                <c:pt idx="604">
                  <c:v>63.836996310331926</c:v>
                </c:pt>
                <c:pt idx="605">
                  <c:v>63.989193158955807</c:v>
                </c:pt>
                <c:pt idx="606">
                  <c:v>64.145283213894473</c:v>
                </c:pt>
                <c:pt idx="607">
                  <c:v>64.305592162740425</c:v>
                </c:pt>
                <c:pt idx="608">
                  <c:v>64.470493452755662</c:v>
                </c:pt>
                <c:pt idx="609">
                  <c:v>64.64041869809374</c:v>
                </c:pt>
                <c:pt idx="610">
                  <c:v>64.815871195855053</c:v>
                </c:pt>
                <c:pt idx="611">
                  <c:v>64.997443766768427</c:v>
                </c:pt>
                <c:pt idx="612">
                  <c:v>65.185842741313024</c:v>
                </c:pt>
                <c:pt idx="613">
                  <c:v>65.381920893400135</c:v>
                </c:pt>
                <c:pt idx="614">
                  <c:v>65.586723770621489</c:v>
                </c:pt>
                <c:pt idx="615">
                  <c:v>65.801556745242863</c:v>
                </c:pt>
                <c:pt idx="616">
                  <c:v>66.028085366976612</c:v>
                </c:pt>
                <c:pt idx="617">
                  <c:v>66.268491752139482</c:v>
                </c:pt>
                <c:pt idx="618">
                  <c:v>66.525730701139352</c:v>
                </c:pt>
                <c:pt idx="619">
                  <c:v>66.803976195536038</c:v>
                </c:pt>
                <c:pt idx="620">
                  <c:v>67.082221689932723</c:v>
                </c:pt>
                <c:pt idx="621">
                  <c:v>67.360467184329408</c:v>
                </c:pt>
                <c:pt idx="622">
                  <c:v>67.638712678726094</c:v>
                </c:pt>
                <c:pt idx="623">
                  <c:v>67.916958173122779</c:v>
                </c:pt>
                <c:pt idx="624">
                  <c:v>68.195203667519465</c:v>
                </c:pt>
                <c:pt idx="625">
                  <c:v>68.47344916191615</c:v>
                </c:pt>
                <c:pt idx="626">
                  <c:v>68.751694656312836</c:v>
                </c:pt>
                <c:pt idx="627">
                  <c:v>69.029940150709521</c:v>
                </c:pt>
                <c:pt idx="628">
                  <c:v>69.308185645106207</c:v>
                </c:pt>
                <c:pt idx="629">
                  <c:v>69.586431139502892</c:v>
                </c:pt>
                <c:pt idx="630">
                  <c:v>69.864676633899577</c:v>
                </c:pt>
                <c:pt idx="631">
                  <c:v>70.142922128296263</c:v>
                </c:pt>
                <c:pt idx="632">
                  <c:v>70.421167622692948</c:v>
                </c:pt>
                <c:pt idx="633">
                  <c:v>70.699413117089634</c:v>
                </c:pt>
                <c:pt idx="634">
                  <c:v>70.977658611486319</c:v>
                </c:pt>
                <c:pt idx="635">
                  <c:v>71.255904105883005</c:v>
                </c:pt>
                <c:pt idx="636">
                  <c:v>71.53414960027969</c:v>
                </c:pt>
                <c:pt idx="637">
                  <c:v>71.812395094676376</c:v>
                </c:pt>
                <c:pt idx="638">
                  <c:v>72.090640589073061</c:v>
                </c:pt>
                <c:pt idx="639">
                  <c:v>72.368886083469746</c:v>
                </c:pt>
                <c:pt idx="640">
                  <c:v>72.647131577866432</c:v>
                </c:pt>
                <c:pt idx="641">
                  <c:v>72.925377072263117</c:v>
                </c:pt>
                <c:pt idx="642">
                  <c:v>73.203622566659803</c:v>
                </c:pt>
                <c:pt idx="643">
                  <c:v>73.481868061056488</c:v>
                </c:pt>
                <c:pt idx="644">
                  <c:v>73.760113555453174</c:v>
                </c:pt>
                <c:pt idx="645">
                  <c:v>74.038359049849859</c:v>
                </c:pt>
                <c:pt idx="646">
                  <c:v>74.316604544246545</c:v>
                </c:pt>
                <c:pt idx="647">
                  <c:v>74.59485003864323</c:v>
                </c:pt>
                <c:pt idx="648">
                  <c:v>74.873095533039915</c:v>
                </c:pt>
                <c:pt idx="649">
                  <c:v>75.151341027436601</c:v>
                </c:pt>
                <c:pt idx="650">
                  <c:v>75.429586521833286</c:v>
                </c:pt>
                <c:pt idx="651">
                  <c:v>75.707832016229972</c:v>
                </c:pt>
                <c:pt idx="652">
                  <c:v>75.986077510626657</c:v>
                </c:pt>
                <c:pt idx="653">
                  <c:v>76.264323005023343</c:v>
                </c:pt>
                <c:pt idx="654">
                  <c:v>76.542568499420028</c:v>
                </c:pt>
                <c:pt idx="655">
                  <c:v>76.820813993816714</c:v>
                </c:pt>
                <c:pt idx="656">
                  <c:v>77.099059488213399</c:v>
                </c:pt>
                <c:pt idx="657">
                  <c:v>77.377304982610084</c:v>
                </c:pt>
                <c:pt idx="658">
                  <c:v>77.65555047700677</c:v>
                </c:pt>
                <c:pt idx="659">
                  <c:v>77.933795971403455</c:v>
                </c:pt>
                <c:pt idx="660">
                  <c:v>78.212041465800141</c:v>
                </c:pt>
                <c:pt idx="661">
                  <c:v>78.490286960196826</c:v>
                </c:pt>
                <c:pt idx="662">
                  <c:v>78.768532454593512</c:v>
                </c:pt>
                <c:pt idx="663">
                  <c:v>79.046777948990197</c:v>
                </c:pt>
                <c:pt idx="664">
                  <c:v>79.325023443386883</c:v>
                </c:pt>
                <c:pt idx="665">
                  <c:v>79.603268937783568</c:v>
                </c:pt>
                <c:pt idx="666">
                  <c:v>79.881514432180253</c:v>
                </c:pt>
                <c:pt idx="667">
                  <c:v>80.159759926576939</c:v>
                </c:pt>
                <c:pt idx="668">
                  <c:v>80.438005420973624</c:v>
                </c:pt>
                <c:pt idx="669">
                  <c:v>80.698379126334558</c:v>
                </c:pt>
                <c:pt idx="670">
                  <c:v>80.943934390272233</c:v>
                </c:pt>
                <c:pt idx="671">
                  <c:v>81.176943696513433</c:v>
                </c:pt>
                <c:pt idx="672">
                  <c:v>81.399152386862525</c:v>
                </c:pt>
                <c:pt idx="673">
                  <c:v>81.611935363730993</c:v>
                </c:pt>
                <c:pt idx="674">
                  <c:v>81.816398575383587</c:v>
                </c:pt>
                <c:pt idx="675">
                  <c:v>82.013447342428933</c:v>
                </c:pt>
                <c:pt idx="676">
                  <c:v>82.203833873208794</c:v>
                </c:pt>
                <c:pt idx="677">
                  <c:v>82.388191225464467</c:v>
                </c:pt>
                <c:pt idx="678">
                  <c:v>82.567058158593298</c:v>
                </c:pt>
                <c:pt idx="679">
                  <c:v>82.740897695228981</c:v>
                </c:pt>
                <c:pt idx="680">
                  <c:v>82.91011123488272</c:v>
                </c:pt>
                <c:pt idx="681">
                  <c:v>83.075049456636847</c:v>
                </c:pt>
                <c:pt idx="682">
                  <c:v>83.236020860852904</c:v>
                </c:pt>
                <c:pt idx="683">
                  <c:v>83.407587693855888</c:v>
                </c:pt>
                <c:pt idx="684">
                  <c:v>83.592134280379057</c:v>
                </c:pt>
                <c:pt idx="685">
                  <c:v>83.793101019238307</c:v>
                </c:pt>
                <c:pt idx="686">
                  <c:v>84.015782078173061</c:v>
                </c:pt>
                <c:pt idx="687">
                  <c:v>84.269114106588063</c:v>
                </c:pt>
                <c:pt idx="688">
                  <c:v>84.508736451292933</c:v>
                </c:pt>
                <c:pt idx="689">
                  <c:v>84.736658326604854</c:v>
                </c:pt>
                <c:pt idx="690">
                  <c:v>84.95444171623501</c:v>
                </c:pt>
                <c:pt idx="691">
                  <c:v>85.163329382855721</c:v>
                </c:pt>
                <c:pt idx="692">
                  <c:v>85.364329320336239</c:v>
                </c:pt>
                <c:pt idx="693">
                  <c:v>85.558272493277116</c:v>
                </c:pt>
                <c:pt idx="694">
                  <c:v>85.745853514349093</c:v>
                </c:pt>
                <c:pt idx="695">
                  <c:v>85.927660042966394</c:v>
                </c:pt>
                <c:pt idx="696">
                  <c:v>86.104194506152425</c:v>
                </c:pt>
                <c:pt idx="697">
                  <c:v>86.27589045819451</c:v>
                </c:pt>
                <c:pt idx="698">
                  <c:v>86.443125112492666</c:v>
                </c:pt>
                <c:pt idx="699">
                  <c:v>86.606229086255453</c:v>
                </c:pt>
                <c:pt idx="700">
                  <c:v>86.765494080057238</c:v>
                </c:pt>
                <c:pt idx="701">
                  <c:v>86.92117900315084</c:v>
                </c:pt>
                <c:pt idx="702">
                  <c:v>87.073514912478359</c:v>
                </c:pt>
                <c:pt idx="703">
                  <c:v>87.222709034622142</c:v>
                </c:pt>
                <c:pt idx="704">
                  <c:v>87.368948070578014</c:v>
                </c:pt>
                <c:pt idx="705">
                  <c:v>87.51240093370518</c:v>
                </c:pt>
                <c:pt idx="706">
                  <c:v>87.653221035320556</c:v>
                </c:pt>
                <c:pt idx="707">
                  <c:v>87.791548206051999</c:v>
                </c:pt>
                <c:pt idx="708">
                  <c:v>87.927510321473491</c:v>
                </c:pt>
                <c:pt idx="709">
                  <c:v>88.061224685813556</c:v>
                </c:pt>
                <c:pt idx="710">
                  <c:v>88.192799216334421</c:v>
                </c:pt>
                <c:pt idx="711">
                  <c:v>88.322333462389764</c:v>
                </c:pt>
                <c:pt idx="712">
                  <c:v>88.44991948651807</c:v>
                </c:pt>
                <c:pt idx="713">
                  <c:v>88.575642629734475</c:v>
                </c:pt>
                <c:pt idx="714">
                  <c:v>88.699582179095728</c:v>
                </c:pt>
                <c:pt idx="715">
                  <c:v>88.821811952370695</c:v>
                </c:pt>
                <c:pt idx="716">
                  <c:v>88.942400812059759</c:v>
                </c:pt>
                <c:pt idx="717">
                  <c:v>89.06141311892506</c:v>
                </c:pt>
                <c:pt idx="718">
                  <c:v>89.178909133510331</c:v>
                </c:pt>
                <c:pt idx="719">
                  <c:v>89.293736614042331</c:v>
                </c:pt>
                <c:pt idx="720">
                  <c:v>89.406063557500943</c:v>
                </c:pt>
                <c:pt idx="721">
                  <c:v>89.516040929745273</c:v>
                </c:pt>
                <c:pt idx="722">
                  <c:v>89.623804990950347</c:v>
                </c:pt>
                <c:pt idx="723">
                  <c:v>89.72947922798906</c:v>
                </c:pt>
                <c:pt idx="724">
                  <c:v>89.833175972034468</c:v>
                </c:pt>
                <c:pt idx="725">
                  <c:v>89.934997761876573</c:v>
                </c:pt>
                <c:pt idx="726">
                  <c:v>90.035038500170543</c:v>
                </c:pt>
                <c:pt idx="727">
                  <c:v>90.133384439808808</c:v>
                </c:pt>
                <c:pt idx="728">
                  <c:v>90.230115029963287</c:v>
                </c:pt>
                <c:pt idx="729">
                  <c:v>90.325303645456216</c:v>
                </c:pt>
                <c:pt idx="730">
                  <c:v>90.419018218543712</c:v>
                </c:pt>
                <c:pt idx="731">
                  <c:v>90.511321788613117</c:v>
                </c:pt>
                <c:pt idx="732">
                  <c:v>90.602272982466602</c:v>
                </c:pt>
                <c:pt idx="733">
                  <c:v>90.691926435614235</c:v>
                </c:pt>
                <c:pt idx="734">
                  <c:v>90.780333163198861</c:v>
                </c:pt>
                <c:pt idx="735">
                  <c:v>90.86754088772409</c:v>
                </c:pt>
                <c:pt idx="736">
                  <c:v>90.953594329580326</c:v>
                </c:pt>
                <c:pt idx="737">
                  <c:v>91.038535465404536</c:v>
                </c:pt>
                <c:pt idx="738">
                  <c:v>91.122403758523106</c:v>
                </c:pt>
                <c:pt idx="739">
                  <c:v>91.205236365079273</c:v>
                </c:pt>
                <c:pt idx="740">
                  <c:v>91.287068318909817</c:v>
                </c:pt>
                <c:pt idx="741">
                  <c:v>91.367932697789598</c:v>
                </c:pt>
                <c:pt idx="742">
                  <c:v>91.447860773289349</c:v>
                </c:pt>
                <c:pt idx="743">
                  <c:v>91.526882146179105</c:v>
                </c:pt>
                <c:pt idx="744">
                  <c:v>91.605024869046062</c:v>
                </c:pt>
                <c:pt idx="745">
                  <c:v>91.682315557572593</c:v>
                </c:pt>
                <c:pt idx="746">
                  <c:v>91.758779491730635</c:v>
                </c:pt>
                <c:pt idx="747">
                  <c:v>91.834537067488213</c:v>
                </c:pt>
                <c:pt idx="748">
                  <c:v>91.910294643245791</c:v>
                </c:pt>
                <c:pt idx="749">
                  <c:v>91.986052219003369</c:v>
                </c:pt>
                <c:pt idx="750">
                  <c:v>92.061809794760947</c:v>
                </c:pt>
                <c:pt idx="751">
                  <c:v>92.137567370518525</c:v>
                </c:pt>
                <c:pt idx="752">
                  <c:v>92.213324946276103</c:v>
                </c:pt>
                <c:pt idx="753">
                  <c:v>92.289082522033681</c:v>
                </c:pt>
                <c:pt idx="754">
                  <c:v>92.364840097791259</c:v>
                </c:pt>
                <c:pt idx="755">
                  <c:v>92.440597673548837</c:v>
                </c:pt>
                <c:pt idx="756">
                  <c:v>92.516355249306415</c:v>
                </c:pt>
                <c:pt idx="757">
                  <c:v>92.592112825063992</c:v>
                </c:pt>
                <c:pt idx="758">
                  <c:v>92.66787040082157</c:v>
                </c:pt>
                <c:pt idx="759">
                  <c:v>92.743627976579148</c:v>
                </c:pt>
                <c:pt idx="760">
                  <c:v>92.819385552336726</c:v>
                </c:pt>
                <c:pt idx="761">
                  <c:v>92.895143128094304</c:v>
                </c:pt>
                <c:pt idx="762">
                  <c:v>92.970900703851882</c:v>
                </c:pt>
                <c:pt idx="763">
                  <c:v>93.04665827960946</c:v>
                </c:pt>
                <c:pt idx="764">
                  <c:v>93.122415855367038</c:v>
                </c:pt>
                <c:pt idx="765">
                  <c:v>93.198173431124616</c:v>
                </c:pt>
                <c:pt idx="766">
                  <c:v>93.273931006882194</c:v>
                </c:pt>
                <c:pt idx="767">
                  <c:v>93.349688582639772</c:v>
                </c:pt>
                <c:pt idx="768">
                  <c:v>93.425446158397349</c:v>
                </c:pt>
                <c:pt idx="769">
                  <c:v>93.501203734154927</c:v>
                </c:pt>
                <c:pt idx="770">
                  <c:v>93.576961309912505</c:v>
                </c:pt>
                <c:pt idx="771">
                  <c:v>93.652718885670083</c:v>
                </c:pt>
                <c:pt idx="772">
                  <c:v>93.728476461427661</c:v>
                </c:pt>
                <c:pt idx="773">
                  <c:v>93.804234037185239</c:v>
                </c:pt>
                <c:pt idx="774">
                  <c:v>93.879991612942817</c:v>
                </c:pt>
                <c:pt idx="775">
                  <c:v>93.955749188700395</c:v>
                </c:pt>
                <c:pt idx="776">
                  <c:v>94.031506764457973</c:v>
                </c:pt>
                <c:pt idx="777">
                  <c:v>94.107264340215551</c:v>
                </c:pt>
                <c:pt idx="778">
                  <c:v>94.183021915973129</c:v>
                </c:pt>
                <c:pt idx="779">
                  <c:v>94.258779491730706</c:v>
                </c:pt>
                <c:pt idx="780">
                  <c:v>94.334537067488284</c:v>
                </c:pt>
                <c:pt idx="781">
                  <c:v>94.410294643245862</c:v>
                </c:pt>
                <c:pt idx="782">
                  <c:v>94.48605221900344</c:v>
                </c:pt>
                <c:pt idx="783">
                  <c:v>94.561809794761018</c:v>
                </c:pt>
                <c:pt idx="784">
                  <c:v>94.637567370518596</c:v>
                </c:pt>
                <c:pt idx="785">
                  <c:v>94.713324946276174</c:v>
                </c:pt>
                <c:pt idx="786">
                  <c:v>94.789082522033752</c:v>
                </c:pt>
                <c:pt idx="787">
                  <c:v>94.86484009779133</c:v>
                </c:pt>
                <c:pt idx="788">
                  <c:v>94.940597673548908</c:v>
                </c:pt>
                <c:pt idx="789">
                  <c:v>95.016355249306486</c:v>
                </c:pt>
                <c:pt idx="790">
                  <c:v>95.092112825064063</c:v>
                </c:pt>
                <c:pt idx="791">
                  <c:v>95.167870400821641</c:v>
                </c:pt>
                <c:pt idx="792">
                  <c:v>95.243627976579219</c:v>
                </c:pt>
                <c:pt idx="793">
                  <c:v>95.319385552336797</c:v>
                </c:pt>
                <c:pt idx="794">
                  <c:v>95.395143128094375</c:v>
                </c:pt>
                <c:pt idx="795">
                  <c:v>95.470900703851953</c:v>
                </c:pt>
                <c:pt idx="796">
                  <c:v>95.546658279609531</c:v>
                </c:pt>
                <c:pt idx="797">
                  <c:v>95.622415855367109</c:v>
                </c:pt>
                <c:pt idx="798">
                  <c:v>95.698173431124687</c:v>
                </c:pt>
                <c:pt idx="799">
                  <c:v>95.773931006882265</c:v>
                </c:pt>
                <c:pt idx="800">
                  <c:v>95.850305498638164</c:v>
                </c:pt>
                <c:pt idx="801">
                  <c:v>95.927311019967149</c:v>
                </c:pt>
                <c:pt idx="802">
                  <c:v>96.00496223955453</c:v>
                </c:pt>
                <c:pt idx="803">
                  <c:v>96.083274412331122</c:v>
                </c:pt>
                <c:pt idx="804">
                  <c:v>96.162263412891903</c:v>
                </c:pt>
                <c:pt idx="805">
                  <c:v>96.241945771406606</c:v>
                </c:pt>
                <c:pt idx="806">
                  <c:v>96.322338712253185</c:v>
                </c:pt>
                <c:pt idx="807">
                  <c:v>96.403460195631041</c:v>
                </c:pt>
                <c:pt idx="808">
                  <c:v>96.485328962439723</c:v>
                </c:pt>
                <c:pt idx="809">
                  <c:v>96.567964582742206</c:v>
                </c:pt>
                <c:pt idx="810">
                  <c:v>96.651387508168909</c:v>
                </c:pt>
                <c:pt idx="811">
                  <c:v>96.735619128661611</c:v>
                </c:pt>
                <c:pt idx="812">
                  <c:v>96.820681834004887</c:v>
                </c:pt>
                <c:pt idx="813">
                  <c:v>96.905744539348163</c:v>
                </c:pt>
                <c:pt idx="814">
                  <c:v>96.990807244691439</c:v>
                </c:pt>
                <c:pt idx="815">
                  <c:v>97.075869950034715</c:v>
                </c:pt>
                <c:pt idx="816">
                  <c:v>97.160932655377991</c:v>
                </c:pt>
                <c:pt idx="817">
                  <c:v>97.245995360721267</c:v>
                </c:pt>
                <c:pt idx="818">
                  <c:v>97.331058066064543</c:v>
                </c:pt>
                <c:pt idx="819">
                  <c:v>97.416120771407819</c:v>
                </c:pt>
                <c:pt idx="820">
                  <c:v>97.501183476751095</c:v>
                </c:pt>
                <c:pt idx="821">
                  <c:v>97.586246182094371</c:v>
                </c:pt>
                <c:pt idx="822">
                  <c:v>97.671308887437647</c:v>
                </c:pt>
                <c:pt idx="823">
                  <c:v>97.756371592780923</c:v>
                </c:pt>
                <c:pt idx="824">
                  <c:v>97.841434298124199</c:v>
                </c:pt>
                <c:pt idx="825">
                  <c:v>97.926497003467475</c:v>
                </c:pt>
                <c:pt idx="826">
                  <c:v>98.011559708810751</c:v>
                </c:pt>
                <c:pt idx="827">
                  <c:v>98.096622414154027</c:v>
                </c:pt>
                <c:pt idx="828">
                  <c:v>98.181685119497303</c:v>
                </c:pt>
                <c:pt idx="829">
                  <c:v>98.266747824840579</c:v>
                </c:pt>
                <c:pt idx="830">
                  <c:v>98.351810530183855</c:v>
                </c:pt>
                <c:pt idx="831">
                  <c:v>98.436873235527131</c:v>
                </c:pt>
                <c:pt idx="832">
                  <c:v>98.521935940870407</c:v>
                </c:pt>
                <c:pt idx="833">
                  <c:v>98.606998646213682</c:v>
                </c:pt>
                <c:pt idx="834">
                  <c:v>98.692061351556958</c:v>
                </c:pt>
                <c:pt idx="835">
                  <c:v>98.777124056900234</c:v>
                </c:pt>
                <c:pt idx="836">
                  <c:v>98.86218676224351</c:v>
                </c:pt>
                <c:pt idx="837">
                  <c:v>98.947249467586786</c:v>
                </c:pt>
                <c:pt idx="838">
                  <c:v>99.032312172930062</c:v>
                </c:pt>
                <c:pt idx="839">
                  <c:v>99.117374878273338</c:v>
                </c:pt>
                <c:pt idx="840">
                  <c:v>99.202437583616614</c:v>
                </c:pt>
                <c:pt idx="841">
                  <c:v>99.28750028895989</c:v>
                </c:pt>
                <c:pt idx="842">
                  <c:v>99.372562994303166</c:v>
                </c:pt>
                <c:pt idx="843">
                  <c:v>99.457625699646442</c:v>
                </c:pt>
                <c:pt idx="844">
                  <c:v>99.542688404989718</c:v>
                </c:pt>
                <c:pt idx="845">
                  <c:v>99.627751110332994</c:v>
                </c:pt>
                <c:pt idx="846">
                  <c:v>99.71281381567627</c:v>
                </c:pt>
                <c:pt idx="847">
                  <c:v>99.797876521019546</c:v>
                </c:pt>
                <c:pt idx="848">
                  <c:v>99.882939226362822</c:v>
                </c:pt>
                <c:pt idx="849">
                  <c:v>99.968001931706098</c:v>
                </c:pt>
                <c:pt idx="850">
                  <c:v>100.05306463704937</c:v>
                </c:pt>
                <c:pt idx="851">
                  <c:v>100.13812734239265</c:v>
                </c:pt>
                <c:pt idx="852">
                  <c:v>100.22319004773593</c:v>
                </c:pt>
                <c:pt idx="853">
                  <c:v>100.3082527530792</c:v>
                </c:pt>
                <c:pt idx="854">
                  <c:v>100.39331545842248</c:v>
                </c:pt>
                <c:pt idx="855">
                  <c:v>100.47837816376575</c:v>
                </c:pt>
                <c:pt idx="856">
                  <c:v>100.56344086910903</c:v>
                </c:pt>
                <c:pt idx="857">
                  <c:v>100.64850357445231</c:v>
                </c:pt>
                <c:pt idx="858">
                  <c:v>100.73356627979558</c:v>
                </c:pt>
                <c:pt idx="859">
                  <c:v>100.81862898513886</c:v>
                </c:pt>
                <c:pt idx="860">
                  <c:v>100.90369169048213</c:v>
                </c:pt>
                <c:pt idx="861">
                  <c:v>100.98875439582541</c:v>
                </c:pt>
                <c:pt idx="862">
                  <c:v>101.07381710116869</c:v>
                </c:pt>
                <c:pt idx="863">
                  <c:v>101.15887980651196</c:v>
                </c:pt>
                <c:pt idx="864">
                  <c:v>101.24394251185524</c:v>
                </c:pt>
                <c:pt idx="865">
                  <c:v>101.32900521719851</c:v>
                </c:pt>
                <c:pt idx="866">
                  <c:v>101.41406792254179</c:v>
                </c:pt>
                <c:pt idx="867">
                  <c:v>101.49913062788507</c:v>
                </c:pt>
                <c:pt idx="868">
                  <c:v>101.58419333322834</c:v>
                </c:pt>
                <c:pt idx="869">
                  <c:v>101.66925603857162</c:v>
                </c:pt>
                <c:pt idx="870">
                  <c:v>101.75431874391489</c:v>
                </c:pt>
                <c:pt idx="871">
                  <c:v>101.83938144925817</c:v>
                </c:pt>
                <c:pt idx="872">
                  <c:v>101.92444415460145</c:v>
                </c:pt>
                <c:pt idx="873">
                  <c:v>102.00950685994472</c:v>
                </c:pt>
                <c:pt idx="874">
                  <c:v>102.094569565288</c:v>
                </c:pt>
                <c:pt idx="875">
                  <c:v>102.17963227063127</c:v>
                </c:pt>
                <c:pt idx="876">
                  <c:v>102.26469497597455</c:v>
                </c:pt>
                <c:pt idx="877">
                  <c:v>102.34975768131783</c:v>
                </c:pt>
                <c:pt idx="878">
                  <c:v>102.4348203866611</c:v>
                </c:pt>
                <c:pt idx="879">
                  <c:v>102.51988309200438</c:v>
                </c:pt>
                <c:pt idx="880">
                  <c:v>102.60494579734765</c:v>
                </c:pt>
                <c:pt idx="881">
                  <c:v>102.69000850269093</c:v>
                </c:pt>
                <c:pt idx="882">
                  <c:v>102.77507120803421</c:v>
                </c:pt>
                <c:pt idx="883">
                  <c:v>102.86013391337748</c:v>
                </c:pt>
                <c:pt idx="884">
                  <c:v>102.94519661872076</c:v>
                </c:pt>
                <c:pt idx="885">
                  <c:v>103.03025932406403</c:v>
                </c:pt>
                <c:pt idx="886">
                  <c:v>103.11532202940731</c:v>
                </c:pt>
                <c:pt idx="887">
                  <c:v>103.20038473475059</c:v>
                </c:pt>
                <c:pt idx="888">
                  <c:v>103.28544744009386</c:v>
                </c:pt>
                <c:pt idx="889">
                  <c:v>103.37051014543714</c:v>
                </c:pt>
                <c:pt idx="890">
                  <c:v>103.45557285078041</c:v>
                </c:pt>
                <c:pt idx="891">
                  <c:v>103.54063555612369</c:v>
                </c:pt>
                <c:pt idx="892">
                  <c:v>103.62569826146697</c:v>
                </c:pt>
                <c:pt idx="893">
                  <c:v>103.71076096681024</c:v>
                </c:pt>
                <c:pt idx="894">
                  <c:v>103.79582367215352</c:v>
                </c:pt>
                <c:pt idx="895">
                  <c:v>103.88088637749679</c:v>
                </c:pt>
                <c:pt idx="896">
                  <c:v>103.96594908284007</c:v>
                </c:pt>
                <c:pt idx="897">
                  <c:v>104.05101178818335</c:v>
                </c:pt>
                <c:pt idx="898">
                  <c:v>104.13607449352662</c:v>
                </c:pt>
                <c:pt idx="899">
                  <c:v>104.2211371988699</c:v>
                </c:pt>
                <c:pt idx="900">
                  <c:v>104.30619990421317</c:v>
                </c:pt>
                <c:pt idx="901">
                  <c:v>104.39126260955645</c:v>
                </c:pt>
                <c:pt idx="902">
                  <c:v>104.47632531489973</c:v>
                </c:pt>
                <c:pt idx="903">
                  <c:v>104.561388020243</c:v>
                </c:pt>
                <c:pt idx="904">
                  <c:v>104.64645072558628</c:v>
                </c:pt>
                <c:pt idx="905">
                  <c:v>104.73151343092955</c:v>
                </c:pt>
                <c:pt idx="906">
                  <c:v>104.81657613627283</c:v>
                </c:pt>
                <c:pt idx="907">
                  <c:v>104.9016388416161</c:v>
                </c:pt>
                <c:pt idx="908">
                  <c:v>104.98670154695938</c:v>
                </c:pt>
                <c:pt idx="909">
                  <c:v>105.07176425230266</c:v>
                </c:pt>
                <c:pt idx="910">
                  <c:v>105.15682695764593</c:v>
                </c:pt>
                <c:pt idx="911">
                  <c:v>105.24188966298921</c:v>
                </c:pt>
                <c:pt idx="912">
                  <c:v>105.32695236833248</c:v>
                </c:pt>
                <c:pt idx="913">
                  <c:v>105.41201507367576</c:v>
                </c:pt>
                <c:pt idx="914">
                  <c:v>105.49707777901904</c:v>
                </c:pt>
                <c:pt idx="915">
                  <c:v>105.58214048436231</c:v>
                </c:pt>
                <c:pt idx="916">
                  <c:v>105.66720318970559</c:v>
                </c:pt>
                <c:pt idx="917">
                  <c:v>105.75226589504886</c:v>
                </c:pt>
                <c:pt idx="918">
                  <c:v>105.83732860039214</c:v>
                </c:pt>
                <c:pt idx="919">
                  <c:v>105.92239130573542</c:v>
                </c:pt>
                <c:pt idx="920">
                  <c:v>106.00745401107869</c:v>
                </c:pt>
                <c:pt idx="921">
                  <c:v>106.09251671642197</c:v>
                </c:pt>
                <c:pt idx="922">
                  <c:v>106.17757942176524</c:v>
                </c:pt>
                <c:pt idx="923">
                  <c:v>106.26264212710852</c:v>
                </c:pt>
                <c:pt idx="924">
                  <c:v>106.3477048324518</c:v>
                </c:pt>
                <c:pt idx="925">
                  <c:v>106.43276753779507</c:v>
                </c:pt>
                <c:pt idx="926">
                  <c:v>106.51783024313835</c:v>
                </c:pt>
                <c:pt idx="927">
                  <c:v>106.60289294848162</c:v>
                </c:pt>
                <c:pt idx="928">
                  <c:v>106.6879556538249</c:v>
                </c:pt>
                <c:pt idx="929">
                  <c:v>106.77301835916818</c:v>
                </c:pt>
                <c:pt idx="930">
                  <c:v>106.85808106451145</c:v>
                </c:pt>
                <c:pt idx="931">
                  <c:v>106.94314376985473</c:v>
                </c:pt>
                <c:pt idx="932">
                  <c:v>107.028206475198</c:v>
                </c:pt>
                <c:pt idx="933">
                  <c:v>107.11326918054128</c:v>
                </c:pt>
                <c:pt idx="934">
                  <c:v>107.19833188588456</c:v>
                </c:pt>
                <c:pt idx="935">
                  <c:v>107.28339459122783</c:v>
                </c:pt>
                <c:pt idx="936">
                  <c:v>107.36845729657111</c:v>
                </c:pt>
                <c:pt idx="937">
                  <c:v>107.45352000191438</c:v>
                </c:pt>
                <c:pt idx="938">
                  <c:v>107.53858270725766</c:v>
                </c:pt>
                <c:pt idx="939">
                  <c:v>107.62364541260094</c:v>
                </c:pt>
                <c:pt idx="940">
                  <c:v>107.70870811794421</c:v>
                </c:pt>
                <c:pt idx="941">
                  <c:v>107.79377082328749</c:v>
                </c:pt>
                <c:pt idx="942">
                  <c:v>107.87883352863076</c:v>
                </c:pt>
                <c:pt idx="943">
                  <c:v>107.96389623397404</c:v>
                </c:pt>
                <c:pt idx="944">
                  <c:v>108.04895893931732</c:v>
                </c:pt>
                <c:pt idx="945">
                  <c:v>108.13402164466059</c:v>
                </c:pt>
                <c:pt idx="946">
                  <c:v>108.21908435000387</c:v>
                </c:pt>
                <c:pt idx="947">
                  <c:v>108.30414705534714</c:v>
                </c:pt>
                <c:pt idx="948">
                  <c:v>108.38920976069042</c:v>
                </c:pt>
                <c:pt idx="949">
                  <c:v>108.4742724660337</c:v>
                </c:pt>
                <c:pt idx="950">
                  <c:v>108.55933517137697</c:v>
                </c:pt>
                <c:pt idx="951">
                  <c:v>108.64439787672025</c:v>
                </c:pt>
                <c:pt idx="952">
                  <c:v>108.72946058206352</c:v>
                </c:pt>
                <c:pt idx="953">
                  <c:v>108.8145232874068</c:v>
                </c:pt>
                <c:pt idx="954">
                  <c:v>108.89958599275008</c:v>
                </c:pt>
                <c:pt idx="955">
                  <c:v>108.98464869809335</c:v>
                </c:pt>
                <c:pt idx="956">
                  <c:v>109.07056594473674</c:v>
                </c:pt>
                <c:pt idx="957">
                  <c:v>109.15736232847486</c:v>
                </c:pt>
                <c:pt idx="958">
                  <c:v>109.24506366362561</c:v>
                </c:pt>
                <c:pt idx="959">
                  <c:v>109.33369706943139</c:v>
                </c:pt>
                <c:pt idx="960">
                  <c:v>109.42329106450539</c:v>
                </c:pt>
                <c:pt idx="961">
                  <c:v>109.5138756702583</c:v>
                </c:pt>
                <c:pt idx="962">
                  <c:v>109.60548252437202</c:v>
                </c:pt>
                <c:pt idx="963">
                  <c:v>109.69814500553971</c:v>
                </c:pt>
                <c:pt idx="964">
                  <c:v>109.79189837087094</c:v>
                </c:pt>
                <c:pt idx="965">
                  <c:v>109.88677990757003</c:v>
                </c:pt>
                <c:pt idx="966">
                  <c:v>109.98282910074342</c:v>
                </c:pt>
                <c:pt idx="967">
                  <c:v>110.08008781948341</c:v>
                </c:pt>
                <c:pt idx="968">
                  <c:v>110.17860052372248</c:v>
                </c:pt>
                <c:pt idx="969">
                  <c:v>110.27841449476442</c:v>
                </c:pt>
                <c:pt idx="970">
                  <c:v>110.37880099930331</c:v>
                </c:pt>
                <c:pt idx="971">
                  <c:v>110.47976889566203</c:v>
                </c:pt>
                <c:pt idx="972">
                  <c:v>110.58132727806134</c:v>
                </c:pt>
                <c:pt idx="973">
                  <c:v>110.68348548554303</c:v>
                </c:pt>
                <c:pt idx="974">
                  <c:v>110.78625311133247</c:v>
                </c:pt>
                <c:pt idx="975">
                  <c:v>110.889640012667</c:v>
                </c:pt>
                <c:pt idx="976">
                  <c:v>110.99365632111898</c:v>
                </c:pt>
                <c:pt idx="977">
                  <c:v>111.09831245344434</c:v>
                </c:pt>
                <c:pt idx="978">
                  <c:v>111.20361912298956</c:v>
                </c:pt>
                <c:pt idx="979">
                  <c:v>111.30958735169284</c:v>
                </c:pt>
                <c:pt idx="980">
                  <c:v>111.41622848271747</c:v>
                </c:pt>
                <c:pt idx="981">
                  <c:v>111.52355419375893</c:v>
                </c:pt>
                <c:pt idx="982">
                  <c:v>111.63157651106994</c:v>
                </c:pt>
                <c:pt idx="983">
                  <c:v>111.74030782425154</c:v>
                </c:pt>
                <c:pt idx="984">
                  <c:v>111.84976090186193</c:v>
                </c:pt>
                <c:pt idx="985">
                  <c:v>111.95994890789898</c:v>
                </c:pt>
                <c:pt idx="986">
                  <c:v>112.07088541921713</c:v>
                </c:pt>
                <c:pt idx="987">
                  <c:v>112.18258444394421</c:v>
                </c:pt>
                <c:pt idx="988">
                  <c:v>112.29506044096908</c:v>
                </c:pt>
                <c:pt idx="989">
                  <c:v>112.40832834057764</c:v>
                </c:pt>
                <c:pt idx="990">
                  <c:v>112.52240356632059</c:v>
                </c:pt>
                <c:pt idx="991">
                  <c:v>112.63730205820444</c:v>
                </c:pt>
                <c:pt idx="992">
                  <c:v>112.75304029730475</c:v>
                </c:pt>
                <c:pt idx="993">
                  <c:v>112.86963533190988</c:v>
                </c:pt>
                <c:pt idx="994">
                  <c:v>112.98710480531314</c:v>
                </c:pt>
                <c:pt idx="995">
                  <c:v>113.10546698538235</c:v>
                </c:pt>
                <c:pt idx="996">
                  <c:v>113.22474079604771</c:v>
                </c:pt>
                <c:pt idx="997">
                  <c:v>113.3449458508624</c:v>
                </c:pt>
                <c:pt idx="998">
                  <c:v>113.46610248880523</c:v>
                </c:pt>
                <c:pt idx="999">
                  <c:v>113.58823181251128</c:v>
                </c:pt>
                <c:pt idx="1000">
                  <c:v>113.71135572913484</c:v>
                </c:pt>
                <c:pt idx="1001">
                  <c:v>113.83549699406979</c:v>
                </c:pt>
                <c:pt idx="1002">
                  <c:v>113.96067925777561</c:v>
                </c:pt>
                <c:pt idx="1003">
                  <c:v>114.08692711598299</c:v>
                </c:pt>
                <c:pt idx="1004">
                  <c:v>114.21426616358212</c:v>
                </c:pt>
                <c:pt idx="1005">
                  <c:v>114.34272305252966</c:v>
                </c:pt>
                <c:pt idx="1006">
                  <c:v>114.47232555414665</c:v>
                </c:pt>
                <c:pt idx="1007">
                  <c:v>114.60310262622166</c:v>
                </c:pt>
                <c:pt idx="1008">
                  <c:v>114.73508448538028</c:v>
                </c:pt>
                <c:pt idx="1009">
                  <c:v>114.86830268523514</c:v>
                </c:pt>
                <c:pt idx="1010">
                  <c:v>115.00279020089113</c:v>
                </c:pt>
                <c:pt idx="1011">
                  <c:v>115.13858152044962</c:v>
                </c:pt>
                <c:pt idx="1012">
                  <c:v>115.27571274423343</c:v>
                </c:pt>
                <c:pt idx="1013">
                  <c:v>115.41422169254437</c:v>
                </c:pt>
                <c:pt idx="1014">
                  <c:v>115.55414802286793</c:v>
                </c:pt>
                <c:pt idx="1015">
                  <c:v>115.69553335755788</c:v>
                </c:pt>
                <c:pt idx="1016">
                  <c:v>115.83842142316954</c:v>
                </c:pt>
                <c:pt idx="1017">
                  <c:v>115.98285820276821</c:v>
                </c:pt>
                <c:pt idx="1018">
                  <c:v>116.12889210272097</c:v>
                </c:pt>
                <c:pt idx="1019">
                  <c:v>116.27657413569204</c:v>
                </c:pt>
                <c:pt idx="1020">
                  <c:v>116.42595812180907</c:v>
                </c:pt>
                <c:pt idx="1021">
                  <c:v>116.57710091025565</c:v>
                </c:pt>
                <c:pt idx="1022">
                  <c:v>116.73006262388468</c:v>
                </c:pt>
                <c:pt idx="1023">
                  <c:v>116.88490692984543</c:v>
                </c:pt>
                <c:pt idx="1024">
                  <c:v>117.04170133968846</c:v>
                </c:pt>
                <c:pt idx="1025">
                  <c:v>117.2005175429713</c:v>
                </c:pt>
                <c:pt idx="1026">
                  <c:v>117.36143177905323</c:v>
                </c:pt>
                <c:pt idx="1027">
                  <c:v>117.52452525256338</c:v>
                </c:pt>
                <c:pt idx="1028">
                  <c:v>117.68988459898198</c:v>
                </c:pt>
                <c:pt idx="1029">
                  <c:v>117.85760240792854</c:v>
                </c:pt>
                <c:pt idx="1030">
                  <c:v>118.02777781314863</c:v>
                </c:pt>
                <c:pt idx="1031">
                  <c:v>118.20051715989594</c:v>
                </c:pt>
                <c:pt idx="1032">
                  <c:v>118.37593476249442</c:v>
                </c:pt>
                <c:pt idx="1033">
                  <c:v>118.55415376743946</c:v>
                </c:pt>
                <c:pt idx="1034">
                  <c:v>118.73530714058698</c:v>
                </c:pt>
                <c:pt idx="1035">
                  <c:v>118.91953880096101</c:v>
                </c:pt>
                <c:pt idx="1036">
                  <c:v>119.10700492870974</c:v>
                </c:pt>
                <c:pt idx="1037">
                  <c:v>119.29787548106702</c:v>
                </c:pt>
                <c:pt idx="1038">
                  <c:v>119.49233595824107</c:v>
                </c:pt>
                <c:pt idx="1039">
                  <c:v>119.69058947151917</c:v>
                </c:pt>
                <c:pt idx="1040">
                  <c:v>119.89285917931953</c:v>
                </c:pt>
                <c:pt idx="1041">
                  <c:v>120.09939117451518</c:v>
                </c:pt>
                <c:pt idx="1042">
                  <c:v>120.31045792961804</c:v>
                </c:pt>
                <c:pt idx="1043">
                  <c:v>120.52636243750382</c:v>
                </c:pt>
                <c:pt idx="1044">
                  <c:v>120.74744322741172</c:v>
                </c:pt>
                <c:pt idx="1045">
                  <c:v>120.96570670032885</c:v>
                </c:pt>
                <c:pt idx="1046">
                  <c:v>121.18126290947515</c:v>
                </c:pt>
                <c:pt idx="1047">
                  <c:v>121.38486480953986</c:v>
                </c:pt>
                <c:pt idx="1048">
                  <c:v>121.57832121311199</c:v>
                </c:pt>
                <c:pt idx="1049">
                  <c:v>121.7630272206685</c:v>
                </c:pt>
                <c:pt idx="1050">
                  <c:v>121.94008559458894</c:v>
                </c:pt>
                <c:pt idx="1051">
                  <c:v>122.11038588479137</c:v>
                </c:pt>
                <c:pt idx="1052">
                  <c:v>122.27465799238402</c:v>
                </c:pt>
                <c:pt idx="1053">
                  <c:v>122.433509589666</c:v>
                </c:pt>
                <c:pt idx="1054">
                  <c:v>122.58745297062946</c:v>
                </c:pt>
                <c:pt idx="1055">
                  <c:v>122.73692476561651</c:v>
                </c:pt>
                <c:pt idx="1056">
                  <c:v>122.88230070889806</c:v>
                </c:pt>
                <c:pt idx="1057">
                  <c:v>123.02390689636687</c:v>
                </c:pt>
                <c:pt idx="1058">
                  <c:v>123.16202850182302</c:v>
                </c:pt>
                <c:pt idx="1059">
                  <c:v>123.29691661958134</c:v>
                </c:pt>
                <c:pt idx="1060">
                  <c:v>123.42879370323676</c:v>
                </c:pt>
                <c:pt idx="1061">
                  <c:v>123.55785793725497</c:v>
                </c:pt>
                <c:pt idx="1062">
                  <c:v>123.68428678662077</c:v>
                </c:pt>
                <c:pt idx="1063">
                  <c:v>123.80823990584723</c:v>
                </c:pt>
                <c:pt idx="1064">
                  <c:v>123.92986154320718</c:v>
                </c:pt>
                <c:pt idx="1065">
                  <c:v>124.04928254326224</c:v>
                </c:pt>
                <c:pt idx="1066">
                  <c:v>124.16662202677986</c:v>
                </c:pt>
                <c:pt idx="1067">
                  <c:v>124.28198880936208</c:v>
                </c:pt>
                <c:pt idx="1068">
                  <c:v>124.39548260679383</c:v>
                </c:pt>
                <c:pt idx="1069">
                  <c:v>124.50719506503152</c:v>
                </c:pt>
                <c:pt idx="1070">
                  <c:v>124.61721064503391</c:v>
                </c:pt>
                <c:pt idx="1071">
                  <c:v>124.72560738667717</c:v>
                </c:pt>
                <c:pt idx="1072">
                  <c:v>124.83245757135236</c:v>
                </c:pt>
                <c:pt idx="1073">
                  <c:v>124.93782829919708</c:v>
                </c:pt>
                <c:pt idx="1074">
                  <c:v>125.0417819940277</c:v>
                </c:pt>
                <c:pt idx="1075">
                  <c:v>125.14437684673928</c:v>
                </c:pt>
                <c:pt idx="1076">
                  <c:v>125.24566720609486</c:v>
                </c:pt>
                <c:pt idx="1077">
                  <c:v>125.34570392433696</c:v>
                </c:pt>
                <c:pt idx="1078">
                  <c:v>125.44453466384365</c:v>
                </c:pt>
                <c:pt idx="1079">
                  <c:v>125.54220417006417</c:v>
                </c:pt>
                <c:pt idx="1080">
                  <c:v>125.63875451515686</c:v>
                </c:pt>
                <c:pt idx="1081">
                  <c:v>125.73422531608338</c:v>
                </c:pt>
                <c:pt idx="1082">
                  <c:v>125.82865393035698</c:v>
                </c:pt>
                <c:pt idx="1083">
                  <c:v>125.92207563218064</c:v>
                </c:pt>
                <c:pt idx="1084">
                  <c:v>126.01452377132333</c:v>
                </c:pt>
                <c:pt idx="1085">
                  <c:v>126.10602991675765</c:v>
                </c:pt>
                <c:pt idx="1086">
                  <c:v>126.19662398680757</c:v>
                </c:pt>
                <c:pt idx="1087">
                  <c:v>126.28633436732279</c:v>
                </c:pt>
                <c:pt idx="1088">
                  <c:v>126.37518801919877</c:v>
                </c:pt>
                <c:pt idx="1089">
                  <c:v>126.46321057639318</c:v>
                </c:pt>
                <c:pt idx="1090">
                  <c:v>126.55042643544539</c:v>
                </c:pt>
                <c:pt idx="1091">
                  <c:v>126.63685883738214</c:v>
                </c:pt>
                <c:pt idx="1092">
                  <c:v>126.72252994278593</c:v>
                </c:pt>
                <c:pt idx="1093">
                  <c:v>126.80746090071092</c:v>
                </c:pt>
                <c:pt idx="1094">
                  <c:v>126.89167191205144</c:v>
                </c:pt>
                <c:pt idx="1095">
                  <c:v>126.97518228789903</c:v>
                </c:pt>
                <c:pt idx="1096">
                  <c:v>127.05801050336426</c:v>
                </c:pt>
                <c:pt idx="1097">
                  <c:v>127.14017424728624</c:v>
                </c:pt>
                <c:pt idx="1098">
                  <c:v>127.22169046820771</c:v>
                </c:pt>
                <c:pt idx="1099">
                  <c:v>127.30257541695269</c:v>
                </c:pt>
                <c:pt idx="1100">
                  <c:v>127.38284468610848</c:v>
                </c:pt>
                <c:pt idx="1101">
                  <c:v>127.4625132466828</c:v>
                </c:pt>
                <c:pt idx="1102">
                  <c:v>127.54159548217899</c:v>
                </c:pt>
                <c:pt idx="1103">
                  <c:v>127.62010522030815</c:v>
                </c:pt>
                <c:pt idx="1104">
                  <c:v>127.69805576253542</c:v>
                </c:pt>
                <c:pt idx="1105">
                  <c:v>127.77545991163835</c:v>
                </c:pt>
                <c:pt idx="1106">
                  <c:v>127.85232999743845</c:v>
                </c:pt>
                <c:pt idx="1107">
                  <c:v>127.92867790085171</c:v>
                </c:pt>
                <c:pt idx="1108">
                  <c:v>128.00451507639036</c:v>
                </c:pt>
                <c:pt idx="1109">
                  <c:v>128.08027265214793</c:v>
                </c:pt>
                <c:pt idx="1110">
                  <c:v>128.15603022790549</c:v>
                </c:pt>
                <c:pt idx="1111">
                  <c:v>128.23178780366305</c:v>
                </c:pt>
                <c:pt idx="1112">
                  <c:v>128.30754537942062</c:v>
                </c:pt>
                <c:pt idx="1113">
                  <c:v>128.38330295517818</c:v>
                </c:pt>
                <c:pt idx="1114">
                  <c:v>128.45906053093574</c:v>
                </c:pt>
                <c:pt idx="1115">
                  <c:v>128.53481810669331</c:v>
                </c:pt>
                <c:pt idx="1116">
                  <c:v>128.61057568245087</c:v>
                </c:pt>
                <c:pt idx="1117">
                  <c:v>128.68633325820844</c:v>
                </c:pt>
                <c:pt idx="1118">
                  <c:v>128.762090833966</c:v>
                </c:pt>
                <c:pt idx="1119">
                  <c:v>128.83784840972356</c:v>
                </c:pt>
                <c:pt idx="1120">
                  <c:v>128.91360598548113</c:v>
                </c:pt>
                <c:pt idx="1121">
                  <c:v>128.98936356123869</c:v>
                </c:pt>
                <c:pt idx="1122">
                  <c:v>129.06512113699625</c:v>
                </c:pt>
                <c:pt idx="1123">
                  <c:v>129.14087871275382</c:v>
                </c:pt>
                <c:pt idx="1124">
                  <c:v>129.21663628851138</c:v>
                </c:pt>
                <c:pt idx="1125">
                  <c:v>129.29239386426894</c:v>
                </c:pt>
                <c:pt idx="1126">
                  <c:v>129.36815144002651</c:v>
                </c:pt>
                <c:pt idx="1127">
                  <c:v>129.44390901578407</c:v>
                </c:pt>
                <c:pt idx="1128">
                  <c:v>129.51966659154164</c:v>
                </c:pt>
                <c:pt idx="1129">
                  <c:v>129.5954241672992</c:v>
                </c:pt>
                <c:pt idx="1130">
                  <c:v>129.67118174305676</c:v>
                </c:pt>
                <c:pt idx="1131">
                  <c:v>129.74693931881433</c:v>
                </c:pt>
                <c:pt idx="1132">
                  <c:v>129.82269689457189</c:v>
                </c:pt>
                <c:pt idx="1133">
                  <c:v>129.89852304587831</c:v>
                </c:pt>
                <c:pt idx="1134">
                  <c:v>129.97441812867237</c:v>
                </c:pt>
                <c:pt idx="1135">
                  <c:v>130.05038250154766</c:v>
                </c:pt>
                <c:pt idx="1136">
                  <c:v>130.12641652577977</c:v>
                </c:pt>
                <c:pt idx="1137">
                  <c:v>130.20252056535378</c:v>
                </c:pt>
                <c:pt idx="1138">
                  <c:v>130.27869498699206</c:v>
                </c:pt>
                <c:pt idx="1139">
                  <c:v>130.35494016018262</c:v>
                </c:pt>
                <c:pt idx="1140">
                  <c:v>130.43125645720767</c:v>
                </c:pt>
                <c:pt idx="1141">
                  <c:v>130.50764425317257</c:v>
                </c:pt>
                <c:pt idx="1142">
                  <c:v>130.58410392603534</c:v>
                </c:pt>
                <c:pt idx="1143">
                  <c:v>130.6606358566363</c:v>
                </c:pt>
                <c:pt idx="1144">
                  <c:v>130.73724042872831</c:v>
                </c:pt>
                <c:pt idx="1145">
                  <c:v>130.81391802900737</c:v>
                </c:pt>
                <c:pt idx="1146">
                  <c:v>130.89066904714352</c:v>
                </c:pt>
                <c:pt idx="1147">
                  <c:v>130.96749387581235</c:v>
                </c:pt>
                <c:pt idx="1148">
                  <c:v>131.0443929107268</c:v>
                </c:pt>
                <c:pt idx="1149">
                  <c:v>131.12136655066939</c:v>
                </c:pt>
                <c:pt idx="1150">
                  <c:v>131.19841519752501</c:v>
                </c:pt>
                <c:pt idx="1151">
                  <c:v>131.275539256314</c:v>
                </c:pt>
                <c:pt idx="1152">
                  <c:v>131.35273913522582</c:v>
                </c:pt>
                <c:pt idx="1153">
                  <c:v>131.43001524565307</c:v>
                </c:pt>
                <c:pt idx="1154">
                  <c:v>131.50736800222609</c:v>
                </c:pt>
                <c:pt idx="1155">
                  <c:v>131.58479782284795</c:v>
                </c:pt>
                <c:pt idx="1156">
                  <c:v>131.66230512872997</c:v>
                </c:pt>
                <c:pt idx="1157">
                  <c:v>131.73989034442775</c:v>
                </c:pt>
                <c:pt idx="1158">
                  <c:v>131.81755389787762</c:v>
                </c:pt>
                <c:pt idx="1159">
                  <c:v>131.89529622043372</c:v>
                </c:pt>
                <c:pt idx="1160">
                  <c:v>131.97311774690553</c:v>
                </c:pt>
                <c:pt idx="1161">
                  <c:v>132.0510189155959</c:v>
                </c:pt>
                <c:pt idx="1162">
                  <c:v>132.12900016833973</c:v>
                </c:pt>
                <c:pt idx="1163">
                  <c:v>132.20706195054308</c:v>
                </c:pt>
                <c:pt idx="1164">
                  <c:v>132.28520471122286</c:v>
                </c:pt>
                <c:pt idx="1165">
                  <c:v>132.36342890304718</c:v>
                </c:pt>
                <c:pt idx="1166">
                  <c:v>132.4417349823762</c:v>
                </c:pt>
                <c:pt idx="1167">
                  <c:v>132.52012340930355</c:v>
                </c:pt>
                <c:pt idx="1168">
                  <c:v>132.59859464769838</c:v>
                </c:pt>
                <c:pt idx="1169">
                  <c:v>132.67714916524801</c:v>
                </c:pt>
                <c:pt idx="1170">
                  <c:v>132.75578743350124</c:v>
                </c:pt>
                <c:pt idx="1171">
                  <c:v>132.83450992791222</c:v>
                </c:pt>
                <c:pt idx="1172">
                  <c:v>132.91331712788502</c:v>
                </c:pt>
                <c:pt idx="1173">
                  <c:v>132.9922095168188</c:v>
                </c:pt>
                <c:pt idx="1174">
                  <c:v>133.0711875821537</c:v>
                </c:pt>
                <c:pt idx="1175">
                  <c:v>133.15025181541733</c:v>
                </c:pt>
                <c:pt idx="1176">
                  <c:v>133.22940271227208</c:v>
                </c:pt>
                <c:pt idx="1177">
                  <c:v>133.30864077256297</c:v>
                </c:pt>
                <c:pt idx="1178">
                  <c:v>133.38796650036636</c:v>
                </c:pt>
                <c:pt idx="1179">
                  <c:v>133.46738040403929</c:v>
                </c:pt>
                <c:pt idx="1180">
                  <c:v>133.54688299626955</c:v>
                </c:pt>
                <c:pt idx="1181">
                  <c:v>133.62647479412658</c:v>
                </c:pt>
                <c:pt idx="1182">
                  <c:v>133.70615631911315</c:v>
                </c:pt>
                <c:pt idx="1183">
                  <c:v>133.78592809721769</c:v>
                </c:pt>
                <c:pt idx="1184">
                  <c:v>133.86579065896757</c:v>
                </c:pt>
                <c:pt idx="1185">
                  <c:v>133.94574453948303</c:v>
                </c:pt>
                <c:pt idx="1186">
                  <c:v>134.02579027853213</c:v>
                </c:pt>
                <c:pt idx="1187">
                  <c:v>134.10592842058639</c:v>
                </c:pt>
                <c:pt idx="1188">
                  <c:v>134.18615951487735</c:v>
                </c:pt>
                <c:pt idx="1189">
                  <c:v>134.26648411545392</c:v>
                </c:pt>
                <c:pt idx="1190">
                  <c:v>134.34690278124086</c:v>
                </c:pt>
                <c:pt idx="1191">
                  <c:v>134.42741607609778</c:v>
                </c:pt>
                <c:pt idx="1192">
                  <c:v>134.50802456887948</c:v>
                </c:pt>
                <c:pt idx="1193">
                  <c:v>134.58872883349687</c:v>
                </c:pt>
                <c:pt idx="1194">
                  <c:v>134.66952944897918</c:v>
                </c:pt>
                <c:pt idx="1195">
                  <c:v>134.75042699953681</c:v>
                </c:pt>
                <c:pt idx="1196">
                  <c:v>134.83142207462549</c:v>
                </c:pt>
                <c:pt idx="1197">
                  <c:v>134.91251526901127</c:v>
                </c:pt>
                <c:pt idx="1198">
                  <c:v>134.99370718283652</c:v>
                </c:pt>
                <c:pt idx="1199">
                  <c:v>135.07499842168721</c:v>
                </c:pt>
                <c:pt idx="1200">
                  <c:v>135.156389596661</c:v>
                </c:pt>
                <c:pt idx="1201">
                  <c:v>135.23788132443659</c:v>
                </c:pt>
                <c:pt idx="1202">
                  <c:v>135.31947422734416</c:v>
                </c:pt>
                <c:pt idx="1203">
                  <c:v>135.40116893343691</c:v>
                </c:pt>
                <c:pt idx="1204">
                  <c:v>135.4829660765638</c:v>
                </c:pt>
                <c:pt idx="1205">
                  <c:v>135.56486629644348</c:v>
                </c:pt>
                <c:pt idx="1206">
                  <c:v>135.6468702387395</c:v>
                </c:pt>
                <c:pt idx="1207">
                  <c:v>135.72897855513654</c:v>
                </c:pt>
                <c:pt idx="1208">
                  <c:v>135.81119190341815</c:v>
                </c:pt>
                <c:pt idx="1209">
                  <c:v>135.89351094754568</c:v>
                </c:pt>
                <c:pt idx="1210">
                  <c:v>135.97593635773842</c:v>
                </c:pt>
                <c:pt idx="1211">
                  <c:v>136.05846881055524</c:v>
                </c:pt>
                <c:pt idx="1212">
                  <c:v>136.14110898897758</c:v>
                </c:pt>
                <c:pt idx="1213">
                  <c:v>136.22385758249368</c:v>
                </c:pt>
                <c:pt idx="1214">
                  <c:v>136.30671528718443</c:v>
                </c:pt>
                <c:pt idx="1215">
                  <c:v>136.38968280581057</c:v>
                </c:pt>
                <c:pt idx="1216">
                  <c:v>136.4727608479013</c:v>
                </c:pt>
                <c:pt idx="1217">
                  <c:v>136.55595012984466</c:v>
                </c:pt>
                <c:pt idx="1218">
                  <c:v>136.63925137497915</c:v>
                </c:pt>
                <c:pt idx="1219">
                  <c:v>136.72266531368712</c:v>
                </c:pt>
                <c:pt idx="1220">
                  <c:v>136.80619268348974</c:v>
                </c:pt>
                <c:pt idx="1221">
                  <c:v>136.88983422914356</c:v>
                </c:pt>
                <c:pt idx="1222">
                  <c:v>136.97359070273885</c:v>
                </c:pt>
                <c:pt idx="1223">
                  <c:v>137.05746286379951</c:v>
                </c:pt>
                <c:pt idx="1224">
                  <c:v>137.1414514793849</c:v>
                </c:pt>
                <c:pt idx="1225">
                  <c:v>137.22555732419335</c:v>
                </c:pt>
                <c:pt idx="1226">
                  <c:v>137.3097811806675</c:v>
                </c:pt>
                <c:pt idx="1227">
                  <c:v>137.39412383910164</c:v>
                </c:pt>
                <c:pt idx="1228">
                  <c:v>137.47858609775071</c:v>
                </c:pt>
                <c:pt idx="1229">
                  <c:v>137.56316876294156</c:v>
                </c:pt>
                <c:pt idx="1230">
                  <c:v>137.64787264918596</c:v>
                </c:pt>
                <c:pt idx="1231">
                  <c:v>137.73269857929574</c:v>
                </c:pt>
                <c:pt idx="1232">
                  <c:v>137.81764738450008</c:v>
                </c:pt>
                <c:pt idx="1233">
                  <c:v>137.90271990456478</c:v>
                </c:pt>
                <c:pt idx="1234">
                  <c:v>137.98791698791379</c:v>
                </c:pt>
                <c:pt idx="1235">
                  <c:v>138.07323949175307</c:v>
                </c:pt>
                <c:pt idx="1236">
                  <c:v>138.15868828219647</c:v>
                </c:pt>
                <c:pt idx="1237">
                  <c:v>138.24426423439422</c:v>
                </c:pt>
                <c:pt idx="1238">
                  <c:v>138.32996823266362</c:v>
                </c:pt>
                <c:pt idx="1239">
                  <c:v>138.41580117062213</c:v>
                </c:pt>
                <c:pt idx="1240">
                  <c:v>138.50176395132323</c:v>
                </c:pt>
                <c:pt idx="1241">
                  <c:v>138.58785748739439</c:v>
                </c:pt>
                <c:pt idx="1242">
                  <c:v>138.67408270117807</c:v>
                </c:pt>
                <c:pt idx="1243">
                  <c:v>138.76044052487509</c:v>
                </c:pt>
                <c:pt idx="1244">
                  <c:v>138.84693190069092</c:v>
                </c:pt>
                <c:pt idx="1245">
                  <c:v>138.93355778098456</c:v>
                </c:pt>
                <c:pt idx="1246">
                  <c:v>139.02031912842054</c:v>
                </c:pt>
                <c:pt idx="1247">
                  <c:v>139.10721691612358</c:v>
                </c:pt>
                <c:pt idx="1248">
                  <c:v>139.19425212783636</c:v>
                </c:pt>
                <c:pt idx="1249">
                  <c:v>139.28142575808047</c:v>
                </c:pt>
                <c:pt idx="1250">
                  <c:v>139.3687388123202</c:v>
                </c:pt>
                <c:pt idx="1251">
                  <c:v>139.45619230712984</c:v>
                </c:pt>
                <c:pt idx="1252">
                  <c:v>139.54378727036413</c:v>
                </c:pt>
                <c:pt idx="1253">
                  <c:v>139.63152474133204</c:v>
                </c:pt>
                <c:pt idx="1254">
                  <c:v>139.71940577097411</c:v>
                </c:pt>
                <c:pt idx="1255">
                  <c:v>139.80743142204315</c:v>
                </c:pt>
                <c:pt idx="1256">
                  <c:v>139.89560276928884</c:v>
                </c:pt>
                <c:pt idx="1257">
                  <c:v>139.98392089964574</c:v>
                </c:pt>
                <c:pt idx="1258">
                  <c:v>140.07238691242523</c:v>
                </c:pt>
                <c:pt idx="1259">
                  <c:v>140.16100191951139</c:v>
                </c:pt>
                <c:pt idx="1260">
                  <c:v>140.24976704556082</c:v>
                </c:pt>
                <c:pt idx="1261">
                  <c:v>140.33868342820648</c:v>
                </c:pt>
                <c:pt idx="1262">
                  <c:v>140.42775221826582</c:v>
                </c:pt>
                <c:pt idx="1263">
                  <c:v>140.51697457995323</c:v>
                </c:pt>
                <c:pt idx="1264">
                  <c:v>140.60635169109673</c:v>
                </c:pt>
                <c:pt idx="1265">
                  <c:v>140.69588474335941</c:v>
                </c:pt>
                <c:pt idx="1266">
                  <c:v>140.78557494246527</c:v>
                </c:pt>
                <c:pt idx="1267">
                  <c:v>140.87542350843003</c:v>
                </c:pt>
                <c:pt idx="1268">
                  <c:v>140.96543167579662</c:v>
                </c:pt>
                <c:pt idx="1269">
                  <c:v>141.05560069387582</c:v>
                </c:pt>
                <c:pt idx="1270">
                  <c:v>141.14593182699193</c:v>
                </c:pt>
                <c:pt idx="1271">
                  <c:v>141.23642635473379</c:v>
                </c:pt>
                <c:pt idx="1272">
                  <c:v>141.32708557221113</c:v>
                </c:pt>
                <c:pt idx="1273">
                  <c:v>141.41791079031648</c:v>
                </c:pt>
                <c:pt idx="1274">
                  <c:v>141.5089033359929</c:v>
                </c:pt>
                <c:pt idx="1275">
                  <c:v>141.60006455250729</c:v>
                </c:pt>
                <c:pt idx="1276">
                  <c:v>141.69139579973</c:v>
                </c:pt>
                <c:pt idx="1277">
                  <c:v>141.78289845442038</c:v>
                </c:pt>
                <c:pt idx="1278">
                  <c:v>141.87457391051873</c:v>
                </c:pt>
                <c:pt idx="1279">
                  <c:v>141.96642357944492</c:v>
                </c:pt>
                <c:pt idx="1280">
                  <c:v>142.05844889040333</c:v>
                </c:pt>
                <c:pt idx="1281">
                  <c:v>142.15065129069498</c:v>
                </c:pt>
                <c:pt idx="1282">
                  <c:v>142.24303224603659</c:v>
                </c:pt>
                <c:pt idx="1283">
                  <c:v>142.33559324088691</c:v>
                </c:pt>
                <c:pt idx="1284">
                  <c:v>142.42833577878039</c:v>
                </c:pt>
                <c:pt idx="1285">
                  <c:v>142.52126138266874</c:v>
                </c:pt>
                <c:pt idx="1286">
                  <c:v>142.61437159527009</c:v>
                </c:pt>
              </c:numCache>
            </c:numRef>
          </c:cat>
          <c:val>
            <c:numRef>
              <c:f>'Fuel Consumption'!$E$5:$E$1291</c:f>
              <c:numCache>
                <c:formatCode>General</c:formatCode>
                <c:ptCount val="1287"/>
                <c:pt idx="0">
                  <c:v>4.841967308800001</c:v>
                </c:pt>
                <c:pt idx="1">
                  <c:v>6.1117969706666671</c:v>
                </c:pt>
                <c:pt idx="2">
                  <c:v>7.0696791588571415</c:v>
                </c:pt>
                <c:pt idx="3">
                  <c:v>10.943145930105262</c:v>
                </c:pt>
                <c:pt idx="4">
                  <c:v>13.126560990608697</c:v>
                </c:pt>
                <c:pt idx="5">
                  <c:v>14.924652175359999</c:v>
                </c:pt>
                <c:pt idx="6">
                  <c:v>15.638815981037036</c:v>
                </c:pt>
                <c:pt idx="7">
                  <c:v>17.0180909824</c:v>
                </c:pt>
                <c:pt idx="8">
                  <c:v>17.868105463999999</c:v>
                </c:pt>
                <c:pt idx="9">
                  <c:v>18.764717598117649</c:v>
                </c:pt>
                <c:pt idx="10">
                  <c:v>19.067224206222225</c:v>
                </c:pt>
                <c:pt idx="11">
                  <c:v>18.869431423999998</c:v>
                </c:pt>
                <c:pt idx="12">
                  <c:v>18.769013549948713</c:v>
                </c:pt>
                <c:pt idx="13">
                  <c:v>19.332266534399999</c:v>
                </c:pt>
                <c:pt idx="14">
                  <c:v>20.412215125333333</c:v>
                </c:pt>
                <c:pt idx="15">
                  <c:v>20.914516795534883</c:v>
                </c:pt>
                <c:pt idx="16">
                  <c:v>21.393986571636365</c:v>
                </c:pt>
                <c:pt idx="17">
                  <c:v>21.852146579911111</c:v>
                </c:pt>
                <c:pt idx="18">
                  <c:v>21.826003533913042</c:v>
                </c:pt>
                <c:pt idx="19">
                  <c:v>21.776985322666665</c:v>
                </c:pt>
                <c:pt idx="20">
                  <c:v>21.753976774530614</c:v>
                </c:pt>
                <c:pt idx="21">
                  <c:v>21.731888568319999</c:v>
                </c:pt>
                <c:pt idx="22">
                  <c:v>21.799807566769228</c:v>
                </c:pt>
                <c:pt idx="23">
                  <c:v>21.831844830188679</c:v>
                </c:pt>
                <c:pt idx="24">
                  <c:v>21.862695528296292</c:v>
                </c:pt>
                <c:pt idx="25">
                  <c:v>21.931263692800002</c:v>
                </c:pt>
                <c:pt idx="26">
                  <c:v>21.679501737142857</c:v>
                </c:pt>
                <c:pt idx="27">
                  <c:v>21.374112655719298</c:v>
                </c:pt>
                <c:pt idx="28">
                  <c:v>21.091531025655172</c:v>
                </c:pt>
                <c:pt idx="29">
                  <c:v>20.80645972176271</c:v>
                </c:pt>
                <c:pt idx="30">
                  <c:v>20.554625928533333</c:v>
                </c:pt>
                <c:pt idx="31">
                  <c:v>20.276029931016396</c:v>
                </c:pt>
                <c:pt idx="32">
                  <c:v>20.029390385548389</c:v>
                </c:pt>
                <c:pt idx="33">
                  <c:v>21.776985322666665</c:v>
                </c:pt>
                <c:pt idx="34">
                  <c:v>21.753976774530614</c:v>
                </c:pt>
                <c:pt idx="35">
                  <c:v>21.731888568319999</c:v>
                </c:pt>
                <c:pt idx="36">
                  <c:v>21.766513940078429</c:v>
                </c:pt>
                <c:pt idx="37">
                  <c:v>21.766513940078429</c:v>
                </c:pt>
                <c:pt idx="38">
                  <c:v>21.799807566769228</c:v>
                </c:pt>
                <c:pt idx="39">
                  <c:v>21.799807566769228</c:v>
                </c:pt>
                <c:pt idx="40">
                  <c:v>21.831844830188679</c:v>
                </c:pt>
                <c:pt idx="41">
                  <c:v>21.831844830188679</c:v>
                </c:pt>
                <c:pt idx="42">
                  <c:v>21.862695528296292</c:v>
                </c:pt>
                <c:pt idx="43">
                  <c:v>21.862695528296292</c:v>
                </c:pt>
                <c:pt idx="44">
                  <c:v>21.931263692800002</c:v>
                </c:pt>
                <c:pt idx="45">
                  <c:v>21.931263692800002</c:v>
                </c:pt>
                <c:pt idx="46">
                  <c:v>21.679501737142857</c:v>
                </c:pt>
                <c:pt idx="47">
                  <c:v>21.374112655719298</c:v>
                </c:pt>
                <c:pt idx="48">
                  <c:v>21.374112655719298</c:v>
                </c:pt>
                <c:pt idx="49">
                  <c:v>21.091531025655172</c:v>
                </c:pt>
                <c:pt idx="50">
                  <c:v>21.091531025655172</c:v>
                </c:pt>
                <c:pt idx="51">
                  <c:v>20.80645972176271</c:v>
                </c:pt>
                <c:pt idx="52">
                  <c:v>20.80645972176271</c:v>
                </c:pt>
                <c:pt idx="53">
                  <c:v>20.554625928533333</c:v>
                </c:pt>
                <c:pt idx="54">
                  <c:v>20.554625928533333</c:v>
                </c:pt>
                <c:pt idx="55">
                  <c:v>20.276029931016396</c:v>
                </c:pt>
                <c:pt idx="56">
                  <c:v>20.029390385548389</c:v>
                </c:pt>
                <c:pt idx="57">
                  <c:v>20.029390385548389</c:v>
                </c:pt>
                <c:pt idx="58">
                  <c:v>19.779278222222221</c:v>
                </c:pt>
                <c:pt idx="59">
                  <c:v>19.779278222222221</c:v>
                </c:pt>
                <c:pt idx="60">
                  <c:v>19.804002320000002</c:v>
                </c:pt>
                <c:pt idx="61">
                  <c:v>19.804002320000002</c:v>
                </c:pt>
                <c:pt idx="62">
                  <c:v>19.718418904615383</c:v>
                </c:pt>
                <c:pt idx="63">
                  <c:v>19.718418904615383</c:v>
                </c:pt>
                <c:pt idx="64">
                  <c:v>18.125011316363636</c:v>
                </c:pt>
                <c:pt idx="65">
                  <c:v>21.766513940078429</c:v>
                </c:pt>
                <c:pt idx="66">
                  <c:v>21.766513940078429</c:v>
                </c:pt>
                <c:pt idx="67">
                  <c:v>21.799807566769228</c:v>
                </c:pt>
                <c:pt idx="68">
                  <c:v>21.799807566769228</c:v>
                </c:pt>
                <c:pt idx="69">
                  <c:v>21.831844830188679</c:v>
                </c:pt>
                <c:pt idx="70">
                  <c:v>21.831844830188679</c:v>
                </c:pt>
                <c:pt idx="71">
                  <c:v>21.831844830188679</c:v>
                </c:pt>
                <c:pt idx="72">
                  <c:v>21.862695528296292</c:v>
                </c:pt>
                <c:pt idx="73">
                  <c:v>21.862695528296292</c:v>
                </c:pt>
                <c:pt idx="74">
                  <c:v>21.931263692800002</c:v>
                </c:pt>
                <c:pt idx="75">
                  <c:v>21.931263692800002</c:v>
                </c:pt>
                <c:pt idx="76">
                  <c:v>21.931263692800002</c:v>
                </c:pt>
                <c:pt idx="77">
                  <c:v>21.679501737142857</c:v>
                </c:pt>
                <c:pt idx="78">
                  <c:v>21.679501737142857</c:v>
                </c:pt>
                <c:pt idx="79">
                  <c:v>21.679501737142857</c:v>
                </c:pt>
                <c:pt idx="80">
                  <c:v>21.374112655719298</c:v>
                </c:pt>
                <c:pt idx="81">
                  <c:v>21.374112655719298</c:v>
                </c:pt>
                <c:pt idx="82">
                  <c:v>21.374112655719298</c:v>
                </c:pt>
                <c:pt idx="83">
                  <c:v>21.091531025655172</c:v>
                </c:pt>
                <c:pt idx="84">
                  <c:v>21.091531025655172</c:v>
                </c:pt>
                <c:pt idx="85">
                  <c:v>21.091531025655172</c:v>
                </c:pt>
                <c:pt idx="86">
                  <c:v>20.80645972176271</c:v>
                </c:pt>
                <c:pt idx="87">
                  <c:v>20.80645972176271</c:v>
                </c:pt>
                <c:pt idx="88">
                  <c:v>20.554625928533333</c:v>
                </c:pt>
                <c:pt idx="89">
                  <c:v>20.554625928533333</c:v>
                </c:pt>
                <c:pt idx="90">
                  <c:v>20.554625928533333</c:v>
                </c:pt>
                <c:pt idx="91">
                  <c:v>20.554625928533333</c:v>
                </c:pt>
                <c:pt idx="92">
                  <c:v>20.276029931016396</c:v>
                </c:pt>
                <c:pt idx="93">
                  <c:v>20.276029931016396</c:v>
                </c:pt>
                <c:pt idx="94">
                  <c:v>20.276029931016396</c:v>
                </c:pt>
                <c:pt idx="95">
                  <c:v>20.029390385548389</c:v>
                </c:pt>
                <c:pt idx="96">
                  <c:v>20.029390385548389</c:v>
                </c:pt>
                <c:pt idx="97">
                  <c:v>20.029390385548389</c:v>
                </c:pt>
                <c:pt idx="98">
                  <c:v>20.029390385548389</c:v>
                </c:pt>
                <c:pt idx="99">
                  <c:v>19.779278222222221</c:v>
                </c:pt>
                <c:pt idx="100">
                  <c:v>19.779278222222221</c:v>
                </c:pt>
                <c:pt idx="101">
                  <c:v>19.779278222222221</c:v>
                </c:pt>
                <c:pt idx="102">
                  <c:v>19.804002320000002</c:v>
                </c:pt>
                <c:pt idx="103">
                  <c:v>19.804002320000002</c:v>
                </c:pt>
                <c:pt idx="104">
                  <c:v>19.804002320000002</c:v>
                </c:pt>
                <c:pt idx="105">
                  <c:v>19.718418904615383</c:v>
                </c:pt>
                <c:pt idx="106">
                  <c:v>19.718418904615383</c:v>
                </c:pt>
                <c:pt idx="107">
                  <c:v>18.125011316363636</c:v>
                </c:pt>
                <c:pt idx="108">
                  <c:v>18.125011316363636</c:v>
                </c:pt>
                <c:pt idx="109">
                  <c:v>18.125011316363636</c:v>
                </c:pt>
                <c:pt idx="110">
                  <c:v>18.125011316363636</c:v>
                </c:pt>
                <c:pt idx="111">
                  <c:v>18.125011316363636</c:v>
                </c:pt>
                <c:pt idx="112">
                  <c:v>18.125011316363636</c:v>
                </c:pt>
                <c:pt idx="113">
                  <c:v>18.125011316363636</c:v>
                </c:pt>
                <c:pt idx="114">
                  <c:v>18.125011316363636</c:v>
                </c:pt>
                <c:pt idx="115">
                  <c:v>18.125011316363636</c:v>
                </c:pt>
                <c:pt idx="116">
                  <c:v>18.125011316363636</c:v>
                </c:pt>
                <c:pt idx="117">
                  <c:v>18.125011316363636</c:v>
                </c:pt>
                <c:pt idx="118">
                  <c:v>18.125011316363636</c:v>
                </c:pt>
                <c:pt idx="119">
                  <c:v>18.125011316363636</c:v>
                </c:pt>
                <c:pt idx="120">
                  <c:v>18.125011316363636</c:v>
                </c:pt>
                <c:pt idx="121">
                  <c:v>18.125011316363636</c:v>
                </c:pt>
                <c:pt idx="122">
                  <c:v>18.125011316363636</c:v>
                </c:pt>
                <c:pt idx="123">
                  <c:v>18.125011316363636</c:v>
                </c:pt>
                <c:pt idx="124">
                  <c:v>18.125011316363636</c:v>
                </c:pt>
                <c:pt idx="125">
                  <c:v>18.125011316363636</c:v>
                </c:pt>
                <c:pt idx="126">
                  <c:v>18.125011316363636</c:v>
                </c:pt>
                <c:pt idx="127">
                  <c:v>18.125011316363636</c:v>
                </c:pt>
                <c:pt idx="128">
                  <c:v>12.664389284571428</c:v>
                </c:pt>
                <c:pt idx="129">
                  <c:v>12.664389284571428</c:v>
                </c:pt>
                <c:pt idx="130">
                  <c:v>13.384551576115943</c:v>
                </c:pt>
                <c:pt idx="131">
                  <c:v>13.384551576115943</c:v>
                </c:pt>
                <c:pt idx="132">
                  <c:v>13.384551576115943</c:v>
                </c:pt>
                <c:pt idx="133">
                  <c:v>13.384551576115943</c:v>
                </c:pt>
                <c:pt idx="134">
                  <c:v>13.384551576115943</c:v>
                </c:pt>
                <c:pt idx="135">
                  <c:v>13.384551576115943</c:v>
                </c:pt>
                <c:pt idx="136">
                  <c:v>13.384551576115943</c:v>
                </c:pt>
                <c:pt idx="137">
                  <c:v>14.115423728941177</c:v>
                </c:pt>
                <c:pt idx="138">
                  <c:v>14.115423728941177</c:v>
                </c:pt>
                <c:pt idx="139">
                  <c:v>14.115423728941177</c:v>
                </c:pt>
                <c:pt idx="140">
                  <c:v>14.115423728941177</c:v>
                </c:pt>
                <c:pt idx="141">
                  <c:v>14.115423728941177</c:v>
                </c:pt>
                <c:pt idx="142">
                  <c:v>14.115423728941177</c:v>
                </c:pt>
                <c:pt idx="143">
                  <c:v>14.878740632835822</c:v>
                </c:pt>
                <c:pt idx="144">
                  <c:v>14.878740632835822</c:v>
                </c:pt>
                <c:pt idx="145">
                  <c:v>14.878740632835822</c:v>
                </c:pt>
                <c:pt idx="146">
                  <c:v>14.878740632835822</c:v>
                </c:pt>
                <c:pt idx="147">
                  <c:v>14.878740632835822</c:v>
                </c:pt>
                <c:pt idx="148">
                  <c:v>14.878740632835822</c:v>
                </c:pt>
                <c:pt idx="149">
                  <c:v>14.878740632835822</c:v>
                </c:pt>
                <c:pt idx="150">
                  <c:v>14.878740632835822</c:v>
                </c:pt>
                <c:pt idx="151">
                  <c:v>18.125011316363636</c:v>
                </c:pt>
                <c:pt idx="152">
                  <c:v>18.125011316363636</c:v>
                </c:pt>
                <c:pt idx="153">
                  <c:v>18.125011316363636</c:v>
                </c:pt>
                <c:pt idx="154">
                  <c:v>18.125011316363636</c:v>
                </c:pt>
                <c:pt idx="155">
                  <c:v>18.125011316363636</c:v>
                </c:pt>
                <c:pt idx="156">
                  <c:v>18.125011316363636</c:v>
                </c:pt>
                <c:pt idx="157">
                  <c:v>18.125011316363636</c:v>
                </c:pt>
                <c:pt idx="158">
                  <c:v>18.125011316363636</c:v>
                </c:pt>
                <c:pt idx="159">
                  <c:v>18.125011316363636</c:v>
                </c:pt>
                <c:pt idx="160">
                  <c:v>19.718418904615383</c:v>
                </c:pt>
                <c:pt idx="161">
                  <c:v>19.718418904615383</c:v>
                </c:pt>
                <c:pt idx="162">
                  <c:v>19.718418904615383</c:v>
                </c:pt>
                <c:pt idx="163">
                  <c:v>19.718418904615383</c:v>
                </c:pt>
                <c:pt idx="164">
                  <c:v>19.804002320000002</c:v>
                </c:pt>
                <c:pt idx="165">
                  <c:v>19.804002320000002</c:v>
                </c:pt>
                <c:pt idx="166">
                  <c:v>19.804002320000002</c:v>
                </c:pt>
                <c:pt idx="167">
                  <c:v>19.804002320000002</c:v>
                </c:pt>
                <c:pt idx="168">
                  <c:v>19.804002320000002</c:v>
                </c:pt>
                <c:pt idx="169">
                  <c:v>19.804002320000002</c:v>
                </c:pt>
                <c:pt idx="170">
                  <c:v>19.804002320000002</c:v>
                </c:pt>
                <c:pt idx="171">
                  <c:v>19.804002320000002</c:v>
                </c:pt>
                <c:pt idx="172">
                  <c:v>19.804002320000002</c:v>
                </c:pt>
                <c:pt idx="173">
                  <c:v>19.804002320000002</c:v>
                </c:pt>
                <c:pt idx="174">
                  <c:v>19.804002320000002</c:v>
                </c:pt>
                <c:pt idx="175">
                  <c:v>19.804002320000002</c:v>
                </c:pt>
                <c:pt idx="176">
                  <c:v>19.804002320000002</c:v>
                </c:pt>
                <c:pt idx="177">
                  <c:v>19.804002320000002</c:v>
                </c:pt>
                <c:pt idx="178">
                  <c:v>19.804002320000002</c:v>
                </c:pt>
                <c:pt idx="179">
                  <c:v>19.804002320000002</c:v>
                </c:pt>
                <c:pt idx="180">
                  <c:v>19.804002320000002</c:v>
                </c:pt>
                <c:pt idx="181">
                  <c:v>19.804002320000002</c:v>
                </c:pt>
                <c:pt idx="182">
                  <c:v>19.804002320000002</c:v>
                </c:pt>
                <c:pt idx="183">
                  <c:v>19.804002320000002</c:v>
                </c:pt>
                <c:pt idx="184">
                  <c:v>19.804002320000002</c:v>
                </c:pt>
                <c:pt idx="185">
                  <c:v>19.804002320000002</c:v>
                </c:pt>
                <c:pt idx="186">
                  <c:v>19.804002320000002</c:v>
                </c:pt>
                <c:pt idx="187">
                  <c:v>19.804002320000002</c:v>
                </c:pt>
                <c:pt idx="188">
                  <c:v>19.804002320000002</c:v>
                </c:pt>
                <c:pt idx="189">
                  <c:v>19.804002320000002</c:v>
                </c:pt>
                <c:pt idx="190">
                  <c:v>19.804002320000002</c:v>
                </c:pt>
                <c:pt idx="191">
                  <c:v>19.804002320000002</c:v>
                </c:pt>
                <c:pt idx="192">
                  <c:v>19.804002320000002</c:v>
                </c:pt>
                <c:pt idx="193">
                  <c:v>19.804002320000002</c:v>
                </c:pt>
                <c:pt idx="194">
                  <c:v>19.804002320000002</c:v>
                </c:pt>
                <c:pt idx="195">
                  <c:v>19.804002320000002</c:v>
                </c:pt>
                <c:pt idx="196">
                  <c:v>19.804002320000002</c:v>
                </c:pt>
                <c:pt idx="197">
                  <c:v>19.804002320000002</c:v>
                </c:pt>
                <c:pt idx="198">
                  <c:v>19.804002320000002</c:v>
                </c:pt>
                <c:pt idx="199">
                  <c:v>19.804002320000002</c:v>
                </c:pt>
                <c:pt idx="200">
                  <c:v>19.804002320000002</c:v>
                </c:pt>
                <c:pt idx="201">
                  <c:v>19.804002320000002</c:v>
                </c:pt>
                <c:pt idx="202">
                  <c:v>19.804002320000002</c:v>
                </c:pt>
                <c:pt idx="203">
                  <c:v>19.804002320000002</c:v>
                </c:pt>
                <c:pt idx="204">
                  <c:v>19.804002320000002</c:v>
                </c:pt>
                <c:pt idx="205">
                  <c:v>19.804002320000002</c:v>
                </c:pt>
                <c:pt idx="206">
                  <c:v>19.804002320000002</c:v>
                </c:pt>
                <c:pt idx="207">
                  <c:v>19.804002320000002</c:v>
                </c:pt>
                <c:pt idx="208">
                  <c:v>19.804002320000002</c:v>
                </c:pt>
                <c:pt idx="209">
                  <c:v>19.804002320000002</c:v>
                </c:pt>
                <c:pt idx="210">
                  <c:v>19.804002320000002</c:v>
                </c:pt>
                <c:pt idx="211">
                  <c:v>19.49932536123077</c:v>
                </c:pt>
                <c:pt idx="212">
                  <c:v>19.49932536123077</c:v>
                </c:pt>
                <c:pt idx="213">
                  <c:v>19.49932536123077</c:v>
                </c:pt>
                <c:pt idx="214">
                  <c:v>21.766513940078429</c:v>
                </c:pt>
                <c:pt idx="215">
                  <c:v>21.766513940078429</c:v>
                </c:pt>
                <c:pt idx="216">
                  <c:v>21.799807566769228</c:v>
                </c:pt>
                <c:pt idx="217">
                  <c:v>21.799807566769228</c:v>
                </c:pt>
                <c:pt idx="218">
                  <c:v>21.799807566769228</c:v>
                </c:pt>
                <c:pt idx="219">
                  <c:v>21.831844830188679</c:v>
                </c:pt>
                <c:pt idx="220">
                  <c:v>21.831844830188679</c:v>
                </c:pt>
                <c:pt idx="221">
                  <c:v>21.862695528296292</c:v>
                </c:pt>
                <c:pt idx="222">
                  <c:v>21.862695528296292</c:v>
                </c:pt>
                <c:pt idx="223">
                  <c:v>21.931263692800002</c:v>
                </c:pt>
                <c:pt idx="224">
                  <c:v>21.931263692800002</c:v>
                </c:pt>
                <c:pt idx="225">
                  <c:v>21.679501737142857</c:v>
                </c:pt>
                <c:pt idx="226">
                  <c:v>21.679501737142857</c:v>
                </c:pt>
                <c:pt idx="227">
                  <c:v>21.679501737142857</c:v>
                </c:pt>
                <c:pt idx="228">
                  <c:v>21.679501737142857</c:v>
                </c:pt>
                <c:pt idx="229">
                  <c:v>21.374112655719298</c:v>
                </c:pt>
                <c:pt idx="230">
                  <c:v>21.374112655719298</c:v>
                </c:pt>
                <c:pt idx="231">
                  <c:v>21.374112655719298</c:v>
                </c:pt>
                <c:pt idx="232">
                  <c:v>21.374112655719298</c:v>
                </c:pt>
                <c:pt idx="233">
                  <c:v>21.091531025655172</c:v>
                </c:pt>
                <c:pt idx="234">
                  <c:v>21.091531025655172</c:v>
                </c:pt>
                <c:pt idx="235">
                  <c:v>21.091531025655172</c:v>
                </c:pt>
                <c:pt idx="236">
                  <c:v>20.80645972176271</c:v>
                </c:pt>
                <c:pt idx="237">
                  <c:v>20.80645972176271</c:v>
                </c:pt>
                <c:pt idx="238">
                  <c:v>20.80645972176271</c:v>
                </c:pt>
                <c:pt idx="239">
                  <c:v>20.554625928533333</c:v>
                </c:pt>
                <c:pt idx="240">
                  <c:v>20.554625928533333</c:v>
                </c:pt>
                <c:pt idx="241">
                  <c:v>20.554625928533333</c:v>
                </c:pt>
                <c:pt idx="242">
                  <c:v>20.554625928533333</c:v>
                </c:pt>
                <c:pt idx="243">
                  <c:v>20.276029931016396</c:v>
                </c:pt>
                <c:pt idx="244">
                  <c:v>20.276029931016396</c:v>
                </c:pt>
                <c:pt idx="245">
                  <c:v>20.276029931016396</c:v>
                </c:pt>
                <c:pt idx="246">
                  <c:v>20.276029931016396</c:v>
                </c:pt>
                <c:pt idx="247">
                  <c:v>20.029390385548389</c:v>
                </c:pt>
                <c:pt idx="248">
                  <c:v>20.029390385548389</c:v>
                </c:pt>
                <c:pt idx="249">
                  <c:v>20.029390385548389</c:v>
                </c:pt>
                <c:pt idx="250">
                  <c:v>20.029390385548389</c:v>
                </c:pt>
                <c:pt idx="251">
                  <c:v>19.779278222222221</c:v>
                </c:pt>
                <c:pt idx="252">
                  <c:v>19.779278222222221</c:v>
                </c:pt>
                <c:pt idx="253">
                  <c:v>19.779278222222221</c:v>
                </c:pt>
                <c:pt idx="254">
                  <c:v>19.779278222222221</c:v>
                </c:pt>
                <c:pt idx="255">
                  <c:v>19.804002320000002</c:v>
                </c:pt>
                <c:pt idx="256">
                  <c:v>19.804002320000002</c:v>
                </c:pt>
                <c:pt idx="257">
                  <c:v>19.804002320000002</c:v>
                </c:pt>
                <c:pt idx="258">
                  <c:v>19.49932536123077</c:v>
                </c:pt>
                <c:pt idx="259">
                  <c:v>19.49932536123077</c:v>
                </c:pt>
                <c:pt idx="260">
                  <c:v>19.49932536123077</c:v>
                </c:pt>
                <c:pt idx="261">
                  <c:v>19.49932536123077</c:v>
                </c:pt>
                <c:pt idx="262">
                  <c:v>19.49932536123077</c:v>
                </c:pt>
                <c:pt idx="263">
                  <c:v>19.49932536123077</c:v>
                </c:pt>
                <c:pt idx="264">
                  <c:v>19.49932536123077</c:v>
                </c:pt>
                <c:pt idx="265">
                  <c:v>19.49932536123077</c:v>
                </c:pt>
                <c:pt idx="266">
                  <c:v>19.49932536123077</c:v>
                </c:pt>
                <c:pt idx="267">
                  <c:v>19.49932536123077</c:v>
                </c:pt>
                <c:pt idx="268">
                  <c:v>19.49932536123077</c:v>
                </c:pt>
                <c:pt idx="269">
                  <c:v>19.49932536123077</c:v>
                </c:pt>
                <c:pt idx="270">
                  <c:v>19.49932536123077</c:v>
                </c:pt>
                <c:pt idx="271">
                  <c:v>12.664389284571428</c:v>
                </c:pt>
                <c:pt idx="272">
                  <c:v>12.664389284571428</c:v>
                </c:pt>
                <c:pt idx="273">
                  <c:v>12.664389284571428</c:v>
                </c:pt>
                <c:pt idx="274">
                  <c:v>12.664389284571428</c:v>
                </c:pt>
                <c:pt idx="275">
                  <c:v>12.664389284571428</c:v>
                </c:pt>
                <c:pt idx="276">
                  <c:v>12.664389284571428</c:v>
                </c:pt>
                <c:pt idx="277">
                  <c:v>13.384551576115943</c:v>
                </c:pt>
                <c:pt idx="278">
                  <c:v>13.384551576115943</c:v>
                </c:pt>
                <c:pt idx="279">
                  <c:v>13.384551576115943</c:v>
                </c:pt>
                <c:pt idx="280">
                  <c:v>13.384551576115943</c:v>
                </c:pt>
                <c:pt idx="281">
                  <c:v>13.384551576115943</c:v>
                </c:pt>
                <c:pt idx="282">
                  <c:v>13.384551576115943</c:v>
                </c:pt>
                <c:pt idx="283">
                  <c:v>13.384551576115943</c:v>
                </c:pt>
                <c:pt idx="284">
                  <c:v>14.115423728941177</c:v>
                </c:pt>
                <c:pt idx="285">
                  <c:v>14.115423728941177</c:v>
                </c:pt>
                <c:pt idx="286">
                  <c:v>14.115423728941177</c:v>
                </c:pt>
                <c:pt idx="287">
                  <c:v>14.115423728941177</c:v>
                </c:pt>
                <c:pt idx="288">
                  <c:v>14.115423728941177</c:v>
                </c:pt>
                <c:pt idx="289">
                  <c:v>14.115423728941177</c:v>
                </c:pt>
                <c:pt idx="290">
                  <c:v>14.878740632835822</c:v>
                </c:pt>
                <c:pt idx="291">
                  <c:v>14.878740632835822</c:v>
                </c:pt>
                <c:pt idx="292">
                  <c:v>14.878740632835822</c:v>
                </c:pt>
                <c:pt idx="293">
                  <c:v>14.878740632835822</c:v>
                </c:pt>
                <c:pt idx="294">
                  <c:v>14.878740632835822</c:v>
                </c:pt>
                <c:pt idx="295">
                  <c:v>14.878740632835822</c:v>
                </c:pt>
                <c:pt idx="296">
                  <c:v>18.125011316363636</c:v>
                </c:pt>
                <c:pt idx="297">
                  <c:v>18.125011316363636</c:v>
                </c:pt>
                <c:pt idx="298">
                  <c:v>18.125011316363636</c:v>
                </c:pt>
                <c:pt idx="299">
                  <c:v>18.125011316363636</c:v>
                </c:pt>
                <c:pt idx="300">
                  <c:v>18.125011316363636</c:v>
                </c:pt>
                <c:pt idx="301">
                  <c:v>19.718418904615383</c:v>
                </c:pt>
                <c:pt idx="302">
                  <c:v>19.718418904615383</c:v>
                </c:pt>
                <c:pt idx="303">
                  <c:v>19.718418904615383</c:v>
                </c:pt>
                <c:pt idx="304">
                  <c:v>19.718418904615383</c:v>
                </c:pt>
                <c:pt idx="305">
                  <c:v>19.804002320000002</c:v>
                </c:pt>
                <c:pt idx="306">
                  <c:v>19.804002320000002</c:v>
                </c:pt>
                <c:pt idx="307">
                  <c:v>19.804002320000002</c:v>
                </c:pt>
                <c:pt idx="308">
                  <c:v>19.804002320000002</c:v>
                </c:pt>
                <c:pt idx="309">
                  <c:v>19.779278222222221</c:v>
                </c:pt>
                <c:pt idx="310">
                  <c:v>20.029390385548389</c:v>
                </c:pt>
                <c:pt idx="311">
                  <c:v>20.029390385548389</c:v>
                </c:pt>
                <c:pt idx="312">
                  <c:v>20.276029931016396</c:v>
                </c:pt>
                <c:pt idx="313">
                  <c:v>20.276029931016396</c:v>
                </c:pt>
                <c:pt idx="314">
                  <c:v>20.554625928533333</c:v>
                </c:pt>
                <c:pt idx="315">
                  <c:v>20.80645972176271</c:v>
                </c:pt>
                <c:pt idx="316">
                  <c:v>21.091531025655172</c:v>
                </c:pt>
                <c:pt idx="317">
                  <c:v>21.091531025655172</c:v>
                </c:pt>
                <c:pt idx="318">
                  <c:v>21.091531025655172</c:v>
                </c:pt>
                <c:pt idx="319">
                  <c:v>21.679501737142857</c:v>
                </c:pt>
                <c:pt idx="320">
                  <c:v>21.679501737142857</c:v>
                </c:pt>
                <c:pt idx="321">
                  <c:v>21.374112655719298</c:v>
                </c:pt>
                <c:pt idx="322">
                  <c:v>21.374112655719298</c:v>
                </c:pt>
                <c:pt idx="323">
                  <c:v>21.091531025655172</c:v>
                </c:pt>
                <c:pt idx="324">
                  <c:v>20.80645972176271</c:v>
                </c:pt>
                <c:pt idx="325">
                  <c:v>20.80645972176271</c:v>
                </c:pt>
                <c:pt idx="326">
                  <c:v>20.554625928533333</c:v>
                </c:pt>
                <c:pt idx="327">
                  <c:v>20.554625928533333</c:v>
                </c:pt>
                <c:pt idx="328">
                  <c:v>20.554625928533333</c:v>
                </c:pt>
                <c:pt idx="329">
                  <c:v>20.276029931016396</c:v>
                </c:pt>
                <c:pt idx="330">
                  <c:v>20.276029931016396</c:v>
                </c:pt>
                <c:pt idx="331">
                  <c:v>20.029390385548389</c:v>
                </c:pt>
                <c:pt idx="332">
                  <c:v>20.029390385548389</c:v>
                </c:pt>
                <c:pt idx="333">
                  <c:v>19.779278222222221</c:v>
                </c:pt>
                <c:pt idx="334">
                  <c:v>19.804002320000002</c:v>
                </c:pt>
                <c:pt idx="335">
                  <c:v>19.804002320000002</c:v>
                </c:pt>
                <c:pt idx="336">
                  <c:v>19.718418904615383</c:v>
                </c:pt>
                <c:pt idx="337">
                  <c:v>19.718418904615383</c:v>
                </c:pt>
                <c:pt idx="338">
                  <c:v>18.125011316363636</c:v>
                </c:pt>
                <c:pt idx="339">
                  <c:v>21.799807566769228</c:v>
                </c:pt>
                <c:pt idx="340">
                  <c:v>21.799807566769228</c:v>
                </c:pt>
                <c:pt idx="341">
                  <c:v>21.831844830188679</c:v>
                </c:pt>
                <c:pt idx="342">
                  <c:v>21.831844830188679</c:v>
                </c:pt>
                <c:pt idx="343">
                  <c:v>21.831844830188679</c:v>
                </c:pt>
                <c:pt idx="344">
                  <c:v>21.862695528296292</c:v>
                </c:pt>
                <c:pt idx="345">
                  <c:v>21.862695528296292</c:v>
                </c:pt>
                <c:pt idx="346">
                  <c:v>21.862695528296292</c:v>
                </c:pt>
                <c:pt idx="347">
                  <c:v>21.931263692800002</c:v>
                </c:pt>
                <c:pt idx="348">
                  <c:v>21.931263692800002</c:v>
                </c:pt>
                <c:pt idx="349">
                  <c:v>21.931263692800002</c:v>
                </c:pt>
                <c:pt idx="350">
                  <c:v>21.679501737142857</c:v>
                </c:pt>
                <c:pt idx="351">
                  <c:v>21.679501737142857</c:v>
                </c:pt>
                <c:pt idx="352">
                  <c:v>21.374112655719298</c:v>
                </c:pt>
                <c:pt idx="353">
                  <c:v>21.374112655719298</c:v>
                </c:pt>
                <c:pt idx="354">
                  <c:v>21.374112655719298</c:v>
                </c:pt>
                <c:pt idx="355">
                  <c:v>21.374112655719298</c:v>
                </c:pt>
                <c:pt idx="356">
                  <c:v>21.091531025655172</c:v>
                </c:pt>
                <c:pt idx="357">
                  <c:v>21.091531025655172</c:v>
                </c:pt>
                <c:pt idx="358">
                  <c:v>21.091531025655172</c:v>
                </c:pt>
                <c:pt idx="359">
                  <c:v>20.80645972176271</c:v>
                </c:pt>
                <c:pt idx="360">
                  <c:v>20.80645972176271</c:v>
                </c:pt>
                <c:pt idx="361">
                  <c:v>20.80645972176271</c:v>
                </c:pt>
                <c:pt idx="362">
                  <c:v>20.80645972176271</c:v>
                </c:pt>
                <c:pt idx="363">
                  <c:v>20.554625928533333</c:v>
                </c:pt>
                <c:pt idx="364">
                  <c:v>20.554625928533333</c:v>
                </c:pt>
                <c:pt idx="365">
                  <c:v>20.554625928533333</c:v>
                </c:pt>
                <c:pt idx="366">
                  <c:v>20.276029931016396</c:v>
                </c:pt>
                <c:pt idx="367">
                  <c:v>20.276029931016396</c:v>
                </c:pt>
                <c:pt idx="368">
                  <c:v>20.276029931016396</c:v>
                </c:pt>
                <c:pt idx="369">
                  <c:v>20.276029931016396</c:v>
                </c:pt>
                <c:pt idx="370">
                  <c:v>20.029390385548389</c:v>
                </c:pt>
                <c:pt idx="371">
                  <c:v>14.115423728941177</c:v>
                </c:pt>
                <c:pt idx="372">
                  <c:v>14.115423728941177</c:v>
                </c:pt>
                <c:pt idx="373">
                  <c:v>14.115423728941177</c:v>
                </c:pt>
                <c:pt idx="374">
                  <c:v>14.115423728941177</c:v>
                </c:pt>
                <c:pt idx="375">
                  <c:v>14.115423728941177</c:v>
                </c:pt>
                <c:pt idx="376">
                  <c:v>14.115423728941177</c:v>
                </c:pt>
                <c:pt idx="377">
                  <c:v>14.115423728941177</c:v>
                </c:pt>
                <c:pt idx="378">
                  <c:v>14.878740632835822</c:v>
                </c:pt>
                <c:pt idx="379">
                  <c:v>14.878740632835822</c:v>
                </c:pt>
                <c:pt idx="380">
                  <c:v>14.878740632835822</c:v>
                </c:pt>
                <c:pt idx="381">
                  <c:v>14.878740632835822</c:v>
                </c:pt>
                <c:pt idx="382">
                  <c:v>14.878740632835822</c:v>
                </c:pt>
                <c:pt idx="383">
                  <c:v>14.878740632835822</c:v>
                </c:pt>
                <c:pt idx="384">
                  <c:v>14.878740632835822</c:v>
                </c:pt>
                <c:pt idx="385">
                  <c:v>18.125011316363636</c:v>
                </c:pt>
                <c:pt idx="386">
                  <c:v>18.125011316363636</c:v>
                </c:pt>
                <c:pt idx="387">
                  <c:v>18.125011316363636</c:v>
                </c:pt>
                <c:pt idx="388">
                  <c:v>18.125011316363636</c:v>
                </c:pt>
                <c:pt idx="389">
                  <c:v>18.125011316363636</c:v>
                </c:pt>
                <c:pt idx="390">
                  <c:v>18.125011316363636</c:v>
                </c:pt>
                <c:pt idx="391">
                  <c:v>18.125011316363636</c:v>
                </c:pt>
                <c:pt idx="392">
                  <c:v>19.718418904615383</c:v>
                </c:pt>
                <c:pt idx="393">
                  <c:v>19.718418904615383</c:v>
                </c:pt>
                <c:pt idx="394">
                  <c:v>19.718418904615383</c:v>
                </c:pt>
                <c:pt idx="395">
                  <c:v>19.718418904615383</c:v>
                </c:pt>
                <c:pt idx="396">
                  <c:v>19.718418904615383</c:v>
                </c:pt>
                <c:pt idx="397">
                  <c:v>19.804002320000002</c:v>
                </c:pt>
                <c:pt idx="398">
                  <c:v>19.804002320000002</c:v>
                </c:pt>
                <c:pt idx="399">
                  <c:v>19.804002320000002</c:v>
                </c:pt>
                <c:pt idx="400">
                  <c:v>19.779278222222221</c:v>
                </c:pt>
                <c:pt idx="401">
                  <c:v>20.098298838709677</c:v>
                </c:pt>
                <c:pt idx="402">
                  <c:v>20.098298838709677</c:v>
                </c:pt>
                <c:pt idx="403">
                  <c:v>20.276029931016396</c:v>
                </c:pt>
                <c:pt idx="404">
                  <c:v>20.554625928533333</c:v>
                </c:pt>
                <c:pt idx="405">
                  <c:v>20.554625928533333</c:v>
                </c:pt>
                <c:pt idx="406">
                  <c:v>20.80645972176271</c:v>
                </c:pt>
                <c:pt idx="407">
                  <c:v>20.80645972176271</c:v>
                </c:pt>
                <c:pt idx="408">
                  <c:v>21.091531025655172</c:v>
                </c:pt>
                <c:pt idx="409">
                  <c:v>21.374112655719298</c:v>
                </c:pt>
                <c:pt idx="410">
                  <c:v>21.374112655719298</c:v>
                </c:pt>
                <c:pt idx="411">
                  <c:v>21.679501737142857</c:v>
                </c:pt>
                <c:pt idx="412">
                  <c:v>21.931263692800002</c:v>
                </c:pt>
                <c:pt idx="413">
                  <c:v>21.862695528296292</c:v>
                </c:pt>
                <c:pt idx="414">
                  <c:v>21.862695528296292</c:v>
                </c:pt>
                <c:pt idx="415">
                  <c:v>21.831844830188679</c:v>
                </c:pt>
                <c:pt idx="416">
                  <c:v>21.799807566769228</c:v>
                </c:pt>
                <c:pt idx="417">
                  <c:v>21.766513940078429</c:v>
                </c:pt>
                <c:pt idx="418">
                  <c:v>21.731888568319999</c:v>
                </c:pt>
                <c:pt idx="419">
                  <c:v>19.718418904615383</c:v>
                </c:pt>
                <c:pt idx="420">
                  <c:v>19.779278222222221</c:v>
                </c:pt>
                <c:pt idx="421">
                  <c:v>20.029390385548389</c:v>
                </c:pt>
                <c:pt idx="422">
                  <c:v>20.276029931016396</c:v>
                </c:pt>
                <c:pt idx="423">
                  <c:v>20.80645972176271</c:v>
                </c:pt>
                <c:pt idx="424">
                  <c:v>21.091531025655172</c:v>
                </c:pt>
                <c:pt idx="425">
                  <c:v>20.914516795534883</c:v>
                </c:pt>
                <c:pt idx="426">
                  <c:v>21.393986571636365</c:v>
                </c:pt>
                <c:pt idx="427">
                  <c:v>21.852146579911111</c:v>
                </c:pt>
                <c:pt idx="428">
                  <c:v>21.826003533913042</c:v>
                </c:pt>
                <c:pt idx="429">
                  <c:v>21.800972957957448</c:v>
                </c:pt>
                <c:pt idx="430">
                  <c:v>21.800972957957448</c:v>
                </c:pt>
                <c:pt idx="431">
                  <c:v>21.776985322666665</c:v>
                </c:pt>
                <c:pt idx="432">
                  <c:v>21.753976774530614</c:v>
                </c:pt>
                <c:pt idx="433">
                  <c:v>21.731888568319999</c:v>
                </c:pt>
                <c:pt idx="434">
                  <c:v>21.731888568319999</c:v>
                </c:pt>
                <c:pt idx="435">
                  <c:v>21.766513940078429</c:v>
                </c:pt>
                <c:pt idx="436">
                  <c:v>21.766513940078429</c:v>
                </c:pt>
                <c:pt idx="437">
                  <c:v>21.799807566769228</c:v>
                </c:pt>
                <c:pt idx="438">
                  <c:v>21.799807566769228</c:v>
                </c:pt>
                <c:pt idx="439">
                  <c:v>21.799807566769228</c:v>
                </c:pt>
                <c:pt idx="440">
                  <c:v>21.831844830188679</c:v>
                </c:pt>
                <c:pt idx="441">
                  <c:v>21.862695528296292</c:v>
                </c:pt>
                <c:pt idx="442">
                  <c:v>21.862695528296292</c:v>
                </c:pt>
                <c:pt idx="443">
                  <c:v>21.931263692800002</c:v>
                </c:pt>
                <c:pt idx="444">
                  <c:v>21.679501737142857</c:v>
                </c:pt>
                <c:pt idx="445">
                  <c:v>21.679501737142857</c:v>
                </c:pt>
                <c:pt idx="446">
                  <c:v>21.374112655719298</c:v>
                </c:pt>
                <c:pt idx="447">
                  <c:v>21.374112655719298</c:v>
                </c:pt>
                <c:pt idx="448">
                  <c:v>21.091531025655172</c:v>
                </c:pt>
                <c:pt idx="449">
                  <c:v>21.091531025655172</c:v>
                </c:pt>
                <c:pt idx="450">
                  <c:v>20.80645972176271</c:v>
                </c:pt>
                <c:pt idx="451">
                  <c:v>20.80645972176271</c:v>
                </c:pt>
                <c:pt idx="452">
                  <c:v>20.554625928533333</c:v>
                </c:pt>
                <c:pt idx="453">
                  <c:v>20.554625928533333</c:v>
                </c:pt>
                <c:pt idx="454">
                  <c:v>20.276029931016396</c:v>
                </c:pt>
                <c:pt idx="455">
                  <c:v>20.276029931016396</c:v>
                </c:pt>
                <c:pt idx="456">
                  <c:v>20.029390385548389</c:v>
                </c:pt>
                <c:pt idx="457">
                  <c:v>20.029390385548389</c:v>
                </c:pt>
                <c:pt idx="458">
                  <c:v>19.779278222222221</c:v>
                </c:pt>
                <c:pt idx="459">
                  <c:v>19.779278222222221</c:v>
                </c:pt>
                <c:pt idx="460">
                  <c:v>19.804002320000002</c:v>
                </c:pt>
                <c:pt idx="461">
                  <c:v>19.804002320000002</c:v>
                </c:pt>
                <c:pt idx="462">
                  <c:v>19.804002320000002</c:v>
                </c:pt>
                <c:pt idx="463">
                  <c:v>19.804002320000002</c:v>
                </c:pt>
                <c:pt idx="464">
                  <c:v>19.804002320000002</c:v>
                </c:pt>
                <c:pt idx="465">
                  <c:v>19.804002320000002</c:v>
                </c:pt>
                <c:pt idx="466">
                  <c:v>19.804002320000002</c:v>
                </c:pt>
                <c:pt idx="467">
                  <c:v>19.779278222222221</c:v>
                </c:pt>
                <c:pt idx="468">
                  <c:v>19.779278222222221</c:v>
                </c:pt>
                <c:pt idx="469">
                  <c:v>19.779278222222221</c:v>
                </c:pt>
                <c:pt idx="470">
                  <c:v>19.779278222222221</c:v>
                </c:pt>
                <c:pt idx="471">
                  <c:v>19.779278222222221</c:v>
                </c:pt>
                <c:pt idx="472">
                  <c:v>19.779278222222221</c:v>
                </c:pt>
                <c:pt idx="473">
                  <c:v>19.779278222222221</c:v>
                </c:pt>
                <c:pt idx="474">
                  <c:v>19.779278222222221</c:v>
                </c:pt>
                <c:pt idx="475">
                  <c:v>19.779278222222221</c:v>
                </c:pt>
                <c:pt idx="476">
                  <c:v>19.779278222222221</c:v>
                </c:pt>
                <c:pt idx="477">
                  <c:v>20.029390385548389</c:v>
                </c:pt>
                <c:pt idx="478">
                  <c:v>20.029390385548389</c:v>
                </c:pt>
                <c:pt idx="479">
                  <c:v>20.029390385548389</c:v>
                </c:pt>
                <c:pt idx="480">
                  <c:v>20.029390385548389</c:v>
                </c:pt>
                <c:pt idx="481">
                  <c:v>20.029390385548389</c:v>
                </c:pt>
                <c:pt idx="482">
                  <c:v>20.276029931016396</c:v>
                </c:pt>
                <c:pt idx="483">
                  <c:v>20.276029931016396</c:v>
                </c:pt>
                <c:pt idx="484">
                  <c:v>20.276029931016396</c:v>
                </c:pt>
                <c:pt idx="485">
                  <c:v>20.276029931016396</c:v>
                </c:pt>
                <c:pt idx="486">
                  <c:v>20.276029931016396</c:v>
                </c:pt>
                <c:pt idx="487">
                  <c:v>20.554625928533333</c:v>
                </c:pt>
                <c:pt idx="488">
                  <c:v>20.554625928533333</c:v>
                </c:pt>
                <c:pt idx="489">
                  <c:v>20.554625928533333</c:v>
                </c:pt>
                <c:pt idx="490">
                  <c:v>20.554625928533333</c:v>
                </c:pt>
                <c:pt idx="491">
                  <c:v>20.554625928533333</c:v>
                </c:pt>
                <c:pt idx="492">
                  <c:v>20.80645972176271</c:v>
                </c:pt>
                <c:pt idx="493">
                  <c:v>20.80645972176271</c:v>
                </c:pt>
                <c:pt idx="494">
                  <c:v>20.80645972176271</c:v>
                </c:pt>
                <c:pt idx="495">
                  <c:v>20.80645972176271</c:v>
                </c:pt>
                <c:pt idx="496">
                  <c:v>20.80645972176271</c:v>
                </c:pt>
                <c:pt idx="497">
                  <c:v>20.80645972176271</c:v>
                </c:pt>
                <c:pt idx="498">
                  <c:v>20.80645972176271</c:v>
                </c:pt>
                <c:pt idx="499">
                  <c:v>21.091531025655172</c:v>
                </c:pt>
                <c:pt idx="500">
                  <c:v>21.091531025655172</c:v>
                </c:pt>
                <c:pt idx="501">
                  <c:v>21.091531025655172</c:v>
                </c:pt>
                <c:pt idx="502">
                  <c:v>21.091531025655172</c:v>
                </c:pt>
                <c:pt idx="503">
                  <c:v>21.374112655719298</c:v>
                </c:pt>
                <c:pt idx="504">
                  <c:v>21.374112655719298</c:v>
                </c:pt>
                <c:pt idx="505">
                  <c:v>21.374112655719298</c:v>
                </c:pt>
                <c:pt idx="506">
                  <c:v>21.374112655719298</c:v>
                </c:pt>
                <c:pt idx="507">
                  <c:v>21.374112655719298</c:v>
                </c:pt>
                <c:pt idx="508">
                  <c:v>21.374112655719298</c:v>
                </c:pt>
                <c:pt idx="509">
                  <c:v>21.679501737142857</c:v>
                </c:pt>
                <c:pt idx="510">
                  <c:v>21.679501737142857</c:v>
                </c:pt>
                <c:pt idx="511">
                  <c:v>21.679501737142857</c:v>
                </c:pt>
                <c:pt idx="512">
                  <c:v>21.679501737142857</c:v>
                </c:pt>
                <c:pt idx="513">
                  <c:v>21.679501737142857</c:v>
                </c:pt>
                <c:pt idx="514">
                  <c:v>21.679501737142857</c:v>
                </c:pt>
                <c:pt idx="515">
                  <c:v>21.931263692800002</c:v>
                </c:pt>
                <c:pt idx="516">
                  <c:v>21.931263692800002</c:v>
                </c:pt>
                <c:pt idx="517">
                  <c:v>21.931263692800002</c:v>
                </c:pt>
                <c:pt idx="518">
                  <c:v>21.931263692800002</c:v>
                </c:pt>
                <c:pt idx="519">
                  <c:v>21.931263692800002</c:v>
                </c:pt>
                <c:pt idx="520">
                  <c:v>21.862695528296292</c:v>
                </c:pt>
                <c:pt idx="521">
                  <c:v>21.862695528296292</c:v>
                </c:pt>
                <c:pt idx="522">
                  <c:v>21.862695528296292</c:v>
                </c:pt>
                <c:pt idx="523">
                  <c:v>21.862695528296292</c:v>
                </c:pt>
                <c:pt idx="524">
                  <c:v>21.862695528296292</c:v>
                </c:pt>
                <c:pt idx="525">
                  <c:v>21.831844830188679</c:v>
                </c:pt>
                <c:pt idx="526">
                  <c:v>21.831844830188679</c:v>
                </c:pt>
                <c:pt idx="527">
                  <c:v>21.831844830188679</c:v>
                </c:pt>
                <c:pt idx="528">
                  <c:v>21.831844830188679</c:v>
                </c:pt>
                <c:pt idx="529">
                  <c:v>21.831844830188679</c:v>
                </c:pt>
                <c:pt idx="530">
                  <c:v>21.831844830188679</c:v>
                </c:pt>
                <c:pt idx="531">
                  <c:v>21.799807566769228</c:v>
                </c:pt>
                <c:pt idx="532">
                  <c:v>21.799807566769228</c:v>
                </c:pt>
                <c:pt idx="533">
                  <c:v>21.799807566769228</c:v>
                </c:pt>
                <c:pt idx="534">
                  <c:v>21.799807566769228</c:v>
                </c:pt>
                <c:pt idx="535">
                  <c:v>21.799807566769228</c:v>
                </c:pt>
                <c:pt idx="536">
                  <c:v>21.766513940078429</c:v>
                </c:pt>
                <c:pt idx="537">
                  <c:v>21.766513940078429</c:v>
                </c:pt>
                <c:pt idx="538">
                  <c:v>21.766513940078429</c:v>
                </c:pt>
                <c:pt idx="539">
                  <c:v>21.799807566769228</c:v>
                </c:pt>
                <c:pt idx="540">
                  <c:v>21.831844830188679</c:v>
                </c:pt>
                <c:pt idx="541">
                  <c:v>21.862695528296292</c:v>
                </c:pt>
                <c:pt idx="542">
                  <c:v>21.862695528296292</c:v>
                </c:pt>
                <c:pt idx="543">
                  <c:v>21.862695528296292</c:v>
                </c:pt>
                <c:pt idx="544">
                  <c:v>21.862695528296292</c:v>
                </c:pt>
                <c:pt idx="545">
                  <c:v>21.931263692800002</c:v>
                </c:pt>
                <c:pt idx="546">
                  <c:v>21.679501737142857</c:v>
                </c:pt>
                <c:pt idx="547">
                  <c:v>21.374112655719298</c:v>
                </c:pt>
                <c:pt idx="548">
                  <c:v>21.091531025655172</c:v>
                </c:pt>
                <c:pt idx="549">
                  <c:v>21.091531025655172</c:v>
                </c:pt>
                <c:pt idx="550">
                  <c:v>20.80645972176271</c:v>
                </c:pt>
                <c:pt idx="551">
                  <c:v>20.80645972176271</c:v>
                </c:pt>
                <c:pt idx="552">
                  <c:v>20.554625928533333</c:v>
                </c:pt>
                <c:pt idx="553">
                  <c:v>20.554625928533333</c:v>
                </c:pt>
                <c:pt idx="554">
                  <c:v>20.276029931016396</c:v>
                </c:pt>
                <c:pt idx="555">
                  <c:v>20.276029931016396</c:v>
                </c:pt>
                <c:pt idx="556">
                  <c:v>20.029390385548389</c:v>
                </c:pt>
                <c:pt idx="557">
                  <c:v>20.029390385548389</c:v>
                </c:pt>
                <c:pt idx="558">
                  <c:v>19.779278222222221</c:v>
                </c:pt>
                <c:pt idx="559">
                  <c:v>19.779278222222221</c:v>
                </c:pt>
                <c:pt idx="560">
                  <c:v>19.779278222222221</c:v>
                </c:pt>
                <c:pt idx="561">
                  <c:v>19.779278222222221</c:v>
                </c:pt>
                <c:pt idx="562">
                  <c:v>19.779278222222221</c:v>
                </c:pt>
                <c:pt idx="563">
                  <c:v>21.753976774530614</c:v>
                </c:pt>
                <c:pt idx="564">
                  <c:v>21.753976774530614</c:v>
                </c:pt>
                <c:pt idx="565">
                  <c:v>21.753976774530614</c:v>
                </c:pt>
                <c:pt idx="566">
                  <c:v>21.753976774530614</c:v>
                </c:pt>
                <c:pt idx="567">
                  <c:v>21.753976774530614</c:v>
                </c:pt>
                <c:pt idx="568">
                  <c:v>21.753976774530614</c:v>
                </c:pt>
                <c:pt idx="569">
                  <c:v>21.753976774530614</c:v>
                </c:pt>
                <c:pt idx="570">
                  <c:v>21.776985322666665</c:v>
                </c:pt>
                <c:pt idx="571">
                  <c:v>21.776985322666665</c:v>
                </c:pt>
                <c:pt idx="572">
                  <c:v>21.776985322666665</c:v>
                </c:pt>
                <c:pt idx="573">
                  <c:v>21.776985322666665</c:v>
                </c:pt>
                <c:pt idx="574">
                  <c:v>21.776985322666665</c:v>
                </c:pt>
                <c:pt idx="575">
                  <c:v>21.776985322666665</c:v>
                </c:pt>
                <c:pt idx="576">
                  <c:v>21.776985322666665</c:v>
                </c:pt>
                <c:pt idx="577">
                  <c:v>21.776985322666665</c:v>
                </c:pt>
                <c:pt idx="578">
                  <c:v>21.776985322666665</c:v>
                </c:pt>
                <c:pt idx="579">
                  <c:v>21.800972957957448</c:v>
                </c:pt>
                <c:pt idx="580">
                  <c:v>21.800972957957448</c:v>
                </c:pt>
                <c:pt idx="581">
                  <c:v>20.554625928533333</c:v>
                </c:pt>
                <c:pt idx="582">
                  <c:v>20.554625928533333</c:v>
                </c:pt>
                <c:pt idx="583">
                  <c:v>20.554625928533333</c:v>
                </c:pt>
                <c:pt idx="584">
                  <c:v>20.80645972176271</c:v>
                </c:pt>
                <c:pt idx="585">
                  <c:v>20.80645972176271</c:v>
                </c:pt>
                <c:pt idx="586">
                  <c:v>21.091531025655172</c:v>
                </c:pt>
                <c:pt idx="587">
                  <c:v>21.374112655719298</c:v>
                </c:pt>
                <c:pt idx="588">
                  <c:v>21.679501737142857</c:v>
                </c:pt>
                <c:pt idx="589">
                  <c:v>21.679501737142857</c:v>
                </c:pt>
                <c:pt idx="590">
                  <c:v>21.931263692800002</c:v>
                </c:pt>
                <c:pt idx="591">
                  <c:v>21.862695528296292</c:v>
                </c:pt>
                <c:pt idx="592">
                  <c:v>21.862695528296292</c:v>
                </c:pt>
                <c:pt idx="593">
                  <c:v>22.275199217509432</c:v>
                </c:pt>
                <c:pt idx="594">
                  <c:v>22.703568433230767</c:v>
                </c:pt>
                <c:pt idx="595">
                  <c:v>22.703568433230767</c:v>
                </c:pt>
                <c:pt idx="596">
                  <c:v>23.148736441725486</c:v>
                </c:pt>
                <c:pt idx="597">
                  <c:v>23.611711170559996</c:v>
                </c:pt>
                <c:pt idx="598">
                  <c:v>19.804002320000002</c:v>
                </c:pt>
                <c:pt idx="599">
                  <c:v>19.779278222222221</c:v>
                </c:pt>
                <c:pt idx="600">
                  <c:v>20.029390385548389</c:v>
                </c:pt>
                <c:pt idx="601">
                  <c:v>20.276029931016396</c:v>
                </c:pt>
                <c:pt idx="602">
                  <c:v>20.80645972176271</c:v>
                </c:pt>
                <c:pt idx="603">
                  <c:v>21.374112655719298</c:v>
                </c:pt>
                <c:pt idx="604">
                  <c:v>21.931263692800002</c:v>
                </c:pt>
                <c:pt idx="605">
                  <c:v>21.862695528296292</c:v>
                </c:pt>
                <c:pt idx="606">
                  <c:v>21.831844830188679</c:v>
                </c:pt>
                <c:pt idx="607">
                  <c:v>21.766513940078429</c:v>
                </c:pt>
                <c:pt idx="608">
                  <c:v>21.731888568319999</c:v>
                </c:pt>
                <c:pt idx="609">
                  <c:v>21.753976774530614</c:v>
                </c:pt>
                <c:pt idx="610">
                  <c:v>21.776985322666665</c:v>
                </c:pt>
                <c:pt idx="611">
                  <c:v>21.800972957957448</c:v>
                </c:pt>
                <c:pt idx="612">
                  <c:v>21.852146579911111</c:v>
                </c:pt>
                <c:pt idx="613">
                  <c:v>21.393986571636365</c:v>
                </c:pt>
                <c:pt idx="614">
                  <c:v>20.412215125333333</c:v>
                </c:pt>
                <c:pt idx="615">
                  <c:v>19.332266534399999</c:v>
                </c:pt>
                <c:pt idx="616">
                  <c:v>18.956032588108105</c:v>
                </c:pt>
                <c:pt idx="617">
                  <c:v>18.764717598117649</c:v>
                </c:pt>
                <c:pt idx="618">
                  <c:v>17.868105463999999</c:v>
                </c:pt>
                <c:pt idx="619">
                  <c:v>17.868105463999999</c:v>
                </c:pt>
                <c:pt idx="620">
                  <c:v>17.868105463999999</c:v>
                </c:pt>
                <c:pt idx="621">
                  <c:v>17.868105463999999</c:v>
                </c:pt>
                <c:pt idx="622">
                  <c:v>17.868105463999999</c:v>
                </c:pt>
                <c:pt idx="623">
                  <c:v>17.868105463999999</c:v>
                </c:pt>
                <c:pt idx="624">
                  <c:v>17.868105463999999</c:v>
                </c:pt>
                <c:pt idx="625">
                  <c:v>17.868105463999999</c:v>
                </c:pt>
                <c:pt idx="626">
                  <c:v>17.868105463999999</c:v>
                </c:pt>
                <c:pt idx="627">
                  <c:v>17.868105463999999</c:v>
                </c:pt>
                <c:pt idx="628">
                  <c:v>17.868105463999999</c:v>
                </c:pt>
                <c:pt idx="629">
                  <c:v>17.868105463999999</c:v>
                </c:pt>
                <c:pt idx="630">
                  <c:v>17.868105463999999</c:v>
                </c:pt>
                <c:pt idx="631">
                  <c:v>17.868105463999999</c:v>
                </c:pt>
                <c:pt idx="632">
                  <c:v>17.868105463999999</c:v>
                </c:pt>
                <c:pt idx="633">
                  <c:v>17.868105463999999</c:v>
                </c:pt>
                <c:pt idx="634">
                  <c:v>17.868105463999999</c:v>
                </c:pt>
                <c:pt idx="635">
                  <c:v>17.868105463999999</c:v>
                </c:pt>
                <c:pt idx="636">
                  <c:v>17.868105463999999</c:v>
                </c:pt>
                <c:pt idx="637">
                  <c:v>17.868105463999999</c:v>
                </c:pt>
                <c:pt idx="638">
                  <c:v>17.868105463999999</c:v>
                </c:pt>
                <c:pt idx="639">
                  <c:v>17.868105463999999</c:v>
                </c:pt>
                <c:pt idx="640">
                  <c:v>17.868105463999999</c:v>
                </c:pt>
                <c:pt idx="641">
                  <c:v>17.868105463999999</c:v>
                </c:pt>
                <c:pt idx="642">
                  <c:v>17.868105463999999</c:v>
                </c:pt>
                <c:pt idx="643">
                  <c:v>17.868105463999999</c:v>
                </c:pt>
                <c:pt idx="644">
                  <c:v>17.868105463999999</c:v>
                </c:pt>
                <c:pt idx="645">
                  <c:v>17.868105463999999</c:v>
                </c:pt>
                <c:pt idx="646">
                  <c:v>17.868105463999999</c:v>
                </c:pt>
                <c:pt idx="647">
                  <c:v>17.868105463999999</c:v>
                </c:pt>
                <c:pt idx="648">
                  <c:v>17.868105463999999</c:v>
                </c:pt>
                <c:pt idx="649">
                  <c:v>17.868105463999999</c:v>
                </c:pt>
                <c:pt idx="650">
                  <c:v>17.868105463999999</c:v>
                </c:pt>
                <c:pt idx="651">
                  <c:v>17.868105463999999</c:v>
                </c:pt>
                <c:pt idx="652">
                  <c:v>17.868105463999999</c:v>
                </c:pt>
                <c:pt idx="653">
                  <c:v>17.868105463999999</c:v>
                </c:pt>
                <c:pt idx="654">
                  <c:v>17.868105463999999</c:v>
                </c:pt>
                <c:pt idx="655">
                  <c:v>17.868105463999999</c:v>
                </c:pt>
                <c:pt idx="656">
                  <c:v>17.868105463999999</c:v>
                </c:pt>
                <c:pt idx="657">
                  <c:v>17.868105463999999</c:v>
                </c:pt>
                <c:pt idx="658">
                  <c:v>17.868105463999999</c:v>
                </c:pt>
                <c:pt idx="659">
                  <c:v>17.868105463999999</c:v>
                </c:pt>
                <c:pt idx="660">
                  <c:v>17.868105463999999</c:v>
                </c:pt>
                <c:pt idx="661">
                  <c:v>17.868105463999999</c:v>
                </c:pt>
                <c:pt idx="662">
                  <c:v>17.868105463999999</c:v>
                </c:pt>
                <c:pt idx="663">
                  <c:v>17.868105463999999</c:v>
                </c:pt>
                <c:pt idx="664">
                  <c:v>17.868105463999999</c:v>
                </c:pt>
                <c:pt idx="665">
                  <c:v>17.868105463999999</c:v>
                </c:pt>
                <c:pt idx="666">
                  <c:v>17.868105463999999</c:v>
                </c:pt>
                <c:pt idx="667">
                  <c:v>17.868105463999999</c:v>
                </c:pt>
                <c:pt idx="668">
                  <c:v>17.868105463999999</c:v>
                </c:pt>
                <c:pt idx="669">
                  <c:v>17.868105463999999</c:v>
                </c:pt>
                <c:pt idx="670">
                  <c:v>18.764717598117649</c:v>
                </c:pt>
                <c:pt idx="671">
                  <c:v>19.067224206222225</c:v>
                </c:pt>
                <c:pt idx="672">
                  <c:v>18.869431423999998</c:v>
                </c:pt>
                <c:pt idx="673">
                  <c:v>19.332266534399999</c:v>
                </c:pt>
                <c:pt idx="674">
                  <c:v>19.885410934634141</c:v>
                </c:pt>
                <c:pt idx="675">
                  <c:v>20.412215125333333</c:v>
                </c:pt>
                <c:pt idx="676">
                  <c:v>21.393986571636365</c:v>
                </c:pt>
                <c:pt idx="677">
                  <c:v>21.826003533913042</c:v>
                </c:pt>
                <c:pt idx="678">
                  <c:v>21.800972957957448</c:v>
                </c:pt>
                <c:pt idx="679">
                  <c:v>21.753976774530614</c:v>
                </c:pt>
                <c:pt idx="680">
                  <c:v>21.731888568319999</c:v>
                </c:pt>
                <c:pt idx="681">
                  <c:v>21.731888568319999</c:v>
                </c:pt>
                <c:pt idx="682">
                  <c:v>21.766513940078429</c:v>
                </c:pt>
                <c:pt idx="683">
                  <c:v>21.800972957957448</c:v>
                </c:pt>
                <c:pt idx="684">
                  <c:v>21.826003533913042</c:v>
                </c:pt>
                <c:pt idx="685">
                  <c:v>20.412215125333333</c:v>
                </c:pt>
                <c:pt idx="686">
                  <c:v>18.869431423999998</c:v>
                </c:pt>
                <c:pt idx="687">
                  <c:v>18.764717598117649</c:v>
                </c:pt>
                <c:pt idx="688">
                  <c:v>18.757537221485716</c:v>
                </c:pt>
                <c:pt idx="689">
                  <c:v>19.067224206222225</c:v>
                </c:pt>
                <c:pt idx="690">
                  <c:v>18.869431423999998</c:v>
                </c:pt>
                <c:pt idx="691">
                  <c:v>18.769013549948713</c:v>
                </c:pt>
                <c:pt idx="692">
                  <c:v>19.885410934634141</c:v>
                </c:pt>
                <c:pt idx="693">
                  <c:v>20.914516795534883</c:v>
                </c:pt>
                <c:pt idx="694">
                  <c:v>21.852146579911111</c:v>
                </c:pt>
                <c:pt idx="695">
                  <c:v>21.826003533913042</c:v>
                </c:pt>
                <c:pt idx="696">
                  <c:v>18.810093589333334</c:v>
                </c:pt>
                <c:pt idx="697">
                  <c:v>21.753976774530614</c:v>
                </c:pt>
                <c:pt idx="698">
                  <c:v>21.731888568319999</c:v>
                </c:pt>
                <c:pt idx="699">
                  <c:v>21.766513940078429</c:v>
                </c:pt>
                <c:pt idx="700">
                  <c:v>21.799807566769228</c:v>
                </c:pt>
                <c:pt idx="701">
                  <c:v>21.831844830188679</c:v>
                </c:pt>
                <c:pt idx="702">
                  <c:v>21.862695528296292</c:v>
                </c:pt>
                <c:pt idx="703">
                  <c:v>21.931263692800002</c:v>
                </c:pt>
                <c:pt idx="704">
                  <c:v>21.679501737142857</c:v>
                </c:pt>
                <c:pt idx="705">
                  <c:v>21.091531025655172</c:v>
                </c:pt>
                <c:pt idx="706">
                  <c:v>20.80645972176271</c:v>
                </c:pt>
                <c:pt idx="707">
                  <c:v>20.554625928533333</c:v>
                </c:pt>
                <c:pt idx="708">
                  <c:v>20.276029931016396</c:v>
                </c:pt>
                <c:pt idx="709">
                  <c:v>21.800972957957448</c:v>
                </c:pt>
                <c:pt idx="710">
                  <c:v>21.776985322666665</c:v>
                </c:pt>
                <c:pt idx="711">
                  <c:v>21.776985322666665</c:v>
                </c:pt>
                <c:pt idx="712">
                  <c:v>21.753976774530614</c:v>
                </c:pt>
                <c:pt idx="713">
                  <c:v>21.731888568319999</c:v>
                </c:pt>
                <c:pt idx="714">
                  <c:v>21.766513940078429</c:v>
                </c:pt>
                <c:pt idx="715">
                  <c:v>21.799807566769228</c:v>
                </c:pt>
                <c:pt idx="716">
                  <c:v>21.831844830188679</c:v>
                </c:pt>
                <c:pt idx="717">
                  <c:v>21.831844830188679</c:v>
                </c:pt>
                <c:pt idx="718">
                  <c:v>21.831844830188679</c:v>
                </c:pt>
                <c:pt idx="719">
                  <c:v>21.931263692800002</c:v>
                </c:pt>
                <c:pt idx="720">
                  <c:v>21.374112655719298</c:v>
                </c:pt>
                <c:pt idx="721">
                  <c:v>21.091531025655172</c:v>
                </c:pt>
                <c:pt idx="722">
                  <c:v>20.80645972176271</c:v>
                </c:pt>
                <c:pt idx="723">
                  <c:v>20.554625928533333</c:v>
                </c:pt>
                <c:pt idx="724">
                  <c:v>20.029390385548389</c:v>
                </c:pt>
                <c:pt idx="725">
                  <c:v>19.779278222222221</c:v>
                </c:pt>
                <c:pt idx="726">
                  <c:v>19.804002320000002</c:v>
                </c:pt>
                <c:pt idx="727">
                  <c:v>19.718418904615383</c:v>
                </c:pt>
                <c:pt idx="728">
                  <c:v>21.799807566769228</c:v>
                </c:pt>
                <c:pt idx="729">
                  <c:v>21.799807566769228</c:v>
                </c:pt>
                <c:pt idx="730">
                  <c:v>21.831844830188679</c:v>
                </c:pt>
                <c:pt idx="731">
                  <c:v>21.831844830188679</c:v>
                </c:pt>
                <c:pt idx="732">
                  <c:v>21.862695528296292</c:v>
                </c:pt>
                <c:pt idx="733">
                  <c:v>21.931263692800002</c:v>
                </c:pt>
                <c:pt idx="734">
                  <c:v>21.679501737142857</c:v>
                </c:pt>
                <c:pt idx="735">
                  <c:v>21.374112655719298</c:v>
                </c:pt>
                <c:pt idx="736">
                  <c:v>21.091531025655172</c:v>
                </c:pt>
                <c:pt idx="737">
                  <c:v>21.091531025655172</c:v>
                </c:pt>
                <c:pt idx="738">
                  <c:v>21.091531025655172</c:v>
                </c:pt>
                <c:pt idx="739">
                  <c:v>20.80645972176271</c:v>
                </c:pt>
                <c:pt idx="740">
                  <c:v>20.80645972176271</c:v>
                </c:pt>
                <c:pt idx="741">
                  <c:v>20.554625928533333</c:v>
                </c:pt>
                <c:pt idx="742">
                  <c:v>20.276029931016396</c:v>
                </c:pt>
                <c:pt idx="743">
                  <c:v>20.029390385548389</c:v>
                </c:pt>
                <c:pt idx="744">
                  <c:v>19.779278222222221</c:v>
                </c:pt>
                <c:pt idx="745">
                  <c:v>19.779278222222221</c:v>
                </c:pt>
                <c:pt idx="746">
                  <c:v>19.804002320000002</c:v>
                </c:pt>
                <c:pt idx="747">
                  <c:v>19.718418904615383</c:v>
                </c:pt>
                <c:pt idx="748">
                  <c:v>19.718418904615383</c:v>
                </c:pt>
                <c:pt idx="749">
                  <c:v>19.718418904615383</c:v>
                </c:pt>
                <c:pt idx="750">
                  <c:v>19.718418904615383</c:v>
                </c:pt>
                <c:pt idx="751">
                  <c:v>19.718418904615383</c:v>
                </c:pt>
                <c:pt idx="752">
                  <c:v>19.718418904615383</c:v>
                </c:pt>
                <c:pt idx="753">
                  <c:v>19.718418904615383</c:v>
                </c:pt>
                <c:pt idx="754">
                  <c:v>19.718418904615383</c:v>
                </c:pt>
                <c:pt idx="755">
                  <c:v>19.718418904615383</c:v>
                </c:pt>
                <c:pt idx="756">
                  <c:v>19.718418904615383</c:v>
                </c:pt>
                <c:pt idx="757">
                  <c:v>19.718418904615383</c:v>
                </c:pt>
                <c:pt idx="758">
                  <c:v>19.718418904615383</c:v>
                </c:pt>
                <c:pt idx="759">
                  <c:v>19.718418904615383</c:v>
                </c:pt>
                <c:pt idx="760">
                  <c:v>19.718418904615383</c:v>
                </c:pt>
                <c:pt idx="761">
                  <c:v>19.718418904615383</c:v>
                </c:pt>
                <c:pt idx="762">
                  <c:v>19.718418904615383</c:v>
                </c:pt>
                <c:pt idx="763">
                  <c:v>19.718418904615383</c:v>
                </c:pt>
                <c:pt idx="764">
                  <c:v>19.718418904615383</c:v>
                </c:pt>
                <c:pt idx="765">
                  <c:v>19.718418904615383</c:v>
                </c:pt>
                <c:pt idx="766">
                  <c:v>19.718418904615383</c:v>
                </c:pt>
                <c:pt idx="767">
                  <c:v>19.718418904615383</c:v>
                </c:pt>
                <c:pt idx="768">
                  <c:v>19.718418904615383</c:v>
                </c:pt>
                <c:pt idx="769">
                  <c:v>19.718418904615383</c:v>
                </c:pt>
                <c:pt idx="770">
                  <c:v>19.718418904615383</c:v>
                </c:pt>
                <c:pt idx="771">
                  <c:v>19.718418904615383</c:v>
                </c:pt>
                <c:pt idx="772">
                  <c:v>19.718418904615383</c:v>
                </c:pt>
                <c:pt idx="773">
                  <c:v>19.718418904615383</c:v>
                </c:pt>
                <c:pt idx="774">
                  <c:v>19.718418904615383</c:v>
                </c:pt>
                <c:pt idx="775">
                  <c:v>19.718418904615383</c:v>
                </c:pt>
                <c:pt idx="776">
                  <c:v>19.718418904615383</c:v>
                </c:pt>
                <c:pt idx="777">
                  <c:v>19.718418904615383</c:v>
                </c:pt>
                <c:pt idx="778">
                  <c:v>19.718418904615383</c:v>
                </c:pt>
                <c:pt idx="779">
                  <c:v>19.718418904615383</c:v>
                </c:pt>
                <c:pt idx="780">
                  <c:v>19.718418904615383</c:v>
                </c:pt>
                <c:pt idx="781">
                  <c:v>19.718418904615383</c:v>
                </c:pt>
                <c:pt idx="782">
                  <c:v>19.718418904615383</c:v>
                </c:pt>
                <c:pt idx="783">
                  <c:v>19.718418904615383</c:v>
                </c:pt>
                <c:pt idx="784">
                  <c:v>19.718418904615383</c:v>
                </c:pt>
                <c:pt idx="785">
                  <c:v>19.718418904615383</c:v>
                </c:pt>
                <c:pt idx="786">
                  <c:v>19.718418904615383</c:v>
                </c:pt>
                <c:pt idx="787">
                  <c:v>19.718418904615383</c:v>
                </c:pt>
                <c:pt idx="788">
                  <c:v>19.718418904615383</c:v>
                </c:pt>
                <c:pt idx="789">
                  <c:v>19.718418904615383</c:v>
                </c:pt>
                <c:pt idx="790">
                  <c:v>19.718418904615383</c:v>
                </c:pt>
                <c:pt idx="791">
                  <c:v>19.718418904615383</c:v>
                </c:pt>
                <c:pt idx="792">
                  <c:v>19.718418904615383</c:v>
                </c:pt>
                <c:pt idx="793">
                  <c:v>19.718418904615383</c:v>
                </c:pt>
                <c:pt idx="794">
                  <c:v>19.718418904615383</c:v>
                </c:pt>
                <c:pt idx="795">
                  <c:v>19.718418904615383</c:v>
                </c:pt>
                <c:pt idx="796">
                  <c:v>19.718418904615383</c:v>
                </c:pt>
                <c:pt idx="797">
                  <c:v>19.718418904615383</c:v>
                </c:pt>
                <c:pt idx="798">
                  <c:v>19.718418904615383</c:v>
                </c:pt>
                <c:pt idx="799">
                  <c:v>19.718418904615383</c:v>
                </c:pt>
                <c:pt idx="800">
                  <c:v>19.718418904615383</c:v>
                </c:pt>
                <c:pt idx="801">
                  <c:v>19.804002320000002</c:v>
                </c:pt>
                <c:pt idx="802">
                  <c:v>19.779278222222221</c:v>
                </c:pt>
                <c:pt idx="803">
                  <c:v>19.779278222222221</c:v>
                </c:pt>
                <c:pt idx="804">
                  <c:v>20.029390385548389</c:v>
                </c:pt>
                <c:pt idx="805">
                  <c:v>20.029390385548389</c:v>
                </c:pt>
                <c:pt idx="806">
                  <c:v>20.276029931016396</c:v>
                </c:pt>
                <c:pt idx="807">
                  <c:v>20.276029931016396</c:v>
                </c:pt>
                <c:pt idx="808">
                  <c:v>20.80645972176271</c:v>
                </c:pt>
                <c:pt idx="809">
                  <c:v>20.80645972176271</c:v>
                </c:pt>
                <c:pt idx="810">
                  <c:v>21.091531025655172</c:v>
                </c:pt>
                <c:pt idx="811">
                  <c:v>21.091531025655172</c:v>
                </c:pt>
                <c:pt idx="812">
                  <c:v>21.091531025655172</c:v>
                </c:pt>
                <c:pt idx="813">
                  <c:v>21.091531025655172</c:v>
                </c:pt>
                <c:pt idx="814">
                  <c:v>21.091531025655172</c:v>
                </c:pt>
                <c:pt idx="815">
                  <c:v>21.091531025655172</c:v>
                </c:pt>
                <c:pt idx="816">
                  <c:v>21.091531025655172</c:v>
                </c:pt>
                <c:pt idx="817">
                  <c:v>21.091531025655172</c:v>
                </c:pt>
                <c:pt idx="818">
                  <c:v>21.091531025655172</c:v>
                </c:pt>
                <c:pt idx="819">
                  <c:v>21.091531025655172</c:v>
                </c:pt>
                <c:pt idx="820">
                  <c:v>21.091531025655172</c:v>
                </c:pt>
                <c:pt idx="821">
                  <c:v>21.091531025655172</c:v>
                </c:pt>
                <c:pt idx="822">
                  <c:v>21.091531025655172</c:v>
                </c:pt>
                <c:pt idx="823">
                  <c:v>21.091531025655172</c:v>
                </c:pt>
                <c:pt idx="824">
                  <c:v>21.091531025655172</c:v>
                </c:pt>
                <c:pt idx="825">
                  <c:v>21.091531025655172</c:v>
                </c:pt>
                <c:pt idx="826">
                  <c:v>21.091531025655172</c:v>
                </c:pt>
                <c:pt idx="827">
                  <c:v>21.091531025655172</c:v>
                </c:pt>
                <c:pt idx="828">
                  <c:v>21.091531025655172</c:v>
                </c:pt>
                <c:pt idx="829">
                  <c:v>21.091531025655172</c:v>
                </c:pt>
                <c:pt idx="830">
                  <c:v>21.091531025655172</c:v>
                </c:pt>
                <c:pt idx="831">
                  <c:v>21.091531025655172</c:v>
                </c:pt>
                <c:pt idx="832">
                  <c:v>21.091531025655172</c:v>
                </c:pt>
                <c:pt idx="833">
                  <c:v>21.091531025655172</c:v>
                </c:pt>
                <c:pt idx="834">
                  <c:v>21.091531025655172</c:v>
                </c:pt>
                <c:pt idx="835">
                  <c:v>21.091531025655172</c:v>
                </c:pt>
                <c:pt idx="836">
                  <c:v>21.091531025655172</c:v>
                </c:pt>
                <c:pt idx="837">
                  <c:v>21.091531025655172</c:v>
                </c:pt>
                <c:pt idx="838">
                  <c:v>21.091531025655172</c:v>
                </c:pt>
                <c:pt idx="839">
                  <c:v>21.091531025655172</c:v>
                </c:pt>
                <c:pt idx="840">
                  <c:v>21.091531025655172</c:v>
                </c:pt>
                <c:pt idx="841">
                  <c:v>21.091531025655172</c:v>
                </c:pt>
                <c:pt idx="842">
                  <c:v>21.091531025655172</c:v>
                </c:pt>
                <c:pt idx="843">
                  <c:v>21.091531025655172</c:v>
                </c:pt>
                <c:pt idx="844">
                  <c:v>21.091531025655172</c:v>
                </c:pt>
                <c:pt idx="845">
                  <c:v>21.091531025655172</c:v>
                </c:pt>
                <c:pt idx="846">
                  <c:v>21.091531025655172</c:v>
                </c:pt>
                <c:pt idx="847">
                  <c:v>21.091531025655172</c:v>
                </c:pt>
                <c:pt idx="848">
                  <c:v>21.091531025655172</c:v>
                </c:pt>
                <c:pt idx="849">
                  <c:v>21.091531025655172</c:v>
                </c:pt>
                <c:pt idx="850">
                  <c:v>21.091531025655172</c:v>
                </c:pt>
                <c:pt idx="851">
                  <c:v>21.091531025655172</c:v>
                </c:pt>
                <c:pt idx="852">
                  <c:v>21.091531025655172</c:v>
                </c:pt>
                <c:pt idx="853">
                  <c:v>21.091531025655172</c:v>
                </c:pt>
                <c:pt idx="854">
                  <c:v>21.091531025655172</c:v>
                </c:pt>
                <c:pt idx="855">
                  <c:v>21.091531025655172</c:v>
                </c:pt>
                <c:pt idx="856">
                  <c:v>21.091531025655172</c:v>
                </c:pt>
                <c:pt idx="857">
                  <c:v>21.091531025655172</c:v>
                </c:pt>
                <c:pt idx="858">
                  <c:v>21.091531025655172</c:v>
                </c:pt>
                <c:pt idx="859">
                  <c:v>21.091531025655172</c:v>
                </c:pt>
                <c:pt idx="860">
                  <c:v>21.091531025655172</c:v>
                </c:pt>
                <c:pt idx="861">
                  <c:v>21.091531025655172</c:v>
                </c:pt>
                <c:pt idx="862">
                  <c:v>21.091531025655172</c:v>
                </c:pt>
                <c:pt idx="863">
                  <c:v>21.091531025655172</c:v>
                </c:pt>
                <c:pt idx="864">
                  <c:v>21.091531025655172</c:v>
                </c:pt>
                <c:pt idx="865">
                  <c:v>21.091531025655172</c:v>
                </c:pt>
                <c:pt idx="866">
                  <c:v>21.091531025655172</c:v>
                </c:pt>
                <c:pt idx="867">
                  <c:v>21.091531025655172</c:v>
                </c:pt>
                <c:pt idx="868">
                  <c:v>21.091531025655172</c:v>
                </c:pt>
                <c:pt idx="869">
                  <c:v>21.091531025655172</c:v>
                </c:pt>
                <c:pt idx="870">
                  <c:v>21.091531025655172</c:v>
                </c:pt>
                <c:pt idx="871">
                  <c:v>21.091531025655172</c:v>
                </c:pt>
                <c:pt idx="872">
                  <c:v>21.091531025655172</c:v>
                </c:pt>
                <c:pt idx="873">
                  <c:v>21.091531025655172</c:v>
                </c:pt>
                <c:pt idx="874">
                  <c:v>21.091531025655172</c:v>
                </c:pt>
                <c:pt idx="875">
                  <c:v>21.091531025655172</c:v>
                </c:pt>
                <c:pt idx="876">
                  <c:v>21.091531025655172</c:v>
                </c:pt>
                <c:pt idx="877">
                  <c:v>21.091531025655172</c:v>
                </c:pt>
                <c:pt idx="878">
                  <c:v>21.091531025655172</c:v>
                </c:pt>
                <c:pt idx="879">
                  <c:v>21.091531025655172</c:v>
                </c:pt>
                <c:pt idx="880">
                  <c:v>21.091531025655172</c:v>
                </c:pt>
                <c:pt idx="881">
                  <c:v>21.091531025655172</c:v>
                </c:pt>
                <c:pt idx="882">
                  <c:v>21.091531025655172</c:v>
                </c:pt>
                <c:pt idx="883">
                  <c:v>21.091531025655172</c:v>
                </c:pt>
                <c:pt idx="884">
                  <c:v>21.091531025655172</c:v>
                </c:pt>
                <c:pt idx="885">
                  <c:v>21.091531025655172</c:v>
                </c:pt>
                <c:pt idx="886">
                  <c:v>21.091531025655172</c:v>
                </c:pt>
                <c:pt idx="887">
                  <c:v>21.091531025655172</c:v>
                </c:pt>
                <c:pt idx="888">
                  <c:v>21.091531025655172</c:v>
                </c:pt>
                <c:pt idx="889">
                  <c:v>21.091531025655172</c:v>
                </c:pt>
                <c:pt idx="890">
                  <c:v>21.091531025655172</c:v>
                </c:pt>
                <c:pt idx="891">
                  <c:v>21.091531025655172</c:v>
                </c:pt>
                <c:pt idx="892">
                  <c:v>21.091531025655172</c:v>
                </c:pt>
                <c:pt idx="893">
                  <c:v>21.091531025655172</c:v>
                </c:pt>
                <c:pt idx="894">
                  <c:v>21.091531025655172</c:v>
                </c:pt>
                <c:pt idx="895">
                  <c:v>21.091531025655172</c:v>
                </c:pt>
                <c:pt idx="896">
                  <c:v>21.091531025655172</c:v>
                </c:pt>
                <c:pt idx="897">
                  <c:v>21.091531025655172</c:v>
                </c:pt>
                <c:pt idx="898">
                  <c:v>21.091531025655172</c:v>
                </c:pt>
                <c:pt idx="899">
                  <c:v>21.091531025655172</c:v>
                </c:pt>
                <c:pt idx="900">
                  <c:v>21.091531025655172</c:v>
                </c:pt>
                <c:pt idx="901">
                  <c:v>21.091531025655172</c:v>
                </c:pt>
                <c:pt idx="902">
                  <c:v>21.091531025655172</c:v>
                </c:pt>
                <c:pt idx="903">
                  <c:v>21.091531025655172</c:v>
                </c:pt>
                <c:pt idx="904">
                  <c:v>21.091531025655172</c:v>
                </c:pt>
                <c:pt idx="905">
                  <c:v>21.091531025655172</c:v>
                </c:pt>
                <c:pt idx="906">
                  <c:v>21.091531025655172</c:v>
                </c:pt>
                <c:pt idx="907">
                  <c:v>21.091531025655172</c:v>
                </c:pt>
                <c:pt idx="908">
                  <c:v>21.091531025655172</c:v>
                </c:pt>
                <c:pt idx="909">
                  <c:v>21.091531025655172</c:v>
                </c:pt>
                <c:pt idx="910">
                  <c:v>21.091531025655172</c:v>
                </c:pt>
                <c:pt idx="911">
                  <c:v>21.091531025655172</c:v>
                </c:pt>
                <c:pt idx="912">
                  <c:v>21.091531025655172</c:v>
                </c:pt>
                <c:pt idx="913">
                  <c:v>21.091531025655172</c:v>
                </c:pt>
                <c:pt idx="914">
                  <c:v>21.091531025655172</c:v>
                </c:pt>
                <c:pt idx="915">
                  <c:v>21.091531025655172</c:v>
                </c:pt>
                <c:pt idx="916">
                  <c:v>21.091531025655172</c:v>
                </c:pt>
                <c:pt idx="917">
                  <c:v>21.091531025655172</c:v>
                </c:pt>
                <c:pt idx="918">
                  <c:v>21.091531025655172</c:v>
                </c:pt>
                <c:pt idx="919">
                  <c:v>21.091531025655172</c:v>
                </c:pt>
                <c:pt idx="920">
                  <c:v>21.091531025655172</c:v>
                </c:pt>
                <c:pt idx="921">
                  <c:v>21.091531025655172</c:v>
                </c:pt>
                <c:pt idx="922">
                  <c:v>21.091531025655172</c:v>
                </c:pt>
                <c:pt idx="923">
                  <c:v>21.091531025655172</c:v>
                </c:pt>
                <c:pt idx="924">
                  <c:v>21.091531025655172</c:v>
                </c:pt>
                <c:pt idx="925">
                  <c:v>21.091531025655172</c:v>
                </c:pt>
                <c:pt idx="926">
                  <c:v>21.091531025655172</c:v>
                </c:pt>
                <c:pt idx="927">
                  <c:v>21.091531025655172</c:v>
                </c:pt>
                <c:pt idx="928">
                  <c:v>21.091531025655172</c:v>
                </c:pt>
                <c:pt idx="929">
                  <c:v>21.091531025655172</c:v>
                </c:pt>
                <c:pt idx="930">
                  <c:v>21.091531025655172</c:v>
                </c:pt>
                <c:pt idx="931">
                  <c:v>21.091531025655172</c:v>
                </c:pt>
                <c:pt idx="932">
                  <c:v>21.091531025655172</c:v>
                </c:pt>
                <c:pt idx="933">
                  <c:v>21.091531025655172</c:v>
                </c:pt>
                <c:pt idx="934">
                  <c:v>21.091531025655172</c:v>
                </c:pt>
                <c:pt idx="935">
                  <c:v>21.091531025655172</c:v>
                </c:pt>
                <c:pt idx="936">
                  <c:v>21.091531025655172</c:v>
                </c:pt>
                <c:pt idx="937">
                  <c:v>21.091531025655172</c:v>
                </c:pt>
                <c:pt idx="938">
                  <c:v>21.091531025655172</c:v>
                </c:pt>
                <c:pt idx="939">
                  <c:v>21.091531025655172</c:v>
                </c:pt>
                <c:pt idx="940">
                  <c:v>21.091531025655172</c:v>
                </c:pt>
                <c:pt idx="941">
                  <c:v>21.091531025655172</c:v>
                </c:pt>
                <c:pt idx="942">
                  <c:v>21.091531025655172</c:v>
                </c:pt>
                <c:pt idx="943">
                  <c:v>21.091531025655172</c:v>
                </c:pt>
                <c:pt idx="944">
                  <c:v>21.091531025655172</c:v>
                </c:pt>
                <c:pt idx="945">
                  <c:v>21.091531025655172</c:v>
                </c:pt>
                <c:pt idx="946">
                  <c:v>21.091531025655172</c:v>
                </c:pt>
                <c:pt idx="947">
                  <c:v>21.091531025655172</c:v>
                </c:pt>
                <c:pt idx="948">
                  <c:v>21.091531025655172</c:v>
                </c:pt>
                <c:pt idx="949">
                  <c:v>21.091531025655172</c:v>
                </c:pt>
                <c:pt idx="950">
                  <c:v>21.091531025655172</c:v>
                </c:pt>
                <c:pt idx="951">
                  <c:v>21.091531025655172</c:v>
                </c:pt>
                <c:pt idx="952">
                  <c:v>21.091531025655172</c:v>
                </c:pt>
                <c:pt idx="953">
                  <c:v>21.091531025655172</c:v>
                </c:pt>
                <c:pt idx="954">
                  <c:v>21.091531025655172</c:v>
                </c:pt>
                <c:pt idx="955">
                  <c:v>21.091531025655172</c:v>
                </c:pt>
                <c:pt idx="956">
                  <c:v>21.374112655719298</c:v>
                </c:pt>
                <c:pt idx="957">
                  <c:v>21.374112655719298</c:v>
                </c:pt>
                <c:pt idx="958">
                  <c:v>21.679501737142857</c:v>
                </c:pt>
                <c:pt idx="959">
                  <c:v>21.679501737142857</c:v>
                </c:pt>
                <c:pt idx="960">
                  <c:v>21.931263692800002</c:v>
                </c:pt>
                <c:pt idx="961">
                  <c:v>21.931263692800002</c:v>
                </c:pt>
                <c:pt idx="962">
                  <c:v>21.862695528296292</c:v>
                </c:pt>
                <c:pt idx="963">
                  <c:v>21.831844830188679</c:v>
                </c:pt>
                <c:pt idx="964">
                  <c:v>21.831844830188679</c:v>
                </c:pt>
                <c:pt idx="965">
                  <c:v>21.799807566769228</c:v>
                </c:pt>
                <c:pt idx="966">
                  <c:v>21.799807566769228</c:v>
                </c:pt>
                <c:pt idx="967">
                  <c:v>21.766513940078429</c:v>
                </c:pt>
                <c:pt idx="968">
                  <c:v>21.766513940078429</c:v>
                </c:pt>
                <c:pt idx="969">
                  <c:v>19.804002320000002</c:v>
                </c:pt>
                <c:pt idx="970">
                  <c:v>19.804002320000002</c:v>
                </c:pt>
                <c:pt idx="971">
                  <c:v>19.804002320000002</c:v>
                </c:pt>
                <c:pt idx="972">
                  <c:v>19.804002320000002</c:v>
                </c:pt>
                <c:pt idx="973">
                  <c:v>19.804002320000002</c:v>
                </c:pt>
                <c:pt idx="974">
                  <c:v>20.029390385548389</c:v>
                </c:pt>
                <c:pt idx="975">
                  <c:v>20.029390385548389</c:v>
                </c:pt>
                <c:pt idx="976">
                  <c:v>20.029390385548389</c:v>
                </c:pt>
                <c:pt idx="977">
                  <c:v>20.029390385548389</c:v>
                </c:pt>
                <c:pt idx="978">
                  <c:v>20.554625928533333</c:v>
                </c:pt>
                <c:pt idx="979">
                  <c:v>20.554625928533333</c:v>
                </c:pt>
                <c:pt idx="980">
                  <c:v>20.554625928533333</c:v>
                </c:pt>
                <c:pt idx="981">
                  <c:v>20.554625928533333</c:v>
                </c:pt>
                <c:pt idx="982">
                  <c:v>20.554625928533333</c:v>
                </c:pt>
                <c:pt idx="983">
                  <c:v>20.80645972176271</c:v>
                </c:pt>
                <c:pt idx="984">
                  <c:v>21.091531025655172</c:v>
                </c:pt>
                <c:pt idx="985">
                  <c:v>21.091531025655172</c:v>
                </c:pt>
                <c:pt idx="986">
                  <c:v>21.091531025655172</c:v>
                </c:pt>
                <c:pt idx="987">
                  <c:v>21.374112655719298</c:v>
                </c:pt>
                <c:pt idx="988">
                  <c:v>21.374112655719298</c:v>
                </c:pt>
                <c:pt idx="989">
                  <c:v>21.679501737142857</c:v>
                </c:pt>
                <c:pt idx="990">
                  <c:v>21.679501737142857</c:v>
                </c:pt>
                <c:pt idx="991">
                  <c:v>21.679501737142857</c:v>
                </c:pt>
                <c:pt idx="992">
                  <c:v>21.931263692800002</c:v>
                </c:pt>
                <c:pt idx="993">
                  <c:v>21.931263692800002</c:v>
                </c:pt>
                <c:pt idx="994">
                  <c:v>21.862695528296292</c:v>
                </c:pt>
                <c:pt idx="995">
                  <c:v>21.862695528296292</c:v>
                </c:pt>
                <c:pt idx="996">
                  <c:v>21.862695528296292</c:v>
                </c:pt>
                <c:pt idx="997">
                  <c:v>21.831844830188679</c:v>
                </c:pt>
                <c:pt idx="998">
                  <c:v>21.831844830188679</c:v>
                </c:pt>
                <c:pt idx="999">
                  <c:v>21.799807566769228</c:v>
                </c:pt>
                <c:pt idx="1000">
                  <c:v>21.799807566769228</c:v>
                </c:pt>
                <c:pt idx="1001">
                  <c:v>21.766513940078429</c:v>
                </c:pt>
                <c:pt idx="1002">
                  <c:v>21.766513940078429</c:v>
                </c:pt>
                <c:pt idx="1003">
                  <c:v>21.766513940078429</c:v>
                </c:pt>
                <c:pt idx="1004">
                  <c:v>21.731888568319999</c:v>
                </c:pt>
                <c:pt idx="1005">
                  <c:v>21.731888568319999</c:v>
                </c:pt>
                <c:pt idx="1006">
                  <c:v>21.731888568319999</c:v>
                </c:pt>
                <c:pt idx="1007">
                  <c:v>21.753976774530614</c:v>
                </c:pt>
                <c:pt idx="1008">
                  <c:v>19.804002320000002</c:v>
                </c:pt>
                <c:pt idx="1009">
                  <c:v>19.779278222222221</c:v>
                </c:pt>
                <c:pt idx="1010">
                  <c:v>20.029390385548389</c:v>
                </c:pt>
                <c:pt idx="1011">
                  <c:v>20.029390385548389</c:v>
                </c:pt>
                <c:pt idx="1012">
                  <c:v>20.276029931016396</c:v>
                </c:pt>
                <c:pt idx="1013">
                  <c:v>20.276029931016396</c:v>
                </c:pt>
                <c:pt idx="1014">
                  <c:v>20.554625928533333</c:v>
                </c:pt>
                <c:pt idx="1015">
                  <c:v>20.80645972176271</c:v>
                </c:pt>
                <c:pt idx="1016">
                  <c:v>21.091531025655172</c:v>
                </c:pt>
                <c:pt idx="1017">
                  <c:v>21.091531025655172</c:v>
                </c:pt>
                <c:pt idx="1018">
                  <c:v>21.374112655719298</c:v>
                </c:pt>
                <c:pt idx="1019">
                  <c:v>21.374112655719298</c:v>
                </c:pt>
                <c:pt idx="1020">
                  <c:v>21.679501737142857</c:v>
                </c:pt>
                <c:pt idx="1021">
                  <c:v>21.679501737142857</c:v>
                </c:pt>
                <c:pt idx="1022">
                  <c:v>21.931263692800002</c:v>
                </c:pt>
                <c:pt idx="1023">
                  <c:v>21.862695528296292</c:v>
                </c:pt>
                <c:pt idx="1024">
                  <c:v>21.862695528296292</c:v>
                </c:pt>
                <c:pt idx="1025">
                  <c:v>21.831844830188679</c:v>
                </c:pt>
                <c:pt idx="1026">
                  <c:v>21.799807566769228</c:v>
                </c:pt>
                <c:pt idx="1027">
                  <c:v>21.799807566769228</c:v>
                </c:pt>
                <c:pt idx="1028">
                  <c:v>21.766513940078429</c:v>
                </c:pt>
                <c:pt idx="1029">
                  <c:v>21.766513940078429</c:v>
                </c:pt>
                <c:pt idx="1030">
                  <c:v>21.731888568319999</c:v>
                </c:pt>
                <c:pt idx="1031">
                  <c:v>21.753976774530614</c:v>
                </c:pt>
                <c:pt idx="1032">
                  <c:v>21.776985322666665</c:v>
                </c:pt>
                <c:pt idx="1033">
                  <c:v>21.800972957957448</c:v>
                </c:pt>
                <c:pt idx="1034">
                  <c:v>21.826003533913042</c:v>
                </c:pt>
                <c:pt idx="1035">
                  <c:v>21.852146579911111</c:v>
                </c:pt>
                <c:pt idx="1036">
                  <c:v>19.775681989818182</c:v>
                </c:pt>
                <c:pt idx="1037">
                  <c:v>20.914516795534883</c:v>
                </c:pt>
                <c:pt idx="1038">
                  <c:v>20.914516795534883</c:v>
                </c:pt>
                <c:pt idx="1039">
                  <c:v>20.412215125333333</c:v>
                </c:pt>
                <c:pt idx="1040">
                  <c:v>19.885410934634141</c:v>
                </c:pt>
                <c:pt idx="1041">
                  <c:v>19.885410934634141</c:v>
                </c:pt>
                <c:pt idx="1042">
                  <c:v>19.332266534399999</c:v>
                </c:pt>
                <c:pt idx="1043">
                  <c:v>18.769013549948713</c:v>
                </c:pt>
                <c:pt idx="1044">
                  <c:v>18.769013549948713</c:v>
                </c:pt>
                <c:pt idx="1045">
                  <c:v>18.769013549948713</c:v>
                </c:pt>
                <c:pt idx="1046">
                  <c:v>18.769013549948713</c:v>
                </c:pt>
                <c:pt idx="1047">
                  <c:v>19.332266534399999</c:v>
                </c:pt>
                <c:pt idx="1048">
                  <c:v>20.914516795534883</c:v>
                </c:pt>
                <c:pt idx="1049">
                  <c:v>21.852146579911111</c:v>
                </c:pt>
                <c:pt idx="1050">
                  <c:v>21.800972957957448</c:v>
                </c:pt>
                <c:pt idx="1051">
                  <c:v>21.776985322666665</c:v>
                </c:pt>
                <c:pt idx="1052">
                  <c:v>21.731888568319999</c:v>
                </c:pt>
                <c:pt idx="1053">
                  <c:v>21.799807566769228</c:v>
                </c:pt>
                <c:pt idx="1054">
                  <c:v>21.862695528296292</c:v>
                </c:pt>
                <c:pt idx="1055">
                  <c:v>21.931263692800002</c:v>
                </c:pt>
                <c:pt idx="1056">
                  <c:v>21.374112655719298</c:v>
                </c:pt>
                <c:pt idx="1057">
                  <c:v>21.852146579911111</c:v>
                </c:pt>
                <c:pt idx="1058">
                  <c:v>21.852146579911111</c:v>
                </c:pt>
                <c:pt idx="1059">
                  <c:v>21.800972957957448</c:v>
                </c:pt>
                <c:pt idx="1060">
                  <c:v>21.776985322666665</c:v>
                </c:pt>
                <c:pt idx="1061">
                  <c:v>21.753976774530614</c:v>
                </c:pt>
                <c:pt idx="1062">
                  <c:v>21.731888568319999</c:v>
                </c:pt>
                <c:pt idx="1063">
                  <c:v>21.766513940078429</c:v>
                </c:pt>
                <c:pt idx="1064">
                  <c:v>21.799807566769228</c:v>
                </c:pt>
                <c:pt idx="1065">
                  <c:v>21.862695528296292</c:v>
                </c:pt>
                <c:pt idx="1066">
                  <c:v>21.862695528296292</c:v>
                </c:pt>
                <c:pt idx="1067">
                  <c:v>21.931263692800002</c:v>
                </c:pt>
                <c:pt idx="1068">
                  <c:v>21.679501737142857</c:v>
                </c:pt>
                <c:pt idx="1069">
                  <c:v>21.374112655719298</c:v>
                </c:pt>
                <c:pt idx="1070">
                  <c:v>21.374112655719298</c:v>
                </c:pt>
                <c:pt idx="1071">
                  <c:v>21.091531025655172</c:v>
                </c:pt>
                <c:pt idx="1072">
                  <c:v>20.80645972176271</c:v>
                </c:pt>
                <c:pt idx="1073">
                  <c:v>20.554625928533333</c:v>
                </c:pt>
                <c:pt idx="1074">
                  <c:v>20.276029931016396</c:v>
                </c:pt>
                <c:pt idx="1075">
                  <c:v>20.276029931016396</c:v>
                </c:pt>
                <c:pt idx="1076">
                  <c:v>20.029390385548389</c:v>
                </c:pt>
                <c:pt idx="1077">
                  <c:v>19.779278222222221</c:v>
                </c:pt>
                <c:pt idx="1078">
                  <c:v>19.804002320000002</c:v>
                </c:pt>
                <c:pt idx="1079">
                  <c:v>19.718418904615383</c:v>
                </c:pt>
                <c:pt idx="1080">
                  <c:v>19.718418904615383</c:v>
                </c:pt>
                <c:pt idx="1081">
                  <c:v>21.766513940078429</c:v>
                </c:pt>
                <c:pt idx="1082">
                  <c:v>21.799807566769228</c:v>
                </c:pt>
                <c:pt idx="1083">
                  <c:v>21.799807566769228</c:v>
                </c:pt>
                <c:pt idx="1084">
                  <c:v>21.831844830188679</c:v>
                </c:pt>
                <c:pt idx="1085">
                  <c:v>21.831844830188679</c:v>
                </c:pt>
                <c:pt idx="1086">
                  <c:v>21.862695528296292</c:v>
                </c:pt>
                <c:pt idx="1087">
                  <c:v>21.862695528296292</c:v>
                </c:pt>
                <c:pt idx="1088">
                  <c:v>21.931263692800002</c:v>
                </c:pt>
                <c:pt idx="1089">
                  <c:v>21.679501737142857</c:v>
                </c:pt>
                <c:pt idx="1090">
                  <c:v>21.679501737142857</c:v>
                </c:pt>
                <c:pt idx="1091">
                  <c:v>21.374112655719298</c:v>
                </c:pt>
                <c:pt idx="1092">
                  <c:v>21.091531025655172</c:v>
                </c:pt>
                <c:pt idx="1093">
                  <c:v>21.091531025655172</c:v>
                </c:pt>
                <c:pt idx="1094">
                  <c:v>21.091531025655172</c:v>
                </c:pt>
                <c:pt idx="1095">
                  <c:v>20.80645972176271</c:v>
                </c:pt>
                <c:pt idx="1096">
                  <c:v>20.80645972176271</c:v>
                </c:pt>
                <c:pt idx="1097">
                  <c:v>20.554625928533333</c:v>
                </c:pt>
                <c:pt idx="1098">
                  <c:v>20.276029931016396</c:v>
                </c:pt>
                <c:pt idx="1099">
                  <c:v>20.029390385548389</c:v>
                </c:pt>
                <c:pt idx="1100">
                  <c:v>20.029390385548389</c:v>
                </c:pt>
                <c:pt idx="1101">
                  <c:v>19.779278222222221</c:v>
                </c:pt>
                <c:pt idx="1102">
                  <c:v>19.779278222222221</c:v>
                </c:pt>
                <c:pt idx="1103">
                  <c:v>19.779278222222221</c:v>
                </c:pt>
                <c:pt idx="1104">
                  <c:v>19.779278222222221</c:v>
                </c:pt>
                <c:pt idx="1105">
                  <c:v>19.804002320000002</c:v>
                </c:pt>
                <c:pt idx="1106">
                  <c:v>19.804002320000002</c:v>
                </c:pt>
                <c:pt idx="1107">
                  <c:v>19.804002320000002</c:v>
                </c:pt>
                <c:pt idx="1108">
                  <c:v>19.718418904615383</c:v>
                </c:pt>
                <c:pt idx="1109">
                  <c:v>19.718418904615383</c:v>
                </c:pt>
                <c:pt idx="1110">
                  <c:v>19.718418904615383</c:v>
                </c:pt>
                <c:pt idx="1111">
                  <c:v>19.718418904615383</c:v>
                </c:pt>
                <c:pt idx="1112">
                  <c:v>19.718418904615383</c:v>
                </c:pt>
                <c:pt idx="1113">
                  <c:v>19.718418904615383</c:v>
                </c:pt>
                <c:pt idx="1114">
                  <c:v>19.718418904615383</c:v>
                </c:pt>
                <c:pt idx="1115">
                  <c:v>19.718418904615383</c:v>
                </c:pt>
                <c:pt idx="1116">
                  <c:v>19.718418904615383</c:v>
                </c:pt>
                <c:pt idx="1117">
                  <c:v>19.779278222222221</c:v>
                </c:pt>
                <c:pt idx="1118">
                  <c:v>19.779278222222221</c:v>
                </c:pt>
                <c:pt idx="1119">
                  <c:v>19.779278222222221</c:v>
                </c:pt>
                <c:pt idx="1120">
                  <c:v>19.779278222222221</c:v>
                </c:pt>
                <c:pt idx="1121">
                  <c:v>19.779278222222221</c:v>
                </c:pt>
                <c:pt idx="1122">
                  <c:v>19.779278222222221</c:v>
                </c:pt>
                <c:pt idx="1123">
                  <c:v>19.779278222222221</c:v>
                </c:pt>
                <c:pt idx="1124">
                  <c:v>19.779278222222221</c:v>
                </c:pt>
                <c:pt idx="1125">
                  <c:v>19.779278222222221</c:v>
                </c:pt>
                <c:pt idx="1126">
                  <c:v>19.779278222222221</c:v>
                </c:pt>
                <c:pt idx="1127">
                  <c:v>19.779278222222221</c:v>
                </c:pt>
                <c:pt idx="1128">
                  <c:v>19.779278222222221</c:v>
                </c:pt>
                <c:pt idx="1129">
                  <c:v>19.779278222222221</c:v>
                </c:pt>
                <c:pt idx="1130">
                  <c:v>19.779278222222221</c:v>
                </c:pt>
                <c:pt idx="1131">
                  <c:v>19.779278222222221</c:v>
                </c:pt>
                <c:pt idx="1132">
                  <c:v>19.779278222222221</c:v>
                </c:pt>
                <c:pt idx="1133">
                  <c:v>19.779278222222221</c:v>
                </c:pt>
                <c:pt idx="1134">
                  <c:v>19.779278222222221</c:v>
                </c:pt>
                <c:pt idx="1135">
                  <c:v>19.779278222222221</c:v>
                </c:pt>
                <c:pt idx="1136">
                  <c:v>19.779278222222221</c:v>
                </c:pt>
                <c:pt idx="1137">
                  <c:v>19.779278222222221</c:v>
                </c:pt>
                <c:pt idx="1138">
                  <c:v>19.779278222222221</c:v>
                </c:pt>
                <c:pt idx="1139">
                  <c:v>19.779278222222221</c:v>
                </c:pt>
                <c:pt idx="1140">
                  <c:v>19.779278222222221</c:v>
                </c:pt>
                <c:pt idx="1141">
                  <c:v>19.779278222222221</c:v>
                </c:pt>
                <c:pt idx="1142">
                  <c:v>19.779278222222221</c:v>
                </c:pt>
                <c:pt idx="1143">
                  <c:v>19.779278222222221</c:v>
                </c:pt>
                <c:pt idx="1144">
                  <c:v>19.779278222222221</c:v>
                </c:pt>
                <c:pt idx="1145">
                  <c:v>19.779278222222221</c:v>
                </c:pt>
                <c:pt idx="1146">
                  <c:v>19.779278222222221</c:v>
                </c:pt>
                <c:pt idx="1147">
                  <c:v>19.779278222222221</c:v>
                </c:pt>
                <c:pt idx="1148">
                  <c:v>20.029390385548389</c:v>
                </c:pt>
                <c:pt idx="1149">
                  <c:v>20.029390385548389</c:v>
                </c:pt>
                <c:pt idx="1150">
                  <c:v>20.029390385548389</c:v>
                </c:pt>
                <c:pt idx="1151">
                  <c:v>20.029390385548389</c:v>
                </c:pt>
                <c:pt idx="1152">
                  <c:v>20.029390385548389</c:v>
                </c:pt>
                <c:pt idx="1153">
                  <c:v>20.029390385548389</c:v>
                </c:pt>
                <c:pt idx="1154">
                  <c:v>20.029390385548389</c:v>
                </c:pt>
                <c:pt idx="1155">
                  <c:v>20.029390385548389</c:v>
                </c:pt>
                <c:pt idx="1156">
                  <c:v>20.029390385548389</c:v>
                </c:pt>
                <c:pt idx="1157">
                  <c:v>20.029390385548389</c:v>
                </c:pt>
                <c:pt idx="1158">
                  <c:v>20.029390385548389</c:v>
                </c:pt>
                <c:pt idx="1159">
                  <c:v>20.029390385548389</c:v>
                </c:pt>
                <c:pt idx="1160">
                  <c:v>20.029390385548389</c:v>
                </c:pt>
                <c:pt idx="1161">
                  <c:v>20.029390385548389</c:v>
                </c:pt>
                <c:pt idx="1162">
                  <c:v>20.029390385548389</c:v>
                </c:pt>
                <c:pt idx="1163">
                  <c:v>20.276029931016396</c:v>
                </c:pt>
                <c:pt idx="1164">
                  <c:v>20.276029931016396</c:v>
                </c:pt>
                <c:pt idx="1165">
                  <c:v>20.276029931016396</c:v>
                </c:pt>
                <c:pt idx="1166">
                  <c:v>20.276029931016396</c:v>
                </c:pt>
                <c:pt idx="1167">
                  <c:v>20.276029931016396</c:v>
                </c:pt>
                <c:pt idx="1168">
                  <c:v>20.276029931016396</c:v>
                </c:pt>
                <c:pt idx="1169">
                  <c:v>20.276029931016396</c:v>
                </c:pt>
                <c:pt idx="1170">
                  <c:v>20.276029931016396</c:v>
                </c:pt>
                <c:pt idx="1171">
                  <c:v>20.276029931016396</c:v>
                </c:pt>
                <c:pt idx="1172">
                  <c:v>20.276029931016396</c:v>
                </c:pt>
                <c:pt idx="1173">
                  <c:v>20.276029931016396</c:v>
                </c:pt>
                <c:pt idx="1174">
                  <c:v>20.276029931016396</c:v>
                </c:pt>
                <c:pt idx="1175">
                  <c:v>20.276029931016396</c:v>
                </c:pt>
                <c:pt idx="1176">
                  <c:v>20.276029931016396</c:v>
                </c:pt>
                <c:pt idx="1177">
                  <c:v>20.554625928533333</c:v>
                </c:pt>
                <c:pt idx="1178">
                  <c:v>20.554625928533333</c:v>
                </c:pt>
                <c:pt idx="1179">
                  <c:v>20.554625928533333</c:v>
                </c:pt>
                <c:pt idx="1180">
                  <c:v>20.554625928533333</c:v>
                </c:pt>
                <c:pt idx="1181">
                  <c:v>20.554625928533333</c:v>
                </c:pt>
                <c:pt idx="1182">
                  <c:v>20.554625928533333</c:v>
                </c:pt>
                <c:pt idx="1183">
                  <c:v>20.554625928533333</c:v>
                </c:pt>
                <c:pt idx="1184">
                  <c:v>20.554625928533333</c:v>
                </c:pt>
                <c:pt idx="1185">
                  <c:v>20.554625928533333</c:v>
                </c:pt>
                <c:pt idx="1186">
                  <c:v>20.554625928533333</c:v>
                </c:pt>
                <c:pt idx="1187">
                  <c:v>20.554625928533333</c:v>
                </c:pt>
                <c:pt idx="1188">
                  <c:v>20.554625928533333</c:v>
                </c:pt>
                <c:pt idx="1189">
                  <c:v>20.554625928533333</c:v>
                </c:pt>
                <c:pt idx="1190">
                  <c:v>20.80645972176271</c:v>
                </c:pt>
                <c:pt idx="1191">
                  <c:v>20.80645972176271</c:v>
                </c:pt>
                <c:pt idx="1192">
                  <c:v>20.80645972176271</c:v>
                </c:pt>
                <c:pt idx="1193">
                  <c:v>20.80645972176271</c:v>
                </c:pt>
                <c:pt idx="1194">
                  <c:v>20.80645972176271</c:v>
                </c:pt>
                <c:pt idx="1195">
                  <c:v>20.80645972176271</c:v>
                </c:pt>
                <c:pt idx="1196">
                  <c:v>20.80645972176271</c:v>
                </c:pt>
                <c:pt idx="1197">
                  <c:v>20.80645972176271</c:v>
                </c:pt>
                <c:pt idx="1198">
                  <c:v>20.80645972176271</c:v>
                </c:pt>
                <c:pt idx="1199">
                  <c:v>20.80645972176271</c:v>
                </c:pt>
                <c:pt idx="1200">
                  <c:v>20.80645972176271</c:v>
                </c:pt>
                <c:pt idx="1201">
                  <c:v>20.80645972176271</c:v>
                </c:pt>
                <c:pt idx="1202">
                  <c:v>20.80645972176271</c:v>
                </c:pt>
                <c:pt idx="1203">
                  <c:v>20.80645972176271</c:v>
                </c:pt>
                <c:pt idx="1204">
                  <c:v>20.80645972176271</c:v>
                </c:pt>
                <c:pt idx="1205">
                  <c:v>20.80645972176271</c:v>
                </c:pt>
                <c:pt idx="1206">
                  <c:v>20.80645972176271</c:v>
                </c:pt>
                <c:pt idx="1207">
                  <c:v>20.80645972176271</c:v>
                </c:pt>
                <c:pt idx="1208">
                  <c:v>20.80645972176271</c:v>
                </c:pt>
                <c:pt idx="1209">
                  <c:v>20.80645972176271</c:v>
                </c:pt>
                <c:pt idx="1210">
                  <c:v>20.80645972176271</c:v>
                </c:pt>
                <c:pt idx="1211">
                  <c:v>20.80645972176271</c:v>
                </c:pt>
                <c:pt idx="1212">
                  <c:v>20.80645972176271</c:v>
                </c:pt>
                <c:pt idx="1213">
                  <c:v>20.80645972176271</c:v>
                </c:pt>
                <c:pt idx="1214">
                  <c:v>20.80645972176271</c:v>
                </c:pt>
                <c:pt idx="1215">
                  <c:v>21.091531025655172</c:v>
                </c:pt>
                <c:pt idx="1216">
                  <c:v>21.374112655719298</c:v>
                </c:pt>
                <c:pt idx="1217">
                  <c:v>21.374112655719298</c:v>
                </c:pt>
                <c:pt idx="1218">
                  <c:v>21.374112655719298</c:v>
                </c:pt>
                <c:pt idx="1219">
                  <c:v>21.374112655719298</c:v>
                </c:pt>
                <c:pt idx="1220">
                  <c:v>21.374112655719298</c:v>
                </c:pt>
                <c:pt idx="1221">
                  <c:v>21.374112655719298</c:v>
                </c:pt>
                <c:pt idx="1222">
                  <c:v>21.374112655719298</c:v>
                </c:pt>
                <c:pt idx="1223">
                  <c:v>21.374112655719298</c:v>
                </c:pt>
                <c:pt idx="1224">
                  <c:v>21.374112655719298</c:v>
                </c:pt>
                <c:pt idx="1225">
                  <c:v>21.374112655719298</c:v>
                </c:pt>
                <c:pt idx="1226">
                  <c:v>21.374112655719298</c:v>
                </c:pt>
                <c:pt idx="1227">
                  <c:v>21.679501737142857</c:v>
                </c:pt>
                <c:pt idx="1228">
                  <c:v>21.679501737142857</c:v>
                </c:pt>
                <c:pt idx="1229">
                  <c:v>21.679501737142857</c:v>
                </c:pt>
                <c:pt idx="1230">
                  <c:v>21.679501737142857</c:v>
                </c:pt>
                <c:pt idx="1231">
                  <c:v>21.679501737142857</c:v>
                </c:pt>
                <c:pt idx="1232">
                  <c:v>21.679501737142857</c:v>
                </c:pt>
                <c:pt idx="1233">
                  <c:v>21.679501737142857</c:v>
                </c:pt>
                <c:pt idx="1234">
                  <c:v>21.679501737142857</c:v>
                </c:pt>
                <c:pt idx="1235">
                  <c:v>21.679501737142857</c:v>
                </c:pt>
                <c:pt idx="1236">
                  <c:v>21.679501737142857</c:v>
                </c:pt>
                <c:pt idx="1237">
                  <c:v>21.931263692800002</c:v>
                </c:pt>
                <c:pt idx="1238">
                  <c:v>21.931263692800002</c:v>
                </c:pt>
                <c:pt idx="1239">
                  <c:v>21.931263692800002</c:v>
                </c:pt>
                <c:pt idx="1240">
                  <c:v>21.931263692800002</c:v>
                </c:pt>
                <c:pt idx="1241">
                  <c:v>21.931263692800002</c:v>
                </c:pt>
                <c:pt idx="1242">
                  <c:v>21.931263692800002</c:v>
                </c:pt>
                <c:pt idx="1243">
                  <c:v>21.931263692800002</c:v>
                </c:pt>
                <c:pt idx="1244">
                  <c:v>21.931263692800002</c:v>
                </c:pt>
                <c:pt idx="1245">
                  <c:v>21.931263692800002</c:v>
                </c:pt>
                <c:pt idx="1246">
                  <c:v>21.931263692800002</c:v>
                </c:pt>
                <c:pt idx="1247">
                  <c:v>21.931263692800002</c:v>
                </c:pt>
                <c:pt idx="1248">
                  <c:v>21.931263692800002</c:v>
                </c:pt>
                <c:pt idx="1249">
                  <c:v>21.731888568319999</c:v>
                </c:pt>
                <c:pt idx="1250">
                  <c:v>21.731888568319999</c:v>
                </c:pt>
                <c:pt idx="1251">
                  <c:v>21.731888568319999</c:v>
                </c:pt>
                <c:pt idx="1252">
                  <c:v>21.731888568319999</c:v>
                </c:pt>
                <c:pt idx="1253">
                  <c:v>21.731888568319999</c:v>
                </c:pt>
                <c:pt idx="1254">
                  <c:v>21.731888568319999</c:v>
                </c:pt>
                <c:pt idx="1255">
                  <c:v>21.731888568319999</c:v>
                </c:pt>
                <c:pt idx="1256">
                  <c:v>21.731888568319999</c:v>
                </c:pt>
                <c:pt idx="1257">
                  <c:v>21.731888568319999</c:v>
                </c:pt>
                <c:pt idx="1258">
                  <c:v>21.753976774530614</c:v>
                </c:pt>
                <c:pt idx="1259">
                  <c:v>21.753976774530614</c:v>
                </c:pt>
                <c:pt idx="1260">
                  <c:v>21.753976774530614</c:v>
                </c:pt>
                <c:pt idx="1261">
                  <c:v>21.753976774530614</c:v>
                </c:pt>
                <c:pt idx="1262">
                  <c:v>21.753976774530614</c:v>
                </c:pt>
                <c:pt idx="1263">
                  <c:v>21.753976774530614</c:v>
                </c:pt>
                <c:pt idx="1264">
                  <c:v>21.753976774530614</c:v>
                </c:pt>
                <c:pt idx="1265">
                  <c:v>21.753976774530614</c:v>
                </c:pt>
                <c:pt idx="1266">
                  <c:v>21.753976774530614</c:v>
                </c:pt>
                <c:pt idx="1267">
                  <c:v>21.776985322666665</c:v>
                </c:pt>
                <c:pt idx="1268">
                  <c:v>21.776985322666665</c:v>
                </c:pt>
                <c:pt idx="1269">
                  <c:v>21.776985322666665</c:v>
                </c:pt>
                <c:pt idx="1270">
                  <c:v>21.776985322666665</c:v>
                </c:pt>
                <c:pt idx="1271">
                  <c:v>21.776985322666665</c:v>
                </c:pt>
                <c:pt idx="1272">
                  <c:v>21.776985322666665</c:v>
                </c:pt>
                <c:pt idx="1273">
                  <c:v>21.776985322666665</c:v>
                </c:pt>
                <c:pt idx="1274">
                  <c:v>21.776985322666665</c:v>
                </c:pt>
                <c:pt idx="1275">
                  <c:v>21.776985322666665</c:v>
                </c:pt>
                <c:pt idx="1276">
                  <c:v>21.776985322666665</c:v>
                </c:pt>
                <c:pt idx="1277">
                  <c:v>21.800972957957448</c:v>
                </c:pt>
                <c:pt idx="1278">
                  <c:v>21.800972957957448</c:v>
                </c:pt>
                <c:pt idx="1279">
                  <c:v>21.800972957957448</c:v>
                </c:pt>
                <c:pt idx="1280">
                  <c:v>21.800972957957448</c:v>
                </c:pt>
                <c:pt idx="1281">
                  <c:v>21.800972957957448</c:v>
                </c:pt>
                <c:pt idx="1282">
                  <c:v>21.800972957957448</c:v>
                </c:pt>
                <c:pt idx="1283">
                  <c:v>21.800972957957448</c:v>
                </c:pt>
                <c:pt idx="1284">
                  <c:v>21.800972957957448</c:v>
                </c:pt>
                <c:pt idx="1285">
                  <c:v>21.800972957957448</c:v>
                </c:pt>
                <c:pt idx="1286">
                  <c:v>21.800972957957448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959-4A86-83FB-BFD8B4E3C306}"/>
            </c:ext>
          </c:extLst>
        </c:ser>
        <c:ser>
          <c:idx val="2"/>
          <c:order val="2"/>
          <c:tx>
            <c:v>Gear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'Lap Simulation'!$L$5:$L$1291</c:f>
              <c:numCache>
                <c:formatCode>General</c:formatCode>
                <c:ptCount val="1287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2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</c:v>
                </c:pt>
                <c:pt idx="51">
                  <c:v>2</c:v>
                </c:pt>
                <c:pt idx="52">
                  <c:v>2</c:v>
                </c:pt>
                <c:pt idx="53">
                  <c:v>2</c:v>
                </c:pt>
                <c:pt idx="54">
                  <c:v>2</c:v>
                </c:pt>
                <c:pt idx="55">
                  <c:v>2</c:v>
                </c:pt>
                <c:pt idx="56">
                  <c:v>2</c:v>
                </c:pt>
                <c:pt idx="57">
                  <c:v>2</c:v>
                </c:pt>
                <c:pt idx="58">
                  <c:v>2</c:v>
                </c:pt>
                <c:pt idx="59">
                  <c:v>2</c:v>
                </c:pt>
                <c:pt idx="60">
                  <c:v>2</c:v>
                </c:pt>
                <c:pt idx="61">
                  <c:v>2</c:v>
                </c:pt>
                <c:pt idx="62">
                  <c:v>2</c:v>
                </c:pt>
                <c:pt idx="63">
                  <c:v>2</c:v>
                </c:pt>
                <c:pt idx="64">
                  <c:v>2</c:v>
                </c:pt>
                <c:pt idx="65">
                  <c:v>3</c:v>
                </c:pt>
                <c:pt idx="66">
                  <c:v>3</c:v>
                </c:pt>
                <c:pt idx="67">
                  <c:v>3</c:v>
                </c:pt>
                <c:pt idx="68">
                  <c:v>3</c:v>
                </c:pt>
                <c:pt idx="69">
                  <c:v>3</c:v>
                </c:pt>
                <c:pt idx="70">
                  <c:v>3</c:v>
                </c:pt>
                <c:pt idx="71">
                  <c:v>3</c:v>
                </c:pt>
                <c:pt idx="72">
                  <c:v>3</c:v>
                </c:pt>
                <c:pt idx="73">
                  <c:v>3</c:v>
                </c:pt>
                <c:pt idx="74">
                  <c:v>3</c:v>
                </c:pt>
                <c:pt idx="75">
                  <c:v>3</c:v>
                </c:pt>
                <c:pt idx="76">
                  <c:v>3</c:v>
                </c:pt>
                <c:pt idx="77">
                  <c:v>3</c:v>
                </c:pt>
                <c:pt idx="78">
                  <c:v>3</c:v>
                </c:pt>
                <c:pt idx="79">
                  <c:v>3</c:v>
                </c:pt>
                <c:pt idx="80">
                  <c:v>3</c:v>
                </c:pt>
                <c:pt idx="81">
                  <c:v>3</c:v>
                </c:pt>
                <c:pt idx="82">
                  <c:v>3</c:v>
                </c:pt>
                <c:pt idx="83">
                  <c:v>3</c:v>
                </c:pt>
                <c:pt idx="84">
                  <c:v>3</c:v>
                </c:pt>
                <c:pt idx="85">
                  <c:v>3</c:v>
                </c:pt>
                <c:pt idx="86">
                  <c:v>3</c:v>
                </c:pt>
                <c:pt idx="87">
                  <c:v>3</c:v>
                </c:pt>
                <c:pt idx="88">
                  <c:v>3</c:v>
                </c:pt>
                <c:pt idx="89">
                  <c:v>3</c:v>
                </c:pt>
                <c:pt idx="90">
                  <c:v>3</c:v>
                </c:pt>
                <c:pt idx="91">
                  <c:v>3</c:v>
                </c:pt>
                <c:pt idx="92">
                  <c:v>3</c:v>
                </c:pt>
                <c:pt idx="93">
                  <c:v>3</c:v>
                </c:pt>
                <c:pt idx="94">
                  <c:v>3</c:v>
                </c:pt>
                <c:pt idx="95">
                  <c:v>3</c:v>
                </c:pt>
                <c:pt idx="96">
                  <c:v>3</c:v>
                </c:pt>
                <c:pt idx="97">
                  <c:v>3</c:v>
                </c:pt>
                <c:pt idx="98">
                  <c:v>3</c:v>
                </c:pt>
                <c:pt idx="99">
                  <c:v>3</c:v>
                </c:pt>
                <c:pt idx="100">
                  <c:v>3</c:v>
                </c:pt>
                <c:pt idx="101">
                  <c:v>3</c:v>
                </c:pt>
                <c:pt idx="102">
                  <c:v>3</c:v>
                </c:pt>
                <c:pt idx="103">
                  <c:v>3</c:v>
                </c:pt>
                <c:pt idx="104">
                  <c:v>3</c:v>
                </c:pt>
                <c:pt idx="105">
                  <c:v>3</c:v>
                </c:pt>
                <c:pt idx="106">
                  <c:v>3</c:v>
                </c:pt>
                <c:pt idx="107">
                  <c:v>3</c:v>
                </c:pt>
                <c:pt idx="108">
                  <c:v>3</c:v>
                </c:pt>
                <c:pt idx="109">
                  <c:v>3</c:v>
                </c:pt>
                <c:pt idx="110">
                  <c:v>3</c:v>
                </c:pt>
                <c:pt idx="111">
                  <c:v>3</c:v>
                </c:pt>
                <c:pt idx="112">
                  <c:v>3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3</c:v>
                </c:pt>
                <c:pt idx="118">
                  <c:v>3</c:v>
                </c:pt>
                <c:pt idx="119">
                  <c:v>3</c:v>
                </c:pt>
                <c:pt idx="120">
                  <c:v>3</c:v>
                </c:pt>
                <c:pt idx="121">
                  <c:v>3</c:v>
                </c:pt>
                <c:pt idx="122">
                  <c:v>3</c:v>
                </c:pt>
                <c:pt idx="123">
                  <c:v>3</c:v>
                </c:pt>
                <c:pt idx="124">
                  <c:v>3</c:v>
                </c:pt>
                <c:pt idx="125">
                  <c:v>3</c:v>
                </c:pt>
                <c:pt idx="126">
                  <c:v>3</c:v>
                </c:pt>
                <c:pt idx="127">
                  <c:v>3</c:v>
                </c:pt>
                <c:pt idx="128">
                  <c:v>2</c:v>
                </c:pt>
                <c:pt idx="129">
                  <c:v>2</c:v>
                </c:pt>
                <c:pt idx="130">
                  <c:v>2</c:v>
                </c:pt>
                <c:pt idx="131">
                  <c:v>2</c:v>
                </c:pt>
                <c:pt idx="132">
                  <c:v>2</c:v>
                </c:pt>
                <c:pt idx="133">
                  <c:v>2</c:v>
                </c:pt>
                <c:pt idx="134">
                  <c:v>2</c:v>
                </c:pt>
                <c:pt idx="135">
                  <c:v>2</c:v>
                </c:pt>
                <c:pt idx="136">
                  <c:v>2</c:v>
                </c:pt>
                <c:pt idx="137">
                  <c:v>2</c:v>
                </c:pt>
                <c:pt idx="138">
                  <c:v>2</c:v>
                </c:pt>
                <c:pt idx="139">
                  <c:v>2</c:v>
                </c:pt>
                <c:pt idx="140">
                  <c:v>2</c:v>
                </c:pt>
                <c:pt idx="141">
                  <c:v>2</c:v>
                </c:pt>
                <c:pt idx="142">
                  <c:v>2</c:v>
                </c:pt>
                <c:pt idx="143">
                  <c:v>2</c:v>
                </c:pt>
                <c:pt idx="144">
                  <c:v>2</c:v>
                </c:pt>
                <c:pt idx="145">
                  <c:v>2</c:v>
                </c:pt>
                <c:pt idx="146">
                  <c:v>2</c:v>
                </c:pt>
                <c:pt idx="147">
                  <c:v>2</c:v>
                </c:pt>
                <c:pt idx="148">
                  <c:v>2</c:v>
                </c:pt>
                <c:pt idx="149">
                  <c:v>2</c:v>
                </c:pt>
                <c:pt idx="150">
                  <c:v>2</c:v>
                </c:pt>
                <c:pt idx="151">
                  <c:v>2</c:v>
                </c:pt>
                <c:pt idx="152">
                  <c:v>2</c:v>
                </c:pt>
                <c:pt idx="153">
                  <c:v>2</c:v>
                </c:pt>
                <c:pt idx="154">
                  <c:v>2</c:v>
                </c:pt>
                <c:pt idx="155">
                  <c:v>2</c:v>
                </c:pt>
                <c:pt idx="156">
                  <c:v>2</c:v>
                </c:pt>
                <c:pt idx="157">
                  <c:v>2</c:v>
                </c:pt>
                <c:pt idx="158">
                  <c:v>2</c:v>
                </c:pt>
                <c:pt idx="159">
                  <c:v>2</c:v>
                </c:pt>
                <c:pt idx="160">
                  <c:v>2</c:v>
                </c:pt>
                <c:pt idx="161">
                  <c:v>2</c:v>
                </c:pt>
                <c:pt idx="162">
                  <c:v>2</c:v>
                </c:pt>
                <c:pt idx="163">
                  <c:v>2</c:v>
                </c:pt>
                <c:pt idx="164">
                  <c:v>2</c:v>
                </c:pt>
                <c:pt idx="165">
                  <c:v>2</c:v>
                </c:pt>
                <c:pt idx="166">
                  <c:v>2</c:v>
                </c:pt>
                <c:pt idx="167">
                  <c:v>2</c:v>
                </c:pt>
                <c:pt idx="168">
                  <c:v>2</c:v>
                </c:pt>
                <c:pt idx="169">
                  <c:v>2</c:v>
                </c:pt>
                <c:pt idx="170">
                  <c:v>2</c:v>
                </c:pt>
                <c:pt idx="171">
                  <c:v>2</c:v>
                </c:pt>
                <c:pt idx="172">
                  <c:v>2</c:v>
                </c:pt>
                <c:pt idx="173">
                  <c:v>2</c:v>
                </c:pt>
                <c:pt idx="174">
                  <c:v>2</c:v>
                </c:pt>
                <c:pt idx="175">
                  <c:v>2</c:v>
                </c:pt>
                <c:pt idx="176">
                  <c:v>2</c:v>
                </c:pt>
                <c:pt idx="177">
                  <c:v>2</c:v>
                </c:pt>
                <c:pt idx="178">
                  <c:v>2</c:v>
                </c:pt>
                <c:pt idx="179">
                  <c:v>2</c:v>
                </c:pt>
                <c:pt idx="180">
                  <c:v>2</c:v>
                </c:pt>
                <c:pt idx="181">
                  <c:v>2</c:v>
                </c:pt>
                <c:pt idx="182">
                  <c:v>2</c:v>
                </c:pt>
                <c:pt idx="183">
                  <c:v>2</c:v>
                </c:pt>
                <c:pt idx="184">
                  <c:v>2</c:v>
                </c:pt>
                <c:pt idx="185">
                  <c:v>2</c:v>
                </c:pt>
                <c:pt idx="186">
                  <c:v>2</c:v>
                </c:pt>
                <c:pt idx="187">
                  <c:v>2</c:v>
                </c:pt>
                <c:pt idx="188">
                  <c:v>2</c:v>
                </c:pt>
                <c:pt idx="189">
                  <c:v>2</c:v>
                </c:pt>
                <c:pt idx="190">
                  <c:v>2</c:v>
                </c:pt>
                <c:pt idx="191">
                  <c:v>2</c:v>
                </c:pt>
                <c:pt idx="192">
                  <c:v>2</c:v>
                </c:pt>
                <c:pt idx="193">
                  <c:v>2</c:v>
                </c:pt>
                <c:pt idx="194">
                  <c:v>2</c:v>
                </c:pt>
                <c:pt idx="195">
                  <c:v>2</c:v>
                </c:pt>
                <c:pt idx="196">
                  <c:v>2</c:v>
                </c:pt>
                <c:pt idx="197">
                  <c:v>2</c:v>
                </c:pt>
                <c:pt idx="198">
                  <c:v>2</c:v>
                </c:pt>
                <c:pt idx="199">
                  <c:v>2</c:v>
                </c:pt>
                <c:pt idx="200">
                  <c:v>2</c:v>
                </c:pt>
                <c:pt idx="201">
                  <c:v>2</c:v>
                </c:pt>
                <c:pt idx="202">
                  <c:v>2</c:v>
                </c:pt>
                <c:pt idx="203">
                  <c:v>2</c:v>
                </c:pt>
                <c:pt idx="204">
                  <c:v>2</c:v>
                </c:pt>
                <c:pt idx="205">
                  <c:v>2</c:v>
                </c:pt>
                <c:pt idx="206">
                  <c:v>2</c:v>
                </c:pt>
                <c:pt idx="207">
                  <c:v>2</c:v>
                </c:pt>
                <c:pt idx="208">
                  <c:v>2</c:v>
                </c:pt>
                <c:pt idx="209">
                  <c:v>2</c:v>
                </c:pt>
                <c:pt idx="210">
                  <c:v>2</c:v>
                </c:pt>
                <c:pt idx="211">
                  <c:v>2</c:v>
                </c:pt>
                <c:pt idx="212">
                  <c:v>2</c:v>
                </c:pt>
                <c:pt idx="213">
                  <c:v>2</c:v>
                </c:pt>
                <c:pt idx="214">
                  <c:v>3</c:v>
                </c:pt>
                <c:pt idx="215">
                  <c:v>3</c:v>
                </c:pt>
                <c:pt idx="216">
                  <c:v>3</c:v>
                </c:pt>
                <c:pt idx="217">
                  <c:v>3</c:v>
                </c:pt>
                <c:pt idx="218">
                  <c:v>3</c:v>
                </c:pt>
                <c:pt idx="219">
                  <c:v>3</c:v>
                </c:pt>
                <c:pt idx="220">
                  <c:v>3</c:v>
                </c:pt>
                <c:pt idx="221">
                  <c:v>3</c:v>
                </c:pt>
                <c:pt idx="222">
                  <c:v>3</c:v>
                </c:pt>
                <c:pt idx="223">
                  <c:v>3</c:v>
                </c:pt>
                <c:pt idx="224">
                  <c:v>3</c:v>
                </c:pt>
                <c:pt idx="225">
                  <c:v>3</c:v>
                </c:pt>
                <c:pt idx="226">
                  <c:v>3</c:v>
                </c:pt>
                <c:pt idx="227">
                  <c:v>3</c:v>
                </c:pt>
                <c:pt idx="228">
                  <c:v>3</c:v>
                </c:pt>
                <c:pt idx="229">
                  <c:v>3</c:v>
                </c:pt>
                <c:pt idx="230">
                  <c:v>3</c:v>
                </c:pt>
                <c:pt idx="231">
                  <c:v>3</c:v>
                </c:pt>
                <c:pt idx="232">
                  <c:v>3</c:v>
                </c:pt>
                <c:pt idx="233">
                  <c:v>3</c:v>
                </c:pt>
                <c:pt idx="234">
                  <c:v>3</c:v>
                </c:pt>
                <c:pt idx="235">
                  <c:v>3</c:v>
                </c:pt>
                <c:pt idx="236">
                  <c:v>3</c:v>
                </c:pt>
                <c:pt idx="237">
                  <c:v>3</c:v>
                </c:pt>
                <c:pt idx="238">
                  <c:v>3</c:v>
                </c:pt>
                <c:pt idx="239">
                  <c:v>3</c:v>
                </c:pt>
                <c:pt idx="240">
                  <c:v>3</c:v>
                </c:pt>
                <c:pt idx="241">
                  <c:v>3</c:v>
                </c:pt>
                <c:pt idx="242">
                  <c:v>3</c:v>
                </c:pt>
                <c:pt idx="243">
                  <c:v>3</c:v>
                </c:pt>
                <c:pt idx="244">
                  <c:v>3</c:v>
                </c:pt>
                <c:pt idx="245">
                  <c:v>3</c:v>
                </c:pt>
                <c:pt idx="246">
                  <c:v>3</c:v>
                </c:pt>
                <c:pt idx="247">
                  <c:v>3</c:v>
                </c:pt>
                <c:pt idx="248">
                  <c:v>3</c:v>
                </c:pt>
                <c:pt idx="249">
                  <c:v>3</c:v>
                </c:pt>
                <c:pt idx="250">
                  <c:v>3</c:v>
                </c:pt>
                <c:pt idx="251">
                  <c:v>3</c:v>
                </c:pt>
                <c:pt idx="252">
                  <c:v>3</c:v>
                </c:pt>
                <c:pt idx="253">
                  <c:v>3</c:v>
                </c:pt>
                <c:pt idx="254">
                  <c:v>3</c:v>
                </c:pt>
                <c:pt idx="255">
                  <c:v>3</c:v>
                </c:pt>
                <c:pt idx="256">
                  <c:v>3</c:v>
                </c:pt>
                <c:pt idx="257">
                  <c:v>3</c:v>
                </c:pt>
                <c:pt idx="258">
                  <c:v>3</c:v>
                </c:pt>
                <c:pt idx="259">
                  <c:v>3</c:v>
                </c:pt>
                <c:pt idx="260">
                  <c:v>3</c:v>
                </c:pt>
                <c:pt idx="261">
                  <c:v>3</c:v>
                </c:pt>
                <c:pt idx="262">
                  <c:v>3</c:v>
                </c:pt>
                <c:pt idx="263">
                  <c:v>3</c:v>
                </c:pt>
                <c:pt idx="264">
                  <c:v>3</c:v>
                </c:pt>
                <c:pt idx="265">
                  <c:v>3</c:v>
                </c:pt>
                <c:pt idx="266">
                  <c:v>3</c:v>
                </c:pt>
                <c:pt idx="267">
                  <c:v>3</c:v>
                </c:pt>
                <c:pt idx="268">
                  <c:v>3</c:v>
                </c:pt>
                <c:pt idx="269">
                  <c:v>3</c:v>
                </c:pt>
                <c:pt idx="270">
                  <c:v>3</c:v>
                </c:pt>
                <c:pt idx="271">
                  <c:v>2</c:v>
                </c:pt>
                <c:pt idx="272">
                  <c:v>2</c:v>
                </c:pt>
                <c:pt idx="273">
                  <c:v>2</c:v>
                </c:pt>
                <c:pt idx="274">
                  <c:v>2</c:v>
                </c:pt>
                <c:pt idx="275">
                  <c:v>2</c:v>
                </c:pt>
                <c:pt idx="276">
                  <c:v>2</c:v>
                </c:pt>
                <c:pt idx="277">
                  <c:v>2</c:v>
                </c:pt>
                <c:pt idx="278">
                  <c:v>2</c:v>
                </c:pt>
                <c:pt idx="279">
                  <c:v>2</c:v>
                </c:pt>
                <c:pt idx="280">
                  <c:v>2</c:v>
                </c:pt>
                <c:pt idx="281">
                  <c:v>2</c:v>
                </c:pt>
                <c:pt idx="282">
                  <c:v>2</c:v>
                </c:pt>
                <c:pt idx="283">
                  <c:v>2</c:v>
                </c:pt>
                <c:pt idx="284">
                  <c:v>2</c:v>
                </c:pt>
                <c:pt idx="285">
                  <c:v>2</c:v>
                </c:pt>
                <c:pt idx="286">
                  <c:v>2</c:v>
                </c:pt>
                <c:pt idx="287">
                  <c:v>2</c:v>
                </c:pt>
                <c:pt idx="288">
                  <c:v>2</c:v>
                </c:pt>
                <c:pt idx="289">
                  <c:v>2</c:v>
                </c:pt>
                <c:pt idx="290">
                  <c:v>2</c:v>
                </c:pt>
                <c:pt idx="291">
                  <c:v>2</c:v>
                </c:pt>
                <c:pt idx="292">
                  <c:v>2</c:v>
                </c:pt>
                <c:pt idx="293">
                  <c:v>2</c:v>
                </c:pt>
                <c:pt idx="294">
                  <c:v>2</c:v>
                </c:pt>
                <c:pt idx="295">
                  <c:v>2</c:v>
                </c:pt>
                <c:pt idx="296">
                  <c:v>2</c:v>
                </c:pt>
                <c:pt idx="297">
                  <c:v>2</c:v>
                </c:pt>
                <c:pt idx="298">
                  <c:v>2</c:v>
                </c:pt>
                <c:pt idx="299">
                  <c:v>2</c:v>
                </c:pt>
                <c:pt idx="300">
                  <c:v>2</c:v>
                </c:pt>
                <c:pt idx="301">
                  <c:v>2</c:v>
                </c:pt>
                <c:pt idx="302">
                  <c:v>2</c:v>
                </c:pt>
                <c:pt idx="303">
                  <c:v>2</c:v>
                </c:pt>
                <c:pt idx="304">
                  <c:v>2</c:v>
                </c:pt>
                <c:pt idx="305">
                  <c:v>2</c:v>
                </c:pt>
                <c:pt idx="306">
                  <c:v>2</c:v>
                </c:pt>
                <c:pt idx="307">
                  <c:v>2</c:v>
                </c:pt>
                <c:pt idx="308">
                  <c:v>2</c:v>
                </c:pt>
                <c:pt idx="309">
                  <c:v>2</c:v>
                </c:pt>
                <c:pt idx="310">
                  <c:v>2</c:v>
                </c:pt>
                <c:pt idx="311">
                  <c:v>2</c:v>
                </c:pt>
                <c:pt idx="312">
                  <c:v>2</c:v>
                </c:pt>
                <c:pt idx="313">
                  <c:v>2</c:v>
                </c:pt>
                <c:pt idx="314">
                  <c:v>2</c:v>
                </c:pt>
                <c:pt idx="315">
                  <c:v>2</c:v>
                </c:pt>
                <c:pt idx="316">
                  <c:v>2</c:v>
                </c:pt>
                <c:pt idx="317">
                  <c:v>2</c:v>
                </c:pt>
                <c:pt idx="318">
                  <c:v>2</c:v>
                </c:pt>
                <c:pt idx="319">
                  <c:v>2</c:v>
                </c:pt>
                <c:pt idx="320">
                  <c:v>2</c:v>
                </c:pt>
                <c:pt idx="321">
                  <c:v>2</c:v>
                </c:pt>
                <c:pt idx="322">
                  <c:v>2</c:v>
                </c:pt>
                <c:pt idx="323">
                  <c:v>2</c:v>
                </c:pt>
                <c:pt idx="324">
                  <c:v>2</c:v>
                </c:pt>
                <c:pt idx="325">
                  <c:v>2</c:v>
                </c:pt>
                <c:pt idx="326">
                  <c:v>2</c:v>
                </c:pt>
                <c:pt idx="327">
                  <c:v>2</c:v>
                </c:pt>
                <c:pt idx="328">
                  <c:v>2</c:v>
                </c:pt>
                <c:pt idx="329">
                  <c:v>2</c:v>
                </c:pt>
                <c:pt idx="330">
                  <c:v>2</c:v>
                </c:pt>
                <c:pt idx="331">
                  <c:v>2</c:v>
                </c:pt>
                <c:pt idx="332">
                  <c:v>2</c:v>
                </c:pt>
                <c:pt idx="333">
                  <c:v>2</c:v>
                </c:pt>
                <c:pt idx="334">
                  <c:v>2</c:v>
                </c:pt>
                <c:pt idx="335">
                  <c:v>2</c:v>
                </c:pt>
                <c:pt idx="336">
                  <c:v>2</c:v>
                </c:pt>
                <c:pt idx="337">
                  <c:v>2</c:v>
                </c:pt>
                <c:pt idx="338">
                  <c:v>2</c:v>
                </c:pt>
                <c:pt idx="339">
                  <c:v>3</c:v>
                </c:pt>
                <c:pt idx="340">
                  <c:v>3</c:v>
                </c:pt>
                <c:pt idx="341">
                  <c:v>3</c:v>
                </c:pt>
                <c:pt idx="342">
                  <c:v>3</c:v>
                </c:pt>
                <c:pt idx="343">
                  <c:v>3</c:v>
                </c:pt>
                <c:pt idx="344">
                  <c:v>3</c:v>
                </c:pt>
                <c:pt idx="345">
                  <c:v>3</c:v>
                </c:pt>
                <c:pt idx="346">
                  <c:v>3</c:v>
                </c:pt>
                <c:pt idx="347">
                  <c:v>3</c:v>
                </c:pt>
                <c:pt idx="348">
                  <c:v>3</c:v>
                </c:pt>
                <c:pt idx="349">
                  <c:v>3</c:v>
                </c:pt>
                <c:pt idx="350">
                  <c:v>3</c:v>
                </c:pt>
                <c:pt idx="351">
                  <c:v>3</c:v>
                </c:pt>
                <c:pt idx="352">
                  <c:v>3</c:v>
                </c:pt>
                <c:pt idx="353">
                  <c:v>3</c:v>
                </c:pt>
                <c:pt idx="354">
                  <c:v>3</c:v>
                </c:pt>
                <c:pt idx="355">
                  <c:v>3</c:v>
                </c:pt>
                <c:pt idx="356">
                  <c:v>3</c:v>
                </c:pt>
                <c:pt idx="357">
                  <c:v>3</c:v>
                </c:pt>
                <c:pt idx="358">
                  <c:v>3</c:v>
                </c:pt>
                <c:pt idx="359">
                  <c:v>3</c:v>
                </c:pt>
                <c:pt idx="360">
                  <c:v>3</c:v>
                </c:pt>
                <c:pt idx="361">
                  <c:v>3</c:v>
                </c:pt>
                <c:pt idx="362">
                  <c:v>3</c:v>
                </c:pt>
                <c:pt idx="363">
                  <c:v>3</c:v>
                </c:pt>
                <c:pt idx="364">
                  <c:v>3</c:v>
                </c:pt>
                <c:pt idx="365">
                  <c:v>3</c:v>
                </c:pt>
                <c:pt idx="366">
                  <c:v>3</c:v>
                </c:pt>
                <c:pt idx="367">
                  <c:v>3</c:v>
                </c:pt>
                <c:pt idx="368">
                  <c:v>3</c:v>
                </c:pt>
                <c:pt idx="369">
                  <c:v>3</c:v>
                </c:pt>
                <c:pt idx="370">
                  <c:v>3</c:v>
                </c:pt>
                <c:pt idx="371">
                  <c:v>2</c:v>
                </c:pt>
                <c:pt idx="372">
                  <c:v>2</c:v>
                </c:pt>
                <c:pt idx="373">
                  <c:v>2</c:v>
                </c:pt>
                <c:pt idx="374">
                  <c:v>2</c:v>
                </c:pt>
                <c:pt idx="375">
                  <c:v>2</c:v>
                </c:pt>
                <c:pt idx="376">
                  <c:v>2</c:v>
                </c:pt>
                <c:pt idx="377">
                  <c:v>2</c:v>
                </c:pt>
                <c:pt idx="378">
                  <c:v>2</c:v>
                </c:pt>
                <c:pt idx="379">
                  <c:v>2</c:v>
                </c:pt>
                <c:pt idx="380">
                  <c:v>2</c:v>
                </c:pt>
                <c:pt idx="381">
                  <c:v>2</c:v>
                </c:pt>
                <c:pt idx="382">
                  <c:v>2</c:v>
                </c:pt>
                <c:pt idx="383">
                  <c:v>2</c:v>
                </c:pt>
                <c:pt idx="384">
                  <c:v>2</c:v>
                </c:pt>
                <c:pt idx="385">
                  <c:v>2</c:v>
                </c:pt>
                <c:pt idx="386">
                  <c:v>2</c:v>
                </c:pt>
                <c:pt idx="387">
                  <c:v>2</c:v>
                </c:pt>
                <c:pt idx="388">
                  <c:v>2</c:v>
                </c:pt>
                <c:pt idx="389">
                  <c:v>2</c:v>
                </c:pt>
                <c:pt idx="390">
                  <c:v>2</c:v>
                </c:pt>
                <c:pt idx="391">
                  <c:v>2</c:v>
                </c:pt>
                <c:pt idx="392">
                  <c:v>2</c:v>
                </c:pt>
                <c:pt idx="393">
                  <c:v>2</c:v>
                </c:pt>
                <c:pt idx="394">
                  <c:v>2</c:v>
                </c:pt>
                <c:pt idx="395">
                  <c:v>2</c:v>
                </c:pt>
                <c:pt idx="396">
                  <c:v>2</c:v>
                </c:pt>
                <c:pt idx="397">
                  <c:v>2</c:v>
                </c:pt>
                <c:pt idx="398">
                  <c:v>2</c:v>
                </c:pt>
                <c:pt idx="399">
                  <c:v>2</c:v>
                </c:pt>
                <c:pt idx="400">
                  <c:v>2</c:v>
                </c:pt>
                <c:pt idx="401">
                  <c:v>2</c:v>
                </c:pt>
                <c:pt idx="402">
                  <c:v>2</c:v>
                </c:pt>
                <c:pt idx="403">
                  <c:v>2</c:v>
                </c:pt>
                <c:pt idx="404">
                  <c:v>2</c:v>
                </c:pt>
                <c:pt idx="405">
                  <c:v>2</c:v>
                </c:pt>
                <c:pt idx="406">
                  <c:v>2</c:v>
                </c:pt>
                <c:pt idx="407">
                  <c:v>2</c:v>
                </c:pt>
                <c:pt idx="408">
                  <c:v>2</c:v>
                </c:pt>
                <c:pt idx="409">
                  <c:v>2</c:v>
                </c:pt>
                <c:pt idx="410">
                  <c:v>2</c:v>
                </c:pt>
                <c:pt idx="411">
                  <c:v>2</c:v>
                </c:pt>
                <c:pt idx="412">
                  <c:v>2</c:v>
                </c:pt>
                <c:pt idx="413">
                  <c:v>2</c:v>
                </c:pt>
                <c:pt idx="414">
                  <c:v>2</c:v>
                </c:pt>
                <c:pt idx="415">
                  <c:v>2</c:v>
                </c:pt>
                <c:pt idx="416">
                  <c:v>2</c:v>
                </c:pt>
                <c:pt idx="417">
                  <c:v>2</c:v>
                </c:pt>
                <c:pt idx="418">
                  <c:v>2</c:v>
                </c:pt>
                <c:pt idx="419">
                  <c:v>1</c:v>
                </c:pt>
                <c:pt idx="420">
                  <c:v>1</c:v>
                </c:pt>
                <c:pt idx="421">
                  <c:v>1</c:v>
                </c:pt>
                <c:pt idx="422">
                  <c:v>1</c:v>
                </c:pt>
                <c:pt idx="423">
                  <c:v>1</c:v>
                </c:pt>
                <c:pt idx="424">
                  <c:v>1</c:v>
                </c:pt>
                <c:pt idx="425">
                  <c:v>2</c:v>
                </c:pt>
                <c:pt idx="426">
                  <c:v>2</c:v>
                </c:pt>
                <c:pt idx="427">
                  <c:v>2</c:v>
                </c:pt>
                <c:pt idx="428">
                  <c:v>2</c:v>
                </c:pt>
                <c:pt idx="429">
                  <c:v>2</c:v>
                </c:pt>
                <c:pt idx="430">
                  <c:v>2</c:v>
                </c:pt>
                <c:pt idx="431">
                  <c:v>2</c:v>
                </c:pt>
                <c:pt idx="432">
                  <c:v>2</c:v>
                </c:pt>
                <c:pt idx="433">
                  <c:v>2</c:v>
                </c:pt>
                <c:pt idx="434">
                  <c:v>2</c:v>
                </c:pt>
                <c:pt idx="435">
                  <c:v>2</c:v>
                </c:pt>
                <c:pt idx="436">
                  <c:v>2</c:v>
                </c:pt>
                <c:pt idx="437">
                  <c:v>2</c:v>
                </c:pt>
                <c:pt idx="438">
                  <c:v>2</c:v>
                </c:pt>
                <c:pt idx="439">
                  <c:v>2</c:v>
                </c:pt>
                <c:pt idx="440">
                  <c:v>2</c:v>
                </c:pt>
                <c:pt idx="441">
                  <c:v>2</c:v>
                </c:pt>
                <c:pt idx="442">
                  <c:v>2</c:v>
                </c:pt>
                <c:pt idx="443">
                  <c:v>2</c:v>
                </c:pt>
                <c:pt idx="444">
                  <c:v>2</c:v>
                </c:pt>
                <c:pt idx="445">
                  <c:v>2</c:v>
                </c:pt>
                <c:pt idx="446">
                  <c:v>2</c:v>
                </c:pt>
                <c:pt idx="447">
                  <c:v>2</c:v>
                </c:pt>
                <c:pt idx="448">
                  <c:v>2</c:v>
                </c:pt>
                <c:pt idx="449">
                  <c:v>2</c:v>
                </c:pt>
                <c:pt idx="450">
                  <c:v>2</c:v>
                </c:pt>
                <c:pt idx="451">
                  <c:v>2</c:v>
                </c:pt>
                <c:pt idx="452">
                  <c:v>2</c:v>
                </c:pt>
                <c:pt idx="453">
                  <c:v>2</c:v>
                </c:pt>
                <c:pt idx="454">
                  <c:v>2</c:v>
                </c:pt>
                <c:pt idx="455">
                  <c:v>2</c:v>
                </c:pt>
                <c:pt idx="456">
                  <c:v>2</c:v>
                </c:pt>
                <c:pt idx="457">
                  <c:v>2</c:v>
                </c:pt>
                <c:pt idx="458">
                  <c:v>2</c:v>
                </c:pt>
                <c:pt idx="459">
                  <c:v>2</c:v>
                </c:pt>
                <c:pt idx="460">
                  <c:v>2</c:v>
                </c:pt>
                <c:pt idx="461">
                  <c:v>2</c:v>
                </c:pt>
                <c:pt idx="462">
                  <c:v>2</c:v>
                </c:pt>
                <c:pt idx="463">
                  <c:v>2</c:v>
                </c:pt>
                <c:pt idx="464">
                  <c:v>2</c:v>
                </c:pt>
                <c:pt idx="465">
                  <c:v>2</c:v>
                </c:pt>
                <c:pt idx="466">
                  <c:v>2</c:v>
                </c:pt>
                <c:pt idx="467">
                  <c:v>2</c:v>
                </c:pt>
                <c:pt idx="468">
                  <c:v>2</c:v>
                </c:pt>
                <c:pt idx="469">
                  <c:v>2</c:v>
                </c:pt>
                <c:pt idx="470">
                  <c:v>2</c:v>
                </c:pt>
                <c:pt idx="471">
                  <c:v>2</c:v>
                </c:pt>
                <c:pt idx="472">
                  <c:v>2</c:v>
                </c:pt>
                <c:pt idx="473">
                  <c:v>2</c:v>
                </c:pt>
                <c:pt idx="474">
                  <c:v>2</c:v>
                </c:pt>
                <c:pt idx="475">
                  <c:v>2</c:v>
                </c:pt>
                <c:pt idx="476">
                  <c:v>2</c:v>
                </c:pt>
                <c:pt idx="477">
                  <c:v>2</c:v>
                </c:pt>
                <c:pt idx="478">
                  <c:v>2</c:v>
                </c:pt>
                <c:pt idx="479">
                  <c:v>2</c:v>
                </c:pt>
                <c:pt idx="480">
                  <c:v>2</c:v>
                </c:pt>
                <c:pt idx="481">
                  <c:v>2</c:v>
                </c:pt>
                <c:pt idx="482">
                  <c:v>2</c:v>
                </c:pt>
                <c:pt idx="483">
                  <c:v>2</c:v>
                </c:pt>
                <c:pt idx="484">
                  <c:v>2</c:v>
                </c:pt>
                <c:pt idx="485">
                  <c:v>2</c:v>
                </c:pt>
                <c:pt idx="486">
                  <c:v>2</c:v>
                </c:pt>
                <c:pt idx="487">
                  <c:v>2</c:v>
                </c:pt>
                <c:pt idx="488">
                  <c:v>2</c:v>
                </c:pt>
                <c:pt idx="489">
                  <c:v>2</c:v>
                </c:pt>
                <c:pt idx="490">
                  <c:v>2</c:v>
                </c:pt>
                <c:pt idx="491">
                  <c:v>2</c:v>
                </c:pt>
                <c:pt idx="492">
                  <c:v>2</c:v>
                </c:pt>
                <c:pt idx="493">
                  <c:v>2</c:v>
                </c:pt>
                <c:pt idx="494">
                  <c:v>2</c:v>
                </c:pt>
                <c:pt idx="495">
                  <c:v>2</c:v>
                </c:pt>
                <c:pt idx="496">
                  <c:v>2</c:v>
                </c:pt>
                <c:pt idx="497">
                  <c:v>2</c:v>
                </c:pt>
                <c:pt idx="498">
                  <c:v>2</c:v>
                </c:pt>
                <c:pt idx="499">
                  <c:v>2</c:v>
                </c:pt>
                <c:pt idx="500">
                  <c:v>2</c:v>
                </c:pt>
                <c:pt idx="501">
                  <c:v>2</c:v>
                </c:pt>
                <c:pt idx="502">
                  <c:v>2</c:v>
                </c:pt>
                <c:pt idx="503">
                  <c:v>2</c:v>
                </c:pt>
                <c:pt idx="504">
                  <c:v>2</c:v>
                </c:pt>
                <c:pt idx="505">
                  <c:v>2</c:v>
                </c:pt>
                <c:pt idx="506">
                  <c:v>2</c:v>
                </c:pt>
                <c:pt idx="507">
                  <c:v>2</c:v>
                </c:pt>
                <c:pt idx="508">
                  <c:v>2</c:v>
                </c:pt>
                <c:pt idx="509">
                  <c:v>2</c:v>
                </c:pt>
                <c:pt idx="510">
                  <c:v>2</c:v>
                </c:pt>
                <c:pt idx="511">
                  <c:v>2</c:v>
                </c:pt>
                <c:pt idx="512">
                  <c:v>2</c:v>
                </c:pt>
                <c:pt idx="513">
                  <c:v>2</c:v>
                </c:pt>
                <c:pt idx="514">
                  <c:v>2</c:v>
                </c:pt>
                <c:pt idx="515">
                  <c:v>2</c:v>
                </c:pt>
                <c:pt idx="516">
                  <c:v>2</c:v>
                </c:pt>
                <c:pt idx="517">
                  <c:v>2</c:v>
                </c:pt>
                <c:pt idx="518">
                  <c:v>2</c:v>
                </c:pt>
                <c:pt idx="519">
                  <c:v>2</c:v>
                </c:pt>
                <c:pt idx="520">
                  <c:v>2</c:v>
                </c:pt>
                <c:pt idx="521">
                  <c:v>2</c:v>
                </c:pt>
                <c:pt idx="522">
                  <c:v>2</c:v>
                </c:pt>
                <c:pt idx="523">
                  <c:v>2</c:v>
                </c:pt>
                <c:pt idx="524">
                  <c:v>2</c:v>
                </c:pt>
                <c:pt idx="525">
                  <c:v>2</c:v>
                </c:pt>
                <c:pt idx="526">
                  <c:v>2</c:v>
                </c:pt>
                <c:pt idx="527">
                  <c:v>2</c:v>
                </c:pt>
                <c:pt idx="528">
                  <c:v>2</c:v>
                </c:pt>
                <c:pt idx="529">
                  <c:v>2</c:v>
                </c:pt>
                <c:pt idx="530">
                  <c:v>2</c:v>
                </c:pt>
                <c:pt idx="531">
                  <c:v>2</c:v>
                </c:pt>
                <c:pt idx="532">
                  <c:v>2</c:v>
                </c:pt>
                <c:pt idx="533">
                  <c:v>2</c:v>
                </c:pt>
                <c:pt idx="534">
                  <c:v>2</c:v>
                </c:pt>
                <c:pt idx="535">
                  <c:v>2</c:v>
                </c:pt>
                <c:pt idx="536">
                  <c:v>2</c:v>
                </c:pt>
                <c:pt idx="537">
                  <c:v>2</c:v>
                </c:pt>
                <c:pt idx="538">
                  <c:v>2</c:v>
                </c:pt>
                <c:pt idx="539">
                  <c:v>2</c:v>
                </c:pt>
                <c:pt idx="540">
                  <c:v>2</c:v>
                </c:pt>
                <c:pt idx="541">
                  <c:v>2</c:v>
                </c:pt>
                <c:pt idx="542">
                  <c:v>2</c:v>
                </c:pt>
                <c:pt idx="543">
                  <c:v>2</c:v>
                </c:pt>
                <c:pt idx="544">
                  <c:v>2</c:v>
                </c:pt>
                <c:pt idx="545">
                  <c:v>2</c:v>
                </c:pt>
                <c:pt idx="546">
                  <c:v>2</c:v>
                </c:pt>
                <c:pt idx="547">
                  <c:v>2</c:v>
                </c:pt>
                <c:pt idx="548">
                  <c:v>2</c:v>
                </c:pt>
                <c:pt idx="549">
                  <c:v>2</c:v>
                </c:pt>
                <c:pt idx="550">
                  <c:v>2</c:v>
                </c:pt>
                <c:pt idx="551">
                  <c:v>2</c:v>
                </c:pt>
                <c:pt idx="552">
                  <c:v>2</c:v>
                </c:pt>
                <c:pt idx="553">
                  <c:v>2</c:v>
                </c:pt>
                <c:pt idx="554">
                  <c:v>2</c:v>
                </c:pt>
                <c:pt idx="555">
                  <c:v>2</c:v>
                </c:pt>
                <c:pt idx="556">
                  <c:v>2</c:v>
                </c:pt>
                <c:pt idx="557">
                  <c:v>2</c:v>
                </c:pt>
                <c:pt idx="558">
                  <c:v>2</c:v>
                </c:pt>
                <c:pt idx="559">
                  <c:v>2</c:v>
                </c:pt>
                <c:pt idx="560">
                  <c:v>2</c:v>
                </c:pt>
                <c:pt idx="561">
                  <c:v>2</c:v>
                </c:pt>
                <c:pt idx="562">
                  <c:v>2</c:v>
                </c:pt>
                <c:pt idx="563">
                  <c:v>3</c:v>
                </c:pt>
                <c:pt idx="564">
                  <c:v>3</c:v>
                </c:pt>
                <c:pt idx="565">
                  <c:v>3</c:v>
                </c:pt>
                <c:pt idx="566">
                  <c:v>3</c:v>
                </c:pt>
                <c:pt idx="567">
                  <c:v>3</c:v>
                </c:pt>
                <c:pt idx="568">
                  <c:v>3</c:v>
                </c:pt>
                <c:pt idx="569">
                  <c:v>3</c:v>
                </c:pt>
                <c:pt idx="570">
                  <c:v>3</c:v>
                </c:pt>
                <c:pt idx="571">
                  <c:v>3</c:v>
                </c:pt>
                <c:pt idx="572">
                  <c:v>3</c:v>
                </c:pt>
                <c:pt idx="573">
                  <c:v>3</c:v>
                </c:pt>
                <c:pt idx="574">
                  <c:v>3</c:v>
                </c:pt>
                <c:pt idx="575">
                  <c:v>3</c:v>
                </c:pt>
                <c:pt idx="576">
                  <c:v>3</c:v>
                </c:pt>
                <c:pt idx="577">
                  <c:v>3</c:v>
                </c:pt>
                <c:pt idx="578">
                  <c:v>3</c:v>
                </c:pt>
                <c:pt idx="579">
                  <c:v>3</c:v>
                </c:pt>
                <c:pt idx="580">
                  <c:v>3</c:v>
                </c:pt>
                <c:pt idx="581">
                  <c:v>2</c:v>
                </c:pt>
                <c:pt idx="582">
                  <c:v>2</c:v>
                </c:pt>
                <c:pt idx="583">
                  <c:v>2</c:v>
                </c:pt>
                <c:pt idx="584">
                  <c:v>2</c:v>
                </c:pt>
                <c:pt idx="585">
                  <c:v>2</c:v>
                </c:pt>
                <c:pt idx="586">
                  <c:v>2</c:v>
                </c:pt>
                <c:pt idx="587">
                  <c:v>2</c:v>
                </c:pt>
                <c:pt idx="588">
                  <c:v>2</c:v>
                </c:pt>
                <c:pt idx="589">
                  <c:v>2</c:v>
                </c:pt>
                <c:pt idx="590">
                  <c:v>2</c:v>
                </c:pt>
                <c:pt idx="591">
                  <c:v>2</c:v>
                </c:pt>
                <c:pt idx="592">
                  <c:v>2</c:v>
                </c:pt>
                <c:pt idx="593">
                  <c:v>2</c:v>
                </c:pt>
                <c:pt idx="594">
                  <c:v>2</c:v>
                </c:pt>
                <c:pt idx="595">
                  <c:v>2</c:v>
                </c:pt>
                <c:pt idx="596">
                  <c:v>2</c:v>
                </c:pt>
                <c:pt idx="597">
                  <c:v>2</c:v>
                </c:pt>
                <c:pt idx="598">
                  <c:v>1</c:v>
                </c:pt>
                <c:pt idx="599">
                  <c:v>1</c:v>
                </c:pt>
                <c:pt idx="600">
                  <c:v>1</c:v>
                </c:pt>
                <c:pt idx="601">
                  <c:v>1</c:v>
                </c:pt>
                <c:pt idx="602">
                  <c:v>1</c:v>
                </c:pt>
                <c:pt idx="603">
                  <c:v>1</c:v>
                </c:pt>
                <c:pt idx="604">
                  <c:v>1</c:v>
                </c:pt>
                <c:pt idx="605">
                  <c:v>1</c:v>
                </c:pt>
                <c:pt idx="606">
                  <c:v>1</c:v>
                </c:pt>
                <c:pt idx="607">
                  <c:v>1</c:v>
                </c:pt>
                <c:pt idx="608">
                  <c:v>1</c:v>
                </c:pt>
                <c:pt idx="609">
                  <c:v>1</c:v>
                </c:pt>
                <c:pt idx="610">
                  <c:v>1</c:v>
                </c:pt>
                <c:pt idx="611">
                  <c:v>1</c:v>
                </c:pt>
                <c:pt idx="612">
                  <c:v>1</c:v>
                </c:pt>
                <c:pt idx="613">
                  <c:v>1</c:v>
                </c:pt>
                <c:pt idx="614">
                  <c:v>1</c:v>
                </c:pt>
                <c:pt idx="615">
                  <c:v>1</c:v>
                </c:pt>
                <c:pt idx="616">
                  <c:v>1</c:v>
                </c:pt>
                <c:pt idx="617">
                  <c:v>1</c:v>
                </c:pt>
                <c:pt idx="618">
                  <c:v>1</c:v>
                </c:pt>
                <c:pt idx="619">
                  <c:v>1</c:v>
                </c:pt>
                <c:pt idx="620">
                  <c:v>1</c:v>
                </c:pt>
                <c:pt idx="621">
                  <c:v>1</c:v>
                </c:pt>
                <c:pt idx="622">
                  <c:v>1</c:v>
                </c:pt>
                <c:pt idx="623">
                  <c:v>1</c:v>
                </c:pt>
                <c:pt idx="624">
                  <c:v>1</c:v>
                </c:pt>
                <c:pt idx="625">
                  <c:v>1</c:v>
                </c:pt>
                <c:pt idx="626">
                  <c:v>1</c:v>
                </c:pt>
                <c:pt idx="627">
                  <c:v>1</c:v>
                </c:pt>
                <c:pt idx="628">
                  <c:v>1</c:v>
                </c:pt>
                <c:pt idx="629">
                  <c:v>1</c:v>
                </c:pt>
                <c:pt idx="630">
                  <c:v>1</c:v>
                </c:pt>
                <c:pt idx="631">
                  <c:v>1</c:v>
                </c:pt>
                <c:pt idx="632">
                  <c:v>1</c:v>
                </c:pt>
                <c:pt idx="633">
                  <c:v>1</c:v>
                </c:pt>
                <c:pt idx="634">
                  <c:v>1</c:v>
                </c:pt>
                <c:pt idx="635">
                  <c:v>1</c:v>
                </c:pt>
                <c:pt idx="636">
                  <c:v>1</c:v>
                </c:pt>
                <c:pt idx="637">
                  <c:v>1</c:v>
                </c:pt>
                <c:pt idx="638">
                  <c:v>1</c:v>
                </c:pt>
                <c:pt idx="639">
                  <c:v>1</c:v>
                </c:pt>
                <c:pt idx="640">
                  <c:v>1</c:v>
                </c:pt>
                <c:pt idx="641">
                  <c:v>1</c:v>
                </c:pt>
                <c:pt idx="642">
                  <c:v>1</c:v>
                </c:pt>
                <c:pt idx="643">
                  <c:v>1</c:v>
                </c:pt>
                <c:pt idx="644">
                  <c:v>1</c:v>
                </c:pt>
                <c:pt idx="645">
                  <c:v>1</c:v>
                </c:pt>
                <c:pt idx="646">
                  <c:v>1</c:v>
                </c:pt>
                <c:pt idx="647">
                  <c:v>1</c:v>
                </c:pt>
                <c:pt idx="648">
                  <c:v>1</c:v>
                </c:pt>
                <c:pt idx="649">
                  <c:v>1</c:v>
                </c:pt>
                <c:pt idx="650">
                  <c:v>1</c:v>
                </c:pt>
                <c:pt idx="651">
                  <c:v>1</c:v>
                </c:pt>
                <c:pt idx="652">
                  <c:v>1</c:v>
                </c:pt>
                <c:pt idx="653">
                  <c:v>1</c:v>
                </c:pt>
                <c:pt idx="654">
                  <c:v>1</c:v>
                </c:pt>
                <c:pt idx="655">
                  <c:v>1</c:v>
                </c:pt>
                <c:pt idx="656">
                  <c:v>1</c:v>
                </c:pt>
                <c:pt idx="657">
                  <c:v>1</c:v>
                </c:pt>
                <c:pt idx="658">
                  <c:v>1</c:v>
                </c:pt>
                <c:pt idx="659">
                  <c:v>1</c:v>
                </c:pt>
                <c:pt idx="660">
                  <c:v>1</c:v>
                </c:pt>
                <c:pt idx="661">
                  <c:v>1</c:v>
                </c:pt>
                <c:pt idx="662">
                  <c:v>1</c:v>
                </c:pt>
                <c:pt idx="663">
                  <c:v>1</c:v>
                </c:pt>
                <c:pt idx="664">
                  <c:v>1</c:v>
                </c:pt>
                <c:pt idx="665">
                  <c:v>1</c:v>
                </c:pt>
                <c:pt idx="666">
                  <c:v>1</c:v>
                </c:pt>
                <c:pt idx="667">
                  <c:v>1</c:v>
                </c:pt>
                <c:pt idx="668">
                  <c:v>1</c:v>
                </c:pt>
                <c:pt idx="669">
                  <c:v>1</c:v>
                </c:pt>
                <c:pt idx="670">
                  <c:v>1</c:v>
                </c:pt>
                <c:pt idx="671">
                  <c:v>1</c:v>
                </c:pt>
                <c:pt idx="672">
                  <c:v>1</c:v>
                </c:pt>
                <c:pt idx="673">
                  <c:v>1</c:v>
                </c:pt>
                <c:pt idx="674">
                  <c:v>1</c:v>
                </c:pt>
                <c:pt idx="675">
                  <c:v>1</c:v>
                </c:pt>
                <c:pt idx="676">
                  <c:v>1</c:v>
                </c:pt>
                <c:pt idx="677">
                  <c:v>1</c:v>
                </c:pt>
                <c:pt idx="678">
                  <c:v>1</c:v>
                </c:pt>
                <c:pt idx="679">
                  <c:v>1</c:v>
                </c:pt>
                <c:pt idx="680">
                  <c:v>1</c:v>
                </c:pt>
                <c:pt idx="681">
                  <c:v>1</c:v>
                </c:pt>
                <c:pt idx="682">
                  <c:v>1</c:v>
                </c:pt>
                <c:pt idx="683">
                  <c:v>1</c:v>
                </c:pt>
                <c:pt idx="684">
                  <c:v>1</c:v>
                </c:pt>
                <c:pt idx="685">
                  <c:v>1</c:v>
                </c:pt>
                <c:pt idx="686">
                  <c:v>1</c:v>
                </c:pt>
                <c:pt idx="687">
                  <c:v>1</c:v>
                </c:pt>
                <c:pt idx="688">
                  <c:v>1</c:v>
                </c:pt>
                <c:pt idx="689">
                  <c:v>1</c:v>
                </c:pt>
                <c:pt idx="690">
                  <c:v>1</c:v>
                </c:pt>
                <c:pt idx="691">
                  <c:v>1</c:v>
                </c:pt>
                <c:pt idx="692">
                  <c:v>1</c:v>
                </c:pt>
                <c:pt idx="693">
                  <c:v>1</c:v>
                </c:pt>
                <c:pt idx="694">
                  <c:v>1</c:v>
                </c:pt>
                <c:pt idx="695">
                  <c:v>1</c:v>
                </c:pt>
                <c:pt idx="696">
                  <c:v>1</c:v>
                </c:pt>
                <c:pt idx="697">
                  <c:v>1</c:v>
                </c:pt>
                <c:pt idx="698">
                  <c:v>1</c:v>
                </c:pt>
                <c:pt idx="699">
                  <c:v>1</c:v>
                </c:pt>
                <c:pt idx="700">
                  <c:v>1</c:v>
                </c:pt>
                <c:pt idx="701">
                  <c:v>1</c:v>
                </c:pt>
                <c:pt idx="702">
                  <c:v>1</c:v>
                </c:pt>
                <c:pt idx="703">
                  <c:v>1</c:v>
                </c:pt>
                <c:pt idx="704">
                  <c:v>1</c:v>
                </c:pt>
                <c:pt idx="705">
                  <c:v>1</c:v>
                </c:pt>
                <c:pt idx="706">
                  <c:v>1</c:v>
                </c:pt>
                <c:pt idx="707">
                  <c:v>1</c:v>
                </c:pt>
                <c:pt idx="708">
                  <c:v>1</c:v>
                </c:pt>
                <c:pt idx="709">
                  <c:v>2</c:v>
                </c:pt>
                <c:pt idx="710">
                  <c:v>2</c:v>
                </c:pt>
                <c:pt idx="711">
                  <c:v>2</c:v>
                </c:pt>
                <c:pt idx="712">
                  <c:v>2</c:v>
                </c:pt>
                <c:pt idx="713">
                  <c:v>2</c:v>
                </c:pt>
                <c:pt idx="714">
                  <c:v>2</c:v>
                </c:pt>
                <c:pt idx="715">
                  <c:v>2</c:v>
                </c:pt>
                <c:pt idx="716">
                  <c:v>2</c:v>
                </c:pt>
                <c:pt idx="717">
                  <c:v>2</c:v>
                </c:pt>
                <c:pt idx="718">
                  <c:v>2</c:v>
                </c:pt>
                <c:pt idx="719">
                  <c:v>2</c:v>
                </c:pt>
                <c:pt idx="720">
                  <c:v>2</c:v>
                </c:pt>
                <c:pt idx="721">
                  <c:v>2</c:v>
                </c:pt>
                <c:pt idx="722">
                  <c:v>2</c:v>
                </c:pt>
                <c:pt idx="723">
                  <c:v>2</c:v>
                </c:pt>
                <c:pt idx="724">
                  <c:v>2</c:v>
                </c:pt>
                <c:pt idx="725">
                  <c:v>2</c:v>
                </c:pt>
                <c:pt idx="726">
                  <c:v>2</c:v>
                </c:pt>
                <c:pt idx="727">
                  <c:v>2</c:v>
                </c:pt>
                <c:pt idx="728">
                  <c:v>3</c:v>
                </c:pt>
                <c:pt idx="729">
                  <c:v>3</c:v>
                </c:pt>
                <c:pt idx="730">
                  <c:v>3</c:v>
                </c:pt>
                <c:pt idx="731">
                  <c:v>3</c:v>
                </c:pt>
                <c:pt idx="732">
                  <c:v>3</c:v>
                </c:pt>
                <c:pt idx="733">
                  <c:v>3</c:v>
                </c:pt>
                <c:pt idx="734">
                  <c:v>3</c:v>
                </c:pt>
                <c:pt idx="735">
                  <c:v>3</c:v>
                </c:pt>
                <c:pt idx="736">
                  <c:v>3</c:v>
                </c:pt>
                <c:pt idx="737">
                  <c:v>3</c:v>
                </c:pt>
                <c:pt idx="738">
                  <c:v>3</c:v>
                </c:pt>
                <c:pt idx="739">
                  <c:v>3</c:v>
                </c:pt>
                <c:pt idx="740">
                  <c:v>3</c:v>
                </c:pt>
                <c:pt idx="741">
                  <c:v>3</c:v>
                </c:pt>
                <c:pt idx="742">
                  <c:v>3</c:v>
                </c:pt>
                <c:pt idx="743">
                  <c:v>3</c:v>
                </c:pt>
                <c:pt idx="744">
                  <c:v>3</c:v>
                </c:pt>
                <c:pt idx="745">
                  <c:v>3</c:v>
                </c:pt>
                <c:pt idx="746">
                  <c:v>3</c:v>
                </c:pt>
                <c:pt idx="747">
                  <c:v>3</c:v>
                </c:pt>
                <c:pt idx="748">
                  <c:v>3</c:v>
                </c:pt>
                <c:pt idx="749">
                  <c:v>3</c:v>
                </c:pt>
                <c:pt idx="750">
                  <c:v>3</c:v>
                </c:pt>
                <c:pt idx="751">
                  <c:v>3</c:v>
                </c:pt>
                <c:pt idx="752">
                  <c:v>3</c:v>
                </c:pt>
                <c:pt idx="753">
                  <c:v>3</c:v>
                </c:pt>
                <c:pt idx="754">
                  <c:v>3</c:v>
                </c:pt>
                <c:pt idx="755">
                  <c:v>3</c:v>
                </c:pt>
                <c:pt idx="756">
                  <c:v>3</c:v>
                </c:pt>
                <c:pt idx="757">
                  <c:v>3</c:v>
                </c:pt>
                <c:pt idx="758">
                  <c:v>3</c:v>
                </c:pt>
                <c:pt idx="759">
                  <c:v>3</c:v>
                </c:pt>
                <c:pt idx="760">
                  <c:v>3</c:v>
                </c:pt>
                <c:pt idx="761">
                  <c:v>3</c:v>
                </c:pt>
                <c:pt idx="762">
                  <c:v>3</c:v>
                </c:pt>
                <c:pt idx="763">
                  <c:v>3</c:v>
                </c:pt>
                <c:pt idx="764">
                  <c:v>3</c:v>
                </c:pt>
                <c:pt idx="765">
                  <c:v>3</c:v>
                </c:pt>
                <c:pt idx="766">
                  <c:v>3</c:v>
                </c:pt>
                <c:pt idx="767">
                  <c:v>3</c:v>
                </c:pt>
                <c:pt idx="768">
                  <c:v>3</c:v>
                </c:pt>
                <c:pt idx="769">
                  <c:v>3</c:v>
                </c:pt>
                <c:pt idx="770">
                  <c:v>3</c:v>
                </c:pt>
                <c:pt idx="771">
                  <c:v>3</c:v>
                </c:pt>
                <c:pt idx="772">
                  <c:v>3</c:v>
                </c:pt>
                <c:pt idx="773">
                  <c:v>3</c:v>
                </c:pt>
                <c:pt idx="774">
                  <c:v>3</c:v>
                </c:pt>
                <c:pt idx="775">
                  <c:v>3</c:v>
                </c:pt>
                <c:pt idx="776">
                  <c:v>3</c:v>
                </c:pt>
                <c:pt idx="777">
                  <c:v>3</c:v>
                </c:pt>
                <c:pt idx="778">
                  <c:v>3</c:v>
                </c:pt>
                <c:pt idx="779">
                  <c:v>3</c:v>
                </c:pt>
                <c:pt idx="780">
                  <c:v>3</c:v>
                </c:pt>
                <c:pt idx="781">
                  <c:v>3</c:v>
                </c:pt>
                <c:pt idx="782">
                  <c:v>3</c:v>
                </c:pt>
                <c:pt idx="783">
                  <c:v>3</c:v>
                </c:pt>
                <c:pt idx="784">
                  <c:v>3</c:v>
                </c:pt>
                <c:pt idx="785">
                  <c:v>3</c:v>
                </c:pt>
                <c:pt idx="786">
                  <c:v>3</c:v>
                </c:pt>
                <c:pt idx="787">
                  <c:v>3</c:v>
                </c:pt>
                <c:pt idx="788">
                  <c:v>3</c:v>
                </c:pt>
                <c:pt idx="789">
                  <c:v>3</c:v>
                </c:pt>
                <c:pt idx="790">
                  <c:v>3</c:v>
                </c:pt>
                <c:pt idx="791">
                  <c:v>3</c:v>
                </c:pt>
                <c:pt idx="792">
                  <c:v>3</c:v>
                </c:pt>
                <c:pt idx="793">
                  <c:v>3</c:v>
                </c:pt>
                <c:pt idx="794">
                  <c:v>3</c:v>
                </c:pt>
                <c:pt idx="795">
                  <c:v>3</c:v>
                </c:pt>
                <c:pt idx="796">
                  <c:v>3</c:v>
                </c:pt>
                <c:pt idx="797">
                  <c:v>3</c:v>
                </c:pt>
                <c:pt idx="798">
                  <c:v>3</c:v>
                </c:pt>
                <c:pt idx="799">
                  <c:v>3</c:v>
                </c:pt>
                <c:pt idx="800">
                  <c:v>3</c:v>
                </c:pt>
                <c:pt idx="801">
                  <c:v>3</c:v>
                </c:pt>
                <c:pt idx="802">
                  <c:v>3</c:v>
                </c:pt>
                <c:pt idx="803">
                  <c:v>3</c:v>
                </c:pt>
                <c:pt idx="804">
                  <c:v>3</c:v>
                </c:pt>
                <c:pt idx="805">
                  <c:v>3</c:v>
                </c:pt>
                <c:pt idx="806">
                  <c:v>3</c:v>
                </c:pt>
                <c:pt idx="807">
                  <c:v>3</c:v>
                </c:pt>
                <c:pt idx="808">
                  <c:v>3</c:v>
                </c:pt>
                <c:pt idx="809">
                  <c:v>3</c:v>
                </c:pt>
                <c:pt idx="810">
                  <c:v>3</c:v>
                </c:pt>
                <c:pt idx="811">
                  <c:v>3</c:v>
                </c:pt>
                <c:pt idx="812">
                  <c:v>3</c:v>
                </c:pt>
                <c:pt idx="813">
                  <c:v>3</c:v>
                </c:pt>
                <c:pt idx="814">
                  <c:v>3</c:v>
                </c:pt>
                <c:pt idx="815">
                  <c:v>3</c:v>
                </c:pt>
                <c:pt idx="816">
                  <c:v>3</c:v>
                </c:pt>
                <c:pt idx="817">
                  <c:v>3</c:v>
                </c:pt>
                <c:pt idx="818">
                  <c:v>3</c:v>
                </c:pt>
                <c:pt idx="819">
                  <c:v>3</c:v>
                </c:pt>
                <c:pt idx="820">
                  <c:v>3</c:v>
                </c:pt>
                <c:pt idx="821">
                  <c:v>3</c:v>
                </c:pt>
                <c:pt idx="822">
                  <c:v>3</c:v>
                </c:pt>
                <c:pt idx="823">
                  <c:v>3</c:v>
                </c:pt>
                <c:pt idx="824">
                  <c:v>3</c:v>
                </c:pt>
                <c:pt idx="825">
                  <c:v>3</c:v>
                </c:pt>
                <c:pt idx="826">
                  <c:v>3</c:v>
                </c:pt>
                <c:pt idx="827">
                  <c:v>3</c:v>
                </c:pt>
                <c:pt idx="828">
                  <c:v>3</c:v>
                </c:pt>
                <c:pt idx="829">
                  <c:v>3</c:v>
                </c:pt>
                <c:pt idx="830">
                  <c:v>3</c:v>
                </c:pt>
                <c:pt idx="831">
                  <c:v>3</c:v>
                </c:pt>
                <c:pt idx="832">
                  <c:v>3</c:v>
                </c:pt>
                <c:pt idx="833">
                  <c:v>3</c:v>
                </c:pt>
                <c:pt idx="834">
                  <c:v>3</c:v>
                </c:pt>
                <c:pt idx="835">
                  <c:v>3</c:v>
                </c:pt>
                <c:pt idx="836">
                  <c:v>3</c:v>
                </c:pt>
                <c:pt idx="837">
                  <c:v>3</c:v>
                </c:pt>
                <c:pt idx="838">
                  <c:v>3</c:v>
                </c:pt>
                <c:pt idx="839">
                  <c:v>3</c:v>
                </c:pt>
                <c:pt idx="840">
                  <c:v>3</c:v>
                </c:pt>
                <c:pt idx="841">
                  <c:v>3</c:v>
                </c:pt>
                <c:pt idx="842">
                  <c:v>3</c:v>
                </c:pt>
                <c:pt idx="843">
                  <c:v>3</c:v>
                </c:pt>
                <c:pt idx="844">
                  <c:v>3</c:v>
                </c:pt>
                <c:pt idx="845">
                  <c:v>3</c:v>
                </c:pt>
                <c:pt idx="846">
                  <c:v>3</c:v>
                </c:pt>
                <c:pt idx="847">
                  <c:v>3</c:v>
                </c:pt>
                <c:pt idx="848">
                  <c:v>3</c:v>
                </c:pt>
                <c:pt idx="849">
                  <c:v>3</c:v>
                </c:pt>
                <c:pt idx="850">
                  <c:v>3</c:v>
                </c:pt>
                <c:pt idx="851">
                  <c:v>3</c:v>
                </c:pt>
                <c:pt idx="852">
                  <c:v>3</c:v>
                </c:pt>
                <c:pt idx="853">
                  <c:v>3</c:v>
                </c:pt>
                <c:pt idx="854">
                  <c:v>3</c:v>
                </c:pt>
                <c:pt idx="855">
                  <c:v>3</c:v>
                </c:pt>
                <c:pt idx="856">
                  <c:v>3</c:v>
                </c:pt>
                <c:pt idx="857">
                  <c:v>3</c:v>
                </c:pt>
                <c:pt idx="858">
                  <c:v>3</c:v>
                </c:pt>
                <c:pt idx="859">
                  <c:v>3</c:v>
                </c:pt>
                <c:pt idx="860">
                  <c:v>3</c:v>
                </c:pt>
                <c:pt idx="861">
                  <c:v>3</c:v>
                </c:pt>
                <c:pt idx="862">
                  <c:v>3</c:v>
                </c:pt>
                <c:pt idx="863">
                  <c:v>3</c:v>
                </c:pt>
                <c:pt idx="864">
                  <c:v>2</c:v>
                </c:pt>
                <c:pt idx="865">
                  <c:v>2</c:v>
                </c:pt>
                <c:pt idx="866">
                  <c:v>2</c:v>
                </c:pt>
                <c:pt idx="867">
                  <c:v>2</c:v>
                </c:pt>
                <c:pt idx="868">
                  <c:v>2</c:v>
                </c:pt>
                <c:pt idx="869">
                  <c:v>2</c:v>
                </c:pt>
                <c:pt idx="870">
                  <c:v>2</c:v>
                </c:pt>
                <c:pt idx="871">
                  <c:v>2</c:v>
                </c:pt>
                <c:pt idx="872">
                  <c:v>2</c:v>
                </c:pt>
                <c:pt idx="873">
                  <c:v>2</c:v>
                </c:pt>
                <c:pt idx="874">
                  <c:v>2</c:v>
                </c:pt>
                <c:pt idx="875">
                  <c:v>2</c:v>
                </c:pt>
                <c:pt idx="876">
                  <c:v>2</c:v>
                </c:pt>
                <c:pt idx="877">
                  <c:v>2</c:v>
                </c:pt>
                <c:pt idx="878">
                  <c:v>2</c:v>
                </c:pt>
                <c:pt idx="879">
                  <c:v>2</c:v>
                </c:pt>
                <c:pt idx="880">
                  <c:v>2</c:v>
                </c:pt>
                <c:pt idx="881">
                  <c:v>2</c:v>
                </c:pt>
                <c:pt idx="882">
                  <c:v>3</c:v>
                </c:pt>
                <c:pt idx="883">
                  <c:v>3</c:v>
                </c:pt>
                <c:pt idx="884">
                  <c:v>3</c:v>
                </c:pt>
                <c:pt idx="885">
                  <c:v>3</c:v>
                </c:pt>
                <c:pt idx="886">
                  <c:v>3</c:v>
                </c:pt>
                <c:pt idx="887">
                  <c:v>3</c:v>
                </c:pt>
                <c:pt idx="888">
                  <c:v>3</c:v>
                </c:pt>
                <c:pt idx="889">
                  <c:v>3</c:v>
                </c:pt>
                <c:pt idx="890">
                  <c:v>3</c:v>
                </c:pt>
                <c:pt idx="891">
                  <c:v>3</c:v>
                </c:pt>
                <c:pt idx="892">
                  <c:v>3</c:v>
                </c:pt>
                <c:pt idx="893">
                  <c:v>3</c:v>
                </c:pt>
                <c:pt idx="894">
                  <c:v>3</c:v>
                </c:pt>
                <c:pt idx="895">
                  <c:v>3</c:v>
                </c:pt>
                <c:pt idx="896">
                  <c:v>3</c:v>
                </c:pt>
                <c:pt idx="897">
                  <c:v>3</c:v>
                </c:pt>
                <c:pt idx="898">
                  <c:v>3</c:v>
                </c:pt>
                <c:pt idx="899">
                  <c:v>3</c:v>
                </c:pt>
                <c:pt idx="900">
                  <c:v>3</c:v>
                </c:pt>
                <c:pt idx="901">
                  <c:v>3</c:v>
                </c:pt>
                <c:pt idx="902">
                  <c:v>3</c:v>
                </c:pt>
                <c:pt idx="903">
                  <c:v>3</c:v>
                </c:pt>
                <c:pt idx="904">
                  <c:v>3</c:v>
                </c:pt>
                <c:pt idx="905">
                  <c:v>3</c:v>
                </c:pt>
                <c:pt idx="906">
                  <c:v>3</c:v>
                </c:pt>
                <c:pt idx="907">
                  <c:v>3</c:v>
                </c:pt>
                <c:pt idx="908">
                  <c:v>3</c:v>
                </c:pt>
                <c:pt idx="909">
                  <c:v>3</c:v>
                </c:pt>
                <c:pt idx="910">
                  <c:v>3</c:v>
                </c:pt>
                <c:pt idx="911">
                  <c:v>3</c:v>
                </c:pt>
                <c:pt idx="912">
                  <c:v>3</c:v>
                </c:pt>
                <c:pt idx="913">
                  <c:v>3</c:v>
                </c:pt>
                <c:pt idx="914">
                  <c:v>3</c:v>
                </c:pt>
                <c:pt idx="915">
                  <c:v>3</c:v>
                </c:pt>
                <c:pt idx="916">
                  <c:v>3</c:v>
                </c:pt>
                <c:pt idx="917">
                  <c:v>3</c:v>
                </c:pt>
                <c:pt idx="918">
                  <c:v>3</c:v>
                </c:pt>
                <c:pt idx="919">
                  <c:v>3</c:v>
                </c:pt>
                <c:pt idx="920">
                  <c:v>3</c:v>
                </c:pt>
                <c:pt idx="921">
                  <c:v>3</c:v>
                </c:pt>
                <c:pt idx="922">
                  <c:v>3</c:v>
                </c:pt>
                <c:pt idx="923">
                  <c:v>3</c:v>
                </c:pt>
                <c:pt idx="924">
                  <c:v>3</c:v>
                </c:pt>
                <c:pt idx="925">
                  <c:v>3</c:v>
                </c:pt>
                <c:pt idx="926">
                  <c:v>3</c:v>
                </c:pt>
                <c:pt idx="927">
                  <c:v>3</c:v>
                </c:pt>
                <c:pt idx="928">
                  <c:v>3</c:v>
                </c:pt>
                <c:pt idx="929">
                  <c:v>3</c:v>
                </c:pt>
                <c:pt idx="930">
                  <c:v>3</c:v>
                </c:pt>
                <c:pt idx="931">
                  <c:v>3</c:v>
                </c:pt>
                <c:pt idx="932">
                  <c:v>3</c:v>
                </c:pt>
                <c:pt idx="933">
                  <c:v>3</c:v>
                </c:pt>
                <c:pt idx="934">
                  <c:v>3</c:v>
                </c:pt>
                <c:pt idx="935">
                  <c:v>3</c:v>
                </c:pt>
                <c:pt idx="936">
                  <c:v>3</c:v>
                </c:pt>
                <c:pt idx="937">
                  <c:v>3</c:v>
                </c:pt>
                <c:pt idx="938">
                  <c:v>3</c:v>
                </c:pt>
                <c:pt idx="939">
                  <c:v>3</c:v>
                </c:pt>
                <c:pt idx="940">
                  <c:v>3</c:v>
                </c:pt>
                <c:pt idx="941">
                  <c:v>3</c:v>
                </c:pt>
                <c:pt idx="942">
                  <c:v>3</c:v>
                </c:pt>
                <c:pt idx="943">
                  <c:v>3</c:v>
                </c:pt>
                <c:pt idx="944">
                  <c:v>3</c:v>
                </c:pt>
                <c:pt idx="945">
                  <c:v>3</c:v>
                </c:pt>
                <c:pt idx="946">
                  <c:v>3</c:v>
                </c:pt>
                <c:pt idx="947">
                  <c:v>3</c:v>
                </c:pt>
                <c:pt idx="948">
                  <c:v>3</c:v>
                </c:pt>
                <c:pt idx="949">
                  <c:v>3</c:v>
                </c:pt>
                <c:pt idx="950">
                  <c:v>3</c:v>
                </c:pt>
                <c:pt idx="951">
                  <c:v>3</c:v>
                </c:pt>
                <c:pt idx="952">
                  <c:v>3</c:v>
                </c:pt>
                <c:pt idx="953">
                  <c:v>3</c:v>
                </c:pt>
                <c:pt idx="954">
                  <c:v>3</c:v>
                </c:pt>
                <c:pt idx="955">
                  <c:v>3</c:v>
                </c:pt>
                <c:pt idx="956">
                  <c:v>3</c:v>
                </c:pt>
                <c:pt idx="957">
                  <c:v>3</c:v>
                </c:pt>
                <c:pt idx="958">
                  <c:v>3</c:v>
                </c:pt>
                <c:pt idx="959">
                  <c:v>3</c:v>
                </c:pt>
                <c:pt idx="960">
                  <c:v>3</c:v>
                </c:pt>
                <c:pt idx="961">
                  <c:v>3</c:v>
                </c:pt>
                <c:pt idx="962">
                  <c:v>3</c:v>
                </c:pt>
                <c:pt idx="963">
                  <c:v>3</c:v>
                </c:pt>
                <c:pt idx="964">
                  <c:v>3</c:v>
                </c:pt>
                <c:pt idx="965">
                  <c:v>3</c:v>
                </c:pt>
                <c:pt idx="966">
                  <c:v>3</c:v>
                </c:pt>
                <c:pt idx="967">
                  <c:v>3</c:v>
                </c:pt>
                <c:pt idx="968">
                  <c:v>2</c:v>
                </c:pt>
                <c:pt idx="969">
                  <c:v>2</c:v>
                </c:pt>
                <c:pt idx="970">
                  <c:v>2</c:v>
                </c:pt>
                <c:pt idx="971">
                  <c:v>2</c:v>
                </c:pt>
                <c:pt idx="972">
                  <c:v>2</c:v>
                </c:pt>
                <c:pt idx="973">
                  <c:v>2</c:v>
                </c:pt>
                <c:pt idx="974">
                  <c:v>2</c:v>
                </c:pt>
                <c:pt idx="975">
                  <c:v>2</c:v>
                </c:pt>
                <c:pt idx="976">
                  <c:v>2</c:v>
                </c:pt>
                <c:pt idx="977">
                  <c:v>2</c:v>
                </c:pt>
                <c:pt idx="978">
                  <c:v>2</c:v>
                </c:pt>
                <c:pt idx="979">
                  <c:v>2</c:v>
                </c:pt>
                <c:pt idx="980">
                  <c:v>2</c:v>
                </c:pt>
                <c:pt idx="981">
                  <c:v>2</c:v>
                </c:pt>
                <c:pt idx="982">
                  <c:v>2</c:v>
                </c:pt>
                <c:pt idx="983">
                  <c:v>2</c:v>
                </c:pt>
                <c:pt idx="984">
                  <c:v>2</c:v>
                </c:pt>
                <c:pt idx="985">
                  <c:v>2</c:v>
                </c:pt>
                <c:pt idx="986">
                  <c:v>2</c:v>
                </c:pt>
                <c:pt idx="987">
                  <c:v>2</c:v>
                </c:pt>
                <c:pt idx="988">
                  <c:v>2</c:v>
                </c:pt>
                <c:pt idx="989">
                  <c:v>2</c:v>
                </c:pt>
                <c:pt idx="990">
                  <c:v>2</c:v>
                </c:pt>
                <c:pt idx="991">
                  <c:v>2</c:v>
                </c:pt>
                <c:pt idx="992">
                  <c:v>2</c:v>
                </c:pt>
                <c:pt idx="993">
                  <c:v>2</c:v>
                </c:pt>
                <c:pt idx="994">
                  <c:v>2</c:v>
                </c:pt>
                <c:pt idx="995">
                  <c:v>2</c:v>
                </c:pt>
                <c:pt idx="996">
                  <c:v>2</c:v>
                </c:pt>
                <c:pt idx="997">
                  <c:v>2</c:v>
                </c:pt>
                <c:pt idx="998">
                  <c:v>2</c:v>
                </c:pt>
                <c:pt idx="999">
                  <c:v>2</c:v>
                </c:pt>
                <c:pt idx="1000">
                  <c:v>2</c:v>
                </c:pt>
                <c:pt idx="1001">
                  <c:v>2</c:v>
                </c:pt>
                <c:pt idx="1002">
                  <c:v>2</c:v>
                </c:pt>
                <c:pt idx="1003">
                  <c:v>2</c:v>
                </c:pt>
                <c:pt idx="1004">
                  <c:v>2</c:v>
                </c:pt>
                <c:pt idx="1005">
                  <c:v>2</c:v>
                </c:pt>
                <c:pt idx="1006">
                  <c:v>2</c:v>
                </c:pt>
                <c:pt idx="1007">
                  <c:v>2</c:v>
                </c:pt>
                <c:pt idx="1008">
                  <c:v>1</c:v>
                </c:pt>
                <c:pt idx="1009">
                  <c:v>1</c:v>
                </c:pt>
                <c:pt idx="1010">
                  <c:v>1</c:v>
                </c:pt>
                <c:pt idx="1011">
                  <c:v>1</c:v>
                </c:pt>
                <c:pt idx="1012">
                  <c:v>1</c:v>
                </c:pt>
                <c:pt idx="1013">
                  <c:v>1</c:v>
                </c:pt>
                <c:pt idx="1014">
                  <c:v>1</c:v>
                </c:pt>
                <c:pt idx="1015">
                  <c:v>1</c:v>
                </c:pt>
                <c:pt idx="1016">
                  <c:v>1</c:v>
                </c:pt>
                <c:pt idx="1017">
                  <c:v>1</c:v>
                </c:pt>
                <c:pt idx="1018">
                  <c:v>1</c:v>
                </c:pt>
                <c:pt idx="1019">
                  <c:v>1</c:v>
                </c:pt>
                <c:pt idx="1020">
                  <c:v>1</c:v>
                </c:pt>
                <c:pt idx="1021">
                  <c:v>1</c:v>
                </c:pt>
                <c:pt idx="1022">
                  <c:v>1</c:v>
                </c:pt>
                <c:pt idx="1023">
                  <c:v>1</c:v>
                </c:pt>
                <c:pt idx="1024">
                  <c:v>1</c:v>
                </c:pt>
                <c:pt idx="1025">
                  <c:v>1</c:v>
                </c:pt>
                <c:pt idx="1026">
                  <c:v>1</c:v>
                </c:pt>
                <c:pt idx="1027">
                  <c:v>1</c:v>
                </c:pt>
                <c:pt idx="1028">
                  <c:v>1</c:v>
                </c:pt>
                <c:pt idx="1029">
                  <c:v>1</c:v>
                </c:pt>
                <c:pt idx="1030">
                  <c:v>1</c:v>
                </c:pt>
                <c:pt idx="1031">
                  <c:v>1</c:v>
                </c:pt>
                <c:pt idx="1032">
                  <c:v>1</c:v>
                </c:pt>
                <c:pt idx="1033">
                  <c:v>1</c:v>
                </c:pt>
                <c:pt idx="1034">
                  <c:v>1</c:v>
                </c:pt>
                <c:pt idx="1035">
                  <c:v>1</c:v>
                </c:pt>
                <c:pt idx="1036">
                  <c:v>1</c:v>
                </c:pt>
                <c:pt idx="1037">
                  <c:v>1</c:v>
                </c:pt>
                <c:pt idx="1038">
                  <c:v>1</c:v>
                </c:pt>
                <c:pt idx="1039">
                  <c:v>1</c:v>
                </c:pt>
                <c:pt idx="1040">
                  <c:v>1</c:v>
                </c:pt>
                <c:pt idx="1041">
                  <c:v>1</c:v>
                </c:pt>
                <c:pt idx="1042">
                  <c:v>1</c:v>
                </c:pt>
                <c:pt idx="1043">
                  <c:v>1</c:v>
                </c:pt>
                <c:pt idx="1044">
                  <c:v>1</c:v>
                </c:pt>
                <c:pt idx="1045">
                  <c:v>1</c:v>
                </c:pt>
                <c:pt idx="1046">
                  <c:v>1</c:v>
                </c:pt>
                <c:pt idx="1047">
                  <c:v>1</c:v>
                </c:pt>
                <c:pt idx="1048">
                  <c:v>1</c:v>
                </c:pt>
                <c:pt idx="1049">
                  <c:v>1</c:v>
                </c:pt>
                <c:pt idx="1050">
                  <c:v>1</c:v>
                </c:pt>
                <c:pt idx="1051">
                  <c:v>1</c:v>
                </c:pt>
                <c:pt idx="1052">
                  <c:v>1</c:v>
                </c:pt>
                <c:pt idx="1053">
                  <c:v>1</c:v>
                </c:pt>
                <c:pt idx="1054">
                  <c:v>1</c:v>
                </c:pt>
                <c:pt idx="1055">
                  <c:v>1</c:v>
                </c:pt>
                <c:pt idx="1056">
                  <c:v>1</c:v>
                </c:pt>
                <c:pt idx="1057">
                  <c:v>2</c:v>
                </c:pt>
                <c:pt idx="1058">
                  <c:v>2</c:v>
                </c:pt>
                <c:pt idx="1059">
                  <c:v>2</c:v>
                </c:pt>
                <c:pt idx="1060">
                  <c:v>2</c:v>
                </c:pt>
                <c:pt idx="1061">
                  <c:v>2</c:v>
                </c:pt>
                <c:pt idx="1062">
                  <c:v>2</c:v>
                </c:pt>
                <c:pt idx="1063">
                  <c:v>2</c:v>
                </c:pt>
                <c:pt idx="1064">
                  <c:v>2</c:v>
                </c:pt>
                <c:pt idx="1065">
                  <c:v>2</c:v>
                </c:pt>
                <c:pt idx="1066">
                  <c:v>2</c:v>
                </c:pt>
                <c:pt idx="1067">
                  <c:v>2</c:v>
                </c:pt>
                <c:pt idx="1068">
                  <c:v>2</c:v>
                </c:pt>
                <c:pt idx="1069">
                  <c:v>2</c:v>
                </c:pt>
                <c:pt idx="1070">
                  <c:v>2</c:v>
                </c:pt>
                <c:pt idx="1071">
                  <c:v>2</c:v>
                </c:pt>
                <c:pt idx="1072">
                  <c:v>2</c:v>
                </c:pt>
                <c:pt idx="1073">
                  <c:v>2</c:v>
                </c:pt>
                <c:pt idx="1074">
                  <c:v>2</c:v>
                </c:pt>
                <c:pt idx="1075">
                  <c:v>2</c:v>
                </c:pt>
                <c:pt idx="1076">
                  <c:v>2</c:v>
                </c:pt>
                <c:pt idx="1077">
                  <c:v>2</c:v>
                </c:pt>
                <c:pt idx="1078">
                  <c:v>2</c:v>
                </c:pt>
                <c:pt idx="1079">
                  <c:v>2</c:v>
                </c:pt>
                <c:pt idx="1080">
                  <c:v>2</c:v>
                </c:pt>
                <c:pt idx="1081">
                  <c:v>3</c:v>
                </c:pt>
                <c:pt idx="1082">
                  <c:v>3</c:v>
                </c:pt>
                <c:pt idx="1083">
                  <c:v>3</c:v>
                </c:pt>
                <c:pt idx="1084">
                  <c:v>3</c:v>
                </c:pt>
                <c:pt idx="1085">
                  <c:v>3</c:v>
                </c:pt>
                <c:pt idx="1086">
                  <c:v>3</c:v>
                </c:pt>
                <c:pt idx="1087">
                  <c:v>3</c:v>
                </c:pt>
                <c:pt idx="1088">
                  <c:v>3</c:v>
                </c:pt>
                <c:pt idx="1089">
                  <c:v>3</c:v>
                </c:pt>
                <c:pt idx="1090">
                  <c:v>3</c:v>
                </c:pt>
                <c:pt idx="1091">
                  <c:v>3</c:v>
                </c:pt>
                <c:pt idx="1092">
                  <c:v>3</c:v>
                </c:pt>
                <c:pt idx="1093">
                  <c:v>3</c:v>
                </c:pt>
                <c:pt idx="1094">
                  <c:v>3</c:v>
                </c:pt>
                <c:pt idx="1095">
                  <c:v>3</c:v>
                </c:pt>
                <c:pt idx="1096">
                  <c:v>3</c:v>
                </c:pt>
                <c:pt idx="1097">
                  <c:v>3</c:v>
                </c:pt>
                <c:pt idx="1098">
                  <c:v>3</c:v>
                </c:pt>
                <c:pt idx="1099">
                  <c:v>3</c:v>
                </c:pt>
                <c:pt idx="1100">
                  <c:v>3</c:v>
                </c:pt>
                <c:pt idx="1101">
                  <c:v>3</c:v>
                </c:pt>
                <c:pt idx="1102">
                  <c:v>3</c:v>
                </c:pt>
                <c:pt idx="1103">
                  <c:v>3</c:v>
                </c:pt>
                <c:pt idx="1104">
                  <c:v>3</c:v>
                </c:pt>
                <c:pt idx="1105">
                  <c:v>3</c:v>
                </c:pt>
                <c:pt idx="1106">
                  <c:v>3</c:v>
                </c:pt>
                <c:pt idx="1107">
                  <c:v>3</c:v>
                </c:pt>
                <c:pt idx="1108">
                  <c:v>3</c:v>
                </c:pt>
                <c:pt idx="1109">
                  <c:v>3</c:v>
                </c:pt>
                <c:pt idx="1110">
                  <c:v>3</c:v>
                </c:pt>
                <c:pt idx="1111">
                  <c:v>3</c:v>
                </c:pt>
                <c:pt idx="1112">
                  <c:v>3</c:v>
                </c:pt>
                <c:pt idx="1113">
                  <c:v>3</c:v>
                </c:pt>
                <c:pt idx="1114">
                  <c:v>3</c:v>
                </c:pt>
                <c:pt idx="1115">
                  <c:v>3</c:v>
                </c:pt>
                <c:pt idx="1116">
                  <c:v>3</c:v>
                </c:pt>
                <c:pt idx="1117">
                  <c:v>3</c:v>
                </c:pt>
                <c:pt idx="1118">
                  <c:v>3</c:v>
                </c:pt>
                <c:pt idx="1119">
                  <c:v>3</c:v>
                </c:pt>
                <c:pt idx="1120">
                  <c:v>3</c:v>
                </c:pt>
                <c:pt idx="1121">
                  <c:v>3</c:v>
                </c:pt>
                <c:pt idx="1122">
                  <c:v>3</c:v>
                </c:pt>
                <c:pt idx="1123">
                  <c:v>3</c:v>
                </c:pt>
                <c:pt idx="1124">
                  <c:v>3</c:v>
                </c:pt>
                <c:pt idx="1125">
                  <c:v>3</c:v>
                </c:pt>
                <c:pt idx="1126">
                  <c:v>3</c:v>
                </c:pt>
                <c:pt idx="1127">
                  <c:v>3</c:v>
                </c:pt>
                <c:pt idx="1128">
                  <c:v>3</c:v>
                </c:pt>
                <c:pt idx="1129">
                  <c:v>3</c:v>
                </c:pt>
                <c:pt idx="1130">
                  <c:v>3</c:v>
                </c:pt>
                <c:pt idx="1131">
                  <c:v>3</c:v>
                </c:pt>
                <c:pt idx="1132">
                  <c:v>3</c:v>
                </c:pt>
                <c:pt idx="1133">
                  <c:v>3</c:v>
                </c:pt>
                <c:pt idx="1134">
                  <c:v>3</c:v>
                </c:pt>
                <c:pt idx="1135">
                  <c:v>3</c:v>
                </c:pt>
                <c:pt idx="1136">
                  <c:v>3</c:v>
                </c:pt>
                <c:pt idx="1137">
                  <c:v>3</c:v>
                </c:pt>
                <c:pt idx="1138">
                  <c:v>3</c:v>
                </c:pt>
                <c:pt idx="1139">
                  <c:v>3</c:v>
                </c:pt>
                <c:pt idx="1140">
                  <c:v>3</c:v>
                </c:pt>
                <c:pt idx="1141">
                  <c:v>3</c:v>
                </c:pt>
                <c:pt idx="1142">
                  <c:v>3</c:v>
                </c:pt>
                <c:pt idx="1143">
                  <c:v>3</c:v>
                </c:pt>
                <c:pt idx="1144">
                  <c:v>3</c:v>
                </c:pt>
                <c:pt idx="1145">
                  <c:v>3</c:v>
                </c:pt>
                <c:pt idx="1146">
                  <c:v>3</c:v>
                </c:pt>
                <c:pt idx="1147">
                  <c:v>3</c:v>
                </c:pt>
                <c:pt idx="1148">
                  <c:v>3</c:v>
                </c:pt>
                <c:pt idx="1149">
                  <c:v>3</c:v>
                </c:pt>
                <c:pt idx="1150">
                  <c:v>3</c:v>
                </c:pt>
                <c:pt idx="1151">
                  <c:v>3</c:v>
                </c:pt>
                <c:pt idx="1152">
                  <c:v>3</c:v>
                </c:pt>
                <c:pt idx="1153">
                  <c:v>3</c:v>
                </c:pt>
                <c:pt idx="1154">
                  <c:v>3</c:v>
                </c:pt>
                <c:pt idx="1155">
                  <c:v>3</c:v>
                </c:pt>
                <c:pt idx="1156">
                  <c:v>3</c:v>
                </c:pt>
                <c:pt idx="1157">
                  <c:v>3</c:v>
                </c:pt>
                <c:pt idx="1158">
                  <c:v>3</c:v>
                </c:pt>
                <c:pt idx="1159">
                  <c:v>3</c:v>
                </c:pt>
                <c:pt idx="1160">
                  <c:v>3</c:v>
                </c:pt>
                <c:pt idx="1161">
                  <c:v>3</c:v>
                </c:pt>
                <c:pt idx="1162">
                  <c:v>3</c:v>
                </c:pt>
                <c:pt idx="1163">
                  <c:v>3</c:v>
                </c:pt>
                <c:pt idx="1164">
                  <c:v>3</c:v>
                </c:pt>
                <c:pt idx="1165">
                  <c:v>3</c:v>
                </c:pt>
                <c:pt idx="1166">
                  <c:v>3</c:v>
                </c:pt>
                <c:pt idx="1167">
                  <c:v>3</c:v>
                </c:pt>
                <c:pt idx="1168">
                  <c:v>3</c:v>
                </c:pt>
                <c:pt idx="1169">
                  <c:v>3</c:v>
                </c:pt>
                <c:pt idx="1170">
                  <c:v>3</c:v>
                </c:pt>
                <c:pt idx="1171">
                  <c:v>3</c:v>
                </c:pt>
                <c:pt idx="1172">
                  <c:v>3</c:v>
                </c:pt>
                <c:pt idx="1173">
                  <c:v>3</c:v>
                </c:pt>
                <c:pt idx="1174">
                  <c:v>3</c:v>
                </c:pt>
                <c:pt idx="1175">
                  <c:v>3</c:v>
                </c:pt>
                <c:pt idx="1176">
                  <c:v>3</c:v>
                </c:pt>
                <c:pt idx="1177">
                  <c:v>3</c:v>
                </c:pt>
                <c:pt idx="1178">
                  <c:v>3</c:v>
                </c:pt>
                <c:pt idx="1179">
                  <c:v>3</c:v>
                </c:pt>
                <c:pt idx="1180">
                  <c:v>3</c:v>
                </c:pt>
                <c:pt idx="1181">
                  <c:v>3</c:v>
                </c:pt>
                <c:pt idx="1182">
                  <c:v>3</c:v>
                </c:pt>
                <c:pt idx="1183">
                  <c:v>3</c:v>
                </c:pt>
                <c:pt idx="1184">
                  <c:v>3</c:v>
                </c:pt>
                <c:pt idx="1185">
                  <c:v>3</c:v>
                </c:pt>
                <c:pt idx="1186">
                  <c:v>3</c:v>
                </c:pt>
                <c:pt idx="1187">
                  <c:v>3</c:v>
                </c:pt>
                <c:pt idx="1188">
                  <c:v>3</c:v>
                </c:pt>
                <c:pt idx="1189">
                  <c:v>3</c:v>
                </c:pt>
                <c:pt idx="1190">
                  <c:v>3</c:v>
                </c:pt>
                <c:pt idx="1191">
                  <c:v>3</c:v>
                </c:pt>
                <c:pt idx="1192">
                  <c:v>3</c:v>
                </c:pt>
                <c:pt idx="1193">
                  <c:v>3</c:v>
                </c:pt>
                <c:pt idx="1194">
                  <c:v>3</c:v>
                </c:pt>
                <c:pt idx="1195">
                  <c:v>3</c:v>
                </c:pt>
                <c:pt idx="1196">
                  <c:v>3</c:v>
                </c:pt>
                <c:pt idx="1197">
                  <c:v>3</c:v>
                </c:pt>
                <c:pt idx="1198">
                  <c:v>3</c:v>
                </c:pt>
                <c:pt idx="1199">
                  <c:v>3</c:v>
                </c:pt>
                <c:pt idx="1200">
                  <c:v>3</c:v>
                </c:pt>
                <c:pt idx="1201">
                  <c:v>3</c:v>
                </c:pt>
                <c:pt idx="1202">
                  <c:v>3</c:v>
                </c:pt>
                <c:pt idx="1203">
                  <c:v>3</c:v>
                </c:pt>
                <c:pt idx="1204">
                  <c:v>3</c:v>
                </c:pt>
                <c:pt idx="1205">
                  <c:v>3</c:v>
                </c:pt>
                <c:pt idx="1206">
                  <c:v>3</c:v>
                </c:pt>
                <c:pt idx="1207">
                  <c:v>3</c:v>
                </c:pt>
                <c:pt idx="1208">
                  <c:v>3</c:v>
                </c:pt>
                <c:pt idx="1209">
                  <c:v>3</c:v>
                </c:pt>
                <c:pt idx="1210">
                  <c:v>3</c:v>
                </c:pt>
                <c:pt idx="1211">
                  <c:v>3</c:v>
                </c:pt>
                <c:pt idx="1212">
                  <c:v>3</c:v>
                </c:pt>
                <c:pt idx="1213">
                  <c:v>3</c:v>
                </c:pt>
                <c:pt idx="1214">
                  <c:v>3</c:v>
                </c:pt>
                <c:pt idx="1215">
                  <c:v>3</c:v>
                </c:pt>
                <c:pt idx="1216">
                  <c:v>3</c:v>
                </c:pt>
                <c:pt idx="1217">
                  <c:v>3</c:v>
                </c:pt>
                <c:pt idx="1218">
                  <c:v>3</c:v>
                </c:pt>
                <c:pt idx="1219">
                  <c:v>3</c:v>
                </c:pt>
                <c:pt idx="1220">
                  <c:v>3</c:v>
                </c:pt>
                <c:pt idx="1221">
                  <c:v>3</c:v>
                </c:pt>
                <c:pt idx="1222">
                  <c:v>3</c:v>
                </c:pt>
                <c:pt idx="1223">
                  <c:v>3</c:v>
                </c:pt>
                <c:pt idx="1224">
                  <c:v>3</c:v>
                </c:pt>
                <c:pt idx="1225">
                  <c:v>3</c:v>
                </c:pt>
                <c:pt idx="1226">
                  <c:v>3</c:v>
                </c:pt>
                <c:pt idx="1227">
                  <c:v>3</c:v>
                </c:pt>
                <c:pt idx="1228">
                  <c:v>3</c:v>
                </c:pt>
                <c:pt idx="1229">
                  <c:v>3</c:v>
                </c:pt>
                <c:pt idx="1230">
                  <c:v>3</c:v>
                </c:pt>
                <c:pt idx="1231">
                  <c:v>3</c:v>
                </c:pt>
                <c:pt idx="1232">
                  <c:v>3</c:v>
                </c:pt>
                <c:pt idx="1233">
                  <c:v>3</c:v>
                </c:pt>
                <c:pt idx="1234">
                  <c:v>3</c:v>
                </c:pt>
                <c:pt idx="1235">
                  <c:v>3</c:v>
                </c:pt>
                <c:pt idx="1236">
                  <c:v>3</c:v>
                </c:pt>
                <c:pt idx="1237">
                  <c:v>3</c:v>
                </c:pt>
                <c:pt idx="1238">
                  <c:v>3</c:v>
                </c:pt>
                <c:pt idx="1239">
                  <c:v>3</c:v>
                </c:pt>
                <c:pt idx="1240">
                  <c:v>3</c:v>
                </c:pt>
                <c:pt idx="1241">
                  <c:v>3</c:v>
                </c:pt>
                <c:pt idx="1242">
                  <c:v>3</c:v>
                </c:pt>
                <c:pt idx="1243">
                  <c:v>3</c:v>
                </c:pt>
                <c:pt idx="1244">
                  <c:v>3</c:v>
                </c:pt>
                <c:pt idx="1245">
                  <c:v>3</c:v>
                </c:pt>
                <c:pt idx="1246">
                  <c:v>3</c:v>
                </c:pt>
                <c:pt idx="1247">
                  <c:v>3</c:v>
                </c:pt>
                <c:pt idx="1248">
                  <c:v>3</c:v>
                </c:pt>
                <c:pt idx="1249">
                  <c:v>3</c:v>
                </c:pt>
                <c:pt idx="1250">
                  <c:v>3</c:v>
                </c:pt>
                <c:pt idx="1251">
                  <c:v>3</c:v>
                </c:pt>
                <c:pt idx="1252">
                  <c:v>3</c:v>
                </c:pt>
                <c:pt idx="1253">
                  <c:v>3</c:v>
                </c:pt>
                <c:pt idx="1254">
                  <c:v>3</c:v>
                </c:pt>
                <c:pt idx="1255">
                  <c:v>3</c:v>
                </c:pt>
                <c:pt idx="1256">
                  <c:v>3</c:v>
                </c:pt>
                <c:pt idx="1257">
                  <c:v>3</c:v>
                </c:pt>
                <c:pt idx="1258">
                  <c:v>3</c:v>
                </c:pt>
                <c:pt idx="1259">
                  <c:v>3</c:v>
                </c:pt>
                <c:pt idx="1260">
                  <c:v>3</c:v>
                </c:pt>
                <c:pt idx="1261">
                  <c:v>3</c:v>
                </c:pt>
                <c:pt idx="1262">
                  <c:v>3</c:v>
                </c:pt>
                <c:pt idx="1263">
                  <c:v>3</c:v>
                </c:pt>
                <c:pt idx="1264">
                  <c:v>3</c:v>
                </c:pt>
                <c:pt idx="1265">
                  <c:v>3</c:v>
                </c:pt>
                <c:pt idx="1266">
                  <c:v>3</c:v>
                </c:pt>
                <c:pt idx="1267">
                  <c:v>3</c:v>
                </c:pt>
                <c:pt idx="1268">
                  <c:v>3</c:v>
                </c:pt>
                <c:pt idx="1269">
                  <c:v>3</c:v>
                </c:pt>
                <c:pt idx="1270">
                  <c:v>3</c:v>
                </c:pt>
                <c:pt idx="1271">
                  <c:v>3</c:v>
                </c:pt>
                <c:pt idx="1272">
                  <c:v>3</c:v>
                </c:pt>
                <c:pt idx="1273">
                  <c:v>3</c:v>
                </c:pt>
                <c:pt idx="1274">
                  <c:v>3</c:v>
                </c:pt>
                <c:pt idx="1275">
                  <c:v>3</c:v>
                </c:pt>
                <c:pt idx="1276">
                  <c:v>3</c:v>
                </c:pt>
                <c:pt idx="1277">
                  <c:v>3</c:v>
                </c:pt>
                <c:pt idx="1278">
                  <c:v>3</c:v>
                </c:pt>
                <c:pt idx="1279">
                  <c:v>3</c:v>
                </c:pt>
                <c:pt idx="1280">
                  <c:v>3</c:v>
                </c:pt>
                <c:pt idx="1281">
                  <c:v>3</c:v>
                </c:pt>
                <c:pt idx="1282">
                  <c:v>3</c:v>
                </c:pt>
                <c:pt idx="1283">
                  <c:v>2</c:v>
                </c:pt>
                <c:pt idx="1284">
                  <c:v>2</c:v>
                </c:pt>
                <c:pt idx="1285">
                  <c:v>2</c:v>
                </c:pt>
                <c:pt idx="128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959-4A86-83FB-BFD8B4E3C3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91177808"/>
        <c:axId val="1091179472"/>
      </c:lineChart>
      <c:catAx>
        <c:axId val="10911778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1179472"/>
        <c:crosses val="autoZero"/>
        <c:auto val="1"/>
        <c:lblAlgn val="ctr"/>
        <c:lblOffset val="100"/>
        <c:noMultiLvlLbl val="0"/>
      </c:catAx>
      <c:valAx>
        <c:axId val="1091179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HP</a:t>
                </a:r>
                <a:r>
                  <a:rPr lang="en-IN" baseline="0"/>
                  <a:t> </a:t>
                </a:r>
                <a:r>
                  <a:rPr lang="en-IN"/>
                  <a:t>, Nm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1177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Kinetic Energy vs Distance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7428724383528968E-2"/>
          <c:y val="0.12883121093527966"/>
          <c:w val="0.90286351706036749"/>
          <c:h val="0.68729986876640425"/>
        </c:manualLayout>
      </c:layout>
      <c:lineChart>
        <c:grouping val="standard"/>
        <c:varyColors val="0"/>
        <c:ser>
          <c:idx val="0"/>
          <c:order val="0"/>
          <c:tx>
            <c:v>Kinetic Energy</c:v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'Lap Simulation'!$N$5:$N$1291</c:f>
              <c:numCache>
                <c:formatCode>General</c:formatCode>
                <c:ptCount val="128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</c:numCache>
            </c:numRef>
          </c:cat>
          <c:val>
            <c:numRef>
              <c:f>'Lap Simulation'!$AA$5:$AA$1291</c:f>
              <c:numCache>
                <c:formatCode>General</c:formatCode>
                <c:ptCount val="1287"/>
                <c:pt idx="0">
                  <c:v>0</c:v>
                </c:pt>
                <c:pt idx="1">
                  <c:v>0.60489641732283439</c:v>
                </c:pt>
                <c:pt idx="2">
                  <c:v>1.2086519201899688</c:v>
                </c:pt>
                <c:pt idx="3">
                  <c:v>1.8112686605166042</c:v>
                </c:pt>
                <c:pt idx="4">
                  <c:v>2.4127487861591446</c:v>
                </c:pt>
                <c:pt idx="5">
                  <c:v>3.0130944409228539</c:v>
                </c:pt>
                <c:pt idx="6">
                  <c:v>3.612307764569497</c:v>
                </c:pt>
                <c:pt idx="7">
                  <c:v>4.2103908928249645</c:v>
                </c:pt>
                <c:pt idx="8">
                  <c:v>4.8073459573868877</c:v>
                </c:pt>
                <c:pt idx="9">
                  <c:v>5.4031750859322338</c:v>
                </c:pt>
                <c:pt idx="10">
                  <c:v>5.9978804021248928</c:v>
                </c:pt>
                <c:pt idx="11">
                  <c:v>6.591464025623238</c:v>
                </c:pt>
                <c:pt idx="12">
                  <c:v>7.1839280720876948</c:v>
                </c:pt>
                <c:pt idx="13">
                  <c:v>7.775274653188271</c:v>
                </c:pt>
                <c:pt idx="14">
                  <c:v>8.3655058766120867</c:v>
                </c:pt>
                <c:pt idx="15">
                  <c:v>8.9546238460708842</c:v>
                </c:pt>
                <c:pt idx="16">
                  <c:v>9.5426306613085288</c:v>
                </c:pt>
                <c:pt idx="17">
                  <c:v>10.129528418108492</c:v>
                </c:pt>
                <c:pt idx="18">
                  <c:v>10.715319208301324</c:v>
                </c:pt>
                <c:pt idx="19">
                  <c:v>11.300005119772102</c:v>
                </c:pt>
                <c:pt idx="20">
                  <c:v>11.883588236467872</c:v>
                </c:pt>
                <c:pt idx="21">
                  <c:v>12.466070638405098</c:v>
                </c:pt>
                <c:pt idx="22">
                  <c:v>13.047454401677046</c:v>
                </c:pt>
                <c:pt idx="23">
                  <c:v>13.627741598461188</c:v>
                </c:pt>
                <c:pt idx="24">
                  <c:v>14.206934297026615</c:v>
                </c:pt>
                <c:pt idx="25">
                  <c:v>14.785034561741378</c:v>
                </c:pt>
                <c:pt idx="26">
                  <c:v>15.362044453079859</c:v>
                </c:pt>
                <c:pt idx="27">
                  <c:v>15.937966027630111</c:v>
                </c:pt>
                <c:pt idx="28">
                  <c:v>16.512801338101202</c:v>
                </c:pt>
                <c:pt idx="29">
                  <c:v>17.086552433330507</c:v>
                </c:pt>
                <c:pt idx="30">
                  <c:v>17.659221358291028</c:v>
                </c:pt>
                <c:pt idx="31">
                  <c:v>18.230810154098673</c:v>
                </c:pt>
                <c:pt idx="32">
                  <c:v>18.801320858019547</c:v>
                </c:pt>
                <c:pt idx="33">
                  <c:v>19.370755503477195</c:v>
                </c:pt>
                <c:pt idx="34">
                  <c:v>19.939116120059857</c:v>
                </c:pt>
                <c:pt idx="35">
                  <c:v>20.506404733527713</c:v>
                </c:pt>
                <c:pt idx="36">
                  <c:v>21.072623365820068</c:v>
                </c:pt>
                <c:pt idx="37">
                  <c:v>21.637774035062613</c:v>
                </c:pt>
                <c:pt idx="38">
                  <c:v>22.201858755574555</c:v>
                </c:pt>
                <c:pt idx="39">
                  <c:v>22.764879537875846</c:v>
                </c:pt>
                <c:pt idx="40">
                  <c:v>23.326838388694345</c:v>
                </c:pt>
                <c:pt idx="41">
                  <c:v>23.887737310972945</c:v>
                </c:pt>
                <c:pt idx="42">
                  <c:v>24.447578303876703</c:v>
                </c:pt>
                <c:pt idx="43">
                  <c:v>25.006363362800034</c:v>
                </c:pt>
                <c:pt idx="44">
                  <c:v>25.564094479373729</c:v>
                </c:pt>
                <c:pt idx="45">
                  <c:v>26.120773641472134</c:v>
                </c:pt>
                <c:pt idx="46">
                  <c:v>26.67640283322018</c:v>
                </c:pt>
                <c:pt idx="47">
                  <c:v>27.230984035000496</c:v>
                </c:pt>
                <c:pt idx="48">
                  <c:v>27.784519223460428</c:v>
                </c:pt>
                <c:pt idx="49">
                  <c:v>28.337010371519117</c:v>
                </c:pt>
                <c:pt idx="50">
                  <c:v>28.888459448374505</c:v>
                </c:pt>
                <c:pt idx="51">
                  <c:v>29.438868419510392</c:v>
                </c:pt>
                <c:pt idx="52">
                  <c:v>29.98823924670339</c:v>
                </c:pt>
                <c:pt idx="53">
                  <c:v>30.536573888029956</c:v>
                </c:pt>
                <c:pt idx="54">
                  <c:v>31.083874297873365</c:v>
                </c:pt>
                <c:pt idx="55">
                  <c:v>31.630142426930643</c:v>
                </c:pt>
                <c:pt idx="56">
                  <c:v>32.175380222219545</c:v>
                </c:pt>
                <c:pt idx="57">
                  <c:v>32.71958962708554</c:v>
                </c:pt>
                <c:pt idx="58">
                  <c:v>33.262772581208623</c:v>
                </c:pt>
                <c:pt idx="59">
                  <c:v>33.804931020610333</c:v>
                </c:pt>
                <c:pt idx="60">
                  <c:v>34.346066877660625</c:v>
                </c:pt>
                <c:pt idx="61">
                  <c:v>34.886182081084726</c:v>
                </c:pt>
                <c:pt idx="62">
                  <c:v>35.42527855597006</c:v>
                </c:pt>
                <c:pt idx="63">
                  <c:v>35.963358223773049</c:v>
                </c:pt>
                <c:pt idx="64">
                  <c:v>36.500423002326031</c:v>
                </c:pt>
                <c:pt idx="65">
                  <c:v>37.036474805844023</c:v>
                </c:pt>
                <c:pt idx="66">
                  <c:v>37.5715155449316</c:v>
                </c:pt>
                <c:pt idx="67">
                  <c:v>38.105547126589698</c:v>
                </c:pt>
                <c:pt idx="68">
                  <c:v>38.638571454222365</c:v>
                </c:pt>
                <c:pt idx="69">
                  <c:v>39.170590427643596</c:v>
                </c:pt>
                <c:pt idx="70">
                  <c:v>39.701605943084097</c:v>
                </c:pt>
                <c:pt idx="71">
                  <c:v>40.231619893198008</c:v>
                </c:pt>
                <c:pt idx="72">
                  <c:v>40.760634167069682</c:v>
                </c:pt>
                <c:pt idx="73">
                  <c:v>41.288650650220426</c:v>
                </c:pt>
                <c:pt idx="74">
                  <c:v>41.815671224615201</c:v>
                </c:pt>
                <c:pt idx="75">
                  <c:v>42.341697768669292</c:v>
                </c:pt>
                <c:pt idx="76">
                  <c:v>42.866732157255093</c:v>
                </c:pt>
                <c:pt idx="77">
                  <c:v>43.390776261708744</c:v>
                </c:pt>
                <c:pt idx="78">
                  <c:v>43.913831949836762</c:v>
                </c:pt>
                <c:pt idx="79">
                  <c:v>44.435901085922758</c:v>
                </c:pt>
                <c:pt idx="80">
                  <c:v>44.956985530734045</c:v>
                </c:pt>
                <c:pt idx="81">
                  <c:v>45.477087141528315</c:v>
                </c:pt>
                <c:pt idx="82">
                  <c:v>45.996207772060195</c:v>
                </c:pt>
                <c:pt idx="83">
                  <c:v>46.514349272587872</c:v>
                </c:pt>
                <c:pt idx="84">
                  <c:v>47.031513489879757</c:v>
                </c:pt>
                <c:pt idx="85">
                  <c:v>47.547702267220949</c:v>
                </c:pt>
                <c:pt idx="86">
                  <c:v>48.062917444419924</c:v>
                </c:pt>
                <c:pt idx="87">
                  <c:v>48.577160857814981</c:v>
                </c:pt>
                <c:pt idx="88">
                  <c:v>49.090434340280908</c:v>
                </c:pt>
                <c:pt idx="89">
                  <c:v>49.602739721235395</c:v>
                </c:pt>
                <c:pt idx="90">
                  <c:v>50.114078826645638</c:v>
                </c:pt>
                <c:pt idx="91">
                  <c:v>50.624453479034791</c:v>
                </c:pt>
                <c:pt idx="92">
                  <c:v>51.133865497488515</c:v>
                </c:pt>
                <c:pt idx="93">
                  <c:v>51.642316697661421</c:v>
                </c:pt>
                <c:pt idx="94">
                  <c:v>52.149808891783579</c:v>
                </c:pt>
                <c:pt idx="95">
                  <c:v>52.65634388866691</c:v>
                </c:pt>
                <c:pt idx="96">
                  <c:v>53.161923493711726</c:v>
                </c:pt>
                <c:pt idx="97">
                  <c:v>53.6665495089131</c:v>
                </c:pt>
                <c:pt idx="98">
                  <c:v>54.170223732867271</c:v>
                </c:pt>
                <c:pt idx="99">
                  <c:v>54.672947960778124</c:v>
                </c:pt>
                <c:pt idx="100">
                  <c:v>55.174723984463562</c:v>
                </c:pt>
                <c:pt idx="101">
                  <c:v>55.675553592361823</c:v>
                </c:pt>
                <c:pt idx="102">
                  <c:v>56.175438569537995</c:v>
                </c:pt>
                <c:pt idx="103">
                  <c:v>56.674380697690239</c:v>
                </c:pt>
                <c:pt idx="104">
                  <c:v>57.172381755156231</c:v>
                </c:pt>
                <c:pt idx="105">
                  <c:v>57.669443516919443</c:v>
                </c:pt>
                <c:pt idx="106">
                  <c:v>58.165567754615509</c:v>
                </c:pt>
                <c:pt idx="107">
                  <c:v>58.660756236538496</c:v>
                </c:pt>
                <c:pt idx="108">
                  <c:v>58.940739604386167</c:v>
                </c:pt>
                <c:pt idx="109">
                  <c:v>58.940739604386167</c:v>
                </c:pt>
                <c:pt idx="110">
                  <c:v>58.940739604386167</c:v>
                </c:pt>
                <c:pt idx="111">
                  <c:v>58.940739604386167</c:v>
                </c:pt>
                <c:pt idx="112">
                  <c:v>58.940739604386167</c:v>
                </c:pt>
                <c:pt idx="113">
                  <c:v>58.940739604386167</c:v>
                </c:pt>
                <c:pt idx="114">
                  <c:v>58.940739604386167</c:v>
                </c:pt>
                <c:pt idx="115">
                  <c:v>58.940739604386167</c:v>
                </c:pt>
                <c:pt idx="116">
                  <c:v>58.940739604386167</c:v>
                </c:pt>
                <c:pt idx="117">
                  <c:v>58.940739604386167</c:v>
                </c:pt>
                <c:pt idx="118">
                  <c:v>58.940739604386167</c:v>
                </c:pt>
                <c:pt idx="119">
                  <c:v>58.940739604386167</c:v>
                </c:pt>
                <c:pt idx="120">
                  <c:v>58.940739604386167</c:v>
                </c:pt>
                <c:pt idx="121">
                  <c:v>58.940739604386167</c:v>
                </c:pt>
                <c:pt idx="122">
                  <c:v>58.940739604386167</c:v>
                </c:pt>
                <c:pt idx="123">
                  <c:v>58.940739604386167</c:v>
                </c:pt>
                <c:pt idx="124">
                  <c:v>58.940739604386167</c:v>
                </c:pt>
                <c:pt idx="125">
                  <c:v>58.940739604386167</c:v>
                </c:pt>
                <c:pt idx="126">
                  <c:v>58.940739604386167</c:v>
                </c:pt>
                <c:pt idx="127">
                  <c:v>58.940739604386167</c:v>
                </c:pt>
                <c:pt idx="128">
                  <c:v>54.231735702950544</c:v>
                </c:pt>
                <c:pt idx="129">
                  <c:v>53.639264016308744</c:v>
                </c:pt>
                <c:pt idx="130">
                  <c:v>53.045334915475024</c:v>
                </c:pt>
                <c:pt idx="131">
                  <c:v>52.449944815373222</c:v>
                </c:pt>
                <c:pt idx="132">
                  <c:v>51.853090122108284</c:v>
                </c:pt>
                <c:pt idx="133">
                  <c:v>51.254767232944552</c:v>
                </c:pt>
                <c:pt idx="134">
                  <c:v>50.654972536284063</c:v>
                </c:pt>
                <c:pt idx="135">
                  <c:v>50.053702411644721</c:v>
                </c:pt>
                <c:pt idx="136">
                  <c:v>49.450953229638436</c:v>
                </c:pt>
                <c:pt idx="137">
                  <c:v>48.84672135194927</c:v>
                </c:pt>
                <c:pt idx="138">
                  <c:v>48.241003131311402</c:v>
                </c:pt>
                <c:pt idx="139">
                  <c:v>47.633794911487136</c:v>
                </c:pt>
                <c:pt idx="140">
                  <c:v>47.02509302724485</c:v>
                </c:pt>
                <c:pt idx="141">
                  <c:v>46.41489380433687</c:v>
                </c:pt>
                <c:pt idx="142">
                  <c:v>45.803193559477272</c:v>
                </c:pt>
                <c:pt idx="143">
                  <c:v>45.189988600319651</c:v>
                </c:pt>
                <c:pt idx="144">
                  <c:v>44.575275225434865</c:v>
                </c:pt>
                <c:pt idx="145">
                  <c:v>43.959049724288683</c:v>
                </c:pt>
                <c:pt idx="146">
                  <c:v>43.341308377219327</c:v>
                </c:pt>
                <c:pt idx="147">
                  <c:v>42.722047455415094</c:v>
                </c:pt>
                <c:pt idx="148">
                  <c:v>42.101263220891802</c:v>
                </c:pt>
                <c:pt idx="149">
                  <c:v>41.47895192647028</c:v>
                </c:pt>
                <c:pt idx="150">
                  <c:v>40.855109815753679</c:v>
                </c:pt>
                <c:pt idx="151">
                  <c:v>40.229733123104879</c:v>
                </c:pt>
                <c:pt idx="152">
                  <c:v>39.602818073623659</c:v>
                </c:pt>
                <c:pt idx="153">
                  <c:v>38.974360883123985</c:v>
                </c:pt>
                <c:pt idx="154">
                  <c:v>38.344357758111158</c:v>
                </c:pt>
                <c:pt idx="155">
                  <c:v>37.7128048957589</c:v>
                </c:pt>
                <c:pt idx="156">
                  <c:v>37.079698483886418</c:v>
                </c:pt>
                <c:pt idx="157">
                  <c:v>36.445034700935345</c:v>
                </c:pt>
                <c:pt idx="158">
                  <c:v>35.808809715946737</c:v>
                </c:pt>
                <c:pt idx="159">
                  <c:v>35.17101968853791</c:v>
                </c:pt>
                <c:pt idx="160">
                  <c:v>34.531660768879277</c:v>
                </c:pt>
                <c:pt idx="161">
                  <c:v>33.89072909767107</c:v>
                </c:pt>
                <c:pt idx="162">
                  <c:v>33.248220806120116</c:v>
                </c:pt>
                <c:pt idx="163">
                  <c:v>32.60413201591642</c:v>
                </c:pt>
                <c:pt idx="164">
                  <c:v>32.864968840684085</c:v>
                </c:pt>
                <c:pt idx="165">
                  <c:v>31.958157096176262</c:v>
                </c:pt>
                <c:pt idx="166">
                  <c:v>31.958157096176262</c:v>
                </c:pt>
                <c:pt idx="167">
                  <c:v>31.958157096176262</c:v>
                </c:pt>
                <c:pt idx="168">
                  <c:v>31.958157096176262</c:v>
                </c:pt>
                <c:pt idx="169">
                  <c:v>31.958157096176262</c:v>
                </c:pt>
                <c:pt idx="170">
                  <c:v>31.958157096176262</c:v>
                </c:pt>
                <c:pt idx="171">
                  <c:v>31.958157096176262</c:v>
                </c:pt>
                <c:pt idx="172">
                  <c:v>31.958157096176262</c:v>
                </c:pt>
                <c:pt idx="173">
                  <c:v>31.958157096176262</c:v>
                </c:pt>
                <c:pt idx="174">
                  <c:v>31.958157096176262</c:v>
                </c:pt>
                <c:pt idx="175">
                  <c:v>31.958157096176262</c:v>
                </c:pt>
                <c:pt idx="176">
                  <c:v>31.958157096176262</c:v>
                </c:pt>
                <c:pt idx="177">
                  <c:v>31.958157096176262</c:v>
                </c:pt>
                <c:pt idx="178">
                  <c:v>31.958157096176262</c:v>
                </c:pt>
                <c:pt idx="179">
                  <c:v>31.958157096176262</c:v>
                </c:pt>
                <c:pt idx="180">
                  <c:v>31.958157096176262</c:v>
                </c:pt>
                <c:pt idx="181">
                  <c:v>31.958157096176262</c:v>
                </c:pt>
                <c:pt idx="182">
                  <c:v>31.958157096176262</c:v>
                </c:pt>
                <c:pt idx="183">
                  <c:v>31.958157096176262</c:v>
                </c:pt>
                <c:pt idx="184">
                  <c:v>31.958157096176262</c:v>
                </c:pt>
                <c:pt idx="185">
                  <c:v>31.958157096176262</c:v>
                </c:pt>
                <c:pt idx="186">
                  <c:v>31.958157096176262</c:v>
                </c:pt>
                <c:pt idx="187">
                  <c:v>31.958157096176262</c:v>
                </c:pt>
                <c:pt idx="188">
                  <c:v>31.958157096176262</c:v>
                </c:pt>
                <c:pt idx="189">
                  <c:v>31.958157096176262</c:v>
                </c:pt>
                <c:pt idx="190">
                  <c:v>31.958157096176262</c:v>
                </c:pt>
                <c:pt idx="191">
                  <c:v>31.958157096176262</c:v>
                </c:pt>
                <c:pt idx="192">
                  <c:v>31.958157096176262</c:v>
                </c:pt>
                <c:pt idx="193">
                  <c:v>31.958157096176262</c:v>
                </c:pt>
                <c:pt idx="194">
                  <c:v>31.958157096176262</c:v>
                </c:pt>
                <c:pt idx="195">
                  <c:v>31.958157096176262</c:v>
                </c:pt>
                <c:pt idx="196">
                  <c:v>31.958157096176262</c:v>
                </c:pt>
                <c:pt idx="197">
                  <c:v>31.958157096176262</c:v>
                </c:pt>
                <c:pt idx="198">
                  <c:v>31.958157096176262</c:v>
                </c:pt>
                <c:pt idx="199">
                  <c:v>31.958157096176262</c:v>
                </c:pt>
                <c:pt idx="200">
                  <c:v>31.958157096176262</c:v>
                </c:pt>
                <c:pt idx="201">
                  <c:v>31.958157096176262</c:v>
                </c:pt>
                <c:pt idx="202">
                  <c:v>31.958157096176262</c:v>
                </c:pt>
                <c:pt idx="203">
                  <c:v>31.958157096176262</c:v>
                </c:pt>
                <c:pt idx="204">
                  <c:v>31.958157096176262</c:v>
                </c:pt>
                <c:pt idx="205">
                  <c:v>31.958157096176262</c:v>
                </c:pt>
                <c:pt idx="206">
                  <c:v>31.958157096176262</c:v>
                </c:pt>
                <c:pt idx="207">
                  <c:v>31.958157096176262</c:v>
                </c:pt>
                <c:pt idx="208">
                  <c:v>31.958157096176262</c:v>
                </c:pt>
                <c:pt idx="209">
                  <c:v>31.958157096176262</c:v>
                </c:pt>
                <c:pt idx="210">
                  <c:v>31.958157096176262</c:v>
                </c:pt>
                <c:pt idx="211">
                  <c:v>34.733120583844958</c:v>
                </c:pt>
                <c:pt idx="212">
                  <c:v>35.27250575290968</c:v>
                </c:pt>
                <c:pt idx="213">
                  <c:v>35.810873570376742</c:v>
                </c:pt>
                <c:pt idx="214">
                  <c:v>36.348225955105505</c:v>
                </c:pt>
                <c:pt idx="215">
                  <c:v>36.884564822336095</c:v>
                </c:pt>
                <c:pt idx="216">
                  <c:v>37.419892083696233</c:v>
                </c:pt>
                <c:pt idx="217">
                  <c:v>37.954209647208067</c:v>
                </c:pt>
                <c:pt idx="218">
                  <c:v>38.487519417294962</c:v>
                </c:pt>
                <c:pt idx="219">
                  <c:v>39.019823294788296</c:v>
                </c:pt>
                <c:pt idx="220">
                  <c:v>39.551123176934226</c:v>
                </c:pt>
                <c:pt idx="221">
                  <c:v>40.081420957400439</c:v>
                </c:pt>
                <c:pt idx="222">
                  <c:v>40.61071852628293</c:v>
                </c:pt>
                <c:pt idx="223">
                  <c:v>41.139017770112709</c:v>
                </c:pt>
                <c:pt idx="224">
                  <c:v>41.666320571862563</c:v>
                </c:pt>
                <c:pt idx="225">
                  <c:v>42.192628810953707</c:v>
                </c:pt>
                <c:pt idx="226">
                  <c:v>42.717944363262575</c:v>
                </c:pt>
                <c:pt idx="227">
                  <c:v>43.242269101127391</c:v>
                </c:pt>
                <c:pt idx="228">
                  <c:v>43.765604893354947</c:v>
                </c:pt>
                <c:pt idx="229">
                  <c:v>44.28795360522718</c:v>
                </c:pt>
                <c:pt idx="230">
                  <c:v>44.809317098507897</c:v>
                </c:pt>
                <c:pt idx="231">
                  <c:v>45.329697231449337</c:v>
                </c:pt>
                <c:pt idx="232">
                  <c:v>45.849095858798869</c:v>
                </c:pt>
                <c:pt idx="233">
                  <c:v>46.367514831805536</c:v>
                </c:pt>
                <c:pt idx="234">
                  <c:v>46.884955998226694</c:v>
                </c:pt>
                <c:pt idx="235">
                  <c:v>47.401421202334589</c:v>
                </c:pt>
                <c:pt idx="236">
                  <c:v>47.91691228492288</c:v>
                </c:pt>
                <c:pt idx="237">
                  <c:v>48.431431083313313</c:v>
                </c:pt>
                <c:pt idx="238">
                  <c:v>48.944979431362157</c:v>
                </c:pt>
                <c:pt idx="239">
                  <c:v>49.457559159466811</c:v>
                </c:pt>
                <c:pt idx="240">
                  <c:v>49.969172094572286</c:v>
                </c:pt>
                <c:pt idx="241">
                  <c:v>50.479820060177751</c:v>
                </c:pt>
                <c:pt idx="242">
                  <c:v>50.989504876343005</c:v>
                </c:pt>
                <c:pt idx="243">
                  <c:v>51.498228359694956</c:v>
                </c:pt>
                <c:pt idx="244">
                  <c:v>52.005992323434157</c:v>
                </c:pt>
                <c:pt idx="245">
                  <c:v>52.512798577341179</c:v>
                </c:pt>
                <c:pt idx="246">
                  <c:v>53.018648927783147</c:v>
                </c:pt>
                <c:pt idx="247">
                  <c:v>53.523545177720116</c:v>
                </c:pt>
                <c:pt idx="248">
                  <c:v>54.027489126711515</c:v>
                </c:pt>
                <c:pt idx="249">
                  <c:v>54.530482570922608</c:v>
                </c:pt>
                <c:pt idx="250">
                  <c:v>55.032527303130784</c:v>
                </c:pt>
                <c:pt idx="251">
                  <c:v>55.533625112732096</c:v>
                </c:pt>
                <c:pt idx="252">
                  <c:v>56.033777785747503</c:v>
                </c:pt>
                <c:pt idx="253">
                  <c:v>56.532987104829303</c:v>
                </c:pt>
                <c:pt idx="254">
                  <c:v>57.031254849267505</c:v>
                </c:pt>
                <c:pt idx="255">
                  <c:v>57.528582794996119</c:v>
                </c:pt>
                <c:pt idx="256">
                  <c:v>58.024972714599485</c:v>
                </c:pt>
                <c:pt idx="257">
                  <c:v>58.520426377318678</c:v>
                </c:pt>
                <c:pt idx="258">
                  <c:v>58.940739604386167</c:v>
                </c:pt>
                <c:pt idx="259">
                  <c:v>58.940739604386167</c:v>
                </c:pt>
                <c:pt idx="260">
                  <c:v>58.940739604386167</c:v>
                </c:pt>
                <c:pt idx="261">
                  <c:v>58.940739604386167</c:v>
                </c:pt>
                <c:pt idx="262">
                  <c:v>58.940739604386167</c:v>
                </c:pt>
                <c:pt idx="263">
                  <c:v>58.940739604386167</c:v>
                </c:pt>
                <c:pt idx="264">
                  <c:v>58.940739604386167</c:v>
                </c:pt>
                <c:pt idx="265">
                  <c:v>58.940739604386167</c:v>
                </c:pt>
                <c:pt idx="266">
                  <c:v>58.940739604386167</c:v>
                </c:pt>
                <c:pt idx="267">
                  <c:v>58.940739604386167</c:v>
                </c:pt>
                <c:pt idx="268">
                  <c:v>58.940739604386167</c:v>
                </c:pt>
                <c:pt idx="269">
                  <c:v>58.940739604386167</c:v>
                </c:pt>
                <c:pt idx="270">
                  <c:v>58.940739604386167</c:v>
                </c:pt>
                <c:pt idx="271">
                  <c:v>54.231735702950544</c:v>
                </c:pt>
                <c:pt idx="272">
                  <c:v>53.639264016308744</c:v>
                </c:pt>
                <c:pt idx="273">
                  <c:v>53.045334915475024</c:v>
                </c:pt>
                <c:pt idx="274">
                  <c:v>52.449944815373222</c:v>
                </c:pt>
                <c:pt idx="275">
                  <c:v>51.853090122108284</c:v>
                </c:pt>
                <c:pt idx="276">
                  <c:v>51.254767232944552</c:v>
                </c:pt>
                <c:pt idx="277">
                  <c:v>50.654972536284063</c:v>
                </c:pt>
                <c:pt idx="278">
                  <c:v>50.053702411644721</c:v>
                </c:pt>
                <c:pt idx="279">
                  <c:v>49.450953229638436</c:v>
                </c:pt>
                <c:pt idx="280">
                  <c:v>48.84672135194927</c:v>
                </c:pt>
                <c:pt idx="281">
                  <c:v>48.241003131311402</c:v>
                </c:pt>
                <c:pt idx="282">
                  <c:v>47.633794911487136</c:v>
                </c:pt>
                <c:pt idx="283">
                  <c:v>47.02509302724485</c:v>
                </c:pt>
                <c:pt idx="284">
                  <c:v>46.41489380433687</c:v>
                </c:pt>
                <c:pt idx="285">
                  <c:v>45.803193559477272</c:v>
                </c:pt>
                <c:pt idx="286">
                  <c:v>45.189988600319651</c:v>
                </c:pt>
                <c:pt idx="287">
                  <c:v>44.575275225434865</c:v>
                </c:pt>
                <c:pt idx="288">
                  <c:v>43.959049724288683</c:v>
                </c:pt>
                <c:pt idx="289">
                  <c:v>43.341308377219327</c:v>
                </c:pt>
                <c:pt idx="290">
                  <c:v>42.722047455415094</c:v>
                </c:pt>
                <c:pt idx="291">
                  <c:v>42.101263220891802</c:v>
                </c:pt>
                <c:pt idx="292">
                  <c:v>41.47895192647028</c:v>
                </c:pt>
                <c:pt idx="293">
                  <c:v>40.855109815753679</c:v>
                </c:pt>
                <c:pt idx="294">
                  <c:v>40.229733123104879</c:v>
                </c:pt>
                <c:pt idx="295">
                  <c:v>39.602818073623659</c:v>
                </c:pt>
                <c:pt idx="296">
                  <c:v>38.974360883123985</c:v>
                </c:pt>
                <c:pt idx="297">
                  <c:v>38.344357758111158</c:v>
                </c:pt>
                <c:pt idx="298">
                  <c:v>37.7128048957589</c:v>
                </c:pt>
                <c:pt idx="299">
                  <c:v>37.079698483886418</c:v>
                </c:pt>
                <c:pt idx="300">
                  <c:v>36.445034700935345</c:v>
                </c:pt>
                <c:pt idx="301">
                  <c:v>35.808809715946737</c:v>
                </c:pt>
                <c:pt idx="302">
                  <c:v>35.17101968853791</c:v>
                </c:pt>
                <c:pt idx="303">
                  <c:v>34.531660768879277</c:v>
                </c:pt>
                <c:pt idx="304">
                  <c:v>33.89072909767107</c:v>
                </c:pt>
                <c:pt idx="305">
                  <c:v>33.248220806120116</c:v>
                </c:pt>
                <c:pt idx="306">
                  <c:v>32.60413201591642</c:v>
                </c:pt>
                <c:pt idx="307">
                  <c:v>31.958458839209751</c:v>
                </c:pt>
                <c:pt idx="308">
                  <c:v>31.311197378586268</c:v>
                </c:pt>
                <c:pt idx="309">
                  <c:v>30.66234372704486</c:v>
                </c:pt>
                <c:pt idx="310">
                  <c:v>30.011893967973673</c:v>
                </c:pt>
                <c:pt idx="311">
                  <c:v>29.359844175126415</c:v>
                </c:pt>
                <c:pt idx="312">
                  <c:v>28.706190412598648</c:v>
                </c:pt>
                <c:pt idx="313">
                  <c:v>28.050928734804064</c:v>
                </c:pt>
                <c:pt idx="314">
                  <c:v>27.394055186450657</c:v>
                </c:pt>
                <c:pt idx="315">
                  <c:v>26.735565802516842</c:v>
                </c:pt>
                <c:pt idx="316">
                  <c:v>26.075456608227508</c:v>
                </c:pt>
                <c:pt idx="317">
                  <c:v>25.413723619030065</c:v>
                </c:pt>
                <c:pt idx="318">
                  <c:v>24.750362840570347</c:v>
                </c:pt>
                <c:pt idx="319">
                  <c:v>26.176730633454188</c:v>
                </c:pt>
                <c:pt idx="320">
                  <c:v>26.73225428293215</c:v>
                </c:pt>
                <c:pt idx="321">
                  <c:v>27.286730141509022</c:v>
                </c:pt>
                <c:pt idx="322">
                  <c:v>27.840160185456693</c:v>
                </c:pt>
                <c:pt idx="323">
                  <c:v>28.392546387319541</c:v>
                </c:pt>
                <c:pt idx="324">
                  <c:v>28.943890715921476</c:v>
                </c:pt>
                <c:pt idx="325">
                  <c:v>29.494195136372923</c:v>
                </c:pt>
                <c:pt idx="326">
                  <c:v>30.043461610077877</c:v>
                </c:pt>
                <c:pt idx="327">
                  <c:v>30.591692094740846</c:v>
                </c:pt>
                <c:pt idx="328">
                  <c:v>31.138888544373859</c:v>
                </c:pt>
                <c:pt idx="329">
                  <c:v>31.685052909303415</c:v>
                </c:pt>
                <c:pt idx="330">
                  <c:v>32.230187136177449</c:v>
                </c:pt>
                <c:pt idx="331">
                  <c:v>32.774293167972246</c:v>
                </c:pt>
                <c:pt idx="332">
                  <c:v>33.317372943999388</c:v>
                </c:pt>
                <c:pt idx="333">
                  <c:v>33.859428399912673</c:v>
                </c:pt>
                <c:pt idx="334">
                  <c:v>34.400461467714976</c:v>
                </c:pt>
                <c:pt idx="335">
                  <c:v>34.940474075765181</c:v>
                </c:pt>
                <c:pt idx="336">
                  <c:v>35.479468148785024</c:v>
                </c:pt>
                <c:pt idx="337">
                  <c:v>36.017445607865966</c:v>
                </c:pt>
                <c:pt idx="338">
                  <c:v>36.554408370476025</c:v>
                </c:pt>
                <c:pt idx="339">
                  <c:v>37.09035835046663</c:v>
                </c:pt>
                <c:pt idx="340">
                  <c:v>37.62529745807943</c:v>
                </c:pt>
                <c:pt idx="341">
                  <c:v>38.15922759995312</c:v>
                </c:pt>
                <c:pt idx="342">
                  <c:v>38.692150679130194</c:v>
                </c:pt>
                <c:pt idx="343">
                  <c:v>39.224068595063777</c:v>
                </c:pt>
                <c:pt idx="344">
                  <c:v>39.754983243624388</c:v>
                </c:pt>
                <c:pt idx="345">
                  <c:v>40.284896517106652</c:v>
                </c:pt>
                <c:pt idx="346">
                  <c:v>40.813810304236092</c:v>
                </c:pt>
                <c:pt idx="347">
                  <c:v>41.341726490175851</c:v>
                </c:pt>
                <c:pt idx="348">
                  <c:v>41.868646956533411</c:v>
                </c:pt>
                <c:pt idx="349">
                  <c:v>42.394573581367268</c:v>
                </c:pt>
                <c:pt idx="350">
                  <c:v>42.919508239193661</c:v>
                </c:pt>
                <c:pt idx="351">
                  <c:v>43.443452800993271</c:v>
                </c:pt>
                <c:pt idx="352">
                  <c:v>43.966409134217827</c:v>
                </c:pt>
                <c:pt idx="353">
                  <c:v>44.488379102796827</c:v>
                </c:pt>
                <c:pt idx="354">
                  <c:v>45.009364567144125</c:v>
                </c:pt>
                <c:pt idx="355">
                  <c:v>45.529367384164615</c:v>
                </c:pt>
                <c:pt idx="356">
                  <c:v>46.048389407260792</c:v>
                </c:pt>
                <c:pt idx="357">
                  <c:v>46.566432486339416</c:v>
                </c:pt>
                <c:pt idx="358">
                  <c:v>47.083498467818075</c:v>
                </c:pt>
                <c:pt idx="359">
                  <c:v>47.599589194631754</c:v>
                </c:pt>
                <c:pt idx="360">
                  <c:v>48.114706506239457</c:v>
                </c:pt>
                <c:pt idx="361">
                  <c:v>48.62885223863065</c:v>
                </c:pt>
                <c:pt idx="362">
                  <c:v>49.14202822433198</c:v>
                </c:pt>
                <c:pt idx="363">
                  <c:v>49.654236292413636</c:v>
                </c:pt>
                <c:pt idx="364">
                  <c:v>50.16547826849596</c:v>
                </c:pt>
                <c:pt idx="365">
                  <c:v>50.67575597475593</c:v>
                </c:pt>
                <c:pt idx="366">
                  <c:v>51.185071229933655</c:v>
                </c:pt>
                <c:pt idx="367">
                  <c:v>51.69342584933888</c:v>
                </c:pt>
                <c:pt idx="368">
                  <c:v>52.200821644857406</c:v>
                </c:pt>
                <c:pt idx="369">
                  <c:v>52.70726042495761</c:v>
                </c:pt>
                <c:pt idx="370">
                  <c:v>53.212743994696829</c:v>
                </c:pt>
                <c:pt idx="371">
                  <c:v>49.425593133880199</c:v>
                </c:pt>
                <c:pt idx="372">
                  <c:v>48.821298873187253</c:v>
                </c:pt>
                <c:pt idx="373">
                  <c:v>48.215518116090379</c:v>
                </c:pt>
                <c:pt idx="374">
                  <c:v>47.608247205974386</c:v>
                </c:pt>
                <c:pt idx="375">
                  <c:v>46.999482477229279</c:v>
                </c:pt>
                <c:pt idx="376">
                  <c:v>46.389220255227997</c:v>
                </c:pt>
                <c:pt idx="377">
                  <c:v>45.777456856304369</c:v>
                </c:pt>
                <c:pt idx="378">
                  <c:v>45.164188587730798</c:v>
                </c:pt>
                <c:pt idx="379">
                  <c:v>44.54941174769597</c:v>
                </c:pt>
                <c:pt idx="380">
                  <c:v>43.933122625282536</c:v>
                </c:pt>
                <c:pt idx="381">
                  <c:v>43.315317500444728</c:v>
                </c:pt>
                <c:pt idx="382">
                  <c:v>42.695992643985839</c:v>
                </c:pt>
                <c:pt idx="383">
                  <c:v>42.075144317535802</c:v>
                </c:pt>
                <c:pt idx="384">
                  <c:v>41.452768773528547</c:v>
                </c:pt>
                <c:pt idx="385">
                  <c:v>40.828862255179416</c:v>
                </c:pt>
                <c:pt idx="386">
                  <c:v>40.203420996462484</c:v>
                </c:pt>
                <c:pt idx="387">
                  <c:v>39.576441222087816</c:v>
                </c:pt>
                <c:pt idx="388">
                  <c:v>38.947919147478686</c:v>
                </c:pt>
                <c:pt idx="389">
                  <c:v>38.317850978748737</c:v>
                </c:pt>
                <c:pt idx="390">
                  <c:v>37.686232912679081</c:v>
                </c:pt>
                <c:pt idx="391">
                  <c:v>37.05306113669532</c:v>
                </c:pt>
                <c:pt idx="392">
                  <c:v>36.418331828844565</c:v>
                </c:pt>
                <c:pt idx="393">
                  <c:v>35.782041157772341</c:v>
                </c:pt>
                <c:pt idx="394">
                  <c:v>35.144185282699468</c:v>
                </c:pt>
                <c:pt idx="395">
                  <c:v>34.504760353398879</c:v>
                </c:pt>
                <c:pt idx="396">
                  <c:v>33.863762510172378</c:v>
                </c:pt>
                <c:pt idx="397">
                  <c:v>33.221187883827334</c:v>
                </c:pt>
                <c:pt idx="398">
                  <c:v>32.577032595653371</c:v>
                </c:pt>
                <c:pt idx="399">
                  <c:v>31.931292757398868</c:v>
                </c:pt>
                <c:pt idx="400">
                  <c:v>31.283964471247572</c:v>
                </c:pt>
                <c:pt idx="401">
                  <c:v>30.63504382979503</c:v>
                </c:pt>
                <c:pt idx="402">
                  <c:v>29.984526916025001</c:v>
                </c:pt>
                <c:pt idx="403">
                  <c:v>29.332409803285831</c:v>
                </c:pt>
                <c:pt idx="404">
                  <c:v>28.678688555266746</c:v>
                </c:pt>
                <c:pt idx="405">
                  <c:v>28.023359225974069</c:v>
                </c:pt>
                <c:pt idx="406">
                  <c:v>27.366417859707433</c:v>
                </c:pt>
                <c:pt idx="407">
                  <c:v>26.707860491035895</c:v>
                </c:pt>
                <c:pt idx="408">
                  <c:v>26.047683144773977</c:v>
                </c:pt>
                <c:pt idx="409">
                  <c:v>25.385881835957704</c:v>
                </c:pt>
                <c:pt idx="410">
                  <c:v>24.722452569820533</c:v>
                </c:pt>
                <c:pt idx="411">
                  <c:v>24.057391341769232</c:v>
                </c:pt>
                <c:pt idx="412">
                  <c:v>23.390694137359716</c:v>
                </c:pt>
                <c:pt idx="413">
                  <c:v>22.722356932272827</c:v>
                </c:pt>
                <c:pt idx="414">
                  <c:v>22.052375692290028</c:v>
                </c:pt>
                <c:pt idx="415">
                  <c:v>21.380746373269059</c:v>
                </c:pt>
                <c:pt idx="416">
                  <c:v>20.707464921119509</c:v>
                </c:pt>
                <c:pt idx="417">
                  <c:v>20.03252727177836</c:v>
                </c:pt>
                <c:pt idx="418">
                  <c:v>19.355929351185463</c:v>
                </c:pt>
                <c:pt idx="419">
                  <c:v>18.677667075258928</c:v>
                </c:pt>
                <c:pt idx="420">
                  <c:v>17.997736349870475</c:v>
                </c:pt>
                <c:pt idx="421">
                  <c:v>17.316133070820747</c:v>
                </c:pt>
                <c:pt idx="422">
                  <c:v>16.632853123814488</c:v>
                </c:pt>
                <c:pt idx="423">
                  <c:v>15.947892384435752</c:v>
                </c:pt>
                <c:pt idx="424">
                  <c:v>15.261246718122978</c:v>
                </c:pt>
                <c:pt idx="425">
                  <c:v>15.838294665766693</c:v>
                </c:pt>
                <c:pt idx="426">
                  <c:v>16.387566719577322</c:v>
                </c:pt>
                <c:pt idx="427">
                  <c:v>16.935802773821152</c:v>
                </c:pt>
                <c:pt idx="428">
                  <c:v>17.483004782530063</c:v>
                </c:pt>
                <c:pt idx="429">
                  <c:v>18.029174696050365</c:v>
                </c:pt>
                <c:pt idx="430">
                  <c:v>18.57431446104977</c:v>
                </c:pt>
                <c:pt idx="431">
                  <c:v>19.118426020524304</c:v>
                </c:pt>
                <c:pt idx="432">
                  <c:v>19.661511313805256</c:v>
                </c:pt>
                <c:pt idx="433">
                  <c:v>20.203572276566071</c:v>
                </c:pt>
                <c:pt idx="434">
                  <c:v>20.744610840829271</c:v>
                </c:pt>
                <c:pt idx="435">
                  <c:v>21.284628934973327</c:v>
                </c:pt>
                <c:pt idx="436">
                  <c:v>21.823628483739515</c:v>
                </c:pt>
                <c:pt idx="437">
                  <c:v>22.361611408238815</c:v>
                </c:pt>
                <c:pt idx="438">
                  <c:v>22.898579625958739</c:v>
                </c:pt>
                <c:pt idx="439">
                  <c:v>23.434535050770151</c:v>
                </c:pt>
                <c:pt idx="440">
                  <c:v>23.96947959293411</c:v>
                </c:pt>
                <c:pt idx="441">
                  <c:v>24.503415159108663</c:v>
                </c:pt>
                <c:pt idx="442">
                  <c:v>25.036343652355665</c:v>
                </c:pt>
                <c:pt idx="443">
                  <c:v>25.568266972147534</c:v>
                </c:pt>
                <c:pt idx="444">
                  <c:v>26.099187014374021</c:v>
                </c:pt>
                <c:pt idx="445">
                  <c:v>26.629105671349009</c:v>
                </c:pt>
                <c:pt idx="446">
                  <c:v>27.158024831817205</c:v>
                </c:pt>
                <c:pt idx="447">
                  <c:v>27.685946380960893</c:v>
                </c:pt>
                <c:pt idx="448">
                  <c:v>28.212872200406647</c:v>
                </c:pt>
                <c:pt idx="449">
                  <c:v>28.738804168232075</c:v>
                </c:pt>
                <c:pt idx="450">
                  <c:v>29.263744158972472</c:v>
                </c:pt>
                <c:pt idx="451">
                  <c:v>29.787694043627493</c:v>
                </c:pt>
                <c:pt idx="452">
                  <c:v>30.310655689667868</c:v>
                </c:pt>
                <c:pt idx="453">
                  <c:v>30.832630961042</c:v>
                </c:pt>
                <c:pt idx="454">
                  <c:v>31.353621718182666</c:v>
                </c:pt>
                <c:pt idx="455">
                  <c:v>31.873629818013605</c:v>
                </c:pt>
                <c:pt idx="456">
                  <c:v>32.392657113956155</c:v>
                </c:pt>
                <c:pt idx="457">
                  <c:v>32.910705455935883</c:v>
                </c:pt>
                <c:pt idx="458">
                  <c:v>33.427776690389102</c:v>
                </c:pt>
                <c:pt idx="459">
                  <c:v>33.943872660269555</c:v>
                </c:pt>
                <c:pt idx="460">
                  <c:v>34.458995205054883</c:v>
                </c:pt>
                <c:pt idx="461">
                  <c:v>34.973146160753274</c:v>
                </c:pt>
                <c:pt idx="462">
                  <c:v>34.785466840266785</c:v>
                </c:pt>
                <c:pt idx="463">
                  <c:v>34.598141507741957</c:v>
                </c:pt>
                <c:pt idx="464">
                  <c:v>34.411169495510777</c:v>
                </c:pt>
                <c:pt idx="465">
                  <c:v>34.224550137164542</c:v>
                </c:pt>
                <c:pt idx="466">
                  <c:v>34.038282767551514</c:v>
                </c:pt>
                <c:pt idx="467">
                  <c:v>33.852366722774498</c:v>
                </c:pt>
                <c:pt idx="468">
                  <c:v>33.666801340188492</c:v>
                </c:pt>
                <c:pt idx="469">
                  <c:v>33.481585958398334</c:v>
                </c:pt>
                <c:pt idx="470">
                  <c:v>33.296719917256347</c:v>
                </c:pt>
                <c:pt idx="471">
                  <c:v>33.112202557859973</c:v>
                </c:pt>
                <c:pt idx="472">
                  <c:v>32.928033222549431</c:v>
                </c:pt>
                <c:pt idx="473">
                  <c:v>32.74421125490538</c:v>
                </c:pt>
                <c:pt idx="474">
                  <c:v>32.560735999746548</c:v>
                </c:pt>
                <c:pt idx="475">
                  <c:v>32.377606803127478</c:v>
                </c:pt>
                <c:pt idx="476">
                  <c:v>32.19482301233608</c:v>
                </c:pt>
                <c:pt idx="477">
                  <c:v>32.012383975891382</c:v>
                </c:pt>
                <c:pt idx="478">
                  <c:v>31.830289043541221</c:v>
                </c:pt>
                <c:pt idx="479">
                  <c:v>31.648537566259844</c:v>
                </c:pt>
                <c:pt idx="480">
                  <c:v>31.467128896245704</c:v>
                </c:pt>
                <c:pt idx="481">
                  <c:v>31.286062386919042</c:v>
                </c:pt>
                <c:pt idx="482">
                  <c:v>31.105337392919658</c:v>
                </c:pt>
                <c:pt idx="483">
                  <c:v>30.924953270104591</c:v>
                </c:pt>
                <c:pt idx="484">
                  <c:v>30.744909375545816</c:v>
                </c:pt>
                <c:pt idx="485">
                  <c:v>30.565205067527938</c:v>
                </c:pt>
                <c:pt idx="486">
                  <c:v>30.385839705545941</c:v>
                </c:pt>
                <c:pt idx="487">
                  <c:v>30.206812650302869</c:v>
                </c:pt>
                <c:pt idx="488">
                  <c:v>30.028123263707592</c:v>
                </c:pt>
                <c:pt idx="489">
                  <c:v>29.849770908872475</c:v>
                </c:pt>
                <c:pt idx="490">
                  <c:v>29.671754950111158</c:v>
                </c:pt>
                <c:pt idx="491">
                  <c:v>29.494074752936253</c:v>
                </c:pt>
                <c:pt idx="492">
                  <c:v>29.316729684057098</c:v>
                </c:pt>
                <c:pt idx="493">
                  <c:v>29.139719111377524</c:v>
                </c:pt>
                <c:pt idx="494">
                  <c:v>28.963042403993565</c:v>
                </c:pt>
                <c:pt idx="495">
                  <c:v>28.786698932191204</c:v>
                </c:pt>
                <c:pt idx="496">
                  <c:v>28.610688067444183</c:v>
                </c:pt>
                <c:pt idx="497">
                  <c:v>28.435009182411697</c:v>
                </c:pt>
                <c:pt idx="498">
                  <c:v>28.259661650936216</c:v>
                </c:pt>
                <c:pt idx="499">
                  <c:v>28.084644848041211</c:v>
                </c:pt>
                <c:pt idx="500">
                  <c:v>27.909958149928922</c:v>
                </c:pt>
                <c:pt idx="501">
                  <c:v>27.735600933978183</c:v>
                </c:pt>
                <c:pt idx="502">
                  <c:v>27.561572578742172</c:v>
                </c:pt>
                <c:pt idx="503">
                  <c:v>27.387872463946177</c:v>
                </c:pt>
                <c:pt idx="504">
                  <c:v>27.214499970485427</c:v>
                </c:pt>
                <c:pt idx="505">
                  <c:v>27.04145448042286</c:v>
                </c:pt>
                <c:pt idx="506">
                  <c:v>26.868735376986915</c:v>
                </c:pt>
                <c:pt idx="507">
                  <c:v>26.696342044569352</c:v>
                </c:pt>
                <c:pt idx="508">
                  <c:v>26.524273868723036</c:v>
                </c:pt>
                <c:pt idx="509">
                  <c:v>26.352530236159787</c:v>
                </c:pt>
                <c:pt idx="510">
                  <c:v>26.181110534748143</c:v>
                </c:pt>
                <c:pt idx="511">
                  <c:v>26.010014153511211</c:v>
                </c:pt>
                <c:pt idx="512">
                  <c:v>25.839240482624486</c:v>
                </c:pt>
                <c:pt idx="513">
                  <c:v>25.66878891341366</c:v>
                </c:pt>
                <c:pt idx="514">
                  <c:v>25.498658838352483</c:v>
                </c:pt>
                <c:pt idx="515">
                  <c:v>25.328849651060555</c:v>
                </c:pt>
                <c:pt idx="516">
                  <c:v>25.159360746301225</c:v>
                </c:pt>
                <c:pt idx="517">
                  <c:v>24.990191519979351</c:v>
                </c:pt>
                <c:pt idx="518">
                  <c:v>24.821341369139237</c:v>
                </c:pt>
                <c:pt idx="519">
                  <c:v>24.652809691962421</c:v>
                </c:pt>
                <c:pt idx="520">
                  <c:v>24.484595887765554</c:v>
                </c:pt>
                <c:pt idx="521">
                  <c:v>24.31669935699826</c:v>
                </c:pt>
                <c:pt idx="522">
                  <c:v>24.149119501240975</c:v>
                </c:pt>
                <c:pt idx="523">
                  <c:v>23.981855723202852</c:v>
                </c:pt>
                <c:pt idx="524">
                  <c:v>23.814907426719607</c:v>
                </c:pt>
                <c:pt idx="525">
                  <c:v>23.648274016751415</c:v>
                </c:pt>
                <c:pt idx="526">
                  <c:v>23.481954899380749</c:v>
                </c:pt>
                <c:pt idx="527">
                  <c:v>23.315949481810307</c:v>
                </c:pt>
                <c:pt idx="528">
                  <c:v>23.15025717236086</c:v>
                </c:pt>
                <c:pt idx="529">
                  <c:v>22.984877380469189</c:v>
                </c:pt>
                <c:pt idx="530">
                  <c:v>22.81980951668595</c:v>
                </c:pt>
                <c:pt idx="531">
                  <c:v>22.655052992673568</c:v>
                </c:pt>
                <c:pt idx="532">
                  <c:v>22.490607221204154</c:v>
                </c:pt>
                <c:pt idx="533">
                  <c:v>22.326471616157402</c:v>
                </c:pt>
                <c:pt idx="534">
                  <c:v>22.162645592518537</c:v>
                </c:pt>
                <c:pt idx="535">
                  <c:v>21.999128566376154</c:v>
                </c:pt>
                <c:pt idx="536">
                  <c:v>21.835919954920232</c:v>
                </c:pt>
                <c:pt idx="537">
                  <c:v>22.373879696083101</c:v>
                </c:pt>
                <c:pt idx="538">
                  <c:v>22.910824774193422</c:v>
                </c:pt>
                <c:pt idx="539">
                  <c:v>23.446757103039584</c:v>
                </c:pt>
                <c:pt idx="540">
                  <c:v>23.981678592800325</c:v>
                </c:pt>
                <c:pt idx="541">
                  <c:v>24.515591150051556</c:v>
                </c:pt>
                <c:pt idx="542">
                  <c:v>25.04849667777308</c:v>
                </c:pt>
                <c:pt idx="543">
                  <c:v>25.580397075355485</c:v>
                </c:pt>
                <c:pt idx="544">
                  <c:v>26.111294238606831</c:v>
                </c:pt>
                <c:pt idx="545">
                  <c:v>26.641190059759435</c:v>
                </c:pt>
                <c:pt idx="546">
                  <c:v>27.170086427476612</c:v>
                </c:pt>
                <c:pt idx="547">
                  <c:v>27.69798522685943</c:v>
                </c:pt>
                <c:pt idx="548">
                  <c:v>28.224888339453369</c:v>
                </c:pt>
                <c:pt idx="549">
                  <c:v>28.750797643255098</c:v>
                </c:pt>
                <c:pt idx="550">
                  <c:v>29.275715012719136</c:v>
                </c:pt>
                <c:pt idx="551">
                  <c:v>29.799642318764501</c:v>
                </c:pt>
                <c:pt idx="552">
                  <c:v>30.322581428781451</c:v>
                </c:pt>
                <c:pt idx="553">
                  <c:v>30.844534206638087</c:v>
                </c:pt>
                <c:pt idx="554">
                  <c:v>31.365502512686991</c:v>
                </c:pt>
                <c:pt idx="555">
                  <c:v>31.885488203771892</c:v>
                </c:pt>
                <c:pt idx="556">
                  <c:v>32.404493133234254</c:v>
                </c:pt>
                <c:pt idx="557">
                  <c:v>32.922519150919918</c:v>
                </c:pt>
                <c:pt idx="558">
                  <c:v>33.439568103185664</c:v>
                </c:pt>
                <c:pt idx="559">
                  <c:v>33.955641832905769</c:v>
                </c:pt>
                <c:pt idx="560">
                  <c:v>33.769881659835491</c:v>
                </c:pt>
                <c:pt idx="561">
                  <c:v>33.584471854961613</c:v>
                </c:pt>
                <c:pt idx="562">
                  <c:v>33.399411757443495</c:v>
                </c:pt>
                <c:pt idx="563">
                  <c:v>33.214700707686923</c:v>
                </c:pt>
                <c:pt idx="564">
                  <c:v>33.030338047341758</c:v>
                </c:pt>
                <c:pt idx="565">
                  <c:v>32.846323119299605</c:v>
                </c:pt>
                <c:pt idx="566">
                  <c:v>32.662655267691463</c:v>
                </c:pt>
                <c:pt idx="567">
                  <c:v>32.47933383788537</c:v>
                </c:pt>
                <c:pt idx="568">
                  <c:v>32.296358176484119</c:v>
                </c:pt>
                <c:pt idx="569">
                  <c:v>32.11372763132286</c:v>
                </c:pt>
                <c:pt idx="570">
                  <c:v>31.931441551466822</c:v>
                </c:pt>
                <c:pt idx="571">
                  <c:v>31.749499287209005</c:v>
                </c:pt>
                <c:pt idx="572">
                  <c:v>31.567900190067817</c:v>
                </c:pt>
                <c:pt idx="573">
                  <c:v>31.386643612784813</c:v>
                </c:pt>
                <c:pt idx="574">
                  <c:v>31.205728909322332</c:v>
                </c:pt>
                <c:pt idx="575">
                  <c:v>31.025155434861247</c:v>
                </c:pt>
                <c:pt idx="576">
                  <c:v>30.844922545798635</c:v>
                </c:pt>
                <c:pt idx="577">
                  <c:v>30.665029599745484</c:v>
                </c:pt>
                <c:pt idx="578">
                  <c:v>30.485475955524446</c:v>
                </c:pt>
                <c:pt idx="579">
                  <c:v>30.30626097316749</c:v>
                </c:pt>
                <c:pt idx="580">
                  <c:v>30.828244533556799</c:v>
                </c:pt>
                <c:pt idx="581">
                  <c:v>28.844631113655193</c:v>
                </c:pt>
                <c:pt idx="582">
                  <c:v>28.220611484526493</c:v>
                </c:pt>
                <c:pt idx="583">
                  <c:v>27.595056836790103</c:v>
                </c:pt>
                <c:pt idx="584">
                  <c:v>26.967963394471649</c:v>
                </c:pt>
                <c:pt idx="585">
                  <c:v>26.339327372308293</c:v>
                </c:pt>
                <c:pt idx="586">
                  <c:v>25.709144975725852</c:v>
                </c:pt>
                <c:pt idx="587">
                  <c:v>25.077412400815945</c:v>
                </c:pt>
                <c:pt idx="588">
                  <c:v>24.444125834312974</c:v>
                </c:pt>
                <c:pt idx="589">
                  <c:v>23.809281453571142</c:v>
                </c:pt>
                <c:pt idx="590">
                  <c:v>23.172875426541374</c:v>
                </c:pt>
                <c:pt idx="591">
                  <c:v>22.534903911748184</c:v>
                </c:pt>
                <c:pt idx="592">
                  <c:v>21.895363058266479</c:v>
                </c:pt>
                <c:pt idx="593">
                  <c:v>21.254249005698327</c:v>
                </c:pt>
                <c:pt idx="594">
                  <c:v>20.611557884149637</c:v>
                </c:pt>
                <c:pt idx="595">
                  <c:v>19.967285814206825</c:v>
                </c:pt>
                <c:pt idx="596">
                  <c:v>19.321428906913365</c:v>
                </c:pt>
                <c:pt idx="597">
                  <c:v>18.673983263746351</c:v>
                </c:pt>
                <c:pt idx="598">
                  <c:v>18.024944976592927</c:v>
                </c:pt>
                <c:pt idx="599">
                  <c:v>17.374310127726737</c:v>
                </c:pt>
                <c:pt idx="600">
                  <c:v>16.722074789784237</c:v>
                </c:pt>
                <c:pt idx="601">
                  <c:v>16.068235025741018</c:v>
                </c:pt>
                <c:pt idx="602">
                  <c:v>15.412786888888022</c:v>
                </c:pt>
                <c:pt idx="603">
                  <c:v>14.755726422807742</c:v>
                </c:pt>
                <c:pt idx="604">
                  <c:v>14.097049661350312</c:v>
                </c:pt>
                <c:pt idx="605">
                  <c:v>13.436752628609584</c:v>
                </c:pt>
                <c:pt idx="606">
                  <c:v>12.774831338899126</c:v>
                </c:pt>
                <c:pt idx="607">
                  <c:v>12.111281796728168</c:v>
                </c:pt>
                <c:pt idx="608">
                  <c:v>11.446099996777461</c:v>
                </c:pt>
                <c:pt idx="609">
                  <c:v>10.779281923875136</c:v>
                </c:pt>
                <c:pt idx="610">
                  <c:v>10.110823552972448</c:v>
                </c:pt>
                <c:pt idx="611">
                  <c:v>9.4407208491194705</c:v>
                </c:pt>
                <c:pt idx="612">
                  <c:v>8.7689697674407583</c:v>
                </c:pt>
                <c:pt idx="613">
                  <c:v>8.095566253110924</c:v>
                </c:pt>
                <c:pt idx="614">
                  <c:v>7.4205062413301599</c:v>
                </c:pt>
                <c:pt idx="615">
                  <c:v>6.7437856572997088</c:v>
                </c:pt>
                <c:pt idx="616">
                  <c:v>6.0654004161972628</c:v>
                </c:pt>
                <c:pt idx="617">
                  <c:v>5.3853464231523009</c:v>
                </c:pt>
                <c:pt idx="618">
                  <c:v>4.7036195732213848</c:v>
                </c:pt>
                <c:pt idx="619">
                  <c:v>4.0202157513633718</c:v>
                </c:pt>
                <c:pt idx="620">
                  <c:v>4.0202157513633718</c:v>
                </c:pt>
                <c:pt idx="621">
                  <c:v>4.0202157513633718</c:v>
                </c:pt>
                <c:pt idx="622">
                  <c:v>4.0202157513633718</c:v>
                </c:pt>
                <c:pt idx="623">
                  <c:v>4.0202157513633718</c:v>
                </c:pt>
                <c:pt idx="624">
                  <c:v>4.0202157513633718</c:v>
                </c:pt>
                <c:pt idx="625">
                  <c:v>4.0202157513633718</c:v>
                </c:pt>
                <c:pt idx="626">
                  <c:v>4.0202157513633718</c:v>
                </c:pt>
                <c:pt idx="627">
                  <c:v>4.0202157513633718</c:v>
                </c:pt>
                <c:pt idx="628">
                  <c:v>4.0202157513633718</c:v>
                </c:pt>
                <c:pt idx="629">
                  <c:v>4.0202157513633718</c:v>
                </c:pt>
                <c:pt idx="630">
                  <c:v>4.0202157513633718</c:v>
                </c:pt>
                <c:pt idx="631">
                  <c:v>4.0202157513633718</c:v>
                </c:pt>
                <c:pt idx="632">
                  <c:v>4.0202157513633718</c:v>
                </c:pt>
                <c:pt idx="633">
                  <c:v>4.0202157513633718</c:v>
                </c:pt>
                <c:pt idx="634">
                  <c:v>4.0202157513633718</c:v>
                </c:pt>
                <c:pt idx="635">
                  <c:v>4.0202157513633718</c:v>
                </c:pt>
                <c:pt idx="636">
                  <c:v>4.0202157513633718</c:v>
                </c:pt>
                <c:pt idx="637">
                  <c:v>4.0202157513633718</c:v>
                </c:pt>
                <c:pt idx="638">
                  <c:v>4.0202157513633718</c:v>
                </c:pt>
                <c:pt idx="639">
                  <c:v>4.0202157513633718</c:v>
                </c:pt>
                <c:pt idx="640">
                  <c:v>4.0202157513633718</c:v>
                </c:pt>
                <c:pt idx="641">
                  <c:v>4.0202157513633718</c:v>
                </c:pt>
                <c:pt idx="642">
                  <c:v>4.0202157513633718</c:v>
                </c:pt>
                <c:pt idx="643">
                  <c:v>4.0202157513633718</c:v>
                </c:pt>
                <c:pt idx="644">
                  <c:v>4.0202157513633718</c:v>
                </c:pt>
                <c:pt idx="645">
                  <c:v>4.0202157513633718</c:v>
                </c:pt>
                <c:pt idx="646">
                  <c:v>4.0202157513633718</c:v>
                </c:pt>
                <c:pt idx="647">
                  <c:v>4.0202157513633718</c:v>
                </c:pt>
                <c:pt idx="648">
                  <c:v>4.0202157513633718</c:v>
                </c:pt>
                <c:pt idx="649">
                  <c:v>4.0202157513633718</c:v>
                </c:pt>
                <c:pt idx="650">
                  <c:v>4.0202157513633718</c:v>
                </c:pt>
                <c:pt idx="651">
                  <c:v>4.0202157513633718</c:v>
                </c:pt>
                <c:pt idx="652">
                  <c:v>4.0202157513633718</c:v>
                </c:pt>
                <c:pt idx="653">
                  <c:v>4.0202157513633718</c:v>
                </c:pt>
                <c:pt idx="654">
                  <c:v>4.0202157513633718</c:v>
                </c:pt>
                <c:pt idx="655">
                  <c:v>4.0202157513633718</c:v>
                </c:pt>
                <c:pt idx="656">
                  <c:v>4.0202157513633718</c:v>
                </c:pt>
                <c:pt idx="657">
                  <c:v>4.0202157513633718</c:v>
                </c:pt>
                <c:pt idx="658">
                  <c:v>4.0202157513633718</c:v>
                </c:pt>
                <c:pt idx="659">
                  <c:v>4.0202157513633718</c:v>
                </c:pt>
                <c:pt idx="660">
                  <c:v>4.0202157513633718</c:v>
                </c:pt>
                <c:pt idx="661">
                  <c:v>4.0202157513633718</c:v>
                </c:pt>
                <c:pt idx="662">
                  <c:v>4.0202157513633718</c:v>
                </c:pt>
                <c:pt idx="663">
                  <c:v>4.0202157513633718</c:v>
                </c:pt>
                <c:pt idx="664">
                  <c:v>4.0202157513633718</c:v>
                </c:pt>
                <c:pt idx="665">
                  <c:v>4.0202157513633718</c:v>
                </c:pt>
                <c:pt idx="666">
                  <c:v>4.0202157513633718</c:v>
                </c:pt>
                <c:pt idx="667">
                  <c:v>4.0202157513633718</c:v>
                </c:pt>
                <c:pt idx="668">
                  <c:v>4.3692957026575199</c:v>
                </c:pt>
                <c:pt idx="669">
                  <c:v>4.9896889328827498</c:v>
                </c:pt>
                <c:pt idx="670">
                  <c:v>5.6100821631079834</c:v>
                </c:pt>
                <c:pt idx="671">
                  <c:v>6.2304753933332133</c:v>
                </c:pt>
                <c:pt idx="672">
                  <c:v>6.8508686235584433</c:v>
                </c:pt>
                <c:pt idx="673">
                  <c:v>7.4712618537836741</c:v>
                </c:pt>
                <c:pt idx="674">
                  <c:v>8.0916550840089041</c:v>
                </c:pt>
                <c:pt idx="675">
                  <c:v>8.7120483142341349</c:v>
                </c:pt>
                <c:pt idx="676">
                  <c:v>9.3324415444593676</c:v>
                </c:pt>
                <c:pt idx="677">
                  <c:v>9.9528347746846002</c:v>
                </c:pt>
                <c:pt idx="678">
                  <c:v>10.573228004909828</c:v>
                </c:pt>
                <c:pt idx="679">
                  <c:v>11.193621235135062</c:v>
                </c:pt>
                <c:pt idx="680">
                  <c:v>11.814014465360295</c:v>
                </c:pt>
                <c:pt idx="681">
                  <c:v>12.434407695585529</c:v>
                </c:pt>
                <c:pt idx="682">
                  <c:v>13.054800925810758</c:v>
                </c:pt>
                <c:pt idx="683">
                  <c:v>11.492143746437911</c:v>
                </c:pt>
                <c:pt idx="684">
                  <c:v>9.9324339446890519</c:v>
                </c:pt>
                <c:pt idx="685">
                  <c:v>8.3756659614210847</c:v>
                </c:pt>
                <c:pt idx="686">
                  <c:v>6.8218342479762217</c:v>
                </c:pt>
                <c:pt idx="687">
                  <c:v>5.2709332661621389</c:v>
                </c:pt>
                <c:pt idx="688">
                  <c:v>5.8913264963873688</c:v>
                </c:pt>
                <c:pt idx="689">
                  <c:v>6.5117197266126006</c:v>
                </c:pt>
                <c:pt idx="690">
                  <c:v>7.1321129568378323</c:v>
                </c:pt>
                <c:pt idx="691">
                  <c:v>7.7525061870630623</c:v>
                </c:pt>
                <c:pt idx="692">
                  <c:v>8.3728994172882931</c:v>
                </c:pt>
                <c:pt idx="693">
                  <c:v>8.993292647513524</c:v>
                </c:pt>
                <c:pt idx="694">
                  <c:v>9.6136858777387548</c:v>
                </c:pt>
                <c:pt idx="695">
                  <c:v>10.234079107963986</c:v>
                </c:pt>
                <c:pt idx="696">
                  <c:v>10.854472338189218</c:v>
                </c:pt>
                <c:pt idx="697">
                  <c:v>11.474865568414449</c:v>
                </c:pt>
                <c:pt idx="698">
                  <c:v>12.09525879863968</c:v>
                </c:pt>
                <c:pt idx="699">
                  <c:v>12.715652028864911</c:v>
                </c:pt>
                <c:pt idx="700">
                  <c:v>13.336045259090143</c:v>
                </c:pt>
                <c:pt idx="701">
                  <c:v>13.956438489315378</c:v>
                </c:pt>
                <c:pt idx="702">
                  <c:v>14.576831719540611</c:v>
                </c:pt>
                <c:pt idx="703">
                  <c:v>15.197224949765843</c:v>
                </c:pt>
                <c:pt idx="704">
                  <c:v>15.817618179991078</c:v>
                </c:pt>
                <c:pt idx="705">
                  <c:v>16.438011410216308</c:v>
                </c:pt>
                <c:pt idx="706">
                  <c:v>17.058404640441541</c:v>
                </c:pt>
                <c:pt idx="707">
                  <c:v>17.678797870666774</c:v>
                </c:pt>
                <c:pt idx="708">
                  <c:v>18.299191100892006</c:v>
                </c:pt>
                <c:pt idx="709">
                  <c:v>18.919584331117235</c:v>
                </c:pt>
                <c:pt idx="710">
                  <c:v>19.539977561342468</c:v>
                </c:pt>
                <c:pt idx="711">
                  <c:v>20.160370791567697</c:v>
                </c:pt>
                <c:pt idx="712">
                  <c:v>20.78076402179293</c:v>
                </c:pt>
                <c:pt idx="713">
                  <c:v>21.401157252018162</c:v>
                </c:pt>
                <c:pt idx="714">
                  <c:v>22.021550482243402</c:v>
                </c:pt>
                <c:pt idx="715">
                  <c:v>22.641943712468638</c:v>
                </c:pt>
                <c:pt idx="716">
                  <c:v>23.262336942693871</c:v>
                </c:pt>
                <c:pt idx="717">
                  <c:v>23.882730172919107</c:v>
                </c:pt>
                <c:pt idx="718">
                  <c:v>22.545474000078848</c:v>
                </c:pt>
                <c:pt idx="719">
                  <c:v>23.605541647834158</c:v>
                </c:pt>
                <c:pt idx="720">
                  <c:v>24.668216943632498</c:v>
                </c:pt>
                <c:pt idx="721">
                  <c:v>25.733506301996883</c:v>
                </c:pt>
                <c:pt idx="722">
                  <c:v>26.801416153229344</c:v>
                </c:pt>
                <c:pt idx="723">
                  <c:v>27.871952943449717</c:v>
                </c:pt>
                <c:pt idx="724">
                  <c:v>28.945123134634571</c:v>
                </c:pt>
                <c:pt idx="725">
                  <c:v>30.020933204656224</c:v>
                </c:pt>
                <c:pt idx="726">
                  <c:v>31.099389647321846</c:v>
                </c:pt>
                <c:pt idx="727">
                  <c:v>32.180498972412636</c:v>
                </c:pt>
                <c:pt idx="728">
                  <c:v>33.264267705723135</c:v>
                </c:pt>
                <c:pt idx="729">
                  <c:v>34.350702389100604</c:v>
                </c:pt>
                <c:pt idx="730">
                  <c:v>35.439809580484514</c:v>
                </c:pt>
                <c:pt idx="731">
                  <c:v>36.531595853946158</c:v>
                </c:pt>
                <c:pt idx="732">
                  <c:v>37.626067799728268</c:v>
                </c:pt>
                <c:pt idx="733">
                  <c:v>38.723232024284876</c:v>
                </c:pt>
                <c:pt idx="734">
                  <c:v>39.82309515032113</c:v>
                </c:pt>
                <c:pt idx="735">
                  <c:v>40.925663816833314</c:v>
                </c:pt>
                <c:pt idx="736">
                  <c:v>42.030944679148895</c:v>
                </c:pt>
                <c:pt idx="737">
                  <c:v>43.138944408966665</c:v>
                </c:pt>
                <c:pt idx="738">
                  <c:v>44.249669694397113</c:v>
                </c:pt>
                <c:pt idx="739">
                  <c:v>45.363127240002676</c:v>
                </c:pt>
                <c:pt idx="740">
                  <c:v>46.479323766838327</c:v>
                </c:pt>
                <c:pt idx="741">
                  <c:v>47.598266012492033</c:v>
                </c:pt>
                <c:pt idx="742">
                  <c:v>48.719960731125475</c:v>
                </c:pt>
                <c:pt idx="743">
                  <c:v>49.844414693514857</c:v>
                </c:pt>
                <c:pt idx="744">
                  <c:v>50.971634687091722</c:v>
                </c:pt>
                <c:pt idx="745">
                  <c:v>52.101627515983886</c:v>
                </c:pt>
                <c:pt idx="746">
                  <c:v>53.234400001056613</c:v>
                </c:pt>
                <c:pt idx="747">
                  <c:v>54.231735702950544</c:v>
                </c:pt>
                <c:pt idx="748">
                  <c:v>54.231735702950544</c:v>
                </c:pt>
                <c:pt idx="749">
                  <c:v>54.231735702950544</c:v>
                </c:pt>
                <c:pt idx="750">
                  <c:v>54.231735702950544</c:v>
                </c:pt>
                <c:pt idx="751">
                  <c:v>54.231735702950544</c:v>
                </c:pt>
                <c:pt idx="752">
                  <c:v>54.231735702950544</c:v>
                </c:pt>
                <c:pt idx="753">
                  <c:v>54.231735702950544</c:v>
                </c:pt>
                <c:pt idx="754">
                  <c:v>54.231735702950544</c:v>
                </c:pt>
                <c:pt idx="755">
                  <c:v>54.231735702950544</c:v>
                </c:pt>
                <c:pt idx="756">
                  <c:v>54.231735702950544</c:v>
                </c:pt>
                <c:pt idx="757">
                  <c:v>54.231735702950544</c:v>
                </c:pt>
                <c:pt idx="758">
                  <c:v>54.231735702950544</c:v>
                </c:pt>
                <c:pt idx="759">
                  <c:v>54.231735702950544</c:v>
                </c:pt>
                <c:pt idx="760">
                  <c:v>54.231735702950544</c:v>
                </c:pt>
                <c:pt idx="761">
                  <c:v>54.231735702950544</c:v>
                </c:pt>
                <c:pt idx="762">
                  <c:v>54.231735702950544</c:v>
                </c:pt>
                <c:pt idx="763">
                  <c:v>54.231735702950544</c:v>
                </c:pt>
                <c:pt idx="764">
                  <c:v>54.231735702950544</c:v>
                </c:pt>
                <c:pt idx="765">
                  <c:v>54.231735702950544</c:v>
                </c:pt>
                <c:pt idx="766">
                  <c:v>54.231735702950544</c:v>
                </c:pt>
                <c:pt idx="767">
                  <c:v>54.231735702950544</c:v>
                </c:pt>
                <c:pt idx="768">
                  <c:v>54.231735702950544</c:v>
                </c:pt>
                <c:pt idx="769">
                  <c:v>54.231735702950544</c:v>
                </c:pt>
                <c:pt idx="770">
                  <c:v>54.231735702950544</c:v>
                </c:pt>
                <c:pt idx="771">
                  <c:v>54.231735702950544</c:v>
                </c:pt>
                <c:pt idx="772">
                  <c:v>54.231735702950544</c:v>
                </c:pt>
                <c:pt idx="773">
                  <c:v>54.231735702950544</c:v>
                </c:pt>
                <c:pt idx="774">
                  <c:v>54.231735702950544</c:v>
                </c:pt>
                <c:pt idx="775">
                  <c:v>54.231735702950544</c:v>
                </c:pt>
                <c:pt idx="776">
                  <c:v>54.231735702950544</c:v>
                </c:pt>
                <c:pt idx="777">
                  <c:v>54.231735702950544</c:v>
                </c:pt>
                <c:pt idx="778">
                  <c:v>54.231735702950544</c:v>
                </c:pt>
                <c:pt idx="779">
                  <c:v>54.231735702950544</c:v>
                </c:pt>
                <c:pt idx="780">
                  <c:v>54.231735702950544</c:v>
                </c:pt>
                <c:pt idx="781">
                  <c:v>54.231735702950544</c:v>
                </c:pt>
                <c:pt idx="782">
                  <c:v>54.231735702950544</c:v>
                </c:pt>
                <c:pt idx="783">
                  <c:v>54.231735702950544</c:v>
                </c:pt>
                <c:pt idx="784">
                  <c:v>54.231735702950544</c:v>
                </c:pt>
                <c:pt idx="785">
                  <c:v>54.231735702950544</c:v>
                </c:pt>
                <c:pt idx="786">
                  <c:v>54.231735702950544</c:v>
                </c:pt>
                <c:pt idx="787">
                  <c:v>54.231735702950544</c:v>
                </c:pt>
                <c:pt idx="788">
                  <c:v>54.231735702950544</c:v>
                </c:pt>
                <c:pt idx="789">
                  <c:v>54.231735702950544</c:v>
                </c:pt>
                <c:pt idx="790">
                  <c:v>54.231735702950544</c:v>
                </c:pt>
                <c:pt idx="791">
                  <c:v>54.231735702950544</c:v>
                </c:pt>
                <c:pt idx="792">
                  <c:v>54.231735702950544</c:v>
                </c:pt>
                <c:pt idx="793">
                  <c:v>54.231735702950544</c:v>
                </c:pt>
                <c:pt idx="794">
                  <c:v>54.231735702950544</c:v>
                </c:pt>
                <c:pt idx="795">
                  <c:v>54.231735702950544</c:v>
                </c:pt>
                <c:pt idx="796">
                  <c:v>54.231735702950544</c:v>
                </c:pt>
                <c:pt idx="797">
                  <c:v>54.231735702950544</c:v>
                </c:pt>
                <c:pt idx="798">
                  <c:v>54.231735702950544</c:v>
                </c:pt>
                <c:pt idx="799">
                  <c:v>58.940739604386167</c:v>
                </c:pt>
                <c:pt idx="800">
                  <c:v>57.992396009921016</c:v>
                </c:pt>
                <c:pt idx="801">
                  <c:v>57.045841116603526</c:v>
                </c:pt>
                <c:pt idx="802">
                  <c:v>56.10107155070736</c:v>
                </c:pt>
                <c:pt idx="803">
                  <c:v>55.158083944869425</c:v>
                </c:pt>
                <c:pt idx="804">
                  <c:v>54.216874938077922</c:v>
                </c:pt>
                <c:pt idx="805">
                  <c:v>53.277441175660378</c:v>
                </c:pt>
                <c:pt idx="806">
                  <c:v>52.339779309271698</c:v>
                </c:pt>
                <c:pt idx="807">
                  <c:v>51.403885996882146</c:v>
                </c:pt>
                <c:pt idx="808">
                  <c:v>50.469757902765551</c:v>
                </c:pt>
                <c:pt idx="809">
                  <c:v>49.537391697487323</c:v>
                </c:pt>
                <c:pt idx="810">
                  <c:v>48.606784057892654</c:v>
                </c:pt>
                <c:pt idx="811">
                  <c:v>47.677931667094619</c:v>
                </c:pt>
                <c:pt idx="812">
                  <c:v>44.235878562984844</c:v>
                </c:pt>
                <c:pt idx="813">
                  <c:v>44.235878562984844</c:v>
                </c:pt>
                <c:pt idx="814">
                  <c:v>44.235878562984844</c:v>
                </c:pt>
                <c:pt idx="815">
                  <c:v>44.235878562984844</c:v>
                </c:pt>
                <c:pt idx="816">
                  <c:v>44.235878562984844</c:v>
                </c:pt>
                <c:pt idx="817">
                  <c:v>44.235878562984844</c:v>
                </c:pt>
                <c:pt idx="818">
                  <c:v>44.235878562984844</c:v>
                </c:pt>
                <c:pt idx="819">
                  <c:v>44.235878562984844</c:v>
                </c:pt>
                <c:pt idx="820">
                  <c:v>44.235878562984844</c:v>
                </c:pt>
                <c:pt idx="821">
                  <c:v>44.235878562984844</c:v>
                </c:pt>
                <c:pt idx="822">
                  <c:v>44.235878562984844</c:v>
                </c:pt>
                <c:pt idx="823">
                  <c:v>44.235878562984844</c:v>
                </c:pt>
                <c:pt idx="824">
                  <c:v>44.235878562984844</c:v>
                </c:pt>
                <c:pt idx="825">
                  <c:v>44.235878562984844</c:v>
                </c:pt>
                <c:pt idx="826">
                  <c:v>44.235878562984844</c:v>
                </c:pt>
                <c:pt idx="827">
                  <c:v>44.235878562984844</c:v>
                </c:pt>
                <c:pt idx="828">
                  <c:v>44.235878562984844</c:v>
                </c:pt>
                <c:pt idx="829">
                  <c:v>44.235878562984844</c:v>
                </c:pt>
                <c:pt idx="830">
                  <c:v>44.235878562984844</c:v>
                </c:pt>
                <c:pt idx="831">
                  <c:v>44.235878562984844</c:v>
                </c:pt>
                <c:pt idx="832">
                  <c:v>44.235878562984844</c:v>
                </c:pt>
                <c:pt idx="833">
                  <c:v>44.235878562984844</c:v>
                </c:pt>
                <c:pt idx="834">
                  <c:v>44.235878562984844</c:v>
                </c:pt>
                <c:pt idx="835">
                  <c:v>44.235878562984844</c:v>
                </c:pt>
                <c:pt idx="836">
                  <c:v>44.235878562984844</c:v>
                </c:pt>
                <c:pt idx="837">
                  <c:v>44.235878562984844</c:v>
                </c:pt>
                <c:pt idx="838">
                  <c:v>44.235878562984844</c:v>
                </c:pt>
                <c:pt idx="839">
                  <c:v>44.235878562984844</c:v>
                </c:pt>
                <c:pt idx="840">
                  <c:v>44.235878562984844</c:v>
                </c:pt>
                <c:pt idx="841">
                  <c:v>44.235878562984844</c:v>
                </c:pt>
                <c:pt idx="842">
                  <c:v>44.235878562984844</c:v>
                </c:pt>
                <c:pt idx="843">
                  <c:v>44.235878562984844</c:v>
                </c:pt>
                <c:pt idx="844">
                  <c:v>44.235878562984844</c:v>
                </c:pt>
                <c:pt idx="845">
                  <c:v>44.235878562984844</c:v>
                </c:pt>
                <c:pt idx="846">
                  <c:v>44.235878562984844</c:v>
                </c:pt>
                <c:pt idx="847">
                  <c:v>44.235878562984844</c:v>
                </c:pt>
                <c:pt idx="848">
                  <c:v>44.235878562984844</c:v>
                </c:pt>
                <c:pt idx="849">
                  <c:v>44.235878562984844</c:v>
                </c:pt>
                <c:pt idx="850">
                  <c:v>44.235878562984844</c:v>
                </c:pt>
                <c:pt idx="851">
                  <c:v>44.235878562984844</c:v>
                </c:pt>
                <c:pt idx="852">
                  <c:v>44.235878562984844</c:v>
                </c:pt>
                <c:pt idx="853">
                  <c:v>44.235878562984844</c:v>
                </c:pt>
                <c:pt idx="854">
                  <c:v>44.235878562984844</c:v>
                </c:pt>
                <c:pt idx="855">
                  <c:v>44.235878562984844</c:v>
                </c:pt>
                <c:pt idx="856">
                  <c:v>44.235878562984844</c:v>
                </c:pt>
                <c:pt idx="857">
                  <c:v>44.235878562984844</c:v>
                </c:pt>
                <c:pt idx="858">
                  <c:v>44.235878562984844</c:v>
                </c:pt>
                <c:pt idx="859">
                  <c:v>44.235878562984844</c:v>
                </c:pt>
                <c:pt idx="860">
                  <c:v>44.235878562984844</c:v>
                </c:pt>
                <c:pt idx="861">
                  <c:v>44.235878562984844</c:v>
                </c:pt>
                <c:pt idx="862">
                  <c:v>44.235878562984844</c:v>
                </c:pt>
                <c:pt idx="863">
                  <c:v>44.235878562984844</c:v>
                </c:pt>
                <c:pt idx="864">
                  <c:v>44.235878562984844</c:v>
                </c:pt>
                <c:pt idx="865">
                  <c:v>44.235878562984844</c:v>
                </c:pt>
                <c:pt idx="866">
                  <c:v>44.235878562984844</c:v>
                </c:pt>
                <c:pt idx="867">
                  <c:v>44.235878562984844</c:v>
                </c:pt>
                <c:pt idx="868">
                  <c:v>44.235878562984844</c:v>
                </c:pt>
                <c:pt idx="869">
                  <c:v>44.235878562984844</c:v>
                </c:pt>
                <c:pt idx="870">
                  <c:v>44.235878562984844</c:v>
                </c:pt>
                <c:pt idx="871">
                  <c:v>44.235878562984844</c:v>
                </c:pt>
                <c:pt idx="872">
                  <c:v>44.235878562984844</c:v>
                </c:pt>
                <c:pt idx="873">
                  <c:v>44.235878562984844</c:v>
                </c:pt>
                <c:pt idx="874">
                  <c:v>44.235878562984844</c:v>
                </c:pt>
                <c:pt idx="875">
                  <c:v>44.235878562984844</c:v>
                </c:pt>
                <c:pt idx="876">
                  <c:v>44.235878562984844</c:v>
                </c:pt>
                <c:pt idx="877">
                  <c:v>44.235878562984844</c:v>
                </c:pt>
                <c:pt idx="878">
                  <c:v>44.235878562984844</c:v>
                </c:pt>
                <c:pt idx="879">
                  <c:v>44.235878562984844</c:v>
                </c:pt>
                <c:pt idx="880">
                  <c:v>44.235878562984844</c:v>
                </c:pt>
                <c:pt idx="881">
                  <c:v>44.235878562984844</c:v>
                </c:pt>
                <c:pt idx="882">
                  <c:v>44.235878562984844</c:v>
                </c:pt>
                <c:pt idx="883">
                  <c:v>44.235878562984844</c:v>
                </c:pt>
                <c:pt idx="884">
                  <c:v>44.235878562984844</c:v>
                </c:pt>
                <c:pt idx="885">
                  <c:v>44.235878562984844</c:v>
                </c:pt>
                <c:pt idx="886">
                  <c:v>44.235878562984844</c:v>
                </c:pt>
                <c:pt idx="887">
                  <c:v>44.235878562984844</c:v>
                </c:pt>
                <c:pt idx="888">
                  <c:v>44.235878562984844</c:v>
                </c:pt>
                <c:pt idx="889">
                  <c:v>44.235878562984844</c:v>
                </c:pt>
                <c:pt idx="890">
                  <c:v>44.235878562984844</c:v>
                </c:pt>
                <c:pt idx="891">
                  <c:v>44.235878562984844</c:v>
                </c:pt>
                <c:pt idx="892">
                  <c:v>44.235878562984844</c:v>
                </c:pt>
                <c:pt idx="893">
                  <c:v>44.235878562984844</c:v>
                </c:pt>
                <c:pt idx="894">
                  <c:v>44.235878562984844</c:v>
                </c:pt>
                <c:pt idx="895">
                  <c:v>44.235878562984844</c:v>
                </c:pt>
                <c:pt idx="896">
                  <c:v>44.235878562984844</c:v>
                </c:pt>
                <c:pt idx="897">
                  <c:v>44.235878562984844</c:v>
                </c:pt>
                <c:pt idx="898">
                  <c:v>44.235878562984844</c:v>
                </c:pt>
                <c:pt idx="899">
                  <c:v>44.235878562984844</c:v>
                </c:pt>
                <c:pt idx="900">
                  <c:v>44.235878562984844</c:v>
                </c:pt>
                <c:pt idx="901">
                  <c:v>44.235878562984844</c:v>
                </c:pt>
                <c:pt idx="902">
                  <c:v>44.235878562984844</c:v>
                </c:pt>
                <c:pt idx="903">
                  <c:v>44.235878562984844</c:v>
                </c:pt>
                <c:pt idx="904">
                  <c:v>44.235878562984844</c:v>
                </c:pt>
                <c:pt idx="905">
                  <c:v>44.235878562984844</c:v>
                </c:pt>
                <c:pt idx="906">
                  <c:v>44.235878562984844</c:v>
                </c:pt>
                <c:pt idx="907">
                  <c:v>44.235878562984844</c:v>
                </c:pt>
                <c:pt idx="908">
                  <c:v>44.235878562984844</c:v>
                </c:pt>
                <c:pt idx="909">
                  <c:v>44.235878562984844</c:v>
                </c:pt>
                <c:pt idx="910">
                  <c:v>44.235878562984844</c:v>
                </c:pt>
                <c:pt idx="911">
                  <c:v>44.235878562984844</c:v>
                </c:pt>
                <c:pt idx="912">
                  <c:v>44.235878562984844</c:v>
                </c:pt>
                <c:pt idx="913">
                  <c:v>44.235878562984844</c:v>
                </c:pt>
                <c:pt idx="914">
                  <c:v>44.235878562984844</c:v>
                </c:pt>
                <c:pt idx="915">
                  <c:v>44.235878562984844</c:v>
                </c:pt>
                <c:pt idx="916">
                  <c:v>44.235878562984844</c:v>
                </c:pt>
                <c:pt idx="917">
                  <c:v>44.235878562984844</c:v>
                </c:pt>
                <c:pt idx="918">
                  <c:v>44.235878562984844</c:v>
                </c:pt>
                <c:pt idx="919">
                  <c:v>44.235878562984844</c:v>
                </c:pt>
                <c:pt idx="920">
                  <c:v>44.235878562984844</c:v>
                </c:pt>
                <c:pt idx="921">
                  <c:v>44.235878562984844</c:v>
                </c:pt>
                <c:pt idx="922">
                  <c:v>44.235878562984844</c:v>
                </c:pt>
                <c:pt idx="923">
                  <c:v>44.235878562984844</c:v>
                </c:pt>
                <c:pt idx="924">
                  <c:v>44.235878562984844</c:v>
                </c:pt>
                <c:pt idx="925">
                  <c:v>44.235878562984844</c:v>
                </c:pt>
                <c:pt idx="926">
                  <c:v>44.235878562984844</c:v>
                </c:pt>
                <c:pt idx="927">
                  <c:v>44.235878562984844</c:v>
                </c:pt>
                <c:pt idx="928">
                  <c:v>44.235878562984844</c:v>
                </c:pt>
                <c:pt idx="929">
                  <c:v>44.235878562984844</c:v>
                </c:pt>
                <c:pt idx="930">
                  <c:v>44.235878562984844</c:v>
                </c:pt>
                <c:pt idx="931">
                  <c:v>44.235878562984844</c:v>
                </c:pt>
                <c:pt idx="932">
                  <c:v>44.235878562984844</c:v>
                </c:pt>
                <c:pt idx="933">
                  <c:v>44.235878562984844</c:v>
                </c:pt>
                <c:pt idx="934">
                  <c:v>44.235878562984844</c:v>
                </c:pt>
                <c:pt idx="935">
                  <c:v>44.235878562984844</c:v>
                </c:pt>
                <c:pt idx="936">
                  <c:v>44.235878562984844</c:v>
                </c:pt>
                <c:pt idx="937">
                  <c:v>44.235878562984844</c:v>
                </c:pt>
                <c:pt idx="938">
                  <c:v>44.235878562984844</c:v>
                </c:pt>
                <c:pt idx="939">
                  <c:v>44.235878562984844</c:v>
                </c:pt>
                <c:pt idx="940">
                  <c:v>44.235878562984844</c:v>
                </c:pt>
                <c:pt idx="941">
                  <c:v>44.235878562984844</c:v>
                </c:pt>
                <c:pt idx="942">
                  <c:v>44.235878562984844</c:v>
                </c:pt>
                <c:pt idx="943">
                  <c:v>44.235878562984844</c:v>
                </c:pt>
                <c:pt idx="944">
                  <c:v>44.235878562984844</c:v>
                </c:pt>
                <c:pt idx="945">
                  <c:v>44.235878562984844</c:v>
                </c:pt>
                <c:pt idx="946">
                  <c:v>44.235878562984844</c:v>
                </c:pt>
                <c:pt idx="947">
                  <c:v>44.235878562984844</c:v>
                </c:pt>
                <c:pt idx="948">
                  <c:v>44.235878562984844</c:v>
                </c:pt>
                <c:pt idx="949">
                  <c:v>44.235878562984844</c:v>
                </c:pt>
                <c:pt idx="950">
                  <c:v>44.235878562984844</c:v>
                </c:pt>
                <c:pt idx="951">
                  <c:v>44.235878562984844</c:v>
                </c:pt>
                <c:pt idx="952">
                  <c:v>44.235878562984844</c:v>
                </c:pt>
                <c:pt idx="953">
                  <c:v>44.235878562984844</c:v>
                </c:pt>
                <c:pt idx="954">
                  <c:v>44.235878562984844</c:v>
                </c:pt>
                <c:pt idx="955">
                  <c:v>46.750831214462387</c:v>
                </c:pt>
                <c:pt idx="956">
                  <c:v>45.825479395609442</c:v>
                </c:pt>
                <c:pt idx="957">
                  <c:v>44.901872912381748</c:v>
                </c:pt>
                <c:pt idx="958">
                  <c:v>43.980008472846031</c:v>
                </c:pt>
                <c:pt idx="959">
                  <c:v>43.059882791278021</c:v>
                </c:pt>
                <c:pt idx="960">
                  <c:v>42.141492588150776</c:v>
                </c:pt>
                <c:pt idx="961">
                  <c:v>41.224834590122967</c:v>
                </c:pt>
                <c:pt idx="962">
                  <c:v>40.309905530027237</c:v>
                </c:pt>
                <c:pt idx="963">
                  <c:v>39.396702146858516</c:v>
                </c:pt>
                <c:pt idx="964">
                  <c:v>38.485221185762413</c:v>
                </c:pt>
                <c:pt idx="965">
                  <c:v>37.575459398023661</c:v>
                </c:pt>
                <c:pt idx="966">
                  <c:v>36.667413541054458</c:v>
                </c:pt>
                <c:pt idx="967">
                  <c:v>35.761080378382957</c:v>
                </c:pt>
                <c:pt idx="968">
                  <c:v>34.856456679641745</c:v>
                </c:pt>
                <c:pt idx="969">
                  <c:v>33.953539220556287</c:v>
                </c:pt>
                <c:pt idx="970">
                  <c:v>33.567349782933476</c:v>
                </c:pt>
                <c:pt idx="971">
                  <c:v>33.181888749545514</c:v>
                </c:pt>
                <c:pt idx="972">
                  <c:v>32.797154746525905</c:v>
                </c:pt>
                <c:pt idx="973">
                  <c:v>32.413146402599438</c:v>
                </c:pt>
                <c:pt idx="974">
                  <c:v>32.029862349077327</c:v>
                </c:pt>
                <c:pt idx="975">
                  <c:v>31.647301219852309</c:v>
                </c:pt>
                <c:pt idx="976">
                  <c:v>31.265461651393764</c:v>
                </c:pt>
                <c:pt idx="977">
                  <c:v>30.884342282742896</c:v>
                </c:pt>
                <c:pt idx="978">
                  <c:v>30.503941755507807</c:v>
                </c:pt>
                <c:pt idx="979">
                  <c:v>30.124258713858765</c:v>
                </c:pt>
                <c:pt idx="980">
                  <c:v>29.745291804523287</c:v>
                </c:pt>
                <c:pt idx="981">
                  <c:v>29.367039676781339</c:v>
                </c:pt>
                <c:pt idx="982">
                  <c:v>28.989500982460523</c:v>
                </c:pt>
                <c:pt idx="983">
                  <c:v>28.612674375931267</c:v>
                </c:pt>
                <c:pt idx="984">
                  <c:v>28.236558514102043</c:v>
                </c:pt>
                <c:pt idx="985">
                  <c:v>27.861152056414578</c:v>
                </c:pt>
                <c:pt idx="986">
                  <c:v>27.486453664839043</c:v>
                </c:pt>
                <c:pt idx="987">
                  <c:v>27.112462003869336</c:v>
                </c:pt>
                <c:pt idx="988">
                  <c:v>26.739175740518284</c:v>
                </c:pt>
                <c:pt idx="989">
                  <c:v>26.366593544312899</c:v>
                </c:pt>
                <c:pt idx="990">
                  <c:v>25.994714087289651</c:v>
                </c:pt>
                <c:pt idx="991">
                  <c:v>25.623536043989727</c:v>
                </c:pt>
                <c:pt idx="992">
                  <c:v>25.253058091454282</c:v>
                </c:pt>
                <c:pt idx="993">
                  <c:v>24.883278909219776</c:v>
                </c:pt>
                <c:pt idx="994">
                  <c:v>24.514197179313211</c:v>
                </c:pt>
                <c:pt idx="995">
                  <c:v>24.145811586247479</c:v>
                </c:pt>
                <c:pt idx="996">
                  <c:v>23.778120817016653</c:v>
                </c:pt>
                <c:pt idx="997">
                  <c:v>23.411123561091294</c:v>
                </c:pt>
                <c:pt idx="998">
                  <c:v>23.044818510413801</c:v>
                </c:pt>
                <c:pt idx="999">
                  <c:v>22.679204359393736</c:v>
                </c:pt>
                <c:pt idx="1000">
                  <c:v>22.314279804903197</c:v>
                </c:pt>
                <c:pt idx="1001">
                  <c:v>21.950043546272152</c:v>
                </c:pt>
                <c:pt idx="1002">
                  <c:v>21.58649428528377</c:v>
                </c:pt>
                <c:pt idx="1003">
                  <c:v>21.223630726169866</c:v>
                </c:pt>
                <c:pt idx="1004">
                  <c:v>20.861451575606221</c:v>
                </c:pt>
                <c:pt idx="1005">
                  <c:v>20.499955542708012</c:v>
                </c:pt>
                <c:pt idx="1006">
                  <c:v>20.139141339025191</c:v>
                </c:pt>
                <c:pt idx="1007">
                  <c:v>19.779007678537891</c:v>
                </c:pt>
                <c:pt idx="1008">
                  <c:v>19.419553277651843</c:v>
                </c:pt>
                <c:pt idx="1009">
                  <c:v>19.060776855193833</c:v>
                </c:pt>
                <c:pt idx="1010">
                  <c:v>18.702677132407068</c:v>
                </c:pt>
                <c:pt idx="1011">
                  <c:v>18.345252832946699</c:v>
                </c:pt>
                <c:pt idx="1012">
                  <c:v>17.988502682875204</c:v>
                </c:pt>
                <c:pt idx="1013">
                  <c:v>17.632425410657891</c:v>
                </c:pt>
                <c:pt idx="1014">
                  <c:v>17.277019747158349</c:v>
                </c:pt>
                <c:pt idx="1015">
                  <c:v>16.922284425633912</c:v>
                </c:pt>
                <c:pt idx="1016">
                  <c:v>16.568218181731172</c:v>
                </c:pt>
                <c:pt idx="1017">
                  <c:v>16.214819753481446</c:v>
                </c:pt>
                <c:pt idx="1018">
                  <c:v>15.86208788129631</c:v>
                </c:pt>
                <c:pt idx="1019">
                  <c:v>15.510021307963076</c:v>
                </c:pt>
                <c:pt idx="1020">
                  <c:v>15.158618778640321</c:v>
                </c:pt>
                <c:pt idx="1021">
                  <c:v>14.807879040853425</c:v>
                </c:pt>
                <c:pt idx="1022">
                  <c:v>14.457800844490098</c:v>
                </c:pt>
                <c:pt idx="1023">
                  <c:v>14.108382941795934</c:v>
                </c:pt>
                <c:pt idx="1024">
                  <c:v>13.759624087369952</c:v>
                </c:pt>
                <c:pt idx="1025">
                  <c:v>13.411523038160155</c:v>
                </c:pt>
                <c:pt idx="1026">
                  <c:v>13.064078553459114</c:v>
                </c:pt>
                <c:pt idx="1027">
                  <c:v>12.717289394899538</c:v>
                </c:pt>
                <c:pt idx="1028">
                  <c:v>12.371154326449854</c:v>
                </c:pt>
                <c:pt idx="1029">
                  <c:v>12.02567211440981</c:v>
                </c:pt>
                <c:pt idx="1030">
                  <c:v>11.680841527406079</c:v>
                </c:pt>
                <c:pt idx="1031">
                  <c:v>11.336661336387866</c:v>
                </c:pt>
                <c:pt idx="1032">
                  <c:v>10.993130314622524</c:v>
                </c:pt>
                <c:pt idx="1033">
                  <c:v>10.650247237691188</c:v>
                </c:pt>
                <c:pt idx="1034">
                  <c:v>10.308010883484409</c:v>
                </c:pt>
                <c:pt idx="1035">
                  <c:v>9.9664200321977976</c:v>
                </c:pt>
                <c:pt idx="1036">
                  <c:v>9.6254734663276782</c:v>
                </c:pt>
                <c:pt idx="1037">
                  <c:v>9.2851699706667397</c:v>
                </c:pt>
                <c:pt idx="1038">
                  <c:v>8.945508332299724</c:v>
                </c:pt>
                <c:pt idx="1039">
                  <c:v>8.6064873405990809</c:v>
                </c:pt>
                <c:pt idx="1040">
                  <c:v>8.2681057872206711</c:v>
                </c:pt>
                <c:pt idx="1041">
                  <c:v>7.9303624660994467</c:v>
                </c:pt>
                <c:pt idx="1042">
                  <c:v>7.5932561734451598</c:v>
                </c:pt>
                <c:pt idx="1043">
                  <c:v>7.2567857077380715</c:v>
                </c:pt>
                <c:pt idx="1044">
                  <c:v>6.9209498697246614</c:v>
                </c:pt>
                <c:pt idx="1045">
                  <c:v>7.1007724624133681</c:v>
                </c:pt>
                <c:pt idx="1046">
                  <c:v>7.2802558859656994</c:v>
                </c:pt>
                <c:pt idx="1047">
                  <c:v>8.1602612997425492</c:v>
                </c:pt>
                <c:pt idx="1048">
                  <c:v>9.0386069071973214</c:v>
                </c:pt>
                <c:pt idx="1049">
                  <c:v>9.9152958389437487</c:v>
                </c:pt>
                <c:pt idx="1050">
                  <c:v>10.790331219690801</c:v>
                </c:pt>
                <c:pt idx="1051">
                  <c:v>11.663716168253838</c:v>
                </c:pt>
                <c:pt idx="1052">
                  <c:v>12.535453797565731</c:v>
                </c:pt>
                <c:pt idx="1053">
                  <c:v>13.405547214687937</c:v>
                </c:pt>
                <c:pt idx="1054">
                  <c:v>14.273999520821592</c:v>
                </c:pt>
                <c:pt idx="1055">
                  <c:v>15.140813811318552</c:v>
                </c:pt>
                <c:pt idx="1056">
                  <c:v>16.005993175692439</c:v>
                </c:pt>
                <c:pt idx="1057">
                  <c:v>16.869540697629635</c:v>
                </c:pt>
                <c:pt idx="1058">
                  <c:v>17.731459455000294</c:v>
                </c:pt>
                <c:pt idx="1059">
                  <c:v>18.591752519869292</c:v>
                </c:pt>
                <c:pt idx="1060">
                  <c:v>19.450422958507183</c:v>
                </c:pt>
                <c:pt idx="1061">
                  <c:v>20.307473831401147</c:v>
                </c:pt>
                <c:pt idx="1062">
                  <c:v>21.162908193265864</c:v>
                </c:pt>
                <c:pt idx="1063">
                  <c:v>22.016729093054419</c:v>
                </c:pt>
                <c:pt idx="1064">
                  <c:v>22.868939573969186</c:v>
                </c:pt>
                <c:pt idx="1065">
                  <c:v>23.719542673472638</c:v>
                </c:pt>
                <c:pt idx="1066">
                  <c:v>24.568541423298203</c:v>
                </c:pt>
                <c:pt idx="1067">
                  <c:v>25.415938849461057</c:v>
                </c:pt>
                <c:pt idx="1068">
                  <c:v>26.261737972268918</c:v>
                </c:pt>
                <c:pt idx="1069">
                  <c:v>27.105941806332794</c:v>
                </c:pt>
                <c:pt idx="1070">
                  <c:v>27.948553360577751</c:v>
                </c:pt>
                <c:pt idx="1071">
                  <c:v>28.789575638253616</c:v>
                </c:pt>
                <c:pt idx="1072">
                  <c:v>29.629011636945698</c:v>
                </c:pt>
                <c:pt idx="1073">
                  <c:v>30.466864348585457</c:v>
                </c:pt>
                <c:pt idx="1074">
                  <c:v>31.303136759461172</c:v>
                </c:pt>
                <c:pt idx="1075">
                  <c:v>32.137831850228615</c:v>
                </c:pt>
                <c:pt idx="1076">
                  <c:v>32.970952595921609</c:v>
                </c:pt>
                <c:pt idx="1077">
                  <c:v>33.802501965962712</c:v>
                </c:pt>
                <c:pt idx="1078">
                  <c:v>34.632482924173722</c:v>
                </c:pt>
                <c:pt idx="1079">
                  <c:v>35.460898428786287</c:v>
                </c:pt>
                <c:pt idx="1080">
                  <c:v>36.28775143245246</c:v>
                </c:pt>
                <c:pt idx="1081">
                  <c:v>37.113044882255188</c:v>
                </c:pt>
                <c:pt idx="1082">
                  <c:v>37.93678171971883</c:v>
                </c:pt>
                <c:pt idx="1083">
                  <c:v>38.758964880819626</c:v>
                </c:pt>
                <c:pt idx="1084">
                  <c:v>39.579597295996223</c:v>
                </c:pt>
                <c:pt idx="1085">
                  <c:v>40.398681890160042</c:v>
                </c:pt>
                <c:pt idx="1086">
                  <c:v>41.216221582705721</c:v>
                </c:pt>
                <c:pt idx="1087">
                  <c:v>42.032219287521563</c:v>
                </c:pt>
                <c:pt idx="1088">
                  <c:v>42.84667791299988</c:v>
                </c:pt>
                <c:pt idx="1089">
                  <c:v>43.659600362047392</c:v>
                </c:pt>
                <c:pt idx="1090">
                  <c:v>44.470989532095516</c:v>
                </c:pt>
                <c:pt idx="1091">
                  <c:v>45.280848315110767</c:v>
                </c:pt>
                <c:pt idx="1092">
                  <c:v>46.08917959760501</c:v>
                </c:pt>
                <c:pt idx="1093">
                  <c:v>46.89598626064577</c:v>
                </c:pt>
                <c:pt idx="1094">
                  <c:v>47.701271179866481</c:v>
                </c:pt>
                <c:pt idx="1095">
                  <c:v>48.505037225476812</c:v>
                </c:pt>
                <c:pt idx="1096">
                  <c:v>49.307287262272773</c:v>
                </c:pt>
                <c:pt idx="1097">
                  <c:v>50.108024149647036</c:v>
                </c:pt>
                <c:pt idx="1098">
                  <c:v>50.907250741599036</c:v>
                </c:pt>
                <c:pt idx="1099">
                  <c:v>51.704969886745239</c:v>
                </c:pt>
                <c:pt idx="1100">
                  <c:v>52.501184428329204</c:v>
                </c:pt>
                <c:pt idx="1101">
                  <c:v>53.295897204231771</c:v>
                </c:pt>
                <c:pt idx="1102">
                  <c:v>54.089111046981174</c:v>
                </c:pt>
                <c:pt idx="1103">
                  <c:v>54.880828783763114</c:v>
                </c:pt>
                <c:pt idx="1104">
                  <c:v>55.671053236430851</c:v>
                </c:pt>
                <c:pt idx="1105">
                  <c:v>56.459787221515242</c:v>
                </c:pt>
                <c:pt idx="1106">
                  <c:v>57.247033550234832</c:v>
                </c:pt>
                <c:pt idx="1107">
                  <c:v>58.032795028505788</c:v>
                </c:pt>
                <c:pt idx="1108">
                  <c:v>58.817074456951978</c:v>
                </c:pt>
                <c:pt idx="1109">
                  <c:v>58.940739604386167</c:v>
                </c:pt>
                <c:pt idx="1110">
                  <c:v>58.940739604386167</c:v>
                </c:pt>
                <c:pt idx="1111">
                  <c:v>58.940739604386167</c:v>
                </c:pt>
                <c:pt idx="1112">
                  <c:v>58.940739604386167</c:v>
                </c:pt>
                <c:pt idx="1113">
                  <c:v>58.940739604386167</c:v>
                </c:pt>
                <c:pt idx="1114">
                  <c:v>58.940739604386167</c:v>
                </c:pt>
                <c:pt idx="1115">
                  <c:v>58.940739604386167</c:v>
                </c:pt>
                <c:pt idx="1116">
                  <c:v>58.940739604386167</c:v>
                </c:pt>
                <c:pt idx="1117">
                  <c:v>58.940739604386167</c:v>
                </c:pt>
                <c:pt idx="1118">
                  <c:v>58.940739604386167</c:v>
                </c:pt>
                <c:pt idx="1119">
                  <c:v>58.940739604386167</c:v>
                </c:pt>
                <c:pt idx="1120">
                  <c:v>58.940739604386167</c:v>
                </c:pt>
                <c:pt idx="1121">
                  <c:v>58.940739604386167</c:v>
                </c:pt>
                <c:pt idx="1122">
                  <c:v>58.940739604386167</c:v>
                </c:pt>
                <c:pt idx="1123">
                  <c:v>58.940739604386167</c:v>
                </c:pt>
                <c:pt idx="1124">
                  <c:v>58.940739604386167</c:v>
                </c:pt>
                <c:pt idx="1125">
                  <c:v>58.940739604386167</c:v>
                </c:pt>
                <c:pt idx="1126">
                  <c:v>58.940739604386167</c:v>
                </c:pt>
                <c:pt idx="1127">
                  <c:v>58.940739604386167</c:v>
                </c:pt>
                <c:pt idx="1128">
                  <c:v>58.940739604386167</c:v>
                </c:pt>
                <c:pt idx="1129">
                  <c:v>58.940739604386167</c:v>
                </c:pt>
                <c:pt idx="1130">
                  <c:v>58.940739604386167</c:v>
                </c:pt>
                <c:pt idx="1131">
                  <c:v>58.940739604386167</c:v>
                </c:pt>
                <c:pt idx="1132">
                  <c:v>54.231735702950544</c:v>
                </c:pt>
                <c:pt idx="1133">
                  <c:v>54.133688016308739</c:v>
                </c:pt>
                <c:pt idx="1134">
                  <c:v>54.035399143306108</c:v>
                </c:pt>
                <c:pt idx="1135">
                  <c:v>53.936868490651143</c:v>
                </c:pt>
                <c:pt idx="1136">
                  <c:v>53.838095463592872</c:v>
                </c:pt>
                <c:pt idx="1137">
                  <c:v>53.739079465917342</c:v>
                </c:pt>
                <c:pt idx="1138">
                  <c:v>53.639819899943966</c:v>
                </c:pt>
                <c:pt idx="1139">
                  <c:v>53.540316166521926</c:v>
                </c:pt>
                <c:pt idx="1140">
                  <c:v>53.440567665026549</c:v>
                </c:pt>
                <c:pt idx="1141">
                  <c:v>53.340573793355716</c:v>
                </c:pt>
                <c:pt idx="1142">
                  <c:v>53.24033394792621</c:v>
                </c:pt>
                <c:pt idx="1143">
                  <c:v>53.139847523670035</c:v>
                </c:pt>
                <c:pt idx="1144">
                  <c:v>53.039113914030814</c:v>
                </c:pt>
                <c:pt idx="1145">
                  <c:v>52.938132510960116</c:v>
                </c:pt>
                <c:pt idx="1146">
                  <c:v>52.836902704913747</c:v>
                </c:pt>
                <c:pt idx="1147">
                  <c:v>52.735423884848153</c:v>
                </c:pt>
                <c:pt idx="1148">
                  <c:v>52.633695438216634</c:v>
                </c:pt>
                <c:pt idx="1149">
                  <c:v>52.531716750965714</c:v>
                </c:pt>
                <c:pt idx="1150">
                  <c:v>52.429487207531409</c:v>
                </c:pt>
                <c:pt idx="1151">
                  <c:v>52.327006190835526</c:v>
                </c:pt>
                <c:pt idx="1152">
                  <c:v>52.224273082281918</c:v>
                </c:pt>
                <c:pt idx="1153">
                  <c:v>52.121287261752769</c:v>
                </c:pt>
                <c:pt idx="1154">
                  <c:v>52.018048107604834</c:v>
                </c:pt>
                <c:pt idx="1155">
                  <c:v>51.914554996665686</c:v>
                </c:pt>
                <c:pt idx="1156">
                  <c:v>51.810807304230003</c:v>
                </c:pt>
                <c:pt idx="1157">
                  <c:v>51.706804404055724</c:v>
                </c:pt>
                <c:pt idx="1158">
                  <c:v>51.602545668360307</c:v>
                </c:pt>
                <c:pt idx="1159">
                  <c:v>51.498030467816911</c:v>
                </c:pt>
                <c:pt idx="1160">
                  <c:v>51.393258171550684</c:v>
                </c:pt>
                <c:pt idx="1161">
                  <c:v>51.288228147134831</c:v>
                </c:pt>
                <c:pt idx="1162">
                  <c:v>51.182939760586891</c:v>
                </c:pt>
                <c:pt idx="1163">
                  <c:v>51.077392376364877</c:v>
                </c:pt>
                <c:pt idx="1164">
                  <c:v>50.971585357363423</c:v>
                </c:pt>
                <c:pt idx="1165">
                  <c:v>50.865518064909963</c:v>
                </c:pt>
                <c:pt idx="1166">
                  <c:v>50.759189858760884</c:v>
                </c:pt>
                <c:pt idx="1167">
                  <c:v>50.652600097097618</c:v>
                </c:pt>
                <c:pt idx="1168">
                  <c:v>50.545748136522782</c:v>
                </c:pt>
                <c:pt idx="1169">
                  <c:v>50.438633332056369</c:v>
                </c:pt>
                <c:pt idx="1170">
                  <c:v>50.33125503713174</c:v>
                </c:pt>
                <c:pt idx="1171">
                  <c:v>50.223612603591768</c:v>
                </c:pt>
                <c:pt idx="1172">
                  <c:v>50.115705381684997</c:v>
                </c:pt>
                <c:pt idx="1173">
                  <c:v>50.007532720061583</c:v>
                </c:pt>
                <c:pt idx="1174">
                  <c:v>49.899093965769474</c:v>
                </c:pt>
                <c:pt idx="1175">
                  <c:v>49.79038846425042</c:v>
                </c:pt>
                <c:pt idx="1176">
                  <c:v>49.68141555933601</c:v>
                </c:pt>
                <c:pt idx="1177">
                  <c:v>49.57217459324378</c:v>
                </c:pt>
                <c:pt idx="1178">
                  <c:v>49.462664906573124</c:v>
                </c:pt>
                <c:pt idx="1179">
                  <c:v>49.352885838301468</c:v>
                </c:pt>
                <c:pt idx="1180">
                  <c:v>49.242836725780116</c:v>
                </c:pt>
                <c:pt idx="1181">
                  <c:v>49.132516904730387</c:v>
                </c:pt>
                <c:pt idx="1182">
                  <c:v>49.021925709239525</c:v>
                </c:pt>
                <c:pt idx="1183">
                  <c:v>48.911062471756722</c:v>
                </c:pt>
                <c:pt idx="1184">
                  <c:v>48.799926523089042</c:v>
                </c:pt>
                <c:pt idx="1185">
                  <c:v>48.688517192397427</c:v>
                </c:pt>
                <c:pt idx="1186">
                  <c:v>48.576833807192621</c:v>
                </c:pt>
                <c:pt idx="1187">
                  <c:v>48.464875693331123</c:v>
                </c:pt>
                <c:pt idx="1188">
                  <c:v>48.352642175011127</c:v>
                </c:pt>
                <c:pt idx="1189">
                  <c:v>48.240132574768388</c:v>
                </c:pt>
                <c:pt idx="1190">
                  <c:v>48.127346213472229</c:v>
                </c:pt>
                <c:pt idx="1191">
                  <c:v>48.014282410321357</c:v>
                </c:pt>
                <c:pt idx="1192">
                  <c:v>47.900940482839786</c:v>
                </c:pt>
                <c:pt idx="1193">
                  <c:v>47.787319746872726</c:v>
                </c:pt>
                <c:pt idx="1194">
                  <c:v>47.673419516582427</c:v>
                </c:pt>
                <c:pt idx="1195">
                  <c:v>47.55923910444406</c:v>
                </c:pt>
                <c:pt idx="1196">
                  <c:v>47.444777821241587</c:v>
                </c:pt>
                <c:pt idx="1197">
                  <c:v>47.330034976063544</c:v>
                </c:pt>
                <c:pt idx="1198">
                  <c:v>47.215009876298886</c:v>
                </c:pt>
                <c:pt idx="1199">
                  <c:v>47.09970182763287</c:v>
                </c:pt>
                <c:pt idx="1200">
                  <c:v>46.984110134042794</c:v>
                </c:pt>
                <c:pt idx="1201">
                  <c:v>46.86823409779381</c:v>
                </c:pt>
                <c:pt idx="1202">
                  <c:v>46.752073019434725</c:v>
                </c:pt>
                <c:pt idx="1203">
                  <c:v>46.63562619779379</c:v>
                </c:pt>
                <c:pt idx="1204">
                  <c:v>46.518892929974413</c:v>
                </c:pt>
                <c:pt idx="1205">
                  <c:v>46.401872511351016</c:v>
                </c:pt>
                <c:pt idx="1206">
                  <c:v>46.28456423556468</c:v>
                </c:pt>
                <c:pt idx="1207">
                  <c:v>46.166967394518892</c:v>
                </c:pt>
                <c:pt idx="1208">
                  <c:v>46.049081278375361</c:v>
                </c:pt>
                <c:pt idx="1209">
                  <c:v>45.930905175549661</c:v>
                </c:pt>
                <c:pt idx="1210">
                  <c:v>45.812438372706907</c:v>
                </c:pt>
                <c:pt idx="1211">
                  <c:v>45.693680154757537</c:v>
                </c:pt>
                <c:pt idx="1212">
                  <c:v>45.574629804852925</c:v>
                </c:pt>
                <c:pt idx="1213">
                  <c:v>45.455286604381072</c:v>
                </c:pt>
                <c:pt idx="1214">
                  <c:v>45.335649832962289</c:v>
                </c:pt>
                <c:pt idx="1215">
                  <c:v>45.21571876844483</c:v>
                </c:pt>
                <c:pt idx="1216">
                  <c:v>45.095492686900521</c:v>
                </c:pt>
                <c:pt idx="1217">
                  <c:v>44.974970862620445</c:v>
                </c:pt>
                <c:pt idx="1218">
                  <c:v>44.854152568110479</c:v>
                </c:pt>
                <c:pt idx="1219">
                  <c:v>44.733037074086965</c:v>
                </c:pt>
                <c:pt idx="1220">
                  <c:v>44.611623649472286</c:v>
                </c:pt>
                <c:pt idx="1221">
                  <c:v>44.489911561390436</c:v>
                </c:pt>
                <c:pt idx="1222">
                  <c:v>44.367900075162666</c:v>
                </c:pt>
                <c:pt idx="1223">
                  <c:v>44.245588454302968</c:v>
                </c:pt>
                <c:pt idx="1224">
                  <c:v>44.122975960513642</c:v>
                </c:pt>
                <c:pt idx="1225">
                  <c:v>44.000061853680883</c:v>
                </c:pt>
                <c:pt idx="1226">
                  <c:v>43.876845391870283</c:v>
                </c:pt>
                <c:pt idx="1227">
                  <c:v>43.753325831322371</c:v>
                </c:pt>
                <c:pt idx="1228">
                  <c:v>43.629502426448084</c:v>
                </c:pt>
                <c:pt idx="1229">
                  <c:v>43.505374429824307</c:v>
                </c:pt>
                <c:pt idx="1230">
                  <c:v>43.38094109218936</c:v>
                </c:pt>
                <c:pt idx="1231">
                  <c:v>43.256201662438436</c:v>
                </c:pt>
                <c:pt idx="1232">
                  <c:v>43.131155387619124</c:v>
                </c:pt>
                <c:pt idx="1233">
                  <c:v>43.005801512926801</c:v>
                </c:pt>
                <c:pt idx="1234">
                  <c:v>42.880139281700124</c:v>
                </c:pt>
                <c:pt idx="1235">
                  <c:v>42.754167935416483</c:v>
                </c:pt>
                <c:pt idx="1236">
                  <c:v>42.627886713687325</c:v>
                </c:pt>
                <c:pt idx="1237">
                  <c:v>42.501294854253658</c:v>
                </c:pt>
                <c:pt idx="1238">
                  <c:v>42.374391592981439</c:v>
                </c:pt>
                <c:pt idx="1239">
                  <c:v>42.247176163856906</c:v>
                </c:pt>
                <c:pt idx="1240">
                  <c:v>42.119647798981994</c:v>
                </c:pt>
                <c:pt idx="1241">
                  <c:v>41.991805728569695</c:v>
                </c:pt>
                <c:pt idx="1242">
                  <c:v>41.863649180939419</c:v>
                </c:pt>
                <c:pt idx="1243">
                  <c:v>41.735177382512347</c:v>
                </c:pt>
                <c:pt idx="1244">
                  <c:v>41.606389557806693</c:v>
                </c:pt>
                <c:pt idx="1245">
                  <c:v>41.477284929433118</c:v>
                </c:pt>
                <c:pt idx="1246">
                  <c:v>41.347862718089964</c:v>
                </c:pt>
                <c:pt idx="1247">
                  <c:v>41.218122142558592</c:v>
                </c:pt>
                <c:pt idx="1248">
                  <c:v>41.08806241969863</c:v>
                </c:pt>
                <c:pt idx="1249">
                  <c:v>40.957682764443319</c:v>
                </c:pt>
                <c:pt idx="1250">
                  <c:v>40.826982389794679</c:v>
                </c:pt>
                <c:pt idx="1251">
                  <c:v>40.6959605068188</c:v>
                </c:pt>
                <c:pt idx="1252">
                  <c:v>40.564616324641129</c:v>
                </c:pt>
                <c:pt idx="1253">
                  <c:v>40.432949050441579</c:v>
                </c:pt>
                <c:pt idx="1254">
                  <c:v>40.30095788944989</c:v>
                </c:pt>
                <c:pt idx="1255">
                  <c:v>40.168642044940697</c:v>
                </c:pt>
                <c:pt idx="1256">
                  <c:v>40.03600071822882</c:v>
                </c:pt>
                <c:pt idx="1257">
                  <c:v>39.903033108664346</c:v>
                </c:pt>
                <c:pt idx="1258">
                  <c:v>39.769738413627934</c:v>
                </c:pt>
                <c:pt idx="1259">
                  <c:v>39.636115828525831</c:v>
                </c:pt>
                <c:pt idx="1260">
                  <c:v>39.502164546785082</c:v>
                </c:pt>
                <c:pt idx="1261">
                  <c:v>39.367883759848674</c:v>
                </c:pt>
                <c:pt idx="1262">
                  <c:v>39.233272657170602</c:v>
                </c:pt>
                <c:pt idx="1263">
                  <c:v>39.098330426211042</c:v>
                </c:pt>
                <c:pt idx="1264">
                  <c:v>38.963056252431393</c:v>
                </c:pt>
                <c:pt idx="1265">
                  <c:v>38.827449319289379</c:v>
                </c:pt>
                <c:pt idx="1266">
                  <c:v>38.691508808234119</c:v>
                </c:pt>
                <c:pt idx="1267">
                  <c:v>38.555233898701196</c:v>
                </c:pt>
                <c:pt idx="1268">
                  <c:v>38.418623768107722</c:v>
                </c:pt>
                <c:pt idx="1269">
                  <c:v>38.281677591847277</c:v>
                </c:pt>
                <c:pt idx="1270">
                  <c:v>38.144394543285074</c:v>
                </c:pt>
                <c:pt idx="1271">
                  <c:v>38.006773793752863</c:v>
                </c:pt>
                <c:pt idx="1272">
                  <c:v>37.86881451254397</c:v>
                </c:pt>
                <c:pt idx="1273">
                  <c:v>37.730515866908249</c:v>
                </c:pt>
                <c:pt idx="1274">
                  <c:v>37.591877022047129</c:v>
                </c:pt>
                <c:pt idx="1275">
                  <c:v>37.452897141108494</c:v>
                </c:pt>
                <c:pt idx="1276">
                  <c:v>37.313575385181672</c:v>
                </c:pt>
                <c:pt idx="1277">
                  <c:v>37.17391091329236</c:v>
                </c:pt>
                <c:pt idx="1278">
                  <c:v>37.03390288239757</c:v>
                </c:pt>
                <c:pt idx="1279">
                  <c:v>36.893550447380512</c:v>
                </c:pt>
                <c:pt idx="1280">
                  <c:v>36.752852761045496</c:v>
                </c:pt>
                <c:pt idx="1281">
                  <c:v>36.61180897411284</c:v>
                </c:pt>
                <c:pt idx="1282">
                  <c:v>36.470418235213721</c:v>
                </c:pt>
                <c:pt idx="1283">
                  <c:v>36.328679690885032</c:v>
                </c:pt>
                <c:pt idx="1284">
                  <c:v>36.186592485564262</c:v>
                </c:pt>
                <c:pt idx="1285">
                  <c:v>36.0441557615843</c:v>
                </c:pt>
                <c:pt idx="1286">
                  <c:v>35.90136865916827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95-4828-BA7B-E2DC09F329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127169424"/>
        <c:axId val="1127164432"/>
      </c:lineChart>
      <c:catAx>
        <c:axId val="11271694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Distance</a:t>
                </a:r>
              </a:p>
            </c:rich>
          </c:tx>
          <c:layout>
            <c:manualLayout>
              <c:xMode val="edge"/>
              <c:yMode val="edge"/>
              <c:x val="0.47632163167104102"/>
              <c:y val="0.9211651766185476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164432"/>
        <c:crosses val="autoZero"/>
        <c:auto val="1"/>
        <c:lblAlgn val="ctr"/>
        <c:lblOffset val="100"/>
        <c:noMultiLvlLbl val="0"/>
      </c:catAx>
      <c:valAx>
        <c:axId val="112716443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KJ</a:t>
                </a:r>
              </a:p>
            </c:rich>
          </c:tx>
          <c:layout>
            <c:manualLayout>
              <c:xMode val="edge"/>
              <c:yMode val="edge"/>
              <c:x val="1.5606299212598426E-2"/>
              <c:y val="0.325678381999125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169424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Velocity,Aerodynamic Resistance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Aerodynamic Drag Force</c:v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'Lap Simulation'!$O$5:$O$1291</c:f>
              <c:numCache>
                <c:formatCode>0.0</c:formatCode>
                <c:ptCount val="1287"/>
                <c:pt idx="0">
                  <c:v>0</c:v>
                </c:pt>
                <c:pt idx="1">
                  <c:v>0.74781358989262492</c:v>
                </c:pt>
                <c:pt idx="2">
                  <c:v>1.2768471659923264</c:v>
                </c:pt>
                <c:pt idx="3">
                  <c:v>1.7090050326804116</c:v>
                </c:pt>
                <c:pt idx="4">
                  <c:v>2.0834412131725095</c:v>
                </c:pt>
                <c:pt idx="5">
                  <c:v>2.418504995982711</c:v>
                </c:pt>
                <c:pt idx="6">
                  <c:v>2.7245191308273347</c:v>
                </c:pt>
                <c:pt idx="7">
                  <c:v>3.0079666436867147</c:v>
                </c:pt>
                <c:pt idx="8">
                  <c:v>3.2732323885490002</c:v>
                </c:pt>
                <c:pt idx="9">
                  <c:v>3.5234450826077293</c:v>
                </c:pt>
                <c:pt idx="10">
                  <c:v>3.7609294125169606</c:v>
                </c:pt>
                <c:pt idx="11">
                  <c:v>3.9874683797670611</c:v>
                </c:pt>
                <c:pt idx="12">
                  <c:v>4.2044649510472034</c:v>
                </c:pt>
                <c:pt idx="13">
                  <c:v>4.4130465488222921</c:v>
                </c:pt>
                <c:pt idx="14">
                  <c:v>4.614135289838539</c:v>
                </c:pt>
                <c:pt idx="15">
                  <c:v>4.8084967646127135</c:v>
                </c:pt>
                <c:pt idx="16">
                  <c:v>4.9967748623601951</c:v>
                </c:pt>
                <c:pt idx="17">
                  <c:v>5.1795172293264615</c:v>
                </c:pt>
                <c:pt idx="18">
                  <c:v>5.3571942661814749</c:v>
                </c:pt>
                <c:pt idx="19">
                  <c:v>5.5302135616575194</c:v>
                </c:pt>
                <c:pt idx="20">
                  <c:v>5.6989310345597533</c:v>
                </c:pt>
                <c:pt idx="21">
                  <c:v>5.8636596573951572</c:v>
                </c:pt>
                <c:pt idx="22">
                  <c:v>6.0246763736640494</c:v>
                </c:pt>
                <c:pt idx="23">
                  <c:v>6.1822276458451997</c:v>
                </c:pt>
                <c:pt idx="24">
                  <c:v>6.3365339514058734</c:v>
                </c:pt>
                <c:pt idx="25">
                  <c:v>6.487793460769117</c:v>
                </c:pt>
                <c:pt idx="26">
                  <c:v>6.6361850720800888</c:v>
                </c:pt>
                <c:pt idx="27">
                  <c:v>6.7818709351013169</c:v>
                </c:pt>
                <c:pt idx="28">
                  <c:v>6.9249985655518813</c:v>
                </c:pt>
                <c:pt idx="29">
                  <c:v>7.0657026282863065</c:v>
                </c:pt>
                <c:pt idx="30">
                  <c:v>7.2041064505709977</c:v>
                </c:pt>
                <c:pt idx="31">
                  <c:v>7.3403233137603427</c:v>
                </c:pt>
                <c:pt idx="32">
                  <c:v>7.4744575617809064</c:v>
                </c:pt>
                <c:pt idx="33">
                  <c:v>7.6066055572052864</c:v>
                </c:pt>
                <c:pt idx="34">
                  <c:v>7.7368565097660218</c:v>
                </c:pt>
                <c:pt idx="35">
                  <c:v>7.8652931975094669</c:v>
                </c:pt>
                <c:pt idx="36">
                  <c:v>7.9919925971151384</c:v>
                </c:pt>
                <c:pt idx="37">
                  <c:v>8.1170264369818241</c:v>
                </c:pt>
                <c:pt idx="38">
                  <c:v>8.2404616843387579</c:v>
                </c:pt>
                <c:pt idx="39">
                  <c:v>8.3623609757508319</c:v>
                </c:pt>
                <c:pt idx="40">
                  <c:v>8.4827829988541357</c:v>
                </c:pt>
                <c:pt idx="41">
                  <c:v>8.60178283190759</c:v>
                </c:pt>
                <c:pt idx="42">
                  <c:v>8.7194122467206867</c:v>
                </c:pt>
                <c:pt idx="43">
                  <c:v>8.8357199796716124</c:v>
                </c:pt>
                <c:pt idx="44">
                  <c:v>8.9507519748292985</c:v>
                </c:pt>
                <c:pt idx="45">
                  <c:v>9.064551602609777</c:v>
                </c:pt>
                <c:pt idx="46">
                  <c:v>9.177159856909574</c:v>
                </c:pt>
                <c:pt idx="47">
                  <c:v>9.2886155332496134</c:v>
                </c:pt>
                <c:pt idx="48">
                  <c:v>9.3989553901180312</c:v>
                </c:pt>
                <c:pt idx="49">
                  <c:v>9.5082142954084521</c:v>
                </c:pt>
                <c:pt idx="50">
                  <c:v>9.616425359602319</c:v>
                </c:pt>
                <c:pt idx="51">
                  <c:v>9.7236200571326865</c:v>
                </c:pt>
                <c:pt idx="52">
                  <c:v>9.8298283371862212</c:v>
                </c:pt>
                <c:pt idx="53">
                  <c:v>9.9350787250452743</c:v>
                </c:pt>
                <c:pt idx="54">
                  <c:v>10.039398414938528</c:v>
                </c:pt>
                <c:pt idx="55">
                  <c:v>10.142813355253752</c:v>
                </c:pt>
                <c:pt idx="56">
                  <c:v>10.245348326866576</c:v>
                </c:pt>
                <c:pt idx="57">
                  <c:v>10.347027015252875</c:v>
                </c:pt>
                <c:pt idx="58">
                  <c:v>10.447872076977111</c:v>
                </c:pt>
                <c:pt idx="59">
                  <c:v>10.547905201083475</c:v>
                </c:pt>
                <c:pt idx="60">
                  <c:v>10.647147165859296</c:v>
                </c:pt>
                <c:pt idx="61">
                  <c:v>10.745617891389944</c:v>
                </c:pt>
                <c:pt idx="62">
                  <c:v>10.843336488280295</c:v>
                </c:pt>
                <c:pt idx="63">
                  <c:v>10.940321302878985</c:v>
                </c:pt>
                <c:pt idx="64">
                  <c:v>11.036589959307333</c:v>
                </c:pt>
                <c:pt idx="65">
                  <c:v>11.13215939856455</c:v>
                </c:pt>
                <c:pt idx="66">
                  <c:v>11.227045914953937</c:v>
                </c:pt>
                <c:pt idx="67">
                  <c:v>11.321265190050973</c:v>
                </c:pt>
                <c:pt idx="68">
                  <c:v>11.41483232441297</c:v>
                </c:pt>
                <c:pt idx="69">
                  <c:v>11.507761867211086</c:v>
                </c:pt>
                <c:pt idx="70">
                  <c:v>11.600067843948636</c:v>
                </c:pt>
                <c:pt idx="71">
                  <c:v>11.691763782414576</c:v>
                </c:pt>
                <c:pt idx="72">
                  <c:v>11.782862737007525</c:v>
                </c:pt>
                <c:pt idx="73">
                  <c:v>11.873377311553611</c:v>
                </c:pt>
                <c:pt idx="74">
                  <c:v>11.963319680730535</c:v>
                </c:pt>
                <c:pt idx="75">
                  <c:v>12.052701610200492</c:v>
                </c:pt>
                <c:pt idx="76">
                  <c:v>12.141534475545738</c:v>
                </c:pt>
                <c:pt idx="77">
                  <c:v>12.2298292800927</c:v>
                </c:pt>
                <c:pt idx="78">
                  <c:v>12.31759667170329</c:v>
                </c:pt>
                <c:pt idx="79">
                  <c:v>12.404846958605614</c:v>
                </c:pt>
                <c:pt idx="80">
                  <c:v>12.491590124330369</c:v>
                </c:pt>
                <c:pt idx="81">
                  <c:v>12.577835841813906</c:v>
                </c:pt>
                <c:pt idx="82">
                  <c:v>12.663593486724043</c:v>
                </c:pt>
                <c:pt idx="83">
                  <c:v>12.74887215006034</c:v>
                </c:pt>
                <c:pt idx="84">
                  <c:v>12.833680650076523</c:v>
                </c:pt>
                <c:pt idx="85">
                  <c:v>12.918027543569083</c:v>
                </c:pt>
                <c:pt idx="86">
                  <c:v>13.001921136572722</c:v>
                </c:pt>
                <c:pt idx="87">
                  <c:v>13.0853694945003</c:v>
                </c:pt>
                <c:pt idx="88">
                  <c:v>13.168380451762122</c:v>
                </c:pt>
                <c:pt idx="89">
                  <c:v>13.250961620896854</c:v>
                </c:pt>
                <c:pt idx="90">
                  <c:v>13.333120401244033</c:v>
                </c:pt>
                <c:pt idx="91">
                  <c:v>13.414863987185958</c:v>
                </c:pt>
                <c:pt idx="92">
                  <c:v>13.496199375984819</c:v>
                </c:pt>
                <c:pt idx="93">
                  <c:v>13.577133375239068</c:v>
                </c:pt>
                <c:pt idx="94">
                  <c:v>13.657672609981404</c:v>
                </c:pt>
                <c:pt idx="95">
                  <c:v>13.737823529439185</c:v>
                </c:pt>
                <c:pt idx="96">
                  <c:v>13.817592413476673</c:v>
                </c:pt>
                <c:pt idx="97">
                  <c:v>13.896985378737229</c:v>
                </c:pt>
                <c:pt idx="98">
                  <c:v>13.976008384502338</c:v>
                </c:pt>
                <c:pt idx="99">
                  <c:v>14.05466723828326</c:v>
                </c:pt>
                <c:pt idx="100">
                  <c:v>14.132967601160065</c:v>
                </c:pt>
                <c:pt idx="101">
                  <c:v>14.210914992881849</c:v>
                </c:pt>
                <c:pt idx="102">
                  <c:v>14.288514796741053</c:v>
                </c:pt>
                <c:pt idx="103">
                  <c:v>14.365772264233998</c:v>
                </c:pt>
                <c:pt idx="104">
                  <c:v>14.442692519518962</c:v>
                </c:pt>
                <c:pt idx="105">
                  <c:v>14.519280563682461</c:v>
                </c:pt>
                <c:pt idx="106">
                  <c:v>14.595541278823694</c:v>
                </c:pt>
                <c:pt idx="107">
                  <c:v>14.67147943196656</c:v>
                </c:pt>
                <c:pt idx="108">
                  <c:v>14.747237007724136</c:v>
                </c:pt>
                <c:pt idx="109">
                  <c:v>14.822994583481712</c:v>
                </c:pt>
                <c:pt idx="110">
                  <c:v>14.898752159239288</c:v>
                </c:pt>
                <c:pt idx="111">
                  <c:v>14.974509734996865</c:v>
                </c:pt>
                <c:pt idx="112">
                  <c:v>15.050267310754441</c:v>
                </c:pt>
                <c:pt idx="113">
                  <c:v>15.126024886512017</c:v>
                </c:pt>
                <c:pt idx="114">
                  <c:v>15.201782462269593</c:v>
                </c:pt>
                <c:pt idx="115">
                  <c:v>15.277540038027169</c:v>
                </c:pt>
                <c:pt idx="116">
                  <c:v>15.353297613784745</c:v>
                </c:pt>
                <c:pt idx="117">
                  <c:v>15.429055189542321</c:v>
                </c:pt>
                <c:pt idx="118">
                  <c:v>15.504812765299897</c:v>
                </c:pt>
                <c:pt idx="119">
                  <c:v>15.580570341057474</c:v>
                </c:pt>
                <c:pt idx="120">
                  <c:v>15.65632791681505</c:v>
                </c:pt>
                <c:pt idx="121">
                  <c:v>15.732085492572626</c:v>
                </c:pt>
                <c:pt idx="122">
                  <c:v>15.807843068330202</c:v>
                </c:pt>
                <c:pt idx="123">
                  <c:v>15.883600644087778</c:v>
                </c:pt>
                <c:pt idx="124">
                  <c:v>15.959358219845354</c:v>
                </c:pt>
                <c:pt idx="125">
                  <c:v>16.03511579560293</c:v>
                </c:pt>
                <c:pt idx="126">
                  <c:v>16.110873371360505</c:v>
                </c:pt>
                <c:pt idx="127">
                  <c:v>16.186630947118079</c:v>
                </c:pt>
                <c:pt idx="128">
                  <c:v>16.262388522875654</c:v>
                </c:pt>
                <c:pt idx="129">
                  <c:v>16.338563339224848</c:v>
                </c:pt>
                <c:pt idx="130">
                  <c:v>16.415163419205282</c:v>
                </c:pt>
                <c:pt idx="131">
                  <c:v>16.492197038545271</c:v>
                </c:pt>
                <c:pt idx="132">
                  <c:v>16.569672736902511</c:v>
                </c:pt>
                <c:pt idx="133">
                  <c:v>16.647599329755106</c:v>
                </c:pt>
                <c:pt idx="134">
                  <c:v>16.725985920989494</c:v>
                </c:pt>
                <c:pt idx="135">
                  <c:v>16.804841916235826</c:v>
                </c:pt>
                <c:pt idx="136">
                  <c:v>16.884177037005749</c:v>
                </c:pt>
                <c:pt idx="137">
                  <c:v>16.96400133569233</c:v>
                </c:pt>
                <c:pt idx="138">
                  <c:v>17.044325211497274</c:v>
                </c:pt>
                <c:pt idx="139">
                  <c:v>17.125159427356405</c:v>
                </c:pt>
                <c:pt idx="140">
                  <c:v>17.206515127940921</c:v>
                </c:pt>
                <c:pt idx="141">
                  <c:v>17.288403858819166</c:v>
                </c:pt>
                <c:pt idx="142">
                  <c:v>17.370837586871602</c:v>
                </c:pt>
                <c:pt idx="143">
                  <c:v>17.453828722060639</c:v>
                </c:pt>
                <c:pt idx="144">
                  <c:v>17.537390140666734</c:v>
                </c:pt>
                <c:pt idx="145">
                  <c:v>17.62153521011329</c:v>
                </c:pt>
                <c:pt idx="146">
                  <c:v>17.706277815515104</c:v>
                </c:pt>
                <c:pt idx="147">
                  <c:v>17.791632388098808</c:v>
                </c:pt>
                <c:pt idx="148">
                  <c:v>17.877613935659152</c:v>
                </c:pt>
                <c:pt idx="149">
                  <c:v>17.964238075232149</c:v>
                </c:pt>
                <c:pt idx="150">
                  <c:v>18.051521068185473</c:v>
                </c:pt>
                <c:pt idx="151">
                  <c:v>18.139479857948189</c:v>
                </c:pt>
                <c:pt idx="152">
                  <c:v>18.228132110626508</c:v>
                </c:pt>
                <c:pt idx="153">
                  <c:v>18.31749625877989</c:v>
                </c:pt>
                <c:pt idx="154">
                  <c:v>18.407591548663227</c:v>
                </c:pt>
                <c:pt idx="155">
                  <c:v>18.498438091276345</c:v>
                </c:pt>
                <c:pt idx="156">
                  <c:v>18.590056917602581</c:v>
                </c:pt>
                <c:pt idx="157">
                  <c:v>18.682470038464139</c:v>
                </c:pt>
                <c:pt idx="158">
                  <c:v>18.775700509474596</c:v>
                </c:pt>
                <c:pt idx="159">
                  <c:v>18.869772501629093</c:v>
                </c:pt>
                <c:pt idx="160">
                  <c:v>18.964711378141761</c:v>
                </c:pt>
                <c:pt idx="161">
                  <c:v>19.060543778219472</c:v>
                </c:pt>
                <c:pt idx="162">
                  <c:v>19.157297708552534</c:v>
                </c:pt>
                <c:pt idx="163">
                  <c:v>19.255002643408989</c:v>
                </c:pt>
                <c:pt idx="164">
                  <c:v>19.353689634342132</c:v>
                </c:pt>
                <c:pt idx="165">
                  <c:v>19.452377091166369</c:v>
                </c:pt>
                <c:pt idx="166">
                  <c:v>19.551064547990606</c:v>
                </c:pt>
                <c:pt idx="167">
                  <c:v>19.649752004814843</c:v>
                </c:pt>
                <c:pt idx="168">
                  <c:v>19.74843946163908</c:v>
                </c:pt>
                <c:pt idx="169">
                  <c:v>19.847126918463317</c:v>
                </c:pt>
                <c:pt idx="170">
                  <c:v>19.945814375287554</c:v>
                </c:pt>
                <c:pt idx="171">
                  <c:v>20.044501832111791</c:v>
                </c:pt>
                <c:pt idx="172">
                  <c:v>20.143189288936028</c:v>
                </c:pt>
                <c:pt idx="173">
                  <c:v>20.241876745760266</c:v>
                </c:pt>
                <c:pt idx="174">
                  <c:v>20.340564202584503</c:v>
                </c:pt>
                <c:pt idx="175">
                  <c:v>20.43925165940874</c:v>
                </c:pt>
                <c:pt idx="176">
                  <c:v>20.537939116232977</c:v>
                </c:pt>
                <c:pt idx="177">
                  <c:v>20.636626573057214</c:v>
                </c:pt>
                <c:pt idx="178">
                  <c:v>20.735314029881451</c:v>
                </c:pt>
                <c:pt idx="179">
                  <c:v>20.834001486705688</c:v>
                </c:pt>
                <c:pt idx="180">
                  <c:v>20.932688943529925</c:v>
                </c:pt>
                <c:pt idx="181">
                  <c:v>21.031376400354162</c:v>
                </c:pt>
                <c:pt idx="182">
                  <c:v>21.130063857178399</c:v>
                </c:pt>
                <c:pt idx="183">
                  <c:v>21.228751314002636</c:v>
                </c:pt>
                <c:pt idx="184">
                  <c:v>21.327438770826873</c:v>
                </c:pt>
                <c:pt idx="185">
                  <c:v>21.42612622765111</c:v>
                </c:pt>
                <c:pt idx="186">
                  <c:v>21.524813684475347</c:v>
                </c:pt>
                <c:pt idx="187">
                  <c:v>21.623501141299585</c:v>
                </c:pt>
                <c:pt idx="188">
                  <c:v>21.722188598123822</c:v>
                </c:pt>
                <c:pt idx="189">
                  <c:v>21.820876054948059</c:v>
                </c:pt>
                <c:pt idx="190">
                  <c:v>21.919563511772296</c:v>
                </c:pt>
                <c:pt idx="191">
                  <c:v>22.018250968596533</c:v>
                </c:pt>
                <c:pt idx="192">
                  <c:v>22.11693842542077</c:v>
                </c:pt>
                <c:pt idx="193">
                  <c:v>22.215625882245007</c:v>
                </c:pt>
                <c:pt idx="194">
                  <c:v>22.314313339069244</c:v>
                </c:pt>
                <c:pt idx="195">
                  <c:v>22.413000795893481</c:v>
                </c:pt>
                <c:pt idx="196">
                  <c:v>22.511688252717718</c:v>
                </c:pt>
                <c:pt idx="197">
                  <c:v>22.610375709541955</c:v>
                </c:pt>
                <c:pt idx="198">
                  <c:v>22.709063166366192</c:v>
                </c:pt>
                <c:pt idx="199">
                  <c:v>22.807750623190429</c:v>
                </c:pt>
                <c:pt idx="200">
                  <c:v>22.906438080014667</c:v>
                </c:pt>
                <c:pt idx="201">
                  <c:v>23.005125536838904</c:v>
                </c:pt>
                <c:pt idx="202">
                  <c:v>23.103812993663141</c:v>
                </c:pt>
                <c:pt idx="203">
                  <c:v>23.202500450487378</c:v>
                </c:pt>
                <c:pt idx="204">
                  <c:v>23.301187907311615</c:v>
                </c:pt>
                <c:pt idx="205">
                  <c:v>23.399875364135852</c:v>
                </c:pt>
                <c:pt idx="206">
                  <c:v>23.498562820960089</c:v>
                </c:pt>
                <c:pt idx="207">
                  <c:v>23.597250277784326</c:v>
                </c:pt>
                <c:pt idx="208">
                  <c:v>23.695937734608563</c:v>
                </c:pt>
                <c:pt idx="209">
                  <c:v>23.7946251914328</c:v>
                </c:pt>
                <c:pt idx="210">
                  <c:v>23.893312648257037</c:v>
                </c:pt>
                <c:pt idx="211">
                  <c:v>23.992000105081274</c:v>
                </c:pt>
                <c:pt idx="212">
                  <c:v>24.089930093445698</c:v>
                </c:pt>
                <c:pt idx="213">
                  <c:v>24.187121172022689</c:v>
                </c:pt>
                <c:pt idx="214">
                  <c:v>24.283591165647081</c:v>
                </c:pt>
                <c:pt idx="215">
                  <c:v>24.379357205224505</c:v>
                </c:pt>
                <c:pt idx="216">
                  <c:v>24.474435764893872</c:v>
                </c:pt>
                <c:pt idx="217">
                  <c:v>24.568842696671378</c:v>
                </c:pt>
                <c:pt idx="218">
                  <c:v>24.662593262781453</c:v>
                </c:pt>
                <c:pt idx="219">
                  <c:v>24.75570216586059</c:v>
                </c:pt>
                <c:pt idx="220">
                  <c:v>24.848183577202605</c:v>
                </c:pt>
                <c:pt idx="221">
                  <c:v>24.940051163198266</c:v>
                </c:pt>
                <c:pt idx="222">
                  <c:v>25.031318110108391</c:v>
                </c:pt>
                <c:pt idx="223">
                  <c:v>25.12199714729692</c:v>
                </c:pt>
                <c:pt idx="224">
                  <c:v>25.212100569039414</c:v>
                </c:pt>
                <c:pt idx="225">
                  <c:v>25.301640255012206</c:v>
                </c:pt>
                <c:pt idx="226">
                  <c:v>25.390627689558471</c:v>
                </c:pt>
                <c:pt idx="227">
                  <c:v>25.479073979819226</c:v>
                </c:pt>
                <c:pt idx="228">
                  <c:v>25.56698987280992</c:v>
                </c:pt>
                <c:pt idx="229">
                  <c:v>25.654385771516562</c:v>
                </c:pt>
                <c:pt idx="230">
                  <c:v>25.741271750079324</c:v>
                </c:pt>
                <c:pt idx="231">
                  <c:v>25.827657568126011</c:v>
                </c:pt>
                <c:pt idx="232">
                  <c:v>25.913552684312847</c:v>
                </c:pt>
                <c:pt idx="233">
                  <c:v>25.998966269125493</c:v>
                </c:pt>
                <c:pt idx="234">
                  <c:v>26.083907216989068</c:v>
                </c:pt>
                <c:pt idx="235">
                  <c:v>26.168384157732209</c:v>
                </c:pt>
                <c:pt idx="236">
                  <c:v>26.252405467446774</c:v>
                </c:pt>
                <c:pt idx="237">
                  <c:v>26.335979278781668</c:v>
                </c:pt>
                <c:pt idx="238">
                  <c:v>26.41911349070638</c:v>
                </c:pt>
                <c:pt idx="239">
                  <c:v>26.501815777777256</c:v>
                </c:pt>
                <c:pt idx="240">
                  <c:v>26.584093598937088</c:v>
                </c:pt>
                <c:pt idx="241">
                  <c:v>26.665954205876414</c:v>
                </c:pt>
                <c:pt idx="242">
                  <c:v>26.747404650982904</c:v>
                </c:pt>
                <c:pt idx="243">
                  <c:v>26.82845179490338</c:v>
                </c:pt>
                <c:pt idx="244">
                  <c:v>26.909102313741233</c:v>
                </c:pt>
                <c:pt idx="245">
                  <c:v>26.989362705910551</c:v>
                </c:pt>
                <c:pt idx="246">
                  <c:v>27.069239298666687</c:v>
                </c:pt>
                <c:pt idx="247">
                  <c:v>27.148738254331771</c:v>
                </c:pt>
                <c:pt idx="248">
                  <c:v>27.227865576232393</c:v>
                </c:pt>
                <c:pt idx="249">
                  <c:v>27.306627114365529</c:v>
                </c:pt>
                <c:pt idx="250">
                  <c:v>27.385028570807773</c:v>
                </c:pt>
                <c:pt idx="251">
                  <c:v>27.463075504881925</c:v>
                </c:pt>
                <c:pt idx="252">
                  <c:v>27.540773338094105</c:v>
                </c:pt>
                <c:pt idx="253">
                  <c:v>27.61812735885373</c:v>
                </c:pt>
                <c:pt idx="254">
                  <c:v>27.695142726987896</c:v>
                </c:pt>
                <c:pt idx="255">
                  <c:v>27.771824478060996</c:v>
                </c:pt>
                <c:pt idx="256">
                  <c:v>27.848177527509769</c:v>
                </c:pt>
                <c:pt idx="257">
                  <c:v>27.924206674603276</c:v>
                </c:pt>
                <c:pt idx="258">
                  <c:v>27.999964250360851</c:v>
                </c:pt>
                <c:pt idx="259">
                  <c:v>28.075721826118425</c:v>
                </c:pt>
                <c:pt idx="260">
                  <c:v>28.151479401875999</c:v>
                </c:pt>
                <c:pt idx="261">
                  <c:v>28.227236977633574</c:v>
                </c:pt>
                <c:pt idx="262">
                  <c:v>28.302994553391148</c:v>
                </c:pt>
                <c:pt idx="263">
                  <c:v>28.378752129148722</c:v>
                </c:pt>
                <c:pt idx="264">
                  <c:v>28.454509704906297</c:v>
                </c:pt>
                <c:pt idx="265">
                  <c:v>28.530267280663871</c:v>
                </c:pt>
                <c:pt idx="266">
                  <c:v>28.606024856421445</c:v>
                </c:pt>
                <c:pt idx="267">
                  <c:v>28.68178243217902</c:v>
                </c:pt>
                <c:pt idx="268">
                  <c:v>28.757540007936594</c:v>
                </c:pt>
                <c:pt idx="269">
                  <c:v>28.833297583694169</c:v>
                </c:pt>
                <c:pt idx="270">
                  <c:v>28.909055159451743</c:v>
                </c:pt>
                <c:pt idx="271">
                  <c:v>28.984812735209317</c:v>
                </c:pt>
                <c:pt idx="272">
                  <c:v>29.060987551558512</c:v>
                </c:pt>
                <c:pt idx="273">
                  <c:v>29.137587631538945</c:v>
                </c:pt>
                <c:pt idx="274">
                  <c:v>29.214621250878935</c:v>
                </c:pt>
                <c:pt idx="275">
                  <c:v>29.292096949236175</c:v>
                </c:pt>
                <c:pt idx="276">
                  <c:v>29.37002354208877</c:v>
                </c:pt>
                <c:pt idx="277">
                  <c:v>29.448410133323158</c:v>
                </c:pt>
                <c:pt idx="278">
                  <c:v>29.52726612856949</c:v>
                </c:pt>
                <c:pt idx="279">
                  <c:v>29.606601249339413</c:v>
                </c:pt>
                <c:pt idx="280">
                  <c:v>29.686425548025994</c:v>
                </c:pt>
                <c:pt idx="281">
                  <c:v>29.766749423830937</c:v>
                </c:pt>
                <c:pt idx="282">
                  <c:v>29.847583639690068</c:v>
                </c:pt>
                <c:pt idx="283">
                  <c:v>29.928939340274585</c:v>
                </c:pt>
                <c:pt idx="284">
                  <c:v>30.010828071152829</c:v>
                </c:pt>
                <c:pt idx="285">
                  <c:v>30.093261799205266</c:v>
                </c:pt>
                <c:pt idx="286">
                  <c:v>30.176252934394302</c:v>
                </c:pt>
                <c:pt idx="287">
                  <c:v>30.259814353000397</c:v>
                </c:pt>
                <c:pt idx="288">
                  <c:v>30.343959422446954</c:v>
                </c:pt>
                <c:pt idx="289">
                  <c:v>30.428702027848768</c:v>
                </c:pt>
                <c:pt idx="290">
                  <c:v>30.514056600432472</c:v>
                </c:pt>
                <c:pt idx="291">
                  <c:v>30.600038147992816</c:v>
                </c:pt>
                <c:pt idx="292">
                  <c:v>30.686662287565813</c:v>
                </c:pt>
                <c:pt idx="293">
                  <c:v>30.773945280519136</c:v>
                </c:pt>
                <c:pt idx="294">
                  <c:v>30.861904070281852</c:v>
                </c:pt>
                <c:pt idx="295">
                  <c:v>30.950556322960171</c:v>
                </c:pt>
                <c:pt idx="296">
                  <c:v>31.039920471113554</c:v>
                </c:pt>
                <c:pt idx="297">
                  <c:v>31.130015760996891</c:v>
                </c:pt>
                <c:pt idx="298">
                  <c:v>31.220862303610009</c:v>
                </c:pt>
                <c:pt idx="299">
                  <c:v>31.312481129936245</c:v>
                </c:pt>
                <c:pt idx="300">
                  <c:v>31.404894250797803</c:v>
                </c:pt>
                <c:pt idx="301">
                  <c:v>31.49812472180826</c:v>
                </c:pt>
                <c:pt idx="302">
                  <c:v>31.592196713962757</c:v>
                </c:pt>
                <c:pt idx="303">
                  <c:v>31.687135590475425</c:v>
                </c:pt>
                <c:pt idx="304">
                  <c:v>31.782967990553136</c:v>
                </c:pt>
                <c:pt idx="305">
                  <c:v>31.879721920886197</c:v>
                </c:pt>
                <c:pt idx="306">
                  <c:v>31.977426855742653</c:v>
                </c:pt>
                <c:pt idx="307">
                  <c:v>32.076113846675796</c:v>
                </c:pt>
                <c:pt idx="308">
                  <c:v>32.175815642997492</c:v>
                </c:pt>
                <c:pt idx="309">
                  <c:v>32.276566824336903</c:v>
                </c:pt>
                <c:pt idx="310">
                  <c:v>32.37840394679958</c:v>
                </c:pt>
                <c:pt idx="311">
                  <c:v>32.481365704471671</c:v>
                </c:pt>
                <c:pt idx="312">
                  <c:v>32.585493108284631</c:v>
                </c:pt>
                <c:pt idx="313">
                  <c:v>32.690829684576329</c:v>
                </c:pt>
                <c:pt idx="314">
                  <c:v>32.797421696065136</c:v>
                </c:pt>
                <c:pt idx="315">
                  <c:v>32.905318388407679</c:v>
                </c:pt>
                <c:pt idx="316">
                  <c:v>33.014572266054955</c:v>
                </c:pt>
                <c:pt idx="317">
                  <c:v>33.125239401776135</c:v>
                </c:pt>
                <c:pt idx="318">
                  <c:v>33.237379785010809</c:v>
                </c:pt>
                <c:pt idx="319">
                  <c:v>33.351057715172011</c:v>
                </c:pt>
                <c:pt idx="320">
                  <c:v>33.463548272275688</c:v>
                </c:pt>
                <c:pt idx="321">
                  <c:v>33.574890039829647</c:v>
                </c:pt>
                <c:pt idx="322">
                  <c:v>33.685119579689307</c:v>
                </c:pt>
                <c:pt idx="323">
                  <c:v>33.794271577091301</c:v>
                </c:pt>
                <c:pt idx="324">
                  <c:v>33.902378972584742</c:v>
                </c:pt>
                <c:pt idx="325">
                  <c:v>34.009473082278156</c:v>
                </c:pt>
                <c:pt idx="326">
                  <c:v>34.115583707642088</c:v>
                </c:pt>
                <c:pt idx="327">
                  <c:v>34.220739235954973</c:v>
                </c:pt>
                <c:pt idx="328">
                  <c:v>34.324966732348358</c:v>
                </c:pt>
                <c:pt idx="329">
                  <c:v>34.428292024294386</c:v>
                </c:pt>
                <c:pt idx="330">
                  <c:v>34.530739779280182</c:v>
                </c:pt>
                <c:pt idx="331">
                  <c:v>34.632333576328669</c:v>
                </c:pt>
                <c:pt idx="332">
                  <c:v>34.733095971951201</c:v>
                </c:pt>
                <c:pt idx="333">
                  <c:v>34.833048561052664</c:v>
                </c:pt>
                <c:pt idx="334">
                  <c:v>34.932212033253244</c:v>
                </c:pt>
                <c:pt idx="335">
                  <c:v>35.030606225041282</c:v>
                </c:pt>
                <c:pt idx="336">
                  <c:v>35.128250168128254</c:v>
                </c:pt>
                <c:pt idx="337">
                  <c:v>35.225162134338348</c:v>
                </c:pt>
                <c:pt idx="338">
                  <c:v>35.32135967733138</c:v>
                </c:pt>
                <c:pt idx="339">
                  <c:v>35.416859671427787</c:v>
                </c:pt>
                <c:pt idx="340">
                  <c:v>35.511678347777838</c:v>
                </c:pt>
                <c:pt idx="341">
                  <c:v>35.605831328093778</c:v>
                </c:pt>
                <c:pt idx="342">
                  <c:v>35.699333656142542</c:v>
                </c:pt>
                <c:pt idx="343">
                  <c:v>35.792199827178024</c:v>
                </c:pt>
                <c:pt idx="344">
                  <c:v>35.884443815475343</c:v>
                </c:pt>
                <c:pt idx="345">
                  <c:v>35.976079100114411</c:v>
                </c:pt>
                <c:pt idx="346">
                  <c:v>36.067118689147037</c:v>
                </c:pt>
                <c:pt idx="347">
                  <c:v>36.157575142269593</c:v>
                </c:pt>
                <c:pt idx="348">
                  <c:v>36.247460592112688</c:v>
                </c:pt>
                <c:pt idx="349">
                  <c:v>36.336786764249467</c:v>
                </c:pt>
                <c:pt idx="350">
                  <c:v>36.425564996015609</c:v>
                </c:pt>
                <c:pt idx="351">
                  <c:v>36.513806254226061</c:v>
                </c:pt>
                <c:pt idx="352">
                  <c:v>36.601521151866507</c:v>
                </c:pt>
                <c:pt idx="353">
                  <c:v>36.688719963831211</c:v>
                </c:pt>
                <c:pt idx="354">
                  <c:v>36.775412641772867</c:v>
                </c:pt>
                <c:pt idx="355">
                  <c:v>36.861608828124993</c:v>
                </c:pt>
                <c:pt idx="356">
                  <c:v>36.947317869352467</c:v>
                </c:pt>
                <c:pt idx="357">
                  <c:v>37.032548828481509</c:v>
                </c:pt>
                <c:pt idx="358">
                  <c:v>37.117310496956385</c:v>
                </c:pt>
                <c:pt idx="359">
                  <c:v>37.201611405866529</c:v>
                </c:pt>
                <c:pt idx="360">
                  <c:v>37.285459836584444</c:v>
                </c:pt>
                <c:pt idx="361">
                  <c:v>37.36886383085173</c:v>
                </c:pt>
                <c:pt idx="362">
                  <c:v>37.45183120034779</c:v>
                </c:pt>
                <c:pt idx="363">
                  <c:v>37.53436953577333</c:v>
                </c:pt>
                <c:pt idx="364">
                  <c:v>37.61648621547829</c:v>
                </c:pt>
                <c:pt idx="365">
                  <c:v>37.698188413661867</c:v>
                </c:pt>
                <c:pt idx="366">
                  <c:v>37.779483108170304</c:v>
                </c:pt>
                <c:pt idx="367">
                  <c:v>37.86037708791617</c:v>
                </c:pt>
                <c:pt idx="368">
                  <c:v>37.940876959941491</c:v>
                </c:pt>
                <c:pt idx="369">
                  <c:v>38.020989156145284</c:v>
                </c:pt>
                <c:pt idx="370">
                  <c:v>38.100719939694812</c:v>
                </c:pt>
                <c:pt idx="371">
                  <c:v>38.180075411138525</c:v>
                </c:pt>
                <c:pt idx="372">
                  <c:v>38.259920490380651</c:v>
                </c:pt>
                <c:pt idx="373">
                  <c:v>38.340265591559174</c:v>
                </c:pt>
                <c:pt idx="374">
                  <c:v>38.421121493280403</c:v>
                </c:pt>
                <c:pt idx="375">
                  <c:v>38.502499356667222</c:v>
                </c:pt>
                <c:pt idx="376">
                  <c:v>38.584410744571592</c:v>
                </c:pt>
                <c:pt idx="377">
                  <c:v>38.666867642044366</c:v>
                </c:pt>
                <c:pt idx="378">
                  <c:v>38.749882478164395</c:v>
                </c:pt>
                <c:pt idx="379">
                  <c:v>38.833468149338849</c:v>
                </c:pt>
                <c:pt idx="380">
                  <c:v>38.917638044197737</c:v>
                </c:pt>
                <c:pt idx="381">
                  <c:v>39.00240607021793</c:v>
                </c:pt>
                <c:pt idx="382">
                  <c:v>39.087786682225726</c:v>
                </c:pt>
                <c:pt idx="383">
                  <c:v>39.173794912942526</c:v>
                </c:pt>
                <c:pt idx="384">
                  <c:v>39.260446405755388</c:v>
                </c:pt>
                <c:pt idx="385">
                  <c:v>39.347757449913665</c:v>
                </c:pt>
                <c:pt idx="386">
                  <c:v>39.435745018374881</c:v>
                </c:pt>
                <c:pt idx="387">
                  <c:v>39.524426808547567</c:v>
                </c:pt>
                <c:pt idx="388">
                  <c:v>39.613821286206594</c:v>
                </c:pt>
                <c:pt idx="389">
                  <c:v>39.703947732888231</c:v>
                </c:pt>
                <c:pt idx="390">
                  <c:v>39.794826297107683</c:v>
                </c:pt>
                <c:pt idx="391">
                  <c:v>39.88647804978271</c:v>
                </c:pt>
                <c:pt idx="392">
                  <c:v>39.978925044293099</c:v>
                </c:pt>
                <c:pt idx="393">
                  <c:v>40.07219038165875</c:v>
                </c:pt>
                <c:pt idx="394">
                  <c:v>40.166298281379575</c:v>
                </c:pt>
                <c:pt idx="395">
                  <c:v>40.261274158549945</c:v>
                </c:pt>
                <c:pt idx="396">
                  <c:v>40.357144707940293</c:v>
                </c:pt>
                <c:pt idx="397">
                  <c:v>40.453937995830685</c:v>
                </c:pt>
                <c:pt idx="398">
                  <c:v>40.551683560487845</c:v>
                </c:pt>
                <c:pt idx="399">
                  <c:v>40.650412522300755</c:v>
                </c:pt>
                <c:pt idx="400">
                  <c:v>40.750157704734001</c:v>
                </c:pt>
                <c:pt idx="401">
                  <c:v>40.850953767425985</c:v>
                </c:pt>
                <c:pt idx="402">
                  <c:v>40.95283735295601</c:v>
                </c:pt>
                <c:pt idx="403">
                  <c:v>41.055847249035331</c:v>
                </c:pt>
                <c:pt idx="404">
                  <c:v>41.160024568150057</c:v>
                </c:pt>
                <c:pt idx="405">
                  <c:v>41.265412947006482</c:v>
                </c:pt>
                <c:pt idx="406">
                  <c:v>41.372058768512922</c:v>
                </c:pt>
                <c:pt idx="407">
                  <c:v>41.480011409489649</c:v>
                </c:pt>
                <c:pt idx="408">
                  <c:v>41.589323517846779</c:v>
                </c:pt>
                <c:pt idx="409">
                  <c:v>41.700051323629687</c:v>
                </c:pt>
                <c:pt idx="410">
                  <c:v>41.812254989129457</c:v>
                </c:pt>
                <c:pt idx="411">
                  <c:v>41.925999004225403</c:v>
                </c:pt>
                <c:pt idx="412">
                  <c:v>42.041352634311096</c:v>
                </c:pt>
                <c:pt idx="413">
                  <c:v>42.158390429610286</c:v>
                </c:pt>
                <c:pt idx="414">
                  <c:v>42.277192806486525</c:v>
                </c:pt>
                <c:pt idx="415">
                  <c:v>42.397846713584869</c:v>
                </c:pt>
                <c:pt idx="416">
                  <c:v>42.5204463984401</c:v>
                </c:pt>
                <c:pt idx="417">
                  <c:v>42.645094293708929</c:v>
                </c:pt>
                <c:pt idx="418">
                  <c:v>42.771902046655391</c:v>
                </c:pt>
                <c:pt idx="419">
                  <c:v>42.900991721239954</c:v>
                </c:pt>
                <c:pt idx="420">
                  <c:v>43.032497209543891</c:v>
                </c:pt>
                <c:pt idx="421">
                  <c:v>43.166565898869891</c:v>
                </c:pt>
                <c:pt idx="422">
                  <c:v>43.30336065349119</c:v>
                </c:pt>
                <c:pt idx="423">
                  <c:v>43.4430621867997</c:v>
                </c:pt>
                <c:pt idx="424">
                  <c:v>43.585871922141614</c:v>
                </c:pt>
                <c:pt idx="425">
                  <c:v>43.732015471275858</c:v>
                </c:pt>
                <c:pt idx="426">
                  <c:v>43.875688955167782</c:v>
                </c:pt>
                <c:pt idx="427">
                  <c:v>44.017017850911031</c:v>
                </c:pt>
                <c:pt idx="428">
                  <c:v>44.156117431720716</c:v>
                </c:pt>
                <c:pt idx="429">
                  <c:v>44.293093891015772</c:v>
                </c:pt>
                <c:pt idx="430">
                  <c:v>44.428045312190257</c:v>
                </c:pt>
                <c:pt idx="431">
                  <c:v>44.561062509195359</c:v>
                </c:pt>
                <c:pt idx="432">
                  <c:v>44.692229758359588</c:v>
                </c:pt>
                <c:pt idx="433">
                  <c:v>44.821625438164205</c:v>
                </c:pt>
                <c:pt idx="434">
                  <c:v>44.949322590737033</c:v>
                </c:pt>
                <c:pt idx="435">
                  <c:v>45.075389416460133</c:v>
                </c:pt>
                <c:pt idx="436">
                  <c:v>45.199889711177036</c:v>
                </c:pt>
                <c:pt idx="437">
                  <c:v>45.322883253935466</c:v>
                </c:pt>
                <c:pt idx="438">
                  <c:v>45.444426151936682</c:v>
                </c:pt>
                <c:pt idx="439">
                  <c:v>45.564571148324816</c:v>
                </c:pt>
                <c:pt idx="440">
                  <c:v>45.683367897593669</c:v>
                </c:pt>
                <c:pt idx="441">
                  <c:v>45.800863212679197</c:v>
                </c:pt>
                <c:pt idx="442">
                  <c:v>45.917101287215495</c:v>
                </c:pt>
                <c:pt idx="443">
                  <c:v>46.032123895938184</c:v>
                </c:pt>
                <c:pt idx="444">
                  <c:v>46.145970575804704</c:v>
                </c:pt>
                <c:pt idx="445">
                  <c:v>46.258678790051242</c:v>
                </c:pt>
                <c:pt idx="446">
                  <c:v>46.370284077110533</c:v>
                </c:pt>
                <c:pt idx="447">
                  <c:v>46.480820186063212</c:v>
                </c:pt>
                <c:pt idx="448">
                  <c:v>46.590319200081538</c:v>
                </c:pt>
                <c:pt idx="449">
                  <c:v>46.698811649141078</c:v>
                </c:pt>
                <c:pt idx="450">
                  <c:v>46.806326613118799</c:v>
                </c:pt>
                <c:pt idx="451">
                  <c:v>46.912891816260945</c:v>
                </c:pt>
                <c:pt idx="452">
                  <c:v>47.018533713887301</c:v>
                </c:pt>
                <c:pt idx="453">
                  <c:v>47.1232775720975</c:v>
                </c:pt>
                <c:pt idx="454">
                  <c:v>47.22714754115735</c:v>
                </c:pt>
                <c:pt idx="455">
                  <c:v>47.330166723166919</c:v>
                </c:pt>
                <c:pt idx="456">
                  <c:v>47.432357234545499</c:v>
                </c:pt>
                <c:pt idx="457">
                  <c:v>47.533740263810508</c:v>
                </c:pt>
                <c:pt idx="458">
                  <c:v>47.634336125076196</c:v>
                </c:pt>
                <c:pt idx="459">
                  <c:v>47.734164307653373</c:v>
                </c:pt>
                <c:pt idx="460">
                  <c:v>47.833243522091792</c:v>
                </c:pt>
                <c:pt idx="461">
                  <c:v>47.931591742972039</c:v>
                </c:pt>
                <c:pt idx="462">
                  <c:v>48.030204917857397</c:v>
                </c:pt>
                <c:pt idx="463">
                  <c:v>48.129084693896843</c:v>
                </c:pt>
                <c:pt idx="464">
                  <c:v>48.228232736109845</c:v>
                </c:pt>
                <c:pt idx="465">
                  <c:v>48.32765072766189</c:v>
                </c:pt>
                <c:pt idx="466">
                  <c:v>48.42734037014548</c:v>
                </c:pt>
                <c:pt idx="467">
                  <c:v>48.527303383866787</c:v>
                </c:pt>
                <c:pt idx="468">
                  <c:v>48.627541508138059</c:v>
                </c:pt>
                <c:pt idx="469">
                  <c:v>48.728056501575978</c:v>
                </c:pt>
                <c:pt idx="470">
                  <c:v>48.828850142406033</c:v>
                </c:pt>
                <c:pt idx="471">
                  <c:v>48.92992422877316</c:v>
                </c:pt>
                <c:pt idx="472">
                  <c:v>49.031280579058716</c:v>
                </c:pt>
                <c:pt idx="473">
                  <c:v>49.132921032204003</c:v>
                </c:pt>
                <c:pt idx="474">
                  <c:v>49.234847448040497</c:v>
                </c:pt>
                <c:pt idx="475">
                  <c:v>49.337061707626923</c:v>
                </c:pt>
                <c:pt idx="476">
                  <c:v>49.439565713593396</c:v>
                </c:pt>
                <c:pt idx="477">
                  <c:v>49.542361390492779</c:v>
                </c:pt>
                <c:pt idx="478">
                  <c:v>49.645450685159446</c:v>
                </c:pt>
                <c:pt idx="479">
                  <c:v>49.748835567075666</c:v>
                </c:pt>
                <c:pt idx="480">
                  <c:v>49.852518028745763</c:v>
                </c:pt>
                <c:pt idx="481">
                  <c:v>49.956500086078321</c:v>
                </c:pt>
                <c:pt idx="482">
                  <c:v>50.060783778776567</c:v>
                </c:pt>
                <c:pt idx="483">
                  <c:v>50.165371170737217</c:v>
                </c:pt>
                <c:pt idx="484">
                  <c:v>50.27026435045795</c:v>
                </c:pt>
                <c:pt idx="485">
                  <c:v>50.375465431453812</c:v>
                </c:pt>
                <c:pt idx="486">
                  <c:v>50.480976552682712</c:v>
                </c:pt>
                <c:pt idx="487">
                  <c:v>50.586799878980315</c:v>
                </c:pt>
                <c:pt idx="488">
                  <c:v>50.692937601504553</c:v>
                </c:pt>
                <c:pt idx="489">
                  <c:v>50.799391938190013</c:v>
                </c:pt>
                <c:pt idx="490">
                  <c:v>50.906165134212522</c:v>
                </c:pt>
                <c:pt idx="491">
                  <c:v>51.013259462464134</c:v>
                </c:pt>
                <c:pt idx="492">
                  <c:v>51.120677224038879</c:v>
                </c:pt>
                <c:pt idx="493">
                  <c:v>51.228420748729498</c:v>
                </c:pt>
                <c:pt idx="494">
                  <c:v>51.336492395535558</c:v>
                </c:pt>
                <c:pt idx="495">
                  <c:v>51.444894553183182</c:v>
                </c:pt>
                <c:pt idx="496">
                  <c:v>51.553629640656787</c:v>
                </c:pt>
                <c:pt idx="497">
                  <c:v>51.66270010774312</c:v>
                </c:pt>
                <c:pt idx="498">
                  <c:v>51.772108435587995</c:v>
                </c:pt>
                <c:pt idx="499">
                  <c:v>51.881857137266024</c:v>
                </c:pt>
                <c:pt idx="500">
                  <c:v>51.991948758363804</c:v>
                </c:pt>
                <c:pt idx="501">
                  <c:v>52.102385877576872</c:v>
                </c:pt>
                <c:pt idx="502">
                  <c:v>52.213171107320854</c:v>
                </c:pt>
                <c:pt idx="503">
                  <c:v>52.324307094357266</c:v>
                </c:pt>
                <c:pt idx="504">
                  <c:v>52.435796520434337</c:v>
                </c:pt>
                <c:pt idx="505">
                  <c:v>52.547642102943314</c:v>
                </c:pt>
                <c:pt idx="506">
                  <c:v>52.659846595590729</c:v>
                </c:pt>
                <c:pt idx="507">
                  <c:v>52.772412789087099</c:v>
                </c:pt>
                <c:pt idx="508">
                  <c:v>52.88534351185254</c:v>
                </c:pt>
                <c:pt idx="509">
                  <c:v>52.998641630739826</c:v>
                </c:pt>
                <c:pt idx="510">
                  <c:v>53.112310051775388</c:v>
                </c:pt>
                <c:pt idx="511">
                  <c:v>53.226351720918849</c:v>
                </c:pt>
                <c:pt idx="512">
                  <c:v>53.340769624841641</c:v>
                </c:pt>
                <c:pt idx="513">
                  <c:v>53.455566791725253</c:v>
                </c:pt>
                <c:pt idx="514">
                  <c:v>53.570746292079832</c:v>
                </c:pt>
                <c:pt idx="515">
                  <c:v>53.686311239583624</c:v>
                </c:pt>
                <c:pt idx="516">
                  <c:v>53.802264791944054</c:v>
                </c:pt>
                <c:pt idx="517">
                  <c:v>53.918610151781024</c:v>
                </c:pt>
                <c:pt idx="518">
                  <c:v>54.035350567533193</c:v>
                </c:pt>
                <c:pt idx="519">
                  <c:v>54.15248933438793</c:v>
                </c:pt>
                <c:pt idx="520">
                  <c:v>54.270029795235772</c:v>
                </c:pt>
                <c:pt idx="521">
                  <c:v>54.387975341650105</c:v>
                </c:pt>
                <c:pt idx="522">
                  <c:v>54.506329414892924</c:v>
                </c:pt>
                <c:pt idx="523">
                  <c:v>54.625095506947531</c:v>
                </c:pt>
                <c:pt idx="524">
                  <c:v>54.744277161579049</c:v>
                </c:pt>
                <c:pt idx="525">
                  <c:v>54.863877975423669</c:v>
                </c:pt>
                <c:pt idx="526">
                  <c:v>54.983901599107604</c:v>
                </c:pt>
                <c:pt idx="527">
                  <c:v>55.104351738396737</c:v>
                </c:pt>
                <c:pt idx="528">
                  <c:v>55.225232155377995</c:v>
                </c:pt>
                <c:pt idx="529">
                  <c:v>55.346546669673522</c:v>
                </c:pt>
                <c:pt idx="530">
                  <c:v>55.468299159688826</c:v>
                </c:pt>
                <c:pt idx="531">
                  <c:v>55.590493563895961</c:v>
                </c:pt>
                <c:pt idx="532">
                  <c:v>55.71313388215308</c:v>
                </c:pt>
                <c:pt idx="533">
                  <c:v>55.836224177061546</c:v>
                </c:pt>
                <c:pt idx="534">
                  <c:v>55.959768575361906</c:v>
                </c:pt>
                <c:pt idx="535">
                  <c:v>56.083771269370189</c:v>
                </c:pt>
                <c:pt idx="536">
                  <c:v>56.208236518455877</c:v>
                </c:pt>
                <c:pt idx="537">
                  <c:v>56.331196336015331</c:v>
                </c:pt>
                <c:pt idx="538">
                  <c:v>56.452706749159823</c:v>
                </c:pt>
                <c:pt idx="539">
                  <c:v>56.572820427574449</c:v>
                </c:pt>
                <c:pt idx="540">
                  <c:v>56.691586958235696</c:v>
                </c:pt>
                <c:pt idx="541">
                  <c:v>56.809053091900267</c:v>
                </c:pt>
                <c:pt idx="542">
                  <c:v>56.925262964830679</c:v>
                </c:pt>
                <c:pt idx="543">
                  <c:v>57.040258298731288</c:v>
                </c:pt>
                <c:pt idx="544">
                  <c:v>57.154078581455529</c:v>
                </c:pt>
                <c:pt idx="545">
                  <c:v>57.266761230696879</c:v>
                </c:pt>
                <c:pt idx="546">
                  <c:v>57.378341742581455</c:v>
                </c:pt>
                <c:pt idx="547">
                  <c:v>57.488853826829782</c:v>
                </c:pt>
                <c:pt idx="548">
                  <c:v>57.598329529941957</c:v>
                </c:pt>
                <c:pt idx="549">
                  <c:v>57.706799347677972</c:v>
                </c:pt>
                <c:pt idx="550">
                  <c:v>57.814292327948309</c:v>
                </c:pt>
                <c:pt idx="551">
                  <c:v>57.920836165095359</c:v>
                </c:pt>
                <c:pt idx="552">
                  <c:v>58.026457286429768</c:v>
                </c:pt>
                <c:pt idx="553">
                  <c:v>58.13118093178521</c:v>
                </c:pt>
                <c:pt idx="554">
                  <c:v>58.235031226767788</c:v>
                </c:pt>
                <c:pt idx="555">
                  <c:v>58.338031250300027</c:v>
                </c:pt>
                <c:pt idx="556">
                  <c:v>58.440203096993351</c:v>
                </c:pt>
                <c:pt idx="557">
                  <c:v>58.54156793482467</c:v>
                </c:pt>
                <c:pt idx="558">
                  <c:v>58.642146058542032</c:v>
                </c:pt>
                <c:pt idx="559">
                  <c:v>58.74195693917946</c:v>
                </c:pt>
                <c:pt idx="560">
                  <c:v>58.842041961421408</c:v>
                </c:pt>
                <c:pt idx="561">
                  <c:v>58.942402873119384</c:v>
                </c:pt>
                <c:pt idx="562">
                  <c:v>59.043041441563801</c:v>
                </c:pt>
                <c:pt idx="563">
                  <c:v>59.143959453791119</c:v>
                </c:pt>
                <c:pt idx="564">
                  <c:v>59.245158716897265</c:v>
                </c:pt>
                <c:pt idx="565">
                  <c:v>59.346641058357513</c:v>
                </c:pt>
                <c:pt idx="566">
                  <c:v>59.44840832635294</c:v>
                </c:pt>
                <c:pt idx="567">
                  <c:v>59.550462390103711</c:v>
                </c:pt>
                <c:pt idx="568">
                  <c:v>59.652805140209239</c:v>
                </c:pt>
                <c:pt idx="569">
                  <c:v>59.75543848899553</c:v>
                </c:pt>
                <c:pt idx="570">
                  <c:v>59.858364370869801</c:v>
                </c:pt>
                <c:pt idx="571">
                  <c:v>59.961584742682597</c:v>
                </c:pt>
                <c:pt idx="572">
                  <c:v>60.065101584097626</c:v>
                </c:pt>
                <c:pt idx="573">
                  <c:v>60.168916897969439</c:v>
                </c:pt>
                <c:pt idx="574">
                  <c:v>60.273032710729268</c:v>
                </c:pt>
                <c:pt idx="575">
                  <c:v>60.377451072779124</c:v>
                </c:pt>
                <c:pt idx="576">
                  <c:v>60.482174058894458</c:v>
                </c:pt>
                <c:pt idx="577">
                  <c:v>60.587203768635561</c:v>
                </c:pt>
                <c:pt idx="578">
                  <c:v>60.692542326768006</c:v>
                </c:pt>
                <c:pt idx="579">
                  <c:v>60.798191883692247</c:v>
                </c:pt>
                <c:pt idx="580">
                  <c:v>60.9029431934295</c:v>
                </c:pt>
                <c:pt idx="581">
                  <c:v>61.006820415341465</c:v>
                </c:pt>
                <c:pt idx="582">
                  <c:v>61.111839834286016</c:v>
                </c:pt>
                <c:pt idx="583">
                  <c:v>61.218042929597146</c:v>
                </c:pt>
                <c:pt idx="584">
                  <c:v>61.32547371381353</c:v>
                </c:pt>
                <c:pt idx="585">
                  <c:v>61.43417895423422</c:v>
                </c:pt>
                <c:pt idx="586">
                  <c:v>61.544208420009205</c:v>
                </c:pt>
                <c:pt idx="587">
                  <c:v>61.655615158455177</c:v>
                </c:pt>
                <c:pt idx="588">
                  <c:v>61.768455804934113</c:v>
                </c:pt>
                <c:pt idx="589">
                  <c:v>61.882790931414149</c:v>
                </c:pt>
                <c:pt idx="590">
                  <c:v>61.99868543978117</c:v>
                </c:pt>
                <c:pt idx="591">
                  <c:v>62.116209007127637</c:v>
                </c:pt>
                <c:pt idx="592">
                  <c:v>62.235436591665788</c:v>
                </c:pt>
                <c:pt idx="593">
                  <c:v>62.35644900966534</c:v>
                </c:pt>
                <c:pt idx="594">
                  <c:v>62.479333595991918</c:v>
                </c:pt>
                <c:pt idx="595">
                  <c:v>62.604184963541485</c:v>
                </c:pt>
                <c:pt idx="596">
                  <c:v>62.73110588028667</c:v>
                </c:pt>
                <c:pt idx="597">
                  <c:v>62.860208286985547</c:v>
                </c:pt>
                <c:pt idx="598">
                  <c:v>62.991614484139191</c:v>
                </c:pt>
                <c:pt idx="599">
                  <c:v>63.125458523913203</c:v>
                </c:pt>
                <c:pt idx="600">
                  <c:v>63.261887851999752</c:v>
                </c:pt>
                <c:pt idx="601">
                  <c:v>63.401065256544975</c:v>
                </c:pt>
                <c:pt idx="602">
                  <c:v>63.543171197364373</c:v>
                </c:pt>
                <c:pt idx="603">
                  <c:v>63.68840661023868</c:v>
                </c:pt>
                <c:pt idx="604">
                  <c:v>63.836996310331926</c:v>
                </c:pt>
                <c:pt idx="605">
                  <c:v>63.989193158955807</c:v>
                </c:pt>
                <c:pt idx="606">
                  <c:v>64.145283213894473</c:v>
                </c:pt>
                <c:pt idx="607">
                  <c:v>64.305592162740425</c:v>
                </c:pt>
                <c:pt idx="608">
                  <c:v>64.470493452755662</c:v>
                </c:pt>
                <c:pt idx="609">
                  <c:v>64.64041869809374</c:v>
                </c:pt>
                <c:pt idx="610">
                  <c:v>64.815871195855053</c:v>
                </c:pt>
                <c:pt idx="611">
                  <c:v>64.997443766768427</c:v>
                </c:pt>
                <c:pt idx="612">
                  <c:v>65.185842741313024</c:v>
                </c:pt>
                <c:pt idx="613">
                  <c:v>65.381920893400135</c:v>
                </c:pt>
                <c:pt idx="614">
                  <c:v>65.586723770621489</c:v>
                </c:pt>
                <c:pt idx="615">
                  <c:v>65.801556745242863</c:v>
                </c:pt>
                <c:pt idx="616">
                  <c:v>66.028085366976612</c:v>
                </c:pt>
                <c:pt idx="617">
                  <c:v>66.268491752139482</c:v>
                </c:pt>
                <c:pt idx="618">
                  <c:v>66.525730701139352</c:v>
                </c:pt>
                <c:pt idx="619">
                  <c:v>66.803976195536038</c:v>
                </c:pt>
                <c:pt idx="620">
                  <c:v>67.082221689932723</c:v>
                </c:pt>
                <c:pt idx="621">
                  <c:v>67.360467184329408</c:v>
                </c:pt>
                <c:pt idx="622">
                  <c:v>67.638712678726094</c:v>
                </c:pt>
                <c:pt idx="623">
                  <c:v>67.916958173122779</c:v>
                </c:pt>
                <c:pt idx="624">
                  <c:v>68.195203667519465</c:v>
                </c:pt>
                <c:pt idx="625">
                  <c:v>68.47344916191615</c:v>
                </c:pt>
                <c:pt idx="626">
                  <c:v>68.751694656312836</c:v>
                </c:pt>
                <c:pt idx="627">
                  <c:v>69.029940150709521</c:v>
                </c:pt>
                <c:pt idx="628">
                  <c:v>69.308185645106207</c:v>
                </c:pt>
                <c:pt idx="629">
                  <c:v>69.586431139502892</c:v>
                </c:pt>
                <c:pt idx="630">
                  <c:v>69.864676633899577</c:v>
                </c:pt>
                <c:pt idx="631">
                  <c:v>70.142922128296263</c:v>
                </c:pt>
                <c:pt idx="632">
                  <c:v>70.421167622692948</c:v>
                </c:pt>
                <c:pt idx="633">
                  <c:v>70.699413117089634</c:v>
                </c:pt>
                <c:pt idx="634">
                  <c:v>70.977658611486319</c:v>
                </c:pt>
                <c:pt idx="635">
                  <c:v>71.255904105883005</c:v>
                </c:pt>
                <c:pt idx="636">
                  <c:v>71.53414960027969</c:v>
                </c:pt>
                <c:pt idx="637">
                  <c:v>71.812395094676376</c:v>
                </c:pt>
                <c:pt idx="638">
                  <c:v>72.090640589073061</c:v>
                </c:pt>
                <c:pt idx="639">
                  <c:v>72.368886083469746</c:v>
                </c:pt>
                <c:pt idx="640">
                  <c:v>72.647131577866432</c:v>
                </c:pt>
                <c:pt idx="641">
                  <c:v>72.925377072263117</c:v>
                </c:pt>
                <c:pt idx="642">
                  <c:v>73.203622566659803</c:v>
                </c:pt>
                <c:pt idx="643">
                  <c:v>73.481868061056488</c:v>
                </c:pt>
                <c:pt idx="644">
                  <c:v>73.760113555453174</c:v>
                </c:pt>
                <c:pt idx="645">
                  <c:v>74.038359049849859</c:v>
                </c:pt>
                <c:pt idx="646">
                  <c:v>74.316604544246545</c:v>
                </c:pt>
                <c:pt idx="647">
                  <c:v>74.59485003864323</c:v>
                </c:pt>
                <c:pt idx="648">
                  <c:v>74.873095533039915</c:v>
                </c:pt>
                <c:pt idx="649">
                  <c:v>75.151341027436601</c:v>
                </c:pt>
                <c:pt idx="650">
                  <c:v>75.429586521833286</c:v>
                </c:pt>
                <c:pt idx="651">
                  <c:v>75.707832016229972</c:v>
                </c:pt>
                <c:pt idx="652">
                  <c:v>75.986077510626657</c:v>
                </c:pt>
                <c:pt idx="653">
                  <c:v>76.264323005023343</c:v>
                </c:pt>
                <c:pt idx="654">
                  <c:v>76.542568499420028</c:v>
                </c:pt>
                <c:pt idx="655">
                  <c:v>76.820813993816714</c:v>
                </c:pt>
                <c:pt idx="656">
                  <c:v>77.099059488213399</c:v>
                </c:pt>
                <c:pt idx="657">
                  <c:v>77.377304982610084</c:v>
                </c:pt>
                <c:pt idx="658">
                  <c:v>77.65555047700677</c:v>
                </c:pt>
                <c:pt idx="659">
                  <c:v>77.933795971403455</c:v>
                </c:pt>
                <c:pt idx="660">
                  <c:v>78.212041465800141</c:v>
                </c:pt>
                <c:pt idx="661">
                  <c:v>78.490286960196826</c:v>
                </c:pt>
                <c:pt idx="662">
                  <c:v>78.768532454593512</c:v>
                </c:pt>
                <c:pt idx="663">
                  <c:v>79.046777948990197</c:v>
                </c:pt>
                <c:pt idx="664">
                  <c:v>79.325023443386883</c:v>
                </c:pt>
                <c:pt idx="665">
                  <c:v>79.603268937783568</c:v>
                </c:pt>
                <c:pt idx="666">
                  <c:v>79.881514432180253</c:v>
                </c:pt>
                <c:pt idx="667">
                  <c:v>80.159759926576939</c:v>
                </c:pt>
                <c:pt idx="668">
                  <c:v>80.438005420973624</c:v>
                </c:pt>
                <c:pt idx="669">
                  <c:v>80.698379126334558</c:v>
                </c:pt>
                <c:pt idx="670">
                  <c:v>80.943934390272233</c:v>
                </c:pt>
                <c:pt idx="671">
                  <c:v>81.176943696513433</c:v>
                </c:pt>
                <c:pt idx="672">
                  <c:v>81.399152386862525</c:v>
                </c:pt>
                <c:pt idx="673">
                  <c:v>81.611935363730993</c:v>
                </c:pt>
                <c:pt idx="674">
                  <c:v>81.816398575383587</c:v>
                </c:pt>
                <c:pt idx="675">
                  <c:v>82.013447342428933</c:v>
                </c:pt>
                <c:pt idx="676">
                  <c:v>82.203833873208794</c:v>
                </c:pt>
                <c:pt idx="677">
                  <c:v>82.388191225464467</c:v>
                </c:pt>
                <c:pt idx="678">
                  <c:v>82.567058158593298</c:v>
                </c:pt>
                <c:pt idx="679">
                  <c:v>82.740897695228981</c:v>
                </c:pt>
                <c:pt idx="680">
                  <c:v>82.91011123488272</c:v>
                </c:pt>
                <c:pt idx="681">
                  <c:v>83.075049456636847</c:v>
                </c:pt>
                <c:pt idx="682">
                  <c:v>83.236020860852904</c:v>
                </c:pt>
                <c:pt idx="683">
                  <c:v>83.407587693855888</c:v>
                </c:pt>
                <c:pt idx="684">
                  <c:v>83.592134280379057</c:v>
                </c:pt>
                <c:pt idx="685">
                  <c:v>83.793101019238307</c:v>
                </c:pt>
                <c:pt idx="686">
                  <c:v>84.015782078173061</c:v>
                </c:pt>
                <c:pt idx="687">
                  <c:v>84.269114106588063</c:v>
                </c:pt>
                <c:pt idx="688">
                  <c:v>84.508736451292933</c:v>
                </c:pt>
                <c:pt idx="689">
                  <c:v>84.736658326604854</c:v>
                </c:pt>
                <c:pt idx="690">
                  <c:v>84.95444171623501</c:v>
                </c:pt>
                <c:pt idx="691">
                  <c:v>85.163329382855721</c:v>
                </c:pt>
                <c:pt idx="692">
                  <c:v>85.364329320336239</c:v>
                </c:pt>
                <c:pt idx="693">
                  <c:v>85.558272493277116</c:v>
                </c:pt>
                <c:pt idx="694">
                  <c:v>85.745853514349093</c:v>
                </c:pt>
                <c:pt idx="695">
                  <c:v>85.927660042966394</c:v>
                </c:pt>
                <c:pt idx="696">
                  <c:v>86.104194506152425</c:v>
                </c:pt>
                <c:pt idx="697">
                  <c:v>86.27589045819451</c:v>
                </c:pt>
                <c:pt idx="698">
                  <c:v>86.443125112492666</c:v>
                </c:pt>
                <c:pt idx="699">
                  <c:v>86.606229086255453</c:v>
                </c:pt>
                <c:pt idx="700">
                  <c:v>86.765494080057238</c:v>
                </c:pt>
                <c:pt idx="701">
                  <c:v>86.92117900315084</c:v>
                </c:pt>
                <c:pt idx="702">
                  <c:v>87.073514912478359</c:v>
                </c:pt>
                <c:pt idx="703">
                  <c:v>87.222709034622142</c:v>
                </c:pt>
                <c:pt idx="704">
                  <c:v>87.368948070578014</c:v>
                </c:pt>
                <c:pt idx="705">
                  <c:v>87.51240093370518</c:v>
                </c:pt>
                <c:pt idx="706">
                  <c:v>87.653221035320556</c:v>
                </c:pt>
                <c:pt idx="707">
                  <c:v>87.791548206051999</c:v>
                </c:pt>
                <c:pt idx="708">
                  <c:v>87.927510321473491</c:v>
                </c:pt>
                <c:pt idx="709">
                  <c:v>88.061224685813556</c:v>
                </c:pt>
                <c:pt idx="710">
                  <c:v>88.192799216334421</c:v>
                </c:pt>
                <c:pt idx="711">
                  <c:v>88.322333462389764</c:v>
                </c:pt>
                <c:pt idx="712">
                  <c:v>88.44991948651807</c:v>
                </c:pt>
                <c:pt idx="713">
                  <c:v>88.575642629734475</c:v>
                </c:pt>
                <c:pt idx="714">
                  <c:v>88.699582179095728</c:v>
                </c:pt>
                <c:pt idx="715">
                  <c:v>88.821811952370695</c:v>
                </c:pt>
                <c:pt idx="716">
                  <c:v>88.942400812059759</c:v>
                </c:pt>
                <c:pt idx="717">
                  <c:v>89.06141311892506</c:v>
                </c:pt>
                <c:pt idx="718">
                  <c:v>89.178909133510331</c:v>
                </c:pt>
                <c:pt idx="719">
                  <c:v>89.293736614042331</c:v>
                </c:pt>
                <c:pt idx="720">
                  <c:v>89.406063557500943</c:v>
                </c:pt>
                <c:pt idx="721">
                  <c:v>89.516040929745273</c:v>
                </c:pt>
                <c:pt idx="722">
                  <c:v>89.623804990950347</c:v>
                </c:pt>
                <c:pt idx="723">
                  <c:v>89.72947922798906</c:v>
                </c:pt>
                <c:pt idx="724">
                  <c:v>89.833175972034468</c:v>
                </c:pt>
                <c:pt idx="725">
                  <c:v>89.934997761876573</c:v>
                </c:pt>
                <c:pt idx="726">
                  <c:v>90.035038500170543</c:v>
                </c:pt>
                <c:pt idx="727">
                  <c:v>90.133384439808808</c:v>
                </c:pt>
                <c:pt idx="728">
                  <c:v>90.230115029963287</c:v>
                </c:pt>
                <c:pt idx="729">
                  <c:v>90.325303645456216</c:v>
                </c:pt>
                <c:pt idx="730">
                  <c:v>90.419018218543712</c:v>
                </c:pt>
                <c:pt idx="731">
                  <c:v>90.511321788613117</c:v>
                </c:pt>
                <c:pt idx="732">
                  <c:v>90.602272982466602</c:v>
                </c:pt>
                <c:pt idx="733">
                  <c:v>90.691926435614235</c:v>
                </c:pt>
                <c:pt idx="734">
                  <c:v>90.780333163198861</c:v>
                </c:pt>
                <c:pt idx="735">
                  <c:v>90.86754088772409</c:v>
                </c:pt>
                <c:pt idx="736">
                  <c:v>90.953594329580326</c:v>
                </c:pt>
                <c:pt idx="737">
                  <c:v>91.038535465404536</c:v>
                </c:pt>
                <c:pt idx="738">
                  <c:v>91.122403758523106</c:v>
                </c:pt>
                <c:pt idx="739">
                  <c:v>91.205236365079273</c:v>
                </c:pt>
                <c:pt idx="740">
                  <c:v>91.287068318909817</c:v>
                </c:pt>
                <c:pt idx="741">
                  <c:v>91.367932697789598</c:v>
                </c:pt>
                <c:pt idx="742">
                  <c:v>91.447860773289349</c:v>
                </c:pt>
                <c:pt idx="743">
                  <c:v>91.526882146179105</c:v>
                </c:pt>
                <c:pt idx="744">
                  <c:v>91.605024869046062</c:v>
                </c:pt>
                <c:pt idx="745">
                  <c:v>91.682315557572593</c:v>
                </c:pt>
                <c:pt idx="746">
                  <c:v>91.758779491730635</c:v>
                </c:pt>
                <c:pt idx="747">
                  <c:v>91.834537067488213</c:v>
                </c:pt>
                <c:pt idx="748">
                  <c:v>91.910294643245791</c:v>
                </c:pt>
                <c:pt idx="749">
                  <c:v>91.986052219003369</c:v>
                </c:pt>
                <c:pt idx="750">
                  <c:v>92.061809794760947</c:v>
                </c:pt>
                <c:pt idx="751">
                  <c:v>92.137567370518525</c:v>
                </c:pt>
                <c:pt idx="752">
                  <c:v>92.213324946276103</c:v>
                </c:pt>
                <c:pt idx="753">
                  <c:v>92.289082522033681</c:v>
                </c:pt>
                <c:pt idx="754">
                  <c:v>92.364840097791259</c:v>
                </c:pt>
                <c:pt idx="755">
                  <c:v>92.440597673548837</c:v>
                </c:pt>
                <c:pt idx="756">
                  <c:v>92.516355249306415</c:v>
                </c:pt>
                <c:pt idx="757">
                  <c:v>92.592112825063992</c:v>
                </c:pt>
                <c:pt idx="758">
                  <c:v>92.66787040082157</c:v>
                </c:pt>
                <c:pt idx="759">
                  <c:v>92.743627976579148</c:v>
                </c:pt>
                <c:pt idx="760">
                  <c:v>92.819385552336726</c:v>
                </c:pt>
                <c:pt idx="761">
                  <c:v>92.895143128094304</c:v>
                </c:pt>
                <c:pt idx="762">
                  <c:v>92.970900703851882</c:v>
                </c:pt>
                <c:pt idx="763">
                  <c:v>93.04665827960946</c:v>
                </c:pt>
                <c:pt idx="764">
                  <c:v>93.122415855367038</c:v>
                </c:pt>
                <c:pt idx="765">
                  <c:v>93.198173431124616</c:v>
                </c:pt>
                <c:pt idx="766">
                  <c:v>93.273931006882194</c:v>
                </c:pt>
                <c:pt idx="767">
                  <c:v>93.349688582639772</c:v>
                </c:pt>
                <c:pt idx="768">
                  <c:v>93.425446158397349</c:v>
                </c:pt>
                <c:pt idx="769">
                  <c:v>93.501203734154927</c:v>
                </c:pt>
                <c:pt idx="770">
                  <c:v>93.576961309912505</c:v>
                </c:pt>
                <c:pt idx="771">
                  <c:v>93.652718885670083</c:v>
                </c:pt>
                <c:pt idx="772">
                  <c:v>93.728476461427661</c:v>
                </c:pt>
                <c:pt idx="773">
                  <c:v>93.804234037185239</c:v>
                </c:pt>
                <c:pt idx="774">
                  <c:v>93.879991612942817</c:v>
                </c:pt>
                <c:pt idx="775">
                  <c:v>93.955749188700395</c:v>
                </c:pt>
                <c:pt idx="776">
                  <c:v>94.031506764457973</c:v>
                </c:pt>
                <c:pt idx="777">
                  <c:v>94.107264340215551</c:v>
                </c:pt>
                <c:pt idx="778">
                  <c:v>94.183021915973129</c:v>
                </c:pt>
                <c:pt idx="779">
                  <c:v>94.258779491730706</c:v>
                </c:pt>
                <c:pt idx="780">
                  <c:v>94.334537067488284</c:v>
                </c:pt>
                <c:pt idx="781">
                  <c:v>94.410294643245862</c:v>
                </c:pt>
                <c:pt idx="782">
                  <c:v>94.48605221900344</c:v>
                </c:pt>
                <c:pt idx="783">
                  <c:v>94.561809794761018</c:v>
                </c:pt>
                <c:pt idx="784">
                  <c:v>94.637567370518596</c:v>
                </c:pt>
                <c:pt idx="785">
                  <c:v>94.713324946276174</c:v>
                </c:pt>
                <c:pt idx="786">
                  <c:v>94.789082522033752</c:v>
                </c:pt>
                <c:pt idx="787">
                  <c:v>94.86484009779133</c:v>
                </c:pt>
                <c:pt idx="788">
                  <c:v>94.940597673548908</c:v>
                </c:pt>
                <c:pt idx="789">
                  <c:v>95.016355249306486</c:v>
                </c:pt>
                <c:pt idx="790">
                  <c:v>95.092112825064063</c:v>
                </c:pt>
                <c:pt idx="791">
                  <c:v>95.167870400821641</c:v>
                </c:pt>
                <c:pt idx="792">
                  <c:v>95.243627976579219</c:v>
                </c:pt>
                <c:pt idx="793">
                  <c:v>95.319385552336797</c:v>
                </c:pt>
                <c:pt idx="794">
                  <c:v>95.395143128094375</c:v>
                </c:pt>
                <c:pt idx="795">
                  <c:v>95.470900703851953</c:v>
                </c:pt>
                <c:pt idx="796">
                  <c:v>95.546658279609531</c:v>
                </c:pt>
                <c:pt idx="797">
                  <c:v>95.622415855367109</c:v>
                </c:pt>
                <c:pt idx="798">
                  <c:v>95.698173431124687</c:v>
                </c:pt>
                <c:pt idx="799">
                  <c:v>95.773931006882265</c:v>
                </c:pt>
                <c:pt idx="800">
                  <c:v>95.850305498638164</c:v>
                </c:pt>
                <c:pt idx="801">
                  <c:v>95.927311019967149</c:v>
                </c:pt>
                <c:pt idx="802">
                  <c:v>96.00496223955453</c:v>
                </c:pt>
                <c:pt idx="803">
                  <c:v>96.083274412331122</c:v>
                </c:pt>
                <c:pt idx="804">
                  <c:v>96.162263412891903</c:v>
                </c:pt>
                <c:pt idx="805">
                  <c:v>96.241945771406606</c:v>
                </c:pt>
                <c:pt idx="806">
                  <c:v>96.322338712253185</c:v>
                </c:pt>
                <c:pt idx="807">
                  <c:v>96.403460195631041</c:v>
                </c:pt>
                <c:pt idx="808">
                  <c:v>96.485328962439723</c:v>
                </c:pt>
                <c:pt idx="809">
                  <c:v>96.567964582742206</c:v>
                </c:pt>
                <c:pt idx="810">
                  <c:v>96.651387508168909</c:v>
                </c:pt>
                <c:pt idx="811">
                  <c:v>96.735619128661611</c:v>
                </c:pt>
                <c:pt idx="812">
                  <c:v>96.820681834004887</c:v>
                </c:pt>
                <c:pt idx="813">
                  <c:v>96.905744539348163</c:v>
                </c:pt>
                <c:pt idx="814">
                  <c:v>96.990807244691439</c:v>
                </c:pt>
                <c:pt idx="815">
                  <c:v>97.075869950034715</c:v>
                </c:pt>
                <c:pt idx="816">
                  <c:v>97.160932655377991</c:v>
                </c:pt>
                <c:pt idx="817">
                  <c:v>97.245995360721267</c:v>
                </c:pt>
                <c:pt idx="818">
                  <c:v>97.331058066064543</c:v>
                </c:pt>
                <c:pt idx="819">
                  <c:v>97.416120771407819</c:v>
                </c:pt>
                <c:pt idx="820">
                  <c:v>97.501183476751095</c:v>
                </c:pt>
                <c:pt idx="821">
                  <c:v>97.586246182094371</c:v>
                </c:pt>
                <c:pt idx="822">
                  <c:v>97.671308887437647</c:v>
                </c:pt>
                <c:pt idx="823">
                  <c:v>97.756371592780923</c:v>
                </c:pt>
                <c:pt idx="824">
                  <c:v>97.841434298124199</c:v>
                </c:pt>
                <c:pt idx="825">
                  <c:v>97.926497003467475</c:v>
                </c:pt>
                <c:pt idx="826">
                  <c:v>98.011559708810751</c:v>
                </c:pt>
                <c:pt idx="827">
                  <c:v>98.096622414154027</c:v>
                </c:pt>
                <c:pt idx="828">
                  <c:v>98.181685119497303</c:v>
                </c:pt>
                <c:pt idx="829">
                  <c:v>98.266747824840579</c:v>
                </c:pt>
                <c:pt idx="830">
                  <c:v>98.351810530183855</c:v>
                </c:pt>
                <c:pt idx="831">
                  <c:v>98.436873235527131</c:v>
                </c:pt>
                <c:pt idx="832">
                  <c:v>98.521935940870407</c:v>
                </c:pt>
                <c:pt idx="833">
                  <c:v>98.606998646213682</c:v>
                </c:pt>
                <c:pt idx="834">
                  <c:v>98.692061351556958</c:v>
                </c:pt>
                <c:pt idx="835">
                  <c:v>98.777124056900234</c:v>
                </c:pt>
                <c:pt idx="836">
                  <c:v>98.86218676224351</c:v>
                </c:pt>
                <c:pt idx="837">
                  <c:v>98.947249467586786</c:v>
                </c:pt>
                <c:pt idx="838">
                  <c:v>99.032312172930062</c:v>
                </c:pt>
                <c:pt idx="839">
                  <c:v>99.117374878273338</c:v>
                </c:pt>
                <c:pt idx="840">
                  <c:v>99.202437583616614</c:v>
                </c:pt>
                <c:pt idx="841">
                  <c:v>99.28750028895989</c:v>
                </c:pt>
                <c:pt idx="842">
                  <c:v>99.372562994303166</c:v>
                </c:pt>
                <c:pt idx="843">
                  <c:v>99.457625699646442</c:v>
                </c:pt>
                <c:pt idx="844">
                  <c:v>99.542688404989718</c:v>
                </c:pt>
                <c:pt idx="845">
                  <c:v>99.627751110332994</c:v>
                </c:pt>
                <c:pt idx="846">
                  <c:v>99.71281381567627</c:v>
                </c:pt>
                <c:pt idx="847">
                  <c:v>99.797876521019546</c:v>
                </c:pt>
                <c:pt idx="848">
                  <c:v>99.882939226362822</c:v>
                </c:pt>
                <c:pt idx="849">
                  <c:v>99.968001931706098</c:v>
                </c:pt>
                <c:pt idx="850">
                  <c:v>100.05306463704937</c:v>
                </c:pt>
                <c:pt idx="851">
                  <c:v>100.13812734239265</c:v>
                </c:pt>
                <c:pt idx="852">
                  <c:v>100.22319004773593</c:v>
                </c:pt>
                <c:pt idx="853">
                  <c:v>100.3082527530792</c:v>
                </c:pt>
                <c:pt idx="854">
                  <c:v>100.39331545842248</c:v>
                </c:pt>
                <c:pt idx="855">
                  <c:v>100.47837816376575</c:v>
                </c:pt>
                <c:pt idx="856">
                  <c:v>100.56344086910903</c:v>
                </c:pt>
                <c:pt idx="857">
                  <c:v>100.64850357445231</c:v>
                </c:pt>
                <c:pt idx="858">
                  <c:v>100.73356627979558</c:v>
                </c:pt>
                <c:pt idx="859">
                  <c:v>100.81862898513886</c:v>
                </c:pt>
                <c:pt idx="860">
                  <c:v>100.90369169048213</c:v>
                </c:pt>
                <c:pt idx="861">
                  <c:v>100.98875439582541</c:v>
                </c:pt>
                <c:pt idx="862">
                  <c:v>101.07381710116869</c:v>
                </c:pt>
                <c:pt idx="863">
                  <c:v>101.15887980651196</c:v>
                </c:pt>
                <c:pt idx="864">
                  <c:v>101.24394251185524</c:v>
                </c:pt>
                <c:pt idx="865">
                  <c:v>101.32900521719851</c:v>
                </c:pt>
                <c:pt idx="866">
                  <c:v>101.41406792254179</c:v>
                </c:pt>
                <c:pt idx="867">
                  <c:v>101.49913062788507</c:v>
                </c:pt>
                <c:pt idx="868">
                  <c:v>101.58419333322834</c:v>
                </c:pt>
                <c:pt idx="869">
                  <c:v>101.66925603857162</c:v>
                </c:pt>
                <c:pt idx="870">
                  <c:v>101.75431874391489</c:v>
                </c:pt>
                <c:pt idx="871">
                  <c:v>101.83938144925817</c:v>
                </c:pt>
                <c:pt idx="872">
                  <c:v>101.92444415460145</c:v>
                </c:pt>
                <c:pt idx="873">
                  <c:v>102.00950685994472</c:v>
                </c:pt>
                <c:pt idx="874">
                  <c:v>102.094569565288</c:v>
                </c:pt>
                <c:pt idx="875">
                  <c:v>102.17963227063127</c:v>
                </c:pt>
                <c:pt idx="876">
                  <c:v>102.26469497597455</c:v>
                </c:pt>
                <c:pt idx="877">
                  <c:v>102.34975768131783</c:v>
                </c:pt>
                <c:pt idx="878">
                  <c:v>102.4348203866611</c:v>
                </c:pt>
                <c:pt idx="879">
                  <c:v>102.51988309200438</c:v>
                </c:pt>
                <c:pt idx="880">
                  <c:v>102.60494579734765</c:v>
                </c:pt>
                <c:pt idx="881">
                  <c:v>102.69000850269093</c:v>
                </c:pt>
                <c:pt idx="882">
                  <c:v>102.77507120803421</c:v>
                </c:pt>
                <c:pt idx="883">
                  <c:v>102.86013391337748</c:v>
                </c:pt>
                <c:pt idx="884">
                  <c:v>102.94519661872076</c:v>
                </c:pt>
                <c:pt idx="885">
                  <c:v>103.03025932406403</c:v>
                </c:pt>
                <c:pt idx="886">
                  <c:v>103.11532202940731</c:v>
                </c:pt>
                <c:pt idx="887">
                  <c:v>103.20038473475059</c:v>
                </c:pt>
                <c:pt idx="888">
                  <c:v>103.28544744009386</c:v>
                </c:pt>
                <c:pt idx="889">
                  <c:v>103.37051014543714</c:v>
                </c:pt>
                <c:pt idx="890">
                  <c:v>103.45557285078041</c:v>
                </c:pt>
                <c:pt idx="891">
                  <c:v>103.54063555612369</c:v>
                </c:pt>
                <c:pt idx="892">
                  <c:v>103.62569826146697</c:v>
                </c:pt>
                <c:pt idx="893">
                  <c:v>103.71076096681024</c:v>
                </c:pt>
                <c:pt idx="894">
                  <c:v>103.79582367215352</c:v>
                </c:pt>
                <c:pt idx="895">
                  <c:v>103.88088637749679</c:v>
                </c:pt>
                <c:pt idx="896">
                  <c:v>103.96594908284007</c:v>
                </c:pt>
                <c:pt idx="897">
                  <c:v>104.05101178818335</c:v>
                </c:pt>
                <c:pt idx="898">
                  <c:v>104.13607449352662</c:v>
                </c:pt>
                <c:pt idx="899">
                  <c:v>104.2211371988699</c:v>
                </c:pt>
                <c:pt idx="900">
                  <c:v>104.30619990421317</c:v>
                </c:pt>
                <c:pt idx="901">
                  <c:v>104.39126260955645</c:v>
                </c:pt>
                <c:pt idx="902">
                  <c:v>104.47632531489973</c:v>
                </c:pt>
                <c:pt idx="903">
                  <c:v>104.561388020243</c:v>
                </c:pt>
                <c:pt idx="904">
                  <c:v>104.64645072558628</c:v>
                </c:pt>
                <c:pt idx="905">
                  <c:v>104.73151343092955</c:v>
                </c:pt>
                <c:pt idx="906">
                  <c:v>104.81657613627283</c:v>
                </c:pt>
                <c:pt idx="907">
                  <c:v>104.9016388416161</c:v>
                </c:pt>
                <c:pt idx="908">
                  <c:v>104.98670154695938</c:v>
                </c:pt>
                <c:pt idx="909">
                  <c:v>105.07176425230266</c:v>
                </c:pt>
                <c:pt idx="910">
                  <c:v>105.15682695764593</c:v>
                </c:pt>
                <c:pt idx="911">
                  <c:v>105.24188966298921</c:v>
                </c:pt>
                <c:pt idx="912">
                  <c:v>105.32695236833248</c:v>
                </c:pt>
                <c:pt idx="913">
                  <c:v>105.41201507367576</c:v>
                </c:pt>
                <c:pt idx="914">
                  <c:v>105.49707777901904</c:v>
                </c:pt>
                <c:pt idx="915">
                  <c:v>105.58214048436231</c:v>
                </c:pt>
                <c:pt idx="916">
                  <c:v>105.66720318970559</c:v>
                </c:pt>
                <c:pt idx="917">
                  <c:v>105.75226589504886</c:v>
                </c:pt>
                <c:pt idx="918">
                  <c:v>105.83732860039214</c:v>
                </c:pt>
                <c:pt idx="919">
                  <c:v>105.92239130573542</c:v>
                </c:pt>
                <c:pt idx="920">
                  <c:v>106.00745401107869</c:v>
                </c:pt>
                <c:pt idx="921">
                  <c:v>106.09251671642197</c:v>
                </c:pt>
                <c:pt idx="922">
                  <c:v>106.17757942176524</c:v>
                </c:pt>
                <c:pt idx="923">
                  <c:v>106.26264212710852</c:v>
                </c:pt>
                <c:pt idx="924">
                  <c:v>106.3477048324518</c:v>
                </c:pt>
                <c:pt idx="925">
                  <c:v>106.43276753779507</c:v>
                </c:pt>
                <c:pt idx="926">
                  <c:v>106.51783024313835</c:v>
                </c:pt>
                <c:pt idx="927">
                  <c:v>106.60289294848162</c:v>
                </c:pt>
                <c:pt idx="928">
                  <c:v>106.6879556538249</c:v>
                </c:pt>
                <c:pt idx="929">
                  <c:v>106.77301835916818</c:v>
                </c:pt>
                <c:pt idx="930">
                  <c:v>106.85808106451145</c:v>
                </c:pt>
                <c:pt idx="931">
                  <c:v>106.94314376985473</c:v>
                </c:pt>
                <c:pt idx="932">
                  <c:v>107.028206475198</c:v>
                </c:pt>
                <c:pt idx="933">
                  <c:v>107.11326918054128</c:v>
                </c:pt>
                <c:pt idx="934">
                  <c:v>107.19833188588456</c:v>
                </c:pt>
                <c:pt idx="935">
                  <c:v>107.28339459122783</c:v>
                </c:pt>
                <c:pt idx="936">
                  <c:v>107.36845729657111</c:v>
                </c:pt>
                <c:pt idx="937">
                  <c:v>107.45352000191438</c:v>
                </c:pt>
                <c:pt idx="938">
                  <c:v>107.53858270725766</c:v>
                </c:pt>
                <c:pt idx="939">
                  <c:v>107.62364541260094</c:v>
                </c:pt>
                <c:pt idx="940">
                  <c:v>107.70870811794421</c:v>
                </c:pt>
                <c:pt idx="941">
                  <c:v>107.79377082328749</c:v>
                </c:pt>
                <c:pt idx="942">
                  <c:v>107.87883352863076</c:v>
                </c:pt>
                <c:pt idx="943">
                  <c:v>107.96389623397404</c:v>
                </c:pt>
                <c:pt idx="944">
                  <c:v>108.04895893931732</c:v>
                </c:pt>
                <c:pt idx="945">
                  <c:v>108.13402164466059</c:v>
                </c:pt>
                <c:pt idx="946">
                  <c:v>108.21908435000387</c:v>
                </c:pt>
                <c:pt idx="947">
                  <c:v>108.30414705534714</c:v>
                </c:pt>
                <c:pt idx="948">
                  <c:v>108.38920976069042</c:v>
                </c:pt>
                <c:pt idx="949">
                  <c:v>108.4742724660337</c:v>
                </c:pt>
                <c:pt idx="950">
                  <c:v>108.55933517137697</c:v>
                </c:pt>
                <c:pt idx="951">
                  <c:v>108.64439787672025</c:v>
                </c:pt>
                <c:pt idx="952">
                  <c:v>108.72946058206352</c:v>
                </c:pt>
                <c:pt idx="953">
                  <c:v>108.8145232874068</c:v>
                </c:pt>
                <c:pt idx="954">
                  <c:v>108.89958599275008</c:v>
                </c:pt>
                <c:pt idx="955">
                  <c:v>108.98464869809335</c:v>
                </c:pt>
                <c:pt idx="956">
                  <c:v>109.07056594473674</c:v>
                </c:pt>
                <c:pt idx="957">
                  <c:v>109.15736232847486</c:v>
                </c:pt>
                <c:pt idx="958">
                  <c:v>109.24506366362561</c:v>
                </c:pt>
                <c:pt idx="959">
                  <c:v>109.33369706943139</c:v>
                </c:pt>
                <c:pt idx="960">
                  <c:v>109.42329106450539</c:v>
                </c:pt>
                <c:pt idx="961">
                  <c:v>109.5138756702583</c:v>
                </c:pt>
                <c:pt idx="962">
                  <c:v>109.60548252437202</c:v>
                </c:pt>
                <c:pt idx="963">
                  <c:v>109.69814500553971</c:v>
                </c:pt>
                <c:pt idx="964">
                  <c:v>109.79189837087094</c:v>
                </c:pt>
                <c:pt idx="965">
                  <c:v>109.88677990757003</c:v>
                </c:pt>
                <c:pt idx="966">
                  <c:v>109.98282910074342</c:v>
                </c:pt>
                <c:pt idx="967">
                  <c:v>110.08008781948341</c:v>
                </c:pt>
                <c:pt idx="968">
                  <c:v>110.17860052372248</c:v>
                </c:pt>
                <c:pt idx="969">
                  <c:v>110.27841449476442</c:v>
                </c:pt>
                <c:pt idx="970">
                  <c:v>110.37880099930331</c:v>
                </c:pt>
                <c:pt idx="971">
                  <c:v>110.47976889566203</c:v>
                </c:pt>
                <c:pt idx="972">
                  <c:v>110.58132727806134</c:v>
                </c:pt>
                <c:pt idx="973">
                  <c:v>110.68348548554303</c:v>
                </c:pt>
                <c:pt idx="974">
                  <c:v>110.78625311133247</c:v>
                </c:pt>
                <c:pt idx="975">
                  <c:v>110.889640012667</c:v>
                </c:pt>
                <c:pt idx="976">
                  <c:v>110.99365632111898</c:v>
                </c:pt>
                <c:pt idx="977">
                  <c:v>111.09831245344434</c:v>
                </c:pt>
                <c:pt idx="978">
                  <c:v>111.20361912298956</c:v>
                </c:pt>
                <c:pt idx="979">
                  <c:v>111.30958735169284</c:v>
                </c:pt>
                <c:pt idx="980">
                  <c:v>111.41622848271747</c:v>
                </c:pt>
                <c:pt idx="981">
                  <c:v>111.52355419375893</c:v>
                </c:pt>
                <c:pt idx="982">
                  <c:v>111.63157651106994</c:v>
                </c:pt>
                <c:pt idx="983">
                  <c:v>111.74030782425154</c:v>
                </c:pt>
                <c:pt idx="984">
                  <c:v>111.84976090186193</c:v>
                </c:pt>
                <c:pt idx="985">
                  <c:v>111.95994890789898</c:v>
                </c:pt>
                <c:pt idx="986">
                  <c:v>112.07088541921713</c:v>
                </c:pt>
                <c:pt idx="987">
                  <c:v>112.18258444394421</c:v>
                </c:pt>
                <c:pt idx="988">
                  <c:v>112.29506044096908</c:v>
                </c:pt>
                <c:pt idx="989">
                  <c:v>112.40832834057764</c:v>
                </c:pt>
                <c:pt idx="990">
                  <c:v>112.52240356632059</c:v>
                </c:pt>
                <c:pt idx="991">
                  <c:v>112.63730205820444</c:v>
                </c:pt>
                <c:pt idx="992">
                  <c:v>112.75304029730475</c:v>
                </c:pt>
                <c:pt idx="993">
                  <c:v>112.86963533190988</c:v>
                </c:pt>
                <c:pt idx="994">
                  <c:v>112.98710480531314</c:v>
                </c:pt>
                <c:pt idx="995">
                  <c:v>113.10546698538235</c:v>
                </c:pt>
                <c:pt idx="996">
                  <c:v>113.22474079604771</c:v>
                </c:pt>
                <c:pt idx="997">
                  <c:v>113.3449458508624</c:v>
                </c:pt>
                <c:pt idx="998">
                  <c:v>113.46610248880523</c:v>
                </c:pt>
                <c:pt idx="999">
                  <c:v>113.58823181251128</c:v>
                </c:pt>
                <c:pt idx="1000">
                  <c:v>113.71135572913484</c:v>
                </c:pt>
                <c:pt idx="1001">
                  <c:v>113.83549699406979</c:v>
                </c:pt>
                <c:pt idx="1002">
                  <c:v>113.96067925777561</c:v>
                </c:pt>
                <c:pt idx="1003">
                  <c:v>114.08692711598299</c:v>
                </c:pt>
                <c:pt idx="1004">
                  <c:v>114.21426616358212</c:v>
                </c:pt>
                <c:pt idx="1005">
                  <c:v>114.34272305252966</c:v>
                </c:pt>
                <c:pt idx="1006">
                  <c:v>114.47232555414665</c:v>
                </c:pt>
                <c:pt idx="1007">
                  <c:v>114.60310262622166</c:v>
                </c:pt>
                <c:pt idx="1008">
                  <c:v>114.73508448538028</c:v>
                </c:pt>
                <c:pt idx="1009">
                  <c:v>114.86830268523514</c:v>
                </c:pt>
                <c:pt idx="1010">
                  <c:v>115.00279020089113</c:v>
                </c:pt>
                <c:pt idx="1011">
                  <c:v>115.13858152044962</c:v>
                </c:pt>
                <c:pt idx="1012">
                  <c:v>115.27571274423343</c:v>
                </c:pt>
                <c:pt idx="1013">
                  <c:v>115.41422169254437</c:v>
                </c:pt>
                <c:pt idx="1014">
                  <c:v>115.55414802286793</c:v>
                </c:pt>
                <c:pt idx="1015">
                  <c:v>115.69553335755788</c:v>
                </c:pt>
                <c:pt idx="1016">
                  <c:v>115.83842142316954</c:v>
                </c:pt>
                <c:pt idx="1017">
                  <c:v>115.98285820276821</c:v>
                </c:pt>
                <c:pt idx="1018">
                  <c:v>116.12889210272097</c:v>
                </c:pt>
                <c:pt idx="1019">
                  <c:v>116.27657413569204</c:v>
                </c:pt>
                <c:pt idx="1020">
                  <c:v>116.42595812180907</c:v>
                </c:pt>
                <c:pt idx="1021">
                  <c:v>116.57710091025565</c:v>
                </c:pt>
                <c:pt idx="1022">
                  <c:v>116.73006262388468</c:v>
                </c:pt>
                <c:pt idx="1023">
                  <c:v>116.88490692984543</c:v>
                </c:pt>
                <c:pt idx="1024">
                  <c:v>117.04170133968846</c:v>
                </c:pt>
                <c:pt idx="1025">
                  <c:v>117.2005175429713</c:v>
                </c:pt>
                <c:pt idx="1026">
                  <c:v>117.36143177905323</c:v>
                </c:pt>
                <c:pt idx="1027">
                  <c:v>117.52452525256338</c:v>
                </c:pt>
                <c:pt idx="1028">
                  <c:v>117.68988459898198</c:v>
                </c:pt>
                <c:pt idx="1029">
                  <c:v>117.85760240792854</c:v>
                </c:pt>
                <c:pt idx="1030">
                  <c:v>118.02777781314863</c:v>
                </c:pt>
                <c:pt idx="1031">
                  <c:v>118.20051715989594</c:v>
                </c:pt>
                <c:pt idx="1032">
                  <c:v>118.37593476249442</c:v>
                </c:pt>
                <c:pt idx="1033">
                  <c:v>118.55415376743946</c:v>
                </c:pt>
                <c:pt idx="1034">
                  <c:v>118.73530714058698</c:v>
                </c:pt>
                <c:pt idx="1035">
                  <c:v>118.91953880096101</c:v>
                </c:pt>
                <c:pt idx="1036">
                  <c:v>119.10700492870974</c:v>
                </c:pt>
                <c:pt idx="1037">
                  <c:v>119.29787548106702</c:v>
                </c:pt>
                <c:pt idx="1038">
                  <c:v>119.49233595824107</c:v>
                </c:pt>
                <c:pt idx="1039">
                  <c:v>119.69058947151917</c:v>
                </c:pt>
                <c:pt idx="1040">
                  <c:v>119.89285917931953</c:v>
                </c:pt>
                <c:pt idx="1041">
                  <c:v>120.09939117451518</c:v>
                </c:pt>
                <c:pt idx="1042">
                  <c:v>120.31045792961804</c:v>
                </c:pt>
                <c:pt idx="1043">
                  <c:v>120.52636243750382</c:v>
                </c:pt>
                <c:pt idx="1044">
                  <c:v>120.74744322741172</c:v>
                </c:pt>
                <c:pt idx="1045">
                  <c:v>120.96570670032885</c:v>
                </c:pt>
                <c:pt idx="1046">
                  <c:v>121.18126290947515</c:v>
                </c:pt>
                <c:pt idx="1047">
                  <c:v>121.38486480953986</c:v>
                </c:pt>
                <c:pt idx="1048">
                  <c:v>121.57832121311199</c:v>
                </c:pt>
                <c:pt idx="1049">
                  <c:v>121.7630272206685</c:v>
                </c:pt>
                <c:pt idx="1050">
                  <c:v>121.94008559458894</c:v>
                </c:pt>
                <c:pt idx="1051">
                  <c:v>122.11038588479137</c:v>
                </c:pt>
                <c:pt idx="1052">
                  <c:v>122.27465799238402</c:v>
                </c:pt>
                <c:pt idx="1053">
                  <c:v>122.433509589666</c:v>
                </c:pt>
                <c:pt idx="1054">
                  <c:v>122.58745297062946</c:v>
                </c:pt>
                <c:pt idx="1055">
                  <c:v>122.73692476561651</c:v>
                </c:pt>
                <c:pt idx="1056">
                  <c:v>122.88230070889806</c:v>
                </c:pt>
                <c:pt idx="1057">
                  <c:v>123.02390689636687</c:v>
                </c:pt>
                <c:pt idx="1058">
                  <c:v>123.16202850182302</c:v>
                </c:pt>
                <c:pt idx="1059">
                  <c:v>123.29691661958134</c:v>
                </c:pt>
                <c:pt idx="1060">
                  <c:v>123.42879370323676</c:v>
                </c:pt>
                <c:pt idx="1061">
                  <c:v>123.55785793725497</c:v>
                </c:pt>
                <c:pt idx="1062">
                  <c:v>123.68428678662077</c:v>
                </c:pt>
                <c:pt idx="1063">
                  <c:v>123.80823990584723</c:v>
                </c:pt>
                <c:pt idx="1064">
                  <c:v>123.92986154320718</c:v>
                </c:pt>
                <c:pt idx="1065">
                  <c:v>124.04928254326224</c:v>
                </c:pt>
                <c:pt idx="1066">
                  <c:v>124.16662202677986</c:v>
                </c:pt>
                <c:pt idx="1067">
                  <c:v>124.28198880936208</c:v>
                </c:pt>
                <c:pt idx="1068">
                  <c:v>124.39548260679383</c:v>
                </c:pt>
                <c:pt idx="1069">
                  <c:v>124.50719506503152</c:v>
                </c:pt>
                <c:pt idx="1070">
                  <c:v>124.61721064503391</c:v>
                </c:pt>
                <c:pt idx="1071">
                  <c:v>124.72560738667717</c:v>
                </c:pt>
                <c:pt idx="1072">
                  <c:v>124.83245757135236</c:v>
                </c:pt>
                <c:pt idx="1073">
                  <c:v>124.93782829919708</c:v>
                </c:pt>
                <c:pt idx="1074">
                  <c:v>125.0417819940277</c:v>
                </c:pt>
                <c:pt idx="1075">
                  <c:v>125.14437684673928</c:v>
                </c:pt>
                <c:pt idx="1076">
                  <c:v>125.24566720609486</c:v>
                </c:pt>
                <c:pt idx="1077">
                  <c:v>125.34570392433696</c:v>
                </c:pt>
                <c:pt idx="1078">
                  <c:v>125.44453466384365</c:v>
                </c:pt>
                <c:pt idx="1079">
                  <c:v>125.54220417006417</c:v>
                </c:pt>
                <c:pt idx="1080">
                  <c:v>125.63875451515686</c:v>
                </c:pt>
                <c:pt idx="1081">
                  <c:v>125.73422531608338</c:v>
                </c:pt>
                <c:pt idx="1082">
                  <c:v>125.82865393035698</c:v>
                </c:pt>
                <c:pt idx="1083">
                  <c:v>125.92207563218064</c:v>
                </c:pt>
                <c:pt idx="1084">
                  <c:v>126.01452377132333</c:v>
                </c:pt>
                <c:pt idx="1085">
                  <c:v>126.10602991675765</c:v>
                </c:pt>
                <c:pt idx="1086">
                  <c:v>126.19662398680757</c:v>
                </c:pt>
                <c:pt idx="1087">
                  <c:v>126.28633436732279</c:v>
                </c:pt>
                <c:pt idx="1088">
                  <c:v>126.37518801919877</c:v>
                </c:pt>
                <c:pt idx="1089">
                  <c:v>126.46321057639318</c:v>
                </c:pt>
                <c:pt idx="1090">
                  <c:v>126.55042643544539</c:v>
                </c:pt>
                <c:pt idx="1091">
                  <c:v>126.63685883738214</c:v>
                </c:pt>
                <c:pt idx="1092">
                  <c:v>126.72252994278593</c:v>
                </c:pt>
                <c:pt idx="1093">
                  <c:v>126.80746090071092</c:v>
                </c:pt>
                <c:pt idx="1094">
                  <c:v>126.89167191205144</c:v>
                </c:pt>
                <c:pt idx="1095">
                  <c:v>126.97518228789903</c:v>
                </c:pt>
                <c:pt idx="1096">
                  <c:v>127.05801050336426</c:v>
                </c:pt>
                <c:pt idx="1097">
                  <c:v>127.14017424728624</c:v>
                </c:pt>
                <c:pt idx="1098">
                  <c:v>127.22169046820771</c:v>
                </c:pt>
                <c:pt idx="1099">
                  <c:v>127.30257541695269</c:v>
                </c:pt>
                <c:pt idx="1100">
                  <c:v>127.38284468610848</c:v>
                </c:pt>
                <c:pt idx="1101">
                  <c:v>127.4625132466828</c:v>
                </c:pt>
                <c:pt idx="1102">
                  <c:v>127.54159548217899</c:v>
                </c:pt>
                <c:pt idx="1103">
                  <c:v>127.62010522030815</c:v>
                </c:pt>
                <c:pt idx="1104">
                  <c:v>127.69805576253542</c:v>
                </c:pt>
                <c:pt idx="1105">
                  <c:v>127.77545991163835</c:v>
                </c:pt>
                <c:pt idx="1106">
                  <c:v>127.85232999743845</c:v>
                </c:pt>
                <c:pt idx="1107">
                  <c:v>127.92867790085171</c:v>
                </c:pt>
                <c:pt idx="1108">
                  <c:v>128.00451507639036</c:v>
                </c:pt>
                <c:pt idx="1109">
                  <c:v>128.08027265214793</c:v>
                </c:pt>
                <c:pt idx="1110">
                  <c:v>128.15603022790549</c:v>
                </c:pt>
                <c:pt idx="1111">
                  <c:v>128.23178780366305</c:v>
                </c:pt>
                <c:pt idx="1112">
                  <c:v>128.30754537942062</c:v>
                </c:pt>
                <c:pt idx="1113">
                  <c:v>128.38330295517818</c:v>
                </c:pt>
                <c:pt idx="1114">
                  <c:v>128.45906053093574</c:v>
                </c:pt>
                <c:pt idx="1115">
                  <c:v>128.53481810669331</c:v>
                </c:pt>
                <c:pt idx="1116">
                  <c:v>128.61057568245087</c:v>
                </c:pt>
                <c:pt idx="1117">
                  <c:v>128.68633325820844</c:v>
                </c:pt>
                <c:pt idx="1118">
                  <c:v>128.762090833966</c:v>
                </c:pt>
                <c:pt idx="1119">
                  <c:v>128.83784840972356</c:v>
                </c:pt>
                <c:pt idx="1120">
                  <c:v>128.91360598548113</c:v>
                </c:pt>
                <c:pt idx="1121">
                  <c:v>128.98936356123869</c:v>
                </c:pt>
                <c:pt idx="1122">
                  <c:v>129.06512113699625</c:v>
                </c:pt>
                <c:pt idx="1123">
                  <c:v>129.14087871275382</c:v>
                </c:pt>
                <c:pt idx="1124">
                  <c:v>129.21663628851138</c:v>
                </c:pt>
                <c:pt idx="1125">
                  <c:v>129.29239386426894</c:v>
                </c:pt>
                <c:pt idx="1126">
                  <c:v>129.36815144002651</c:v>
                </c:pt>
                <c:pt idx="1127">
                  <c:v>129.44390901578407</c:v>
                </c:pt>
                <c:pt idx="1128">
                  <c:v>129.51966659154164</c:v>
                </c:pt>
                <c:pt idx="1129">
                  <c:v>129.5954241672992</c:v>
                </c:pt>
                <c:pt idx="1130">
                  <c:v>129.67118174305676</c:v>
                </c:pt>
                <c:pt idx="1131">
                  <c:v>129.74693931881433</c:v>
                </c:pt>
                <c:pt idx="1132">
                  <c:v>129.82269689457189</c:v>
                </c:pt>
                <c:pt idx="1133">
                  <c:v>129.89852304587831</c:v>
                </c:pt>
                <c:pt idx="1134">
                  <c:v>129.97441812867237</c:v>
                </c:pt>
                <c:pt idx="1135">
                  <c:v>130.05038250154766</c:v>
                </c:pt>
                <c:pt idx="1136">
                  <c:v>130.12641652577977</c:v>
                </c:pt>
                <c:pt idx="1137">
                  <c:v>130.20252056535378</c:v>
                </c:pt>
                <c:pt idx="1138">
                  <c:v>130.27869498699206</c:v>
                </c:pt>
                <c:pt idx="1139">
                  <c:v>130.35494016018262</c:v>
                </c:pt>
                <c:pt idx="1140">
                  <c:v>130.43125645720767</c:v>
                </c:pt>
                <c:pt idx="1141">
                  <c:v>130.50764425317257</c:v>
                </c:pt>
                <c:pt idx="1142">
                  <c:v>130.58410392603534</c:v>
                </c:pt>
                <c:pt idx="1143">
                  <c:v>130.6606358566363</c:v>
                </c:pt>
                <c:pt idx="1144">
                  <c:v>130.73724042872831</c:v>
                </c:pt>
                <c:pt idx="1145">
                  <c:v>130.81391802900737</c:v>
                </c:pt>
                <c:pt idx="1146">
                  <c:v>130.89066904714352</c:v>
                </c:pt>
                <c:pt idx="1147">
                  <c:v>130.96749387581235</c:v>
                </c:pt>
                <c:pt idx="1148">
                  <c:v>131.0443929107268</c:v>
                </c:pt>
                <c:pt idx="1149">
                  <c:v>131.12136655066939</c:v>
                </c:pt>
                <c:pt idx="1150">
                  <c:v>131.19841519752501</c:v>
                </c:pt>
                <c:pt idx="1151">
                  <c:v>131.275539256314</c:v>
                </c:pt>
                <c:pt idx="1152">
                  <c:v>131.35273913522582</c:v>
                </c:pt>
                <c:pt idx="1153">
                  <c:v>131.43001524565307</c:v>
                </c:pt>
                <c:pt idx="1154">
                  <c:v>131.50736800222609</c:v>
                </c:pt>
                <c:pt idx="1155">
                  <c:v>131.58479782284795</c:v>
                </c:pt>
                <c:pt idx="1156">
                  <c:v>131.66230512872997</c:v>
                </c:pt>
                <c:pt idx="1157">
                  <c:v>131.73989034442775</c:v>
                </c:pt>
                <c:pt idx="1158">
                  <c:v>131.81755389787762</c:v>
                </c:pt>
                <c:pt idx="1159">
                  <c:v>131.89529622043372</c:v>
                </c:pt>
                <c:pt idx="1160">
                  <c:v>131.97311774690553</c:v>
                </c:pt>
                <c:pt idx="1161">
                  <c:v>132.0510189155959</c:v>
                </c:pt>
                <c:pt idx="1162">
                  <c:v>132.12900016833973</c:v>
                </c:pt>
                <c:pt idx="1163">
                  <c:v>132.20706195054308</c:v>
                </c:pt>
                <c:pt idx="1164">
                  <c:v>132.28520471122286</c:v>
                </c:pt>
                <c:pt idx="1165">
                  <c:v>132.36342890304718</c:v>
                </c:pt>
                <c:pt idx="1166">
                  <c:v>132.4417349823762</c:v>
                </c:pt>
                <c:pt idx="1167">
                  <c:v>132.52012340930355</c:v>
                </c:pt>
                <c:pt idx="1168">
                  <c:v>132.59859464769838</c:v>
                </c:pt>
                <c:pt idx="1169">
                  <c:v>132.67714916524801</c:v>
                </c:pt>
                <c:pt idx="1170">
                  <c:v>132.75578743350124</c:v>
                </c:pt>
                <c:pt idx="1171">
                  <c:v>132.83450992791222</c:v>
                </c:pt>
                <c:pt idx="1172">
                  <c:v>132.91331712788502</c:v>
                </c:pt>
                <c:pt idx="1173">
                  <c:v>132.9922095168188</c:v>
                </c:pt>
                <c:pt idx="1174">
                  <c:v>133.0711875821537</c:v>
                </c:pt>
                <c:pt idx="1175">
                  <c:v>133.15025181541733</c:v>
                </c:pt>
                <c:pt idx="1176">
                  <c:v>133.22940271227208</c:v>
                </c:pt>
                <c:pt idx="1177">
                  <c:v>133.30864077256297</c:v>
                </c:pt>
                <c:pt idx="1178">
                  <c:v>133.38796650036636</c:v>
                </c:pt>
                <c:pt idx="1179">
                  <c:v>133.46738040403929</c:v>
                </c:pt>
                <c:pt idx="1180">
                  <c:v>133.54688299626955</c:v>
                </c:pt>
                <c:pt idx="1181">
                  <c:v>133.62647479412658</c:v>
                </c:pt>
                <c:pt idx="1182">
                  <c:v>133.70615631911315</c:v>
                </c:pt>
                <c:pt idx="1183">
                  <c:v>133.78592809721769</c:v>
                </c:pt>
                <c:pt idx="1184">
                  <c:v>133.86579065896757</c:v>
                </c:pt>
                <c:pt idx="1185">
                  <c:v>133.94574453948303</c:v>
                </c:pt>
                <c:pt idx="1186">
                  <c:v>134.02579027853213</c:v>
                </c:pt>
                <c:pt idx="1187">
                  <c:v>134.10592842058639</c:v>
                </c:pt>
                <c:pt idx="1188">
                  <c:v>134.18615951487735</c:v>
                </c:pt>
                <c:pt idx="1189">
                  <c:v>134.26648411545392</c:v>
                </c:pt>
                <c:pt idx="1190">
                  <c:v>134.34690278124086</c:v>
                </c:pt>
                <c:pt idx="1191">
                  <c:v>134.42741607609778</c:v>
                </c:pt>
                <c:pt idx="1192">
                  <c:v>134.50802456887948</c:v>
                </c:pt>
                <c:pt idx="1193">
                  <c:v>134.58872883349687</c:v>
                </c:pt>
                <c:pt idx="1194">
                  <c:v>134.66952944897918</c:v>
                </c:pt>
                <c:pt idx="1195">
                  <c:v>134.75042699953681</c:v>
                </c:pt>
                <c:pt idx="1196">
                  <c:v>134.83142207462549</c:v>
                </c:pt>
                <c:pt idx="1197">
                  <c:v>134.91251526901127</c:v>
                </c:pt>
                <c:pt idx="1198">
                  <c:v>134.99370718283652</c:v>
                </c:pt>
                <c:pt idx="1199">
                  <c:v>135.07499842168721</c:v>
                </c:pt>
                <c:pt idx="1200">
                  <c:v>135.156389596661</c:v>
                </c:pt>
                <c:pt idx="1201">
                  <c:v>135.23788132443659</c:v>
                </c:pt>
                <c:pt idx="1202">
                  <c:v>135.31947422734416</c:v>
                </c:pt>
                <c:pt idx="1203">
                  <c:v>135.40116893343691</c:v>
                </c:pt>
                <c:pt idx="1204">
                  <c:v>135.4829660765638</c:v>
                </c:pt>
                <c:pt idx="1205">
                  <c:v>135.56486629644348</c:v>
                </c:pt>
                <c:pt idx="1206">
                  <c:v>135.6468702387395</c:v>
                </c:pt>
                <c:pt idx="1207">
                  <c:v>135.72897855513654</c:v>
                </c:pt>
                <c:pt idx="1208">
                  <c:v>135.81119190341815</c:v>
                </c:pt>
                <c:pt idx="1209">
                  <c:v>135.89351094754568</c:v>
                </c:pt>
                <c:pt idx="1210">
                  <c:v>135.97593635773842</c:v>
                </c:pt>
                <c:pt idx="1211">
                  <c:v>136.05846881055524</c:v>
                </c:pt>
                <c:pt idx="1212">
                  <c:v>136.14110898897758</c:v>
                </c:pt>
                <c:pt idx="1213">
                  <c:v>136.22385758249368</c:v>
                </c:pt>
                <c:pt idx="1214">
                  <c:v>136.30671528718443</c:v>
                </c:pt>
                <c:pt idx="1215">
                  <c:v>136.38968280581057</c:v>
                </c:pt>
                <c:pt idx="1216">
                  <c:v>136.4727608479013</c:v>
                </c:pt>
                <c:pt idx="1217">
                  <c:v>136.55595012984466</c:v>
                </c:pt>
                <c:pt idx="1218">
                  <c:v>136.63925137497915</c:v>
                </c:pt>
                <c:pt idx="1219">
                  <c:v>136.72266531368712</c:v>
                </c:pt>
                <c:pt idx="1220">
                  <c:v>136.80619268348974</c:v>
                </c:pt>
                <c:pt idx="1221">
                  <c:v>136.88983422914356</c:v>
                </c:pt>
                <c:pt idx="1222">
                  <c:v>136.97359070273885</c:v>
                </c:pt>
                <c:pt idx="1223">
                  <c:v>137.05746286379951</c:v>
                </c:pt>
                <c:pt idx="1224">
                  <c:v>137.1414514793849</c:v>
                </c:pt>
                <c:pt idx="1225">
                  <c:v>137.22555732419335</c:v>
                </c:pt>
                <c:pt idx="1226">
                  <c:v>137.3097811806675</c:v>
                </c:pt>
                <c:pt idx="1227">
                  <c:v>137.39412383910164</c:v>
                </c:pt>
                <c:pt idx="1228">
                  <c:v>137.47858609775071</c:v>
                </c:pt>
                <c:pt idx="1229">
                  <c:v>137.56316876294156</c:v>
                </c:pt>
                <c:pt idx="1230">
                  <c:v>137.64787264918596</c:v>
                </c:pt>
                <c:pt idx="1231">
                  <c:v>137.73269857929574</c:v>
                </c:pt>
                <c:pt idx="1232">
                  <c:v>137.81764738450008</c:v>
                </c:pt>
                <c:pt idx="1233">
                  <c:v>137.90271990456478</c:v>
                </c:pt>
                <c:pt idx="1234">
                  <c:v>137.98791698791379</c:v>
                </c:pt>
                <c:pt idx="1235">
                  <c:v>138.07323949175307</c:v>
                </c:pt>
                <c:pt idx="1236">
                  <c:v>138.15868828219647</c:v>
                </c:pt>
                <c:pt idx="1237">
                  <c:v>138.24426423439422</c:v>
                </c:pt>
                <c:pt idx="1238">
                  <c:v>138.32996823266362</c:v>
                </c:pt>
                <c:pt idx="1239">
                  <c:v>138.41580117062213</c:v>
                </c:pt>
                <c:pt idx="1240">
                  <c:v>138.50176395132323</c:v>
                </c:pt>
                <c:pt idx="1241">
                  <c:v>138.58785748739439</c:v>
                </c:pt>
                <c:pt idx="1242">
                  <c:v>138.67408270117807</c:v>
                </c:pt>
                <c:pt idx="1243">
                  <c:v>138.76044052487509</c:v>
                </c:pt>
                <c:pt idx="1244">
                  <c:v>138.84693190069092</c:v>
                </c:pt>
                <c:pt idx="1245">
                  <c:v>138.93355778098456</c:v>
                </c:pt>
                <c:pt idx="1246">
                  <c:v>139.02031912842054</c:v>
                </c:pt>
                <c:pt idx="1247">
                  <c:v>139.10721691612358</c:v>
                </c:pt>
                <c:pt idx="1248">
                  <c:v>139.19425212783636</c:v>
                </c:pt>
                <c:pt idx="1249">
                  <c:v>139.28142575808047</c:v>
                </c:pt>
                <c:pt idx="1250">
                  <c:v>139.3687388123202</c:v>
                </c:pt>
                <c:pt idx="1251">
                  <c:v>139.45619230712984</c:v>
                </c:pt>
                <c:pt idx="1252">
                  <c:v>139.54378727036413</c:v>
                </c:pt>
                <c:pt idx="1253">
                  <c:v>139.63152474133204</c:v>
                </c:pt>
                <c:pt idx="1254">
                  <c:v>139.71940577097411</c:v>
                </c:pt>
                <c:pt idx="1255">
                  <c:v>139.80743142204315</c:v>
                </c:pt>
                <c:pt idx="1256">
                  <c:v>139.89560276928884</c:v>
                </c:pt>
                <c:pt idx="1257">
                  <c:v>139.98392089964574</c:v>
                </c:pt>
                <c:pt idx="1258">
                  <c:v>140.07238691242523</c:v>
                </c:pt>
                <c:pt idx="1259">
                  <c:v>140.16100191951139</c:v>
                </c:pt>
                <c:pt idx="1260">
                  <c:v>140.24976704556082</c:v>
                </c:pt>
                <c:pt idx="1261">
                  <c:v>140.33868342820648</c:v>
                </c:pt>
                <c:pt idx="1262">
                  <c:v>140.42775221826582</c:v>
                </c:pt>
                <c:pt idx="1263">
                  <c:v>140.51697457995323</c:v>
                </c:pt>
                <c:pt idx="1264">
                  <c:v>140.60635169109673</c:v>
                </c:pt>
                <c:pt idx="1265">
                  <c:v>140.69588474335941</c:v>
                </c:pt>
                <c:pt idx="1266">
                  <c:v>140.78557494246527</c:v>
                </c:pt>
                <c:pt idx="1267">
                  <c:v>140.87542350843003</c:v>
                </c:pt>
                <c:pt idx="1268">
                  <c:v>140.96543167579662</c:v>
                </c:pt>
                <c:pt idx="1269">
                  <c:v>141.05560069387582</c:v>
                </c:pt>
                <c:pt idx="1270">
                  <c:v>141.14593182699193</c:v>
                </c:pt>
                <c:pt idx="1271">
                  <c:v>141.23642635473379</c:v>
                </c:pt>
                <c:pt idx="1272">
                  <c:v>141.32708557221113</c:v>
                </c:pt>
                <c:pt idx="1273">
                  <c:v>141.41791079031648</c:v>
                </c:pt>
                <c:pt idx="1274">
                  <c:v>141.5089033359929</c:v>
                </c:pt>
                <c:pt idx="1275">
                  <c:v>141.60006455250729</c:v>
                </c:pt>
                <c:pt idx="1276">
                  <c:v>141.69139579973</c:v>
                </c:pt>
                <c:pt idx="1277">
                  <c:v>141.78289845442038</c:v>
                </c:pt>
                <c:pt idx="1278">
                  <c:v>141.87457391051873</c:v>
                </c:pt>
                <c:pt idx="1279">
                  <c:v>141.96642357944492</c:v>
                </c:pt>
                <c:pt idx="1280">
                  <c:v>142.05844889040333</c:v>
                </c:pt>
                <c:pt idx="1281">
                  <c:v>142.15065129069498</c:v>
                </c:pt>
                <c:pt idx="1282">
                  <c:v>142.24303224603659</c:v>
                </c:pt>
                <c:pt idx="1283">
                  <c:v>142.33559324088691</c:v>
                </c:pt>
                <c:pt idx="1284">
                  <c:v>142.42833577878039</c:v>
                </c:pt>
                <c:pt idx="1285">
                  <c:v>142.52126138266874</c:v>
                </c:pt>
                <c:pt idx="1286">
                  <c:v>142.61437159527009</c:v>
                </c:pt>
              </c:numCache>
            </c:numRef>
          </c:cat>
          <c:val>
            <c:numRef>
              <c:f>'Lap Simulation'!$S$5:$S$1291</c:f>
              <c:numCache>
                <c:formatCode>General</c:formatCode>
                <c:ptCount val="1287"/>
                <c:pt idx="0">
                  <c:v>0</c:v>
                </c:pt>
                <c:pt idx="1">
                  <c:v>1.140914455700081</c:v>
                </c:pt>
                <c:pt idx="2">
                  <c:v>2.2796769961995622</c:v>
                </c:pt>
                <c:pt idx="3">
                  <c:v>3.4162916802944459</c:v>
                </c:pt>
                <c:pt idx="4">
                  <c:v>4.5507625591253067</c:v>
                </c:pt>
                <c:pt idx="5">
                  <c:v>5.6830936761917368</c:v>
                </c:pt>
                <c:pt idx="6">
                  <c:v>6.8132890673667514</c:v>
                </c:pt>
                <c:pt idx="7">
                  <c:v>7.9413527609111814</c:v>
                </c:pt>
                <c:pt idx="8">
                  <c:v>9.0672887774880184</c:v>
                </c:pt>
                <c:pt idx="9">
                  <c:v>10.191101130176763</c:v>
                </c:pt>
                <c:pt idx="10">
                  <c:v>11.312793824487715</c:v>
                </c:pt>
                <c:pt idx="11">
                  <c:v>12.432370858376244</c:v>
                </c:pt>
                <c:pt idx="12">
                  <c:v>13.54983622225706</c:v>
                </c:pt>
                <c:pt idx="13">
                  <c:v>14.665193899018423</c:v>
                </c:pt>
                <c:pt idx="14">
                  <c:v>15.778447864036337</c:v>
                </c:pt>
                <c:pt idx="15">
                  <c:v>16.88960208518872</c:v>
                </c:pt>
                <c:pt idx="16">
                  <c:v>17.99866052286955</c:v>
                </c:pt>
                <c:pt idx="17">
                  <c:v>19.105627130002986</c:v>
                </c:pt>
                <c:pt idx="18">
                  <c:v>20.210505852057448</c:v>
                </c:pt>
                <c:pt idx="19">
                  <c:v>21.313300627059675</c:v>
                </c:pt>
                <c:pt idx="20">
                  <c:v>22.414015385608764</c:v>
                </c:pt>
                <c:pt idx="21">
                  <c:v>23.512654050890205</c:v>
                </c:pt>
                <c:pt idx="22">
                  <c:v>24.609220538689829</c:v>
                </c:pt>
                <c:pt idx="23">
                  <c:v>25.703718757407774</c:v>
                </c:pt>
                <c:pt idx="24">
                  <c:v>26.796152608072425</c:v>
                </c:pt>
                <c:pt idx="25">
                  <c:v>27.886525984354311</c:v>
                </c:pt>
                <c:pt idx="26">
                  <c:v>28.974842772579986</c:v>
                </c:pt>
                <c:pt idx="27">
                  <c:v>30.061106851745876</c:v>
                </c:pt>
                <c:pt idx="28">
                  <c:v>31.145322093532126</c:v>
                </c:pt>
                <c:pt idx="29">
                  <c:v>32.227492362316347</c:v>
                </c:pt>
                <c:pt idx="30">
                  <c:v>33.307621515187456</c:v>
                </c:pt>
                <c:pt idx="31">
                  <c:v>34.385713401959372</c:v>
                </c:pt>
                <c:pt idx="32">
                  <c:v>35.461771865184765</c:v>
                </c:pt>
                <c:pt idx="33">
                  <c:v>36.535800740168739</c:v>
                </c:pt>
                <c:pt idx="34">
                  <c:v>37.607803854982521</c:v>
                </c:pt>
                <c:pt idx="35">
                  <c:v>38.677785030477068</c:v>
                </c:pt>
                <c:pt idx="36">
                  <c:v>39.745748080296728</c:v>
                </c:pt>
                <c:pt idx="37">
                  <c:v>40.811696810892805</c:v>
                </c:pt>
                <c:pt idx="38">
                  <c:v>41.875635021537128</c:v>
                </c:pt>
                <c:pt idx="39">
                  <c:v>42.937566504335578</c:v>
                </c:pt>
                <c:pt idx="40">
                  <c:v>43.997495044241695</c:v>
                </c:pt>
                <c:pt idx="41">
                  <c:v>45.055424419070036</c:v>
                </c:pt>
                <c:pt idx="42">
                  <c:v>46.11135839950969</c:v>
                </c:pt>
                <c:pt idx="43">
                  <c:v>47.165300749137792</c:v>
                </c:pt>
                <c:pt idx="44">
                  <c:v>48.217255224432805</c:v>
                </c:pt>
                <c:pt idx="45">
                  <c:v>49.267225574788036</c:v>
                </c:pt>
                <c:pt idx="46">
                  <c:v>50.315215542524896</c:v>
                </c:pt>
                <c:pt idx="47">
                  <c:v>51.361228862906316</c:v>
                </c:pt>
                <c:pt idx="48">
                  <c:v>52.405269264150014</c:v>
                </c:pt>
                <c:pt idx="49">
                  <c:v>53.447340467441791</c:v>
                </c:pt>
                <c:pt idx="50">
                  <c:v>54.487446186948802</c:v>
                </c:pt>
                <c:pt idx="51">
                  <c:v>55.525590129832814</c:v>
                </c:pt>
                <c:pt idx="52">
                  <c:v>56.561775996263371</c:v>
                </c:pt>
                <c:pt idx="53">
                  <c:v>57.59600747943103</c:v>
                </c:pt>
                <c:pt idx="54">
                  <c:v>58.628288265560514</c:v>
                </c:pt>
                <c:pt idx="55">
                  <c:v>59.658622033923805</c:v>
                </c:pt>
                <c:pt idx="56">
                  <c:v>60.687012456853275</c:v>
                </c:pt>
                <c:pt idx="57">
                  <c:v>61.713463199754884</c:v>
                </c:pt>
                <c:pt idx="58">
                  <c:v>62.73797792112105</c:v>
                </c:pt>
                <c:pt idx="59">
                  <c:v>63.760560272543856</c:v>
                </c:pt>
                <c:pt idx="60">
                  <c:v>64.78121389872797</c:v>
                </c:pt>
                <c:pt idx="61">
                  <c:v>65.799942437503674</c:v>
                </c:pt>
                <c:pt idx="62">
                  <c:v>66.816749519839831</c:v>
                </c:pt>
                <c:pt idx="63">
                  <c:v>67.831638769856824</c:v>
                </c:pt>
                <c:pt idx="64">
                  <c:v>68.84461380483944</c:v>
                </c:pt>
                <c:pt idx="65">
                  <c:v>69.855678235249783</c:v>
                </c:pt>
                <c:pt idx="66">
                  <c:v>70.864835664740212</c:v>
                </c:pt>
                <c:pt idx="67">
                  <c:v>71.872089690166064</c:v>
                </c:pt>
                <c:pt idx="68">
                  <c:v>72.877443901598525</c:v>
                </c:pt>
                <c:pt idx="69">
                  <c:v>73.880901882337497</c:v>
                </c:pt>
                <c:pt idx="70">
                  <c:v>74.88246720892424</c:v>
                </c:pt>
                <c:pt idx="71">
                  <c:v>75.882143451154207</c:v>
                </c:pt>
                <c:pt idx="72">
                  <c:v>76.879934172089747</c:v>
                </c:pt>
                <c:pt idx="73">
                  <c:v>77.875842928072828</c:v>
                </c:pt>
                <c:pt idx="74">
                  <c:v>78.869873268737649</c:v>
                </c:pt>
                <c:pt idx="75">
                  <c:v>79.862028737023337</c:v>
                </c:pt>
                <c:pt idx="76">
                  <c:v>80.852312869186576</c:v>
                </c:pt>
                <c:pt idx="77">
                  <c:v>81.84072919481423</c:v>
                </c:pt>
                <c:pt idx="78">
                  <c:v>82.827281236835859</c:v>
                </c:pt>
                <c:pt idx="79">
                  <c:v>83.811972511536325</c:v>
                </c:pt>
                <c:pt idx="80">
                  <c:v>84.794806528568287</c:v>
                </c:pt>
                <c:pt idx="81">
                  <c:v>85.77578679096483</c:v>
                </c:pt>
                <c:pt idx="82">
                  <c:v>86.754916795151757</c:v>
                </c:pt>
                <c:pt idx="83">
                  <c:v>87.732200030960158</c:v>
                </c:pt>
                <c:pt idx="84">
                  <c:v>88.707639981638877</c:v>
                </c:pt>
                <c:pt idx="85">
                  <c:v>89.681240123866885</c:v>
                </c:pt>
                <c:pt idx="86">
                  <c:v>90.653003927765667</c:v>
                </c:pt>
                <c:pt idx="87">
                  <c:v>91.622934856911584</c:v>
                </c:pt>
                <c:pt idx="88">
                  <c:v>92.591036368348313</c:v>
                </c:pt>
                <c:pt idx="89">
                  <c:v>93.557311912599005</c:v>
                </c:pt>
                <c:pt idx="90">
                  <c:v>94.521764933678682</c:v>
                </c:pt>
                <c:pt idx="91">
                  <c:v>95.484398869106542</c:v>
                </c:pt>
                <c:pt idx="92">
                  <c:v>96.445217149918122</c:v>
                </c:pt>
                <c:pt idx="93">
                  <c:v>97.404223200677606</c:v>
                </c:pt>
                <c:pt idx="94">
                  <c:v>98.36142043948999</c:v>
                </c:pt>
                <c:pt idx="95">
                  <c:v>99.316812278013231</c:v>
                </c:pt>
                <c:pt idx="96">
                  <c:v>100.27040212147055</c:v>
                </c:pt>
                <c:pt idx="97">
                  <c:v>101.22219336866239</c:v>
                </c:pt>
                <c:pt idx="98">
                  <c:v>102.17218941197858</c:v>
                </c:pt>
                <c:pt idx="99">
                  <c:v>103.12039363741052</c:v>
                </c:pt>
                <c:pt idx="100">
                  <c:v>104.06680942456319</c:v>
                </c:pt>
                <c:pt idx="101">
                  <c:v>105.01144014666708</c:v>
                </c:pt>
                <c:pt idx="102">
                  <c:v>105.95428917059049</c:v>
                </c:pt>
                <c:pt idx="103">
                  <c:v>106.89535985685123</c:v>
                </c:pt>
                <c:pt idx="104">
                  <c:v>107.83465555962877</c:v>
                </c:pt>
                <c:pt idx="105">
                  <c:v>108.77217962677618</c:v>
                </c:pt>
                <c:pt idx="106">
                  <c:v>109.707935399832</c:v>
                </c:pt>
                <c:pt idx="107">
                  <c:v>110.64192621403217</c:v>
                </c:pt>
                <c:pt idx="108">
                  <c:v>111.17001178799997</c:v>
                </c:pt>
                <c:pt idx="109">
                  <c:v>111.17001178799997</c:v>
                </c:pt>
                <c:pt idx="110">
                  <c:v>111.17001178799997</c:v>
                </c:pt>
                <c:pt idx="111">
                  <c:v>111.17001178799997</c:v>
                </c:pt>
                <c:pt idx="112">
                  <c:v>111.17001178799997</c:v>
                </c:pt>
                <c:pt idx="113">
                  <c:v>111.17001178799997</c:v>
                </c:pt>
                <c:pt idx="114">
                  <c:v>111.17001178799997</c:v>
                </c:pt>
                <c:pt idx="115">
                  <c:v>111.17001178799997</c:v>
                </c:pt>
                <c:pt idx="116">
                  <c:v>111.17001178799997</c:v>
                </c:pt>
                <c:pt idx="117">
                  <c:v>111.17001178799997</c:v>
                </c:pt>
                <c:pt idx="118">
                  <c:v>111.17001178799997</c:v>
                </c:pt>
                <c:pt idx="119">
                  <c:v>111.17001178799997</c:v>
                </c:pt>
                <c:pt idx="120">
                  <c:v>111.17001178799997</c:v>
                </c:pt>
                <c:pt idx="121">
                  <c:v>111.17001178799997</c:v>
                </c:pt>
                <c:pt idx="122">
                  <c:v>111.17001178799997</c:v>
                </c:pt>
                <c:pt idx="123">
                  <c:v>111.17001178799997</c:v>
                </c:pt>
                <c:pt idx="124">
                  <c:v>111.17001178799997</c:v>
                </c:pt>
                <c:pt idx="125">
                  <c:v>111.17001178799997</c:v>
                </c:pt>
                <c:pt idx="126">
                  <c:v>111.17001178799997</c:v>
                </c:pt>
                <c:pt idx="127">
                  <c:v>111.17001178799997</c:v>
                </c:pt>
                <c:pt idx="128">
                  <c:v>111.17001178799997</c:v>
                </c:pt>
                <c:pt idx="129">
                  <c:v>109.95549996140466</c:v>
                </c:pt>
                <c:pt idx="130">
                  <c:v>108.73800057133207</c:v>
                </c:pt>
                <c:pt idx="131">
                  <c:v>107.51750626870965</c:v>
                </c:pt>
                <c:pt idx="132">
                  <c:v>106.29400968638697</c:v>
                </c:pt>
                <c:pt idx="133">
                  <c:v>105.06750343909118</c:v>
                </c:pt>
                <c:pt idx="134">
                  <c:v>103.83798012338255</c:v>
                </c:pt>
                <c:pt idx="135">
                  <c:v>102.60543231760964</c:v>
                </c:pt>
                <c:pt idx="136">
                  <c:v>101.36985258186462</c:v>
                </c:pt>
                <c:pt idx="137">
                  <c:v>100.13123345793835</c:v>
                </c:pt>
                <c:pt idx="138">
                  <c:v>98.889567469275264</c:v>
                </c:pt>
                <c:pt idx="139">
                  <c:v>97.644847120928375</c:v>
                </c:pt>
                <c:pt idx="140">
                  <c:v>96.39706489951385</c:v>
                </c:pt>
                <c:pt idx="141">
                  <c:v>95.146213273165884</c:v>
                </c:pt>
                <c:pt idx="142">
                  <c:v>93.892284691491071</c:v>
                </c:pt>
                <c:pt idx="143">
                  <c:v>92.635271585522872</c:v>
                </c:pt>
                <c:pt idx="144">
                  <c:v>91.375166367675959</c:v>
                </c:pt>
                <c:pt idx="145">
                  <c:v>90.111961431700422</c:v>
                </c:pt>
                <c:pt idx="146">
                  <c:v>88.845649152635772</c:v>
                </c:pt>
                <c:pt idx="147">
                  <c:v>87.576221886764955</c:v>
                </c:pt>
                <c:pt idx="148">
                  <c:v>86.303671971568278</c:v>
                </c:pt>
                <c:pt idx="149">
                  <c:v>85.027991725677083</c:v>
                </c:pt>
                <c:pt idx="150">
                  <c:v>83.749173448827392</c:v>
                </c:pt>
                <c:pt idx="151">
                  <c:v>82.467209421813507</c:v>
                </c:pt>
                <c:pt idx="152">
                  <c:v>81.182091906441229</c:v>
                </c:pt>
                <c:pt idx="153">
                  <c:v>79.893813145481317</c:v>
                </c:pt>
                <c:pt idx="154">
                  <c:v>78.602365362622649</c:v>
                </c:pt>
                <c:pt idx="155">
                  <c:v>77.307740762425212</c:v>
                </c:pt>
                <c:pt idx="156">
                  <c:v>76.009931530273093</c:v>
                </c:pt>
                <c:pt idx="157">
                  <c:v>74.708929832327286</c:v>
                </c:pt>
                <c:pt idx="158">
                  <c:v>73.404727815478395</c:v>
                </c:pt>
                <c:pt idx="159">
                  <c:v>72.097317607299317</c:v>
                </c:pt>
                <c:pt idx="160">
                  <c:v>70.786691315997587</c:v>
                </c:pt>
                <c:pt idx="161">
                  <c:v>69.472841030367846</c:v>
                </c:pt>
                <c:pt idx="162">
                  <c:v>68.155758819744051</c:v>
                </c:pt>
                <c:pt idx="163">
                  <c:v>66.83543673395161</c:v>
                </c:pt>
                <c:pt idx="164">
                  <c:v>65.511866803259338</c:v>
                </c:pt>
                <c:pt idx="165">
                  <c:v>65.511248258118655</c:v>
                </c:pt>
                <c:pt idx="166">
                  <c:v>65.511248258118655</c:v>
                </c:pt>
                <c:pt idx="167">
                  <c:v>65.511248258118655</c:v>
                </c:pt>
                <c:pt idx="168">
                  <c:v>65.511248258118655</c:v>
                </c:pt>
                <c:pt idx="169">
                  <c:v>65.511248258118655</c:v>
                </c:pt>
                <c:pt idx="170">
                  <c:v>65.511248258118655</c:v>
                </c:pt>
                <c:pt idx="171">
                  <c:v>65.511248258118655</c:v>
                </c:pt>
                <c:pt idx="172">
                  <c:v>65.511248258118655</c:v>
                </c:pt>
                <c:pt idx="173">
                  <c:v>65.511248258118655</c:v>
                </c:pt>
                <c:pt idx="174">
                  <c:v>65.511248258118655</c:v>
                </c:pt>
                <c:pt idx="175">
                  <c:v>65.511248258118655</c:v>
                </c:pt>
                <c:pt idx="176">
                  <c:v>65.511248258118655</c:v>
                </c:pt>
                <c:pt idx="177">
                  <c:v>65.511248258118655</c:v>
                </c:pt>
                <c:pt idx="178">
                  <c:v>65.511248258118655</c:v>
                </c:pt>
                <c:pt idx="179">
                  <c:v>65.511248258118655</c:v>
                </c:pt>
                <c:pt idx="180">
                  <c:v>65.511248258118655</c:v>
                </c:pt>
                <c:pt idx="181">
                  <c:v>65.511248258118655</c:v>
                </c:pt>
                <c:pt idx="182">
                  <c:v>65.511248258118655</c:v>
                </c:pt>
                <c:pt idx="183">
                  <c:v>65.511248258118655</c:v>
                </c:pt>
                <c:pt idx="184">
                  <c:v>65.511248258118655</c:v>
                </c:pt>
                <c:pt idx="185">
                  <c:v>65.511248258118655</c:v>
                </c:pt>
                <c:pt idx="186">
                  <c:v>65.511248258118655</c:v>
                </c:pt>
                <c:pt idx="187">
                  <c:v>65.511248258118655</c:v>
                </c:pt>
                <c:pt idx="188">
                  <c:v>65.511248258118655</c:v>
                </c:pt>
                <c:pt idx="189">
                  <c:v>65.511248258118655</c:v>
                </c:pt>
                <c:pt idx="190">
                  <c:v>65.511248258118655</c:v>
                </c:pt>
                <c:pt idx="191">
                  <c:v>65.511248258118655</c:v>
                </c:pt>
                <c:pt idx="192">
                  <c:v>65.511248258118655</c:v>
                </c:pt>
                <c:pt idx="193">
                  <c:v>65.511248258118655</c:v>
                </c:pt>
                <c:pt idx="194">
                  <c:v>65.511248258118655</c:v>
                </c:pt>
                <c:pt idx="195">
                  <c:v>65.511248258118655</c:v>
                </c:pt>
                <c:pt idx="196">
                  <c:v>65.511248258118655</c:v>
                </c:pt>
                <c:pt idx="197">
                  <c:v>65.511248258118655</c:v>
                </c:pt>
                <c:pt idx="198">
                  <c:v>65.511248258118655</c:v>
                </c:pt>
                <c:pt idx="199">
                  <c:v>65.511248258118655</c:v>
                </c:pt>
                <c:pt idx="200">
                  <c:v>65.511248258118655</c:v>
                </c:pt>
                <c:pt idx="201">
                  <c:v>65.511248258118655</c:v>
                </c:pt>
                <c:pt idx="202">
                  <c:v>65.511248258118655</c:v>
                </c:pt>
                <c:pt idx="203">
                  <c:v>65.511248258118655</c:v>
                </c:pt>
                <c:pt idx="204">
                  <c:v>65.511248258118655</c:v>
                </c:pt>
                <c:pt idx="205">
                  <c:v>65.511248258118655</c:v>
                </c:pt>
                <c:pt idx="206">
                  <c:v>65.511248258118655</c:v>
                </c:pt>
                <c:pt idx="207">
                  <c:v>65.511248258118655</c:v>
                </c:pt>
                <c:pt idx="208">
                  <c:v>65.511248258118655</c:v>
                </c:pt>
                <c:pt idx="209">
                  <c:v>65.511248258118655</c:v>
                </c:pt>
                <c:pt idx="210">
                  <c:v>65.511248258118655</c:v>
                </c:pt>
                <c:pt idx="211">
                  <c:v>65.511248258118655</c:v>
                </c:pt>
                <c:pt idx="212">
                  <c:v>66.528599855768704</c:v>
                </c:pt>
                <c:pt idx="213">
                  <c:v>67.544032594071822</c:v>
                </c:pt>
                <c:pt idx="214">
                  <c:v>68.557550092249954</c:v>
                </c:pt>
                <c:pt idx="215">
                  <c:v>69.569155962698702</c:v>
                </c:pt>
                <c:pt idx="216">
                  <c:v>70.578853811000144</c:v>
                </c:pt>
                <c:pt idx="217">
                  <c:v>71.5866472359358</c:v>
                </c:pt>
                <c:pt idx="218">
                  <c:v>72.592539829499458</c:v>
                </c:pt>
                <c:pt idx="219">
                  <c:v>73.596535176909867</c:v>
                </c:pt>
                <c:pt idx="220">
                  <c:v>74.5986368566236</c:v>
                </c:pt>
                <c:pt idx="221">
                  <c:v>75.598848440347822</c:v>
                </c:pt>
                <c:pt idx="222">
                  <c:v>76.597173493052921</c:v>
                </c:pt>
                <c:pt idx="223">
                  <c:v>77.593615572985314</c:v>
                </c:pt>
                <c:pt idx="224">
                  <c:v>78.588178231680104</c:v>
                </c:pt>
                <c:pt idx="225">
                  <c:v>79.580865013973735</c:v>
                </c:pt>
                <c:pt idx="226">
                  <c:v>80.571679458016618</c:v>
                </c:pt>
                <c:pt idx="227">
                  <c:v>81.560625095285715</c:v>
                </c:pt>
                <c:pt idx="228">
                  <c:v>82.547705450597221</c:v>
                </c:pt>
                <c:pt idx="229">
                  <c:v>83.53292404211895</c:v>
                </c:pt>
                <c:pt idx="230">
                  <c:v>84.516284381383116</c:v>
                </c:pt>
                <c:pt idx="231">
                  <c:v>85.497789973298623</c:v>
                </c:pt>
                <c:pt idx="232">
                  <c:v>86.477444316163741</c:v>
                </c:pt>
                <c:pt idx="233">
                  <c:v>87.455250901678397</c:v>
                </c:pt>
                <c:pt idx="234">
                  <c:v>88.431213214956813</c:v>
                </c:pt>
                <c:pt idx="235">
                  <c:v>89.405334734539736</c:v>
                </c:pt>
                <c:pt idx="236">
                  <c:v>90.377618932406918</c:v>
                </c:pt>
                <c:pt idx="237">
                  <c:v>91.34806927398958</c:v>
                </c:pt>
                <c:pt idx="238">
                  <c:v>92.316689218182646</c:v>
                </c:pt>
                <c:pt idx="239">
                  <c:v>93.283482217357076</c:v>
                </c:pt>
                <c:pt idx="240">
                  <c:v>94.248451717372262</c:v>
                </c:pt>
                <c:pt idx="241">
                  <c:v>95.211601157588191</c:v>
                </c:pt>
                <c:pt idx="242">
                  <c:v>96.172933970877807</c:v>
                </c:pt>
                <c:pt idx="243">
                  <c:v>97.132453583639176</c:v>
                </c:pt>
                <c:pt idx="244">
                  <c:v>98.090163415807751</c:v>
                </c:pt>
                <c:pt idx="245">
                  <c:v>99.046066880868509</c:v>
                </c:pt>
                <c:pt idx="246">
                  <c:v>100.00016738586815</c:v>
                </c:pt>
                <c:pt idx="247">
                  <c:v>100.95246833142724</c:v>
                </c:pt>
                <c:pt idx="248">
                  <c:v>101.90297311175235</c:v>
                </c:pt>
                <c:pt idx="249">
                  <c:v>102.85168511464808</c:v>
                </c:pt>
                <c:pt idx="250">
                  <c:v>103.79860772152921</c:v>
                </c:pt>
                <c:pt idx="251">
                  <c:v>104.74374430743273</c:v>
                </c:pt>
                <c:pt idx="252">
                  <c:v>105.68709824102987</c:v>
                </c:pt>
                <c:pt idx="253">
                  <c:v>106.62867288463808</c:v>
                </c:pt>
                <c:pt idx="254">
                  <c:v>107.56847159423303</c:v>
                </c:pt>
                <c:pt idx="255">
                  <c:v>108.50649771946063</c:v>
                </c:pt>
                <c:pt idx="256">
                  <c:v>109.44275460364884</c:v>
                </c:pt>
                <c:pt idx="257">
                  <c:v>110.37724558381973</c:v>
                </c:pt>
                <c:pt idx="258">
                  <c:v>111.17001178799997</c:v>
                </c:pt>
                <c:pt idx="259">
                  <c:v>111.17001178799997</c:v>
                </c:pt>
                <c:pt idx="260">
                  <c:v>111.17001178799997</c:v>
                </c:pt>
                <c:pt idx="261">
                  <c:v>111.17001178799997</c:v>
                </c:pt>
                <c:pt idx="262">
                  <c:v>111.17001178799997</c:v>
                </c:pt>
                <c:pt idx="263">
                  <c:v>111.17001178799997</c:v>
                </c:pt>
                <c:pt idx="264">
                  <c:v>111.17001178799997</c:v>
                </c:pt>
                <c:pt idx="265">
                  <c:v>111.17001178799997</c:v>
                </c:pt>
                <c:pt idx="266">
                  <c:v>111.17001178799997</c:v>
                </c:pt>
                <c:pt idx="267">
                  <c:v>111.17001178799997</c:v>
                </c:pt>
                <c:pt idx="268">
                  <c:v>111.17001178799997</c:v>
                </c:pt>
                <c:pt idx="269">
                  <c:v>111.17001178799997</c:v>
                </c:pt>
                <c:pt idx="270">
                  <c:v>111.17001178799997</c:v>
                </c:pt>
                <c:pt idx="271">
                  <c:v>111.17001178799997</c:v>
                </c:pt>
                <c:pt idx="272">
                  <c:v>109.95549996140466</c:v>
                </c:pt>
                <c:pt idx="273">
                  <c:v>108.73800057133207</c:v>
                </c:pt>
                <c:pt idx="274">
                  <c:v>107.51750626870965</c:v>
                </c:pt>
                <c:pt idx="275">
                  <c:v>106.29400968638697</c:v>
                </c:pt>
                <c:pt idx="276">
                  <c:v>105.06750343909118</c:v>
                </c:pt>
                <c:pt idx="277">
                  <c:v>103.83798012338255</c:v>
                </c:pt>
                <c:pt idx="278">
                  <c:v>102.60543231760964</c:v>
                </c:pt>
                <c:pt idx="279">
                  <c:v>101.36985258186462</c:v>
                </c:pt>
                <c:pt idx="280">
                  <c:v>100.13123345793835</c:v>
                </c:pt>
                <c:pt idx="281">
                  <c:v>98.889567469275264</c:v>
                </c:pt>
                <c:pt idx="282">
                  <c:v>97.644847120928375</c:v>
                </c:pt>
                <c:pt idx="283">
                  <c:v>96.39706489951385</c:v>
                </c:pt>
                <c:pt idx="284">
                  <c:v>95.146213273165884</c:v>
                </c:pt>
                <c:pt idx="285">
                  <c:v>93.892284691491071</c:v>
                </c:pt>
                <c:pt idx="286">
                  <c:v>92.635271585522872</c:v>
                </c:pt>
                <c:pt idx="287">
                  <c:v>91.375166367675959</c:v>
                </c:pt>
                <c:pt idx="288">
                  <c:v>90.111961431700422</c:v>
                </c:pt>
                <c:pt idx="289">
                  <c:v>88.845649152635772</c:v>
                </c:pt>
                <c:pt idx="290">
                  <c:v>87.576221886764955</c:v>
                </c:pt>
                <c:pt idx="291">
                  <c:v>86.303671971568278</c:v>
                </c:pt>
                <c:pt idx="292">
                  <c:v>85.027991725677083</c:v>
                </c:pt>
                <c:pt idx="293">
                  <c:v>83.749173448827392</c:v>
                </c:pt>
                <c:pt idx="294">
                  <c:v>82.467209421813507</c:v>
                </c:pt>
                <c:pt idx="295">
                  <c:v>81.182091906441229</c:v>
                </c:pt>
                <c:pt idx="296">
                  <c:v>79.893813145481317</c:v>
                </c:pt>
                <c:pt idx="297">
                  <c:v>78.602365362622649</c:v>
                </c:pt>
                <c:pt idx="298">
                  <c:v>77.307740762425212</c:v>
                </c:pt>
                <c:pt idx="299">
                  <c:v>76.009931530273093</c:v>
                </c:pt>
                <c:pt idx="300">
                  <c:v>74.708929832327286</c:v>
                </c:pt>
                <c:pt idx="301">
                  <c:v>73.404727815478395</c:v>
                </c:pt>
                <c:pt idx="302">
                  <c:v>72.097317607299317</c:v>
                </c:pt>
                <c:pt idx="303">
                  <c:v>70.786691315997587</c:v>
                </c:pt>
                <c:pt idx="304">
                  <c:v>69.472841030367846</c:v>
                </c:pt>
                <c:pt idx="305">
                  <c:v>68.155758819744051</c:v>
                </c:pt>
                <c:pt idx="306">
                  <c:v>66.83543673395161</c:v>
                </c:pt>
                <c:pt idx="307">
                  <c:v>65.511866803259338</c:v>
                </c:pt>
                <c:pt idx="308">
                  <c:v>64.185041038331519</c:v>
                </c:pt>
                <c:pt idx="309">
                  <c:v>62.854951430179433</c:v>
                </c:pt>
                <c:pt idx="310">
                  <c:v>61.521589950113224</c:v>
                </c:pt>
                <c:pt idx="311">
                  <c:v>60.184948549693338</c:v>
                </c:pt>
                <c:pt idx="312">
                  <c:v>58.845019160681936</c:v>
                </c:pt>
                <c:pt idx="313">
                  <c:v>57.501793694994227</c:v>
                </c:pt>
                <c:pt idx="314">
                  <c:v>56.155264044649655</c:v>
                </c:pt>
                <c:pt idx="315">
                  <c:v>54.805422081722909</c:v>
                </c:pt>
                <c:pt idx="316">
                  <c:v>53.452259658294892</c:v>
                </c:pt>
                <c:pt idx="317">
                  <c:v>52.095768606403553</c:v>
                </c:pt>
                <c:pt idx="318">
                  <c:v>50.735940737994547</c:v>
                </c:pt>
                <c:pt idx="319">
                  <c:v>49.372767844871845</c:v>
                </c:pt>
                <c:pt idx="320">
                  <c:v>50.420558745961628</c:v>
                </c:pt>
                <c:pt idx="321">
                  <c:v>51.466373375161929</c:v>
                </c:pt>
                <c:pt idx="322">
                  <c:v>52.510215459982277</c:v>
                </c:pt>
                <c:pt idx="323">
                  <c:v>53.552088720901644</c:v>
                </c:pt>
                <c:pt idx="324">
                  <c:v>54.59199687138171</c:v>
                </c:pt>
                <c:pt idx="325">
                  <c:v>55.629943617880002</c:v>
                </c:pt>
                <c:pt idx="326">
                  <c:v>56.665932659863266</c:v>
                </c:pt>
                <c:pt idx="327">
                  <c:v>57.699967689820504</c:v>
                </c:pt>
                <c:pt idx="328">
                  <c:v>58.73205239327622</c:v>
                </c:pt>
                <c:pt idx="329">
                  <c:v>59.762190448803537</c:v>
                </c:pt>
                <c:pt idx="330">
                  <c:v>60.790385528037298</c:v>
                </c:pt>
                <c:pt idx="331">
                  <c:v>61.816641295687162</c:v>
                </c:pt>
                <c:pt idx="332">
                  <c:v>62.840961409550623</c:v>
                </c:pt>
                <c:pt idx="333">
                  <c:v>63.863349520526157</c:v>
                </c:pt>
                <c:pt idx="334">
                  <c:v>64.88380927262611</c:v>
                </c:pt>
                <c:pt idx="335">
                  <c:v>65.902344302989775</c:v>
                </c:pt>
                <c:pt idx="336">
                  <c:v>66.918958241896291</c:v>
                </c:pt>
                <c:pt idx="337">
                  <c:v>67.933654712777624</c:v>
                </c:pt>
                <c:pt idx="338">
                  <c:v>68.946437332231483</c:v>
                </c:pt>
                <c:pt idx="339">
                  <c:v>69.957309710034139</c:v>
                </c:pt>
                <c:pt idx="340">
                  <c:v>70.966275449153443</c:v>
                </c:pt>
                <c:pt idx="341">
                  <c:v>71.973338145761488</c:v>
                </c:pt>
                <c:pt idx="342">
                  <c:v>72.978501389247555</c:v>
                </c:pt>
                <c:pt idx="343">
                  <c:v>73.981768762230857</c:v>
                </c:pt>
                <c:pt idx="344">
                  <c:v>74.983143840573319</c:v>
                </c:pt>
                <c:pt idx="345">
                  <c:v>75.982630193392296</c:v>
                </c:pt>
                <c:pt idx="346">
                  <c:v>76.980231383073331</c:v>
                </c:pt>
                <c:pt idx="347">
                  <c:v>77.975950965282848</c:v>
                </c:pt>
                <c:pt idx="348">
                  <c:v>78.969792488980801</c:v>
                </c:pt>
                <c:pt idx="349">
                  <c:v>79.961759496433359</c:v>
                </c:pt>
                <c:pt idx="350">
                  <c:v>80.951855523225447</c:v>
                </c:pt>
                <c:pt idx="351">
                  <c:v>81.940084098273502</c:v>
                </c:pt>
                <c:pt idx="352">
                  <c:v>82.926448743837895</c:v>
                </c:pt>
                <c:pt idx="353">
                  <c:v>83.910952975535579</c:v>
                </c:pt>
                <c:pt idx="354">
                  <c:v>84.893600302352553</c:v>
                </c:pt>
                <c:pt idx="355">
                  <c:v>85.874394226656477</c:v>
                </c:pt>
                <c:pt idx="356">
                  <c:v>86.853338244208985</c:v>
                </c:pt>
                <c:pt idx="357">
                  <c:v>87.830435844178297</c:v>
                </c:pt>
                <c:pt idx="358">
                  <c:v>88.805690509151631</c:v>
                </c:pt>
                <c:pt idx="359">
                  <c:v>89.779105715147537</c:v>
                </c:pt>
                <c:pt idx="360">
                  <c:v>90.750684931628356</c:v>
                </c:pt>
                <c:pt idx="361">
                  <c:v>91.72043162151256</c:v>
                </c:pt>
                <c:pt idx="362">
                  <c:v>92.688349241187112</c:v>
                </c:pt>
                <c:pt idx="363">
                  <c:v>93.654441240519745</c:v>
                </c:pt>
                <c:pt idx="364">
                  <c:v>94.618711062871341</c:v>
                </c:pt>
                <c:pt idx="365">
                  <c:v>95.581162145108067</c:v>
                </c:pt>
                <c:pt idx="366">
                  <c:v>96.541797917613749</c:v>
                </c:pt>
                <c:pt idx="367">
                  <c:v>97.500621804302085</c:v>
                </c:pt>
                <c:pt idx="368">
                  <c:v>98.45763722262879</c:v>
                </c:pt>
                <c:pt idx="369">
                  <c:v>99.412847583603806</c:v>
                </c:pt>
                <c:pt idx="370">
                  <c:v>100.36625629180345</c:v>
                </c:pt>
                <c:pt idx="371">
                  <c:v>101.31786674538262</c:v>
                </c:pt>
                <c:pt idx="372">
                  <c:v>100.0791197421035</c:v>
                </c:pt>
                <c:pt idx="373">
                  <c:v>98.837325559518646</c:v>
                </c:pt>
                <c:pt idx="374">
                  <c:v>97.592476701907202</c:v>
                </c:pt>
                <c:pt idx="375">
                  <c:v>96.344565655109733</c:v>
                </c:pt>
                <c:pt idx="376">
                  <c:v>95.093584886482731</c:v>
                </c:pt>
                <c:pt idx="377">
                  <c:v>93.83952684485331</c:v>
                </c:pt>
                <c:pt idx="378">
                  <c:v>92.582383960473521</c:v>
                </c:pt>
                <c:pt idx="379">
                  <c:v>91.322148644974604</c:v>
                </c:pt>
                <c:pt idx="380">
                  <c:v>90.058813291321329</c:v>
                </c:pt>
                <c:pt idx="381">
                  <c:v>88.792370273766025</c:v>
                </c:pt>
                <c:pt idx="382">
                  <c:v>87.522811947802481</c:v>
                </c:pt>
                <c:pt idx="383">
                  <c:v>86.250130650119871</c:v>
                </c:pt>
                <c:pt idx="384">
                  <c:v>84.974318698556516</c:v>
                </c:pt>
                <c:pt idx="385">
                  <c:v>83.695368392053439</c:v>
                </c:pt>
                <c:pt idx="386">
                  <c:v>82.413272010607912</c:v>
                </c:pt>
                <c:pt idx="387">
                  <c:v>81.128021815226887</c:v>
                </c:pt>
                <c:pt idx="388">
                  <c:v>79.839610047880228</c:v>
                </c:pt>
                <c:pt idx="389">
                  <c:v>78.548028931453942</c:v>
                </c:pt>
                <c:pt idx="390">
                  <c:v>77.253270669703227</c:v>
                </c:pt>
                <c:pt idx="391">
                  <c:v>75.955327447205292</c:v>
                </c:pt>
                <c:pt idx="392">
                  <c:v>74.654191429312391</c:v>
                </c:pt>
                <c:pt idx="393">
                  <c:v>73.349854762104357</c:v>
                </c:pt>
                <c:pt idx="394">
                  <c:v>72.042309572341253</c:v>
                </c:pt>
                <c:pt idx="395">
                  <c:v>70.731547967415892</c:v>
                </c:pt>
                <c:pt idx="396">
                  <c:v>69.417562035306105</c:v>
                </c:pt>
                <c:pt idx="397">
                  <c:v>68.10034384452706</c:v>
                </c:pt>
                <c:pt idx="398">
                  <c:v>66.779885444083391</c:v>
                </c:pt>
                <c:pt idx="399">
                  <c:v>65.456178863421087</c:v>
                </c:pt>
                <c:pt idx="400">
                  <c:v>64.129216112379552</c:v>
                </c:pt>
                <c:pt idx="401">
                  <c:v>62.79898918114322</c:v>
                </c:pt>
                <c:pt idx="402">
                  <c:v>61.465490040193295</c:v>
                </c:pt>
                <c:pt idx="403">
                  <c:v>60.128710640259293</c:v>
                </c:pt>
                <c:pt idx="404">
                  <c:v>58.788642912270383</c:v>
                </c:pt>
                <c:pt idx="405">
                  <c:v>57.445278767306732</c:v>
                </c:pt>
                <c:pt idx="406">
                  <c:v>56.098610096550665</c:v>
                </c:pt>
                <c:pt idx="407">
                  <c:v>54.748628771237748</c:v>
                </c:pt>
                <c:pt idx="408">
                  <c:v>53.39532664260765</c:v>
                </c:pt>
                <c:pt idx="409">
                  <c:v>52.038695541855027</c:v>
                </c:pt>
                <c:pt idx="410">
                  <c:v>50.678727280080203</c:v>
                </c:pt>
                <c:pt idx="411">
                  <c:v>49.315413648239677</c:v>
                </c:pt>
                <c:pt idx="412">
                  <c:v>47.948746417096636</c:v>
                </c:pt>
                <c:pt idx="413">
                  <c:v>46.578717337171284</c:v>
                </c:pt>
                <c:pt idx="414">
                  <c:v>45.205318138690998</c:v>
                </c:pt>
                <c:pt idx="415">
                  <c:v>43.82854053154049</c:v>
                </c:pt>
                <c:pt idx="416">
                  <c:v>42.44837620521163</c:v>
                </c:pt>
                <c:pt idx="417">
                  <c:v>41.064816828753422</c:v>
                </c:pt>
                <c:pt idx="418">
                  <c:v>39.677854050721656</c:v>
                </c:pt>
                <c:pt idx="419">
                  <c:v>38.287479499128494</c:v>
                </c:pt>
                <c:pt idx="420">
                  <c:v>36.893684781391947</c:v>
                </c:pt>
                <c:pt idx="421">
                  <c:v>35.496461484285199</c:v>
                </c:pt>
                <c:pt idx="422">
                  <c:v>34.09580117388586</c:v>
                </c:pt>
                <c:pt idx="423">
                  <c:v>32.691695395525009</c:v>
                </c:pt>
                <c:pt idx="424">
                  <c:v>31.284135673736188</c:v>
                </c:pt>
                <c:pt idx="425">
                  <c:v>29.873113512204245</c:v>
                </c:pt>
                <c:pt idx="426">
                  <c:v>30.90911307900307</c:v>
                </c:pt>
                <c:pt idx="427">
                  <c:v>31.943158613924695</c:v>
                </c:pt>
                <c:pt idx="428">
                  <c:v>32.975253802531043</c:v>
                </c:pt>
                <c:pt idx="429">
                  <c:v>34.005402323432612</c:v>
                </c:pt>
                <c:pt idx="430">
                  <c:v>35.03360784830155</c:v>
                </c:pt>
                <c:pt idx="431">
                  <c:v>36.059874041884733</c:v>
                </c:pt>
                <c:pt idx="432">
                  <c:v>37.084204562016858</c:v>
                </c:pt>
                <c:pt idx="433">
                  <c:v>38.106603059633436</c:v>
                </c:pt>
                <c:pt idx="434">
                  <c:v>39.127073178783874</c:v>
                </c:pt>
                <c:pt idx="435">
                  <c:v>40.145618556644386</c:v>
                </c:pt>
                <c:pt idx="436">
                  <c:v>41.162242823530995</c:v>
                </c:pt>
                <c:pt idx="437">
                  <c:v>42.176949602912494</c:v>
                </c:pt>
                <c:pt idx="438">
                  <c:v>43.189742511423319</c:v>
                </c:pt>
                <c:pt idx="439">
                  <c:v>44.200625158876441</c:v>
                </c:pt>
                <c:pt idx="440">
                  <c:v>45.209601148276271</c:v>
                </c:pt>
                <c:pt idx="441">
                  <c:v>46.21667407583147</c:v>
                </c:pt>
                <c:pt idx="442">
                  <c:v>47.221847530967779</c:v>
                </c:pt>
                <c:pt idx="443">
                  <c:v>48.225125096340804</c:v>
                </c:pt>
                <c:pt idx="444">
                  <c:v>49.226510347848773</c:v>
                </c:pt>
                <c:pt idx="445">
                  <c:v>50.226006854645355</c:v>
                </c:pt>
                <c:pt idx="446">
                  <c:v>51.223618179152254</c:v>
                </c:pt>
                <c:pt idx="447">
                  <c:v>52.219347877072025</c:v>
                </c:pt>
                <c:pt idx="448">
                  <c:v>53.213199497400637</c:v>
                </c:pt>
                <c:pt idx="449">
                  <c:v>54.205176582440274</c:v>
                </c:pt>
                <c:pt idx="450">
                  <c:v>55.195282667811817</c:v>
                </c:pt>
                <c:pt idx="451">
                  <c:v>56.183521282467495</c:v>
                </c:pt>
                <c:pt idx="452">
                  <c:v>57.169895948703513</c:v>
                </c:pt>
                <c:pt idx="453">
                  <c:v>58.154410182172491</c:v>
                </c:pt>
                <c:pt idx="454">
                  <c:v>59.137067491896111</c:v>
                </c:pt>
                <c:pt idx="455">
                  <c:v>60.11787138027757</c:v>
                </c:pt>
                <c:pt idx="456">
                  <c:v>61.096825343114055</c:v>
                </c:pt>
                <c:pt idx="457">
                  <c:v>62.073932869609258</c:v>
                </c:pt>
                <c:pt idx="458">
                  <c:v>63.049197442385719</c:v>
                </c:pt>
                <c:pt idx="459">
                  <c:v>64.022622537497341</c:v>
                </c:pt>
                <c:pt idx="460">
                  <c:v>64.994211624441689</c:v>
                </c:pt>
                <c:pt idx="461">
                  <c:v>65.963968166172421</c:v>
                </c:pt>
                <c:pt idx="462">
                  <c:v>65.609980204519957</c:v>
                </c:pt>
                <c:pt idx="463">
                  <c:v>65.256659910869843</c:v>
                </c:pt>
                <c:pt idx="464">
                  <c:v>64.904006025912139</c:v>
                </c:pt>
                <c:pt idx="465">
                  <c:v>64.552017292712137</c:v>
                </c:pt>
                <c:pt idx="466">
                  <c:v>64.200692456705852</c:v>
                </c:pt>
                <c:pt idx="467">
                  <c:v>63.85003026569558</c:v>
                </c:pt>
                <c:pt idx="468">
                  <c:v>63.500029469845444</c:v>
                </c:pt>
                <c:pt idx="469">
                  <c:v>63.15068882167688</c:v>
                </c:pt>
                <c:pt idx="470">
                  <c:v>62.802007076064271</c:v>
                </c:pt>
                <c:pt idx="471">
                  <c:v>62.45398299023045</c:v>
                </c:pt>
                <c:pt idx="472">
                  <c:v>62.106615323742304</c:v>
                </c:pt>
                <c:pt idx="473">
                  <c:v>61.759902838506342</c:v>
                </c:pt>
                <c:pt idx="474">
                  <c:v>61.413844298764239</c:v>
                </c:pt>
                <c:pt idx="475">
                  <c:v>61.068438471088569</c:v>
                </c:pt>
                <c:pt idx="476">
                  <c:v>60.723684124378217</c:v>
                </c:pt>
                <c:pt idx="477">
                  <c:v>60.379580029854111</c:v>
                </c:pt>
                <c:pt idx="478">
                  <c:v>60.036124961054867</c:v>
                </c:pt>
                <c:pt idx="479">
                  <c:v>59.693317693832299</c:v>
                </c:pt>
                <c:pt idx="480">
                  <c:v>59.351157006347194</c:v>
                </c:pt>
                <c:pt idx="481">
                  <c:v>59.009641679064821</c:v>
                </c:pt>
                <c:pt idx="482">
                  <c:v>58.668770494750689</c:v>
                </c:pt>
                <c:pt idx="483">
                  <c:v>58.328542238466191</c:v>
                </c:pt>
                <c:pt idx="484">
                  <c:v>57.988955697564236</c:v>
                </c:pt>
                <c:pt idx="485">
                  <c:v>57.650009661684919</c:v>
                </c:pt>
                <c:pt idx="486">
                  <c:v>57.311702922751259</c:v>
                </c:pt>
                <c:pt idx="487">
                  <c:v>56.974034274964872</c:v>
                </c:pt>
                <c:pt idx="488">
                  <c:v>56.637002514801665</c:v>
                </c:pt>
                <c:pt idx="489">
                  <c:v>56.300606441007545</c:v>
                </c:pt>
                <c:pt idx="490">
                  <c:v>55.964844854594133</c:v>
                </c:pt>
                <c:pt idx="491">
                  <c:v>55.629716558834531</c:v>
                </c:pt>
                <c:pt idx="492">
                  <c:v>55.295220359258984</c:v>
                </c:pt>
                <c:pt idx="493">
                  <c:v>54.961355063650707</c:v>
                </c:pt>
                <c:pt idx="494">
                  <c:v>54.628119482041576</c:v>
                </c:pt>
                <c:pt idx="495">
                  <c:v>54.29551242670788</c:v>
                </c:pt>
                <c:pt idx="496">
                  <c:v>53.963532712166149</c:v>
                </c:pt>
                <c:pt idx="497">
                  <c:v>53.632179155168863</c:v>
                </c:pt>
                <c:pt idx="498">
                  <c:v>53.301450574700304</c:v>
                </c:pt>
                <c:pt idx="499">
                  <c:v>52.971345791972261</c:v>
                </c:pt>
                <c:pt idx="500">
                  <c:v>52.64186363041987</c:v>
                </c:pt>
                <c:pt idx="501">
                  <c:v>52.313002915697453</c:v>
                </c:pt>
                <c:pt idx="502">
                  <c:v>51.984762475674302</c:v>
                </c:pt>
                <c:pt idx="503">
                  <c:v>51.657141140430468</c:v>
                </c:pt>
                <c:pt idx="504">
                  <c:v>51.330137742252681</c:v>
                </c:pt>
                <c:pt idx="505">
                  <c:v>51.003751115630095</c:v>
                </c:pt>
                <c:pt idx="506">
                  <c:v>50.67798009725017</c:v>
                </c:pt>
                <c:pt idx="507">
                  <c:v>50.352823525994545</c:v>
                </c:pt>
                <c:pt idx="508">
                  <c:v>50.028280242934834</c:v>
                </c:pt>
                <c:pt idx="509">
                  <c:v>49.704349091328638</c:v>
                </c:pt>
                <c:pt idx="510">
                  <c:v>49.381028916615222</c:v>
                </c:pt>
                <c:pt idx="511">
                  <c:v>49.058318566411572</c:v>
                </c:pt>
                <c:pt idx="512">
                  <c:v>48.736216890508189</c:v>
                </c:pt>
                <c:pt idx="513">
                  <c:v>48.414722740865045</c:v>
                </c:pt>
                <c:pt idx="514">
                  <c:v>48.093834971607443</c:v>
                </c:pt>
                <c:pt idx="515">
                  <c:v>47.773552439021955</c:v>
                </c:pt>
                <c:pt idx="516">
                  <c:v>47.4538740015524</c:v>
                </c:pt>
                <c:pt idx="517">
                  <c:v>47.134798519795638</c:v>
                </c:pt>
                <c:pt idx="518">
                  <c:v>46.816324856497666</c:v>
                </c:pt>
                <c:pt idx="519">
                  <c:v>46.498451876549453</c:v>
                </c:pt>
                <c:pt idx="520">
                  <c:v>46.181178446982948</c:v>
                </c:pt>
                <c:pt idx="521">
                  <c:v>45.864503436967027</c:v>
                </c:pt>
                <c:pt idx="522">
                  <c:v>45.548425717803447</c:v>
                </c:pt>
                <c:pt idx="523">
                  <c:v>45.232944162922863</c:v>
                </c:pt>
                <c:pt idx="524">
                  <c:v>44.918057647880772</c:v>
                </c:pt>
                <c:pt idx="525">
                  <c:v>44.603765050353537</c:v>
                </c:pt>
                <c:pt idx="526">
                  <c:v>44.290065250134361</c:v>
                </c:pt>
                <c:pt idx="527">
                  <c:v>43.976957129129296</c:v>
                </c:pt>
                <c:pt idx="528">
                  <c:v>43.664439571353263</c:v>
                </c:pt>
                <c:pt idx="529">
                  <c:v>43.352511462926103</c:v>
                </c:pt>
                <c:pt idx="530">
                  <c:v>43.041171692068573</c:v>
                </c:pt>
                <c:pt idx="531">
                  <c:v>42.730419149098395</c:v>
                </c:pt>
                <c:pt idx="532">
                  <c:v>42.42025272642627</c:v>
                </c:pt>
                <c:pt idx="533">
                  <c:v>42.110671318551979</c:v>
                </c:pt>
                <c:pt idx="534">
                  <c:v>41.801673822060458</c:v>
                </c:pt>
                <c:pt idx="535">
                  <c:v>41.49325913561777</c:v>
                </c:pt>
                <c:pt idx="536">
                  <c:v>41.185426159967292</c:v>
                </c:pt>
                <c:pt idx="537">
                  <c:v>42.200089212517362</c:v>
                </c:pt>
                <c:pt idx="538">
                  <c:v>43.21283847667133</c:v>
                </c:pt>
                <c:pt idx="539">
                  <c:v>44.223677562086621</c:v>
                </c:pt>
                <c:pt idx="540">
                  <c:v>45.232610071612349</c:v>
                </c:pt>
                <c:pt idx="541">
                  <c:v>46.239639601302258</c:v>
                </c:pt>
                <c:pt idx="542">
                  <c:v>47.244769740427351</c:v>
                </c:pt>
                <c:pt idx="543">
                  <c:v>48.248004071488879</c:v>
                </c:pt>
                <c:pt idx="544">
                  <c:v>49.249346170230979</c:v>
                </c:pt>
                <c:pt idx="545">
                  <c:v>50.248799605653481</c:v>
                </c:pt>
                <c:pt idx="546">
                  <c:v>51.246367940024598</c:v>
                </c:pt>
                <c:pt idx="547">
                  <c:v>52.242054728893649</c:v>
                </c:pt>
                <c:pt idx="548">
                  <c:v>53.235863521103703</c:v>
                </c:pt>
                <c:pt idx="549">
                  <c:v>54.227797858804252</c:v>
                </c:pt>
                <c:pt idx="550">
                  <c:v>55.217861277463832</c:v>
                </c:pt>
                <c:pt idx="551">
                  <c:v>56.206057305882588</c:v>
                </c:pt>
                <c:pt idx="552">
                  <c:v>57.192389466204929</c:v>
                </c:pt>
                <c:pt idx="553">
                  <c:v>58.176861273932012</c:v>
                </c:pt>
                <c:pt idx="554">
                  <c:v>59.159476237934285</c:v>
                </c:pt>
                <c:pt idx="555">
                  <c:v>60.140237860464005</c:v>
                </c:pt>
                <c:pt idx="556">
                  <c:v>61.119149637167737</c:v>
                </c:pt>
                <c:pt idx="557">
                  <c:v>62.096215057098782</c:v>
                </c:pt>
                <c:pt idx="558">
                  <c:v>63.071437602729652</c:v>
                </c:pt>
                <c:pt idx="559">
                  <c:v>64.044820749964401</c:v>
                </c:pt>
                <c:pt idx="560">
                  <c:v>63.694452553559429</c:v>
                </c:pt>
                <c:pt idx="561">
                  <c:v>63.344745197801956</c:v>
                </c:pt>
                <c:pt idx="562">
                  <c:v>62.995697436259327</c:v>
                </c:pt>
                <c:pt idx="563">
                  <c:v>62.647308024849835</c:v>
                </c:pt>
                <c:pt idx="564">
                  <c:v>62.299575721838259</c:v>
                </c:pt>
                <c:pt idx="565">
                  <c:v>61.952499287831458</c:v>
                </c:pt>
                <c:pt idx="566">
                  <c:v>61.606077485773945</c:v>
                </c:pt>
                <c:pt idx="567">
                  <c:v>61.260309080943479</c:v>
                </c:pt>
                <c:pt idx="568">
                  <c:v>60.915192840946716</c:v>
                </c:pt>
                <c:pt idx="569">
                  <c:v>60.570727535714688</c:v>
                </c:pt>
                <c:pt idx="570">
                  <c:v>60.226911937498549</c:v>
                </c:pt>
                <c:pt idx="571">
                  <c:v>59.883744820865154</c:v>
                </c:pt>
                <c:pt idx="572">
                  <c:v>59.54122496269266</c:v>
                </c:pt>
                <c:pt idx="573">
                  <c:v>59.199351142166257</c:v>
                </c:pt>
                <c:pt idx="574">
                  <c:v>58.858122140773638</c:v>
                </c:pt>
                <c:pt idx="575">
                  <c:v>58.517536742300884</c:v>
                </c:pt>
                <c:pt idx="576">
                  <c:v>58.177593732827944</c:v>
                </c:pt>
                <c:pt idx="577">
                  <c:v>57.838291900724386</c:v>
                </c:pt>
                <c:pt idx="578">
                  <c:v>57.499630036645136</c:v>
                </c:pt>
                <c:pt idx="579">
                  <c:v>57.161606933526045</c:v>
                </c:pt>
                <c:pt idx="580">
                  <c:v>58.146136801171323</c:v>
                </c:pt>
                <c:pt idx="581">
                  <c:v>59.128809715583131</c:v>
                </c:pt>
                <c:pt idx="582">
                  <c:v>57.849627542507186</c:v>
                </c:pt>
                <c:pt idx="583">
                  <c:v>56.567298724122907</c:v>
                </c:pt>
                <c:pt idx="584">
                  <c:v>55.281815520034215</c:v>
                </c:pt>
                <c:pt idx="585">
                  <c:v>53.993170170804511</c:v>
                </c:pt>
                <c:pt idx="586">
                  <c:v>52.701354897909816</c:v>
                </c:pt>
                <c:pt idx="587">
                  <c:v>51.406361903691909</c:v>
                </c:pt>
                <c:pt idx="588">
                  <c:v>50.108183371311156</c:v>
                </c:pt>
                <c:pt idx="589">
                  <c:v>48.806811464699379</c:v>
                </c:pt>
                <c:pt idx="590">
                  <c:v>47.502238328512547</c:v>
                </c:pt>
                <c:pt idx="591">
                  <c:v>46.194456088083378</c:v>
                </c:pt>
                <c:pt idx="592">
                  <c:v>44.883456849373772</c:v>
                </c:pt>
                <c:pt idx="593">
                  <c:v>43.569232698927188</c:v>
                </c:pt>
                <c:pt idx="594">
                  <c:v>42.25177570382084</c:v>
                </c:pt>
                <c:pt idx="595">
                  <c:v>40.931077911617876</c:v>
                </c:pt>
                <c:pt idx="596">
                  <c:v>39.607131350319293</c:v>
                </c:pt>
                <c:pt idx="597">
                  <c:v>38.279928028315894</c:v>
                </c:pt>
                <c:pt idx="598">
                  <c:v>36.949459934339991</c:v>
                </c:pt>
                <c:pt idx="599">
                  <c:v>35.615719037417108</c:v>
                </c:pt>
                <c:pt idx="600">
                  <c:v>34.278697286817433</c:v>
                </c:pt>
                <c:pt idx="601">
                  <c:v>32.938386612007271</c:v>
                </c:pt>
                <c:pt idx="602">
                  <c:v>31.594778922600316</c:v>
                </c:pt>
                <c:pt idx="603">
                  <c:v>30.247866108308823</c:v>
                </c:pt>
                <c:pt idx="604">
                  <c:v>28.897640038894632</c:v>
                </c:pt>
                <c:pt idx="605">
                  <c:v>27.544092564120106</c:v>
                </c:pt>
                <c:pt idx="606">
                  <c:v>26.187215513698945</c:v>
                </c:pt>
                <c:pt idx="607">
                  <c:v>24.827000697246849</c:v>
                </c:pt>
                <c:pt idx="608">
                  <c:v>23.463439904232072</c:v>
                </c:pt>
                <c:pt idx="609">
                  <c:v>22.0965249039259</c:v>
                </c:pt>
                <c:pt idx="610">
                  <c:v>20.726247445352946</c:v>
                </c:pt>
                <c:pt idx="611">
                  <c:v>19.352599257241327</c:v>
                </c:pt>
                <c:pt idx="612">
                  <c:v>17.975572047972765</c:v>
                </c:pt>
                <c:pt idx="613">
                  <c:v>16.59515750553253</c:v>
                </c:pt>
                <c:pt idx="614">
                  <c:v>15.211347297459255</c:v>
                </c:pt>
                <c:pt idx="615">
                  <c:v>13.824133070794655</c:v>
                </c:pt>
                <c:pt idx="616">
                  <c:v>12.433506452033104</c:v>
                </c:pt>
                <c:pt idx="617">
                  <c:v>11.039459047071077</c:v>
                </c:pt>
                <c:pt idx="618">
                  <c:v>9.6419824411564914</c:v>
                </c:pt>
                <c:pt idx="619">
                  <c:v>8.2410681988379277</c:v>
                </c:pt>
                <c:pt idx="620">
                  <c:v>8.2410681988379277</c:v>
                </c:pt>
                <c:pt idx="621">
                  <c:v>8.2410681988379277</c:v>
                </c:pt>
                <c:pt idx="622">
                  <c:v>8.2410681988379277</c:v>
                </c:pt>
                <c:pt idx="623">
                  <c:v>8.2410681988379277</c:v>
                </c:pt>
                <c:pt idx="624">
                  <c:v>8.2410681988379277</c:v>
                </c:pt>
                <c:pt idx="625">
                  <c:v>8.2410681988379277</c:v>
                </c:pt>
                <c:pt idx="626">
                  <c:v>8.2410681988379277</c:v>
                </c:pt>
                <c:pt idx="627">
                  <c:v>8.2410681988379277</c:v>
                </c:pt>
                <c:pt idx="628">
                  <c:v>8.2410681988379277</c:v>
                </c:pt>
                <c:pt idx="629">
                  <c:v>8.2410681988379277</c:v>
                </c:pt>
                <c:pt idx="630">
                  <c:v>8.2410681988379277</c:v>
                </c:pt>
                <c:pt idx="631">
                  <c:v>8.2410681988379277</c:v>
                </c:pt>
                <c:pt idx="632">
                  <c:v>8.2410681988379277</c:v>
                </c:pt>
                <c:pt idx="633">
                  <c:v>8.2410681988379277</c:v>
                </c:pt>
                <c:pt idx="634">
                  <c:v>8.2410681988379277</c:v>
                </c:pt>
                <c:pt idx="635">
                  <c:v>8.2410681988379277</c:v>
                </c:pt>
                <c:pt idx="636">
                  <c:v>8.2410681988379277</c:v>
                </c:pt>
                <c:pt idx="637">
                  <c:v>8.2410681988379277</c:v>
                </c:pt>
                <c:pt idx="638">
                  <c:v>8.2410681988379277</c:v>
                </c:pt>
                <c:pt idx="639">
                  <c:v>8.2410681988379277</c:v>
                </c:pt>
                <c:pt idx="640">
                  <c:v>8.2410681988379277</c:v>
                </c:pt>
                <c:pt idx="641">
                  <c:v>8.2410681988379277</c:v>
                </c:pt>
                <c:pt idx="642">
                  <c:v>8.2410681988379277</c:v>
                </c:pt>
                <c:pt idx="643">
                  <c:v>8.2410681988379277</c:v>
                </c:pt>
                <c:pt idx="644">
                  <c:v>8.2410681988379277</c:v>
                </c:pt>
                <c:pt idx="645">
                  <c:v>8.2410681988379277</c:v>
                </c:pt>
                <c:pt idx="646">
                  <c:v>8.2410681988379277</c:v>
                </c:pt>
                <c:pt idx="647">
                  <c:v>8.2410681988379277</c:v>
                </c:pt>
                <c:pt idx="648">
                  <c:v>8.2410681988379277</c:v>
                </c:pt>
                <c:pt idx="649">
                  <c:v>8.2410681988379277</c:v>
                </c:pt>
                <c:pt idx="650">
                  <c:v>8.2410681988379277</c:v>
                </c:pt>
                <c:pt idx="651">
                  <c:v>8.2410681988379277</c:v>
                </c:pt>
                <c:pt idx="652">
                  <c:v>8.2410681988379277</c:v>
                </c:pt>
                <c:pt idx="653">
                  <c:v>8.2410681988379277</c:v>
                </c:pt>
                <c:pt idx="654">
                  <c:v>8.2410681988379277</c:v>
                </c:pt>
                <c:pt idx="655">
                  <c:v>8.2410681988379277</c:v>
                </c:pt>
                <c:pt idx="656">
                  <c:v>8.2410681988379277</c:v>
                </c:pt>
                <c:pt idx="657">
                  <c:v>8.2410681988379277</c:v>
                </c:pt>
                <c:pt idx="658">
                  <c:v>8.2410681988379277</c:v>
                </c:pt>
                <c:pt idx="659">
                  <c:v>8.2410681988379277</c:v>
                </c:pt>
                <c:pt idx="660">
                  <c:v>8.2410681988379277</c:v>
                </c:pt>
                <c:pt idx="661">
                  <c:v>8.2410681988379277</c:v>
                </c:pt>
                <c:pt idx="662">
                  <c:v>8.2410681988379277</c:v>
                </c:pt>
                <c:pt idx="663">
                  <c:v>8.2410681988379277</c:v>
                </c:pt>
                <c:pt idx="664">
                  <c:v>8.2410681988379277</c:v>
                </c:pt>
                <c:pt idx="665">
                  <c:v>8.2410681988379277</c:v>
                </c:pt>
                <c:pt idx="666">
                  <c:v>8.2410681988379277</c:v>
                </c:pt>
                <c:pt idx="667">
                  <c:v>8.2410681988379277</c:v>
                </c:pt>
                <c:pt idx="668">
                  <c:v>8.2410681988379277</c:v>
                </c:pt>
                <c:pt idx="669">
                  <c:v>9.4112116883879278</c:v>
                </c:pt>
                <c:pt idx="670">
                  <c:v>10.581355177937931</c:v>
                </c:pt>
                <c:pt idx="671">
                  <c:v>11.75149866748793</c:v>
                </c:pt>
                <c:pt idx="672">
                  <c:v>12.921642157037928</c:v>
                </c:pt>
                <c:pt idx="673">
                  <c:v>14.091785646587928</c:v>
                </c:pt>
                <c:pt idx="674">
                  <c:v>15.261929136137926</c:v>
                </c:pt>
                <c:pt idx="675">
                  <c:v>16.432072625687926</c:v>
                </c:pt>
                <c:pt idx="676">
                  <c:v>17.602216115237926</c:v>
                </c:pt>
                <c:pt idx="677">
                  <c:v>18.77235960478793</c:v>
                </c:pt>
                <c:pt idx="678">
                  <c:v>19.942503094337926</c:v>
                </c:pt>
                <c:pt idx="679">
                  <c:v>21.11264658388793</c:v>
                </c:pt>
                <c:pt idx="680">
                  <c:v>22.282790073437933</c:v>
                </c:pt>
                <c:pt idx="681">
                  <c:v>23.452933562987937</c:v>
                </c:pt>
                <c:pt idx="682">
                  <c:v>24.623077052537937</c:v>
                </c:pt>
                <c:pt idx="683">
                  <c:v>21.675699428546356</c:v>
                </c:pt>
                <c:pt idx="684">
                  <c:v>18.733880947643268</c:v>
                </c:pt>
                <c:pt idx="685">
                  <c:v>15.797611124551295</c:v>
                </c:pt>
                <c:pt idx="686">
                  <c:v>12.866879493769741</c:v>
                </c:pt>
                <c:pt idx="687">
                  <c:v>9.9416756095371479</c:v>
                </c:pt>
                <c:pt idx="688">
                  <c:v>11.111819099087146</c:v>
                </c:pt>
                <c:pt idx="689">
                  <c:v>12.281962588637146</c:v>
                </c:pt>
                <c:pt idx="690">
                  <c:v>13.452106078187148</c:v>
                </c:pt>
                <c:pt idx="691">
                  <c:v>14.622249567737148</c:v>
                </c:pt>
                <c:pt idx="692">
                  <c:v>15.792393057287148</c:v>
                </c:pt>
                <c:pt idx="693">
                  <c:v>16.962536546837146</c:v>
                </c:pt>
                <c:pt idx="694">
                  <c:v>18.132680036387146</c:v>
                </c:pt>
                <c:pt idx="695">
                  <c:v>19.302823525937146</c:v>
                </c:pt>
                <c:pt idx="696">
                  <c:v>20.47296701548715</c:v>
                </c:pt>
                <c:pt idx="697">
                  <c:v>21.643110505037146</c:v>
                </c:pt>
                <c:pt idx="698">
                  <c:v>22.813253994587146</c:v>
                </c:pt>
                <c:pt idx="699">
                  <c:v>23.98339748413715</c:v>
                </c:pt>
                <c:pt idx="700">
                  <c:v>25.15354097368715</c:v>
                </c:pt>
                <c:pt idx="701">
                  <c:v>26.323684463237157</c:v>
                </c:pt>
                <c:pt idx="702">
                  <c:v>27.493827952787161</c:v>
                </c:pt>
                <c:pt idx="703">
                  <c:v>28.663971442337161</c:v>
                </c:pt>
                <c:pt idx="704">
                  <c:v>29.834114931887168</c:v>
                </c:pt>
                <c:pt idx="705">
                  <c:v>31.004258421437171</c:v>
                </c:pt>
                <c:pt idx="706">
                  <c:v>32.174401910987179</c:v>
                </c:pt>
                <c:pt idx="707">
                  <c:v>33.344545400537179</c:v>
                </c:pt>
                <c:pt idx="708">
                  <c:v>34.514688890087179</c:v>
                </c:pt>
                <c:pt idx="709">
                  <c:v>35.684832379637179</c:v>
                </c:pt>
                <c:pt idx="710">
                  <c:v>36.854975869187179</c:v>
                </c:pt>
                <c:pt idx="711">
                  <c:v>38.025119358737179</c:v>
                </c:pt>
                <c:pt idx="712">
                  <c:v>39.195262848287172</c:v>
                </c:pt>
                <c:pt idx="713">
                  <c:v>40.365406337837179</c:v>
                </c:pt>
                <c:pt idx="714">
                  <c:v>41.535549827387193</c:v>
                </c:pt>
                <c:pt idx="715">
                  <c:v>42.7056933169372</c:v>
                </c:pt>
                <c:pt idx="716">
                  <c:v>43.875836806487207</c:v>
                </c:pt>
                <c:pt idx="717">
                  <c:v>45.045980296037214</c:v>
                </c:pt>
                <c:pt idx="718">
                  <c:v>46.216123785587229</c:v>
                </c:pt>
                <c:pt idx="719">
                  <c:v>48.389163821453593</c:v>
                </c:pt>
                <c:pt idx="720">
                  <c:v>50.5675492931598</c:v>
                </c:pt>
                <c:pt idx="721">
                  <c:v>52.751293349881117</c:v>
                </c:pt>
                <c:pt idx="722">
                  <c:v>54.940409173138363</c:v>
                </c:pt>
                <c:pt idx="723">
                  <c:v>57.134909976877367</c:v>
                </c:pt>
                <c:pt idx="724">
                  <c:v>59.334809007548806</c:v>
                </c:pt>
                <c:pt idx="725">
                  <c:v>61.540119544188137</c:v>
                </c:pt>
                <c:pt idx="726">
                  <c:v>63.750854898495795</c:v>
                </c:pt>
                <c:pt idx="727">
                  <c:v>65.967028414917493</c:v>
                </c:pt>
                <c:pt idx="728">
                  <c:v>68.188653470724773</c:v>
                </c:pt>
                <c:pt idx="729">
                  <c:v>70.415743476095827</c:v>
                </c:pt>
                <c:pt idx="730">
                  <c:v>72.648311874196324</c:v>
                </c:pt>
                <c:pt idx="731">
                  <c:v>74.886372141260637</c:v>
                </c:pt>
                <c:pt idx="732">
                  <c:v>77.129937786673182</c:v>
                </c:pt>
                <c:pt idx="733">
                  <c:v>79.379022353049933</c:v>
                </c:pt>
                <c:pt idx="734">
                  <c:v>81.633639416320236</c:v>
                </c:pt>
                <c:pt idx="735">
                  <c:v>83.893802585808643</c:v>
                </c:pt>
                <c:pt idx="736">
                  <c:v>86.159525504317216</c:v>
                </c:pt>
                <c:pt idx="737">
                  <c:v>88.430821848207614</c:v>
                </c:pt>
                <c:pt idx="738">
                  <c:v>90.707705327484007</c:v>
                </c:pt>
                <c:pt idx="739">
                  <c:v>92.990189685875563</c:v>
                </c:pt>
                <c:pt idx="740">
                  <c:v>95.278288700919489</c:v>
                </c:pt>
                <c:pt idx="741">
                  <c:v>97.572016184044188</c:v>
                </c:pt>
                <c:pt idx="742">
                  <c:v>99.871385980652647</c:v>
                </c:pt>
                <c:pt idx="743">
                  <c:v>102.17641197020605</c:v>
                </c:pt>
                <c:pt idx="744">
                  <c:v>104.4871080663074</c:v>
                </c:pt>
                <c:pt idx="745">
                  <c:v>106.80348821678567</c:v>
                </c:pt>
                <c:pt idx="746">
                  <c:v>109.12556640377989</c:v>
                </c:pt>
                <c:pt idx="747">
                  <c:v>111.17001178799997</c:v>
                </c:pt>
                <c:pt idx="748">
                  <c:v>111.17001178799997</c:v>
                </c:pt>
                <c:pt idx="749">
                  <c:v>111.17001178799997</c:v>
                </c:pt>
                <c:pt idx="750">
                  <c:v>111.17001178799997</c:v>
                </c:pt>
                <c:pt idx="751">
                  <c:v>111.17001178799997</c:v>
                </c:pt>
                <c:pt idx="752">
                  <c:v>111.17001178799997</c:v>
                </c:pt>
                <c:pt idx="753">
                  <c:v>111.17001178799997</c:v>
                </c:pt>
                <c:pt idx="754">
                  <c:v>111.17001178799997</c:v>
                </c:pt>
                <c:pt idx="755">
                  <c:v>111.17001178799997</c:v>
                </c:pt>
                <c:pt idx="756">
                  <c:v>111.17001178799997</c:v>
                </c:pt>
                <c:pt idx="757">
                  <c:v>111.17001178799997</c:v>
                </c:pt>
                <c:pt idx="758">
                  <c:v>111.17001178799997</c:v>
                </c:pt>
                <c:pt idx="759">
                  <c:v>111.17001178799997</c:v>
                </c:pt>
                <c:pt idx="760">
                  <c:v>111.17001178799997</c:v>
                </c:pt>
                <c:pt idx="761">
                  <c:v>111.17001178799997</c:v>
                </c:pt>
                <c:pt idx="762">
                  <c:v>111.17001178799997</c:v>
                </c:pt>
                <c:pt idx="763">
                  <c:v>111.17001178799997</c:v>
                </c:pt>
                <c:pt idx="764">
                  <c:v>111.17001178799997</c:v>
                </c:pt>
                <c:pt idx="765">
                  <c:v>111.17001178799997</c:v>
                </c:pt>
                <c:pt idx="766">
                  <c:v>111.17001178799997</c:v>
                </c:pt>
                <c:pt idx="767">
                  <c:v>111.17001178799997</c:v>
                </c:pt>
                <c:pt idx="768">
                  <c:v>111.17001178799997</c:v>
                </c:pt>
                <c:pt idx="769">
                  <c:v>111.17001178799997</c:v>
                </c:pt>
                <c:pt idx="770">
                  <c:v>111.17001178799997</c:v>
                </c:pt>
                <c:pt idx="771">
                  <c:v>111.17001178799997</c:v>
                </c:pt>
                <c:pt idx="772">
                  <c:v>111.17001178799997</c:v>
                </c:pt>
                <c:pt idx="773">
                  <c:v>111.17001178799997</c:v>
                </c:pt>
                <c:pt idx="774">
                  <c:v>111.17001178799997</c:v>
                </c:pt>
                <c:pt idx="775">
                  <c:v>111.17001178799997</c:v>
                </c:pt>
                <c:pt idx="776">
                  <c:v>111.17001178799997</c:v>
                </c:pt>
                <c:pt idx="777">
                  <c:v>111.17001178799997</c:v>
                </c:pt>
                <c:pt idx="778">
                  <c:v>111.17001178799997</c:v>
                </c:pt>
                <c:pt idx="779">
                  <c:v>111.17001178799997</c:v>
                </c:pt>
                <c:pt idx="780">
                  <c:v>111.17001178799997</c:v>
                </c:pt>
                <c:pt idx="781">
                  <c:v>111.17001178799997</c:v>
                </c:pt>
                <c:pt idx="782">
                  <c:v>111.17001178799997</c:v>
                </c:pt>
                <c:pt idx="783">
                  <c:v>111.17001178799997</c:v>
                </c:pt>
                <c:pt idx="784">
                  <c:v>111.17001178799997</c:v>
                </c:pt>
                <c:pt idx="785">
                  <c:v>111.17001178799997</c:v>
                </c:pt>
                <c:pt idx="786">
                  <c:v>111.17001178799997</c:v>
                </c:pt>
                <c:pt idx="787">
                  <c:v>111.17001178799997</c:v>
                </c:pt>
                <c:pt idx="788">
                  <c:v>111.17001178799997</c:v>
                </c:pt>
                <c:pt idx="789">
                  <c:v>111.17001178799997</c:v>
                </c:pt>
                <c:pt idx="790">
                  <c:v>111.17001178799997</c:v>
                </c:pt>
                <c:pt idx="791">
                  <c:v>111.17001178799997</c:v>
                </c:pt>
                <c:pt idx="792">
                  <c:v>111.17001178799997</c:v>
                </c:pt>
                <c:pt idx="793">
                  <c:v>111.17001178799997</c:v>
                </c:pt>
                <c:pt idx="794">
                  <c:v>111.17001178799997</c:v>
                </c:pt>
                <c:pt idx="795">
                  <c:v>111.17001178799997</c:v>
                </c:pt>
                <c:pt idx="796">
                  <c:v>111.17001178799997</c:v>
                </c:pt>
                <c:pt idx="797">
                  <c:v>111.17001178799997</c:v>
                </c:pt>
                <c:pt idx="798">
                  <c:v>111.17001178799997</c:v>
                </c:pt>
                <c:pt idx="799">
                  <c:v>111.17001178799997</c:v>
                </c:pt>
                <c:pt idx="800">
                  <c:v>109.38131064031502</c:v>
                </c:pt>
                <c:pt idx="801">
                  <c:v>107.59598321900349</c:v>
                </c:pt>
                <c:pt idx="802">
                  <c:v>105.81402316077231</c:v>
                </c:pt>
                <c:pt idx="803">
                  <c:v>104.03542411433041</c:v>
                </c:pt>
                <c:pt idx="804">
                  <c:v>102.26017974036608</c:v>
                </c:pt>
                <c:pt idx="805">
                  <c:v>100.4882837115244</c:v>
                </c:pt>
                <c:pt idx="806">
                  <c:v>98.719729712384719</c:v>
                </c:pt>
                <c:pt idx="807">
                  <c:v>96.954511439437994</c:v>
                </c:pt>
                <c:pt idx="808">
                  <c:v>95.192622601064556</c:v>
                </c:pt>
                <c:pt idx="809">
                  <c:v>93.434056917511441</c:v>
                </c:pt>
                <c:pt idx="810">
                  <c:v>91.678808120870229</c:v>
                </c:pt>
                <c:pt idx="811">
                  <c:v>89.926869955054514</c:v>
                </c:pt>
                <c:pt idx="812">
                  <c:v>88.178236175777755</c:v>
                </c:pt>
                <c:pt idx="813">
                  <c:v>88.178236175777755</c:v>
                </c:pt>
                <c:pt idx="814">
                  <c:v>88.178236175777755</c:v>
                </c:pt>
                <c:pt idx="815">
                  <c:v>88.178236175777755</c:v>
                </c:pt>
                <c:pt idx="816">
                  <c:v>88.178236175777755</c:v>
                </c:pt>
                <c:pt idx="817">
                  <c:v>88.178236175777755</c:v>
                </c:pt>
                <c:pt idx="818">
                  <c:v>88.178236175777755</c:v>
                </c:pt>
                <c:pt idx="819">
                  <c:v>88.178236175777755</c:v>
                </c:pt>
                <c:pt idx="820">
                  <c:v>88.178236175777755</c:v>
                </c:pt>
                <c:pt idx="821">
                  <c:v>88.178236175777755</c:v>
                </c:pt>
                <c:pt idx="822">
                  <c:v>88.178236175777755</c:v>
                </c:pt>
                <c:pt idx="823">
                  <c:v>88.178236175777755</c:v>
                </c:pt>
                <c:pt idx="824">
                  <c:v>88.178236175777755</c:v>
                </c:pt>
                <c:pt idx="825">
                  <c:v>88.178236175777755</c:v>
                </c:pt>
                <c:pt idx="826">
                  <c:v>88.178236175777755</c:v>
                </c:pt>
                <c:pt idx="827">
                  <c:v>88.178236175777755</c:v>
                </c:pt>
                <c:pt idx="828">
                  <c:v>88.178236175777755</c:v>
                </c:pt>
                <c:pt idx="829">
                  <c:v>88.178236175777755</c:v>
                </c:pt>
                <c:pt idx="830">
                  <c:v>88.178236175777755</c:v>
                </c:pt>
                <c:pt idx="831">
                  <c:v>88.178236175777755</c:v>
                </c:pt>
                <c:pt idx="832">
                  <c:v>88.178236175777755</c:v>
                </c:pt>
                <c:pt idx="833">
                  <c:v>88.178236175777755</c:v>
                </c:pt>
                <c:pt idx="834">
                  <c:v>88.178236175777755</c:v>
                </c:pt>
                <c:pt idx="835">
                  <c:v>88.178236175777755</c:v>
                </c:pt>
                <c:pt idx="836">
                  <c:v>88.178236175777755</c:v>
                </c:pt>
                <c:pt idx="837">
                  <c:v>88.178236175777755</c:v>
                </c:pt>
                <c:pt idx="838">
                  <c:v>88.178236175777755</c:v>
                </c:pt>
                <c:pt idx="839">
                  <c:v>88.178236175777755</c:v>
                </c:pt>
                <c:pt idx="840">
                  <c:v>88.178236175777755</c:v>
                </c:pt>
                <c:pt idx="841">
                  <c:v>88.178236175777755</c:v>
                </c:pt>
                <c:pt idx="842">
                  <c:v>88.178236175777755</c:v>
                </c:pt>
                <c:pt idx="843">
                  <c:v>88.178236175777755</c:v>
                </c:pt>
                <c:pt idx="844">
                  <c:v>88.178236175777755</c:v>
                </c:pt>
                <c:pt idx="845">
                  <c:v>88.178236175777755</c:v>
                </c:pt>
                <c:pt idx="846">
                  <c:v>88.178236175777755</c:v>
                </c:pt>
                <c:pt idx="847">
                  <c:v>88.178236175777755</c:v>
                </c:pt>
                <c:pt idx="848">
                  <c:v>88.178236175777755</c:v>
                </c:pt>
                <c:pt idx="849">
                  <c:v>88.178236175777755</c:v>
                </c:pt>
                <c:pt idx="850">
                  <c:v>88.178236175777755</c:v>
                </c:pt>
                <c:pt idx="851">
                  <c:v>88.178236175777755</c:v>
                </c:pt>
                <c:pt idx="852">
                  <c:v>88.178236175777755</c:v>
                </c:pt>
                <c:pt idx="853">
                  <c:v>88.178236175777755</c:v>
                </c:pt>
                <c:pt idx="854">
                  <c:v>88.178236175777755</c:v>
                </c:pt>
                <c:pt idx="855">
                  <c:v>88.178236175777755</c:v>
                </c:pt>
                <c:pt idx="856">
                  <c:v>88.178236175777755</c:v>
                </c:pt>
                <c:pt idx="857">
                  <c:v>88.178236175777755</c:v>
                </c:pt>
                <c:pt idx="858">
                  <c:v>88.178236175777755</c:v>
                </c:pt>
                <c:pt idx="859">
                  <c:v>88.178236175777755</c:v>
                </c:pt>
                <c:pt idx="860">
                  <c:v>88.178236175777755</c:v>
                </c:pt>
                <c:pt idx="861">
                  <c:v>88.178236175777755</c:v>
                </c:pt>
                <c:pt idx="862">
                  <c:v>88.178236175777755</c:v>
                </c:pt>
                <c:pt idx="863">
                  <c:v>88.178236175777755</c:v>
                </c:pt>
                <c:pt idx="864">
                  <c:v>88.178236175777755</c:v>
                </c:pt>
                <c:pt idx="865">
                  <c:v>88.178236175777755</c:v>
                </c:pt>
                <c:pt idx="866">
                  <c:v>88.178236175777755</c:v>
                </c:pt>
                <c:pt idx="867">
                  <c:v>88.178236175777755</c:v>
                </c:pt>
                <c:pt idx="868">
                  <c:v>88.178236175777755</c:v>
                </c:pt>
                <c:pt idx="869">
                  <c:v>88.178236175777755</c:v>
                </c:pt>
                <c:pt idx="870">
                  <c:v>88.178236175777755</c:v>
                </c:pt>
                <c:pt idx="871">
                  <c:v>88.178236175777755</c:v>
                </c:pt>
                <c:pt idx="872">
                  <c:v>88.178236175777755</c:v>
                </c:pt>
                <c:pt idx="873">
                  <c:v>88.178236175777755</c:v>
                </c:pt>
                <c:pt idx="874">
                  <c:v>88.178236175777755</c:v>
                </c:pt>
                <c:pt idx="875">
                  <c:v>88.178236175777755</c:v>
                </c:pt>
                <c:pt idx="876">
                  <c:v>88.178236175777755</c:v>
                </c:pt>
                <c:pt idx="877">
                  <c:v>88.178236175777755</c:v>
                </c:pt>
                <c:pt idx="878">
                  <c:v>88.178236175777755</c:v>
                </c:pt>
                <c:pt idx="879">
                  <c:v>88.178236175777755</c:v>
                </c:pt>
                <c:pt idx="880">
                  <c:v>88.178236175777755</c:v>
                </c:pt>
                <c:pt idx="881">
                  <c:v>88.178236175777755</c:v>
                </c:pt>
                <c:pt idx="882">
                  <c:v>88.178236175777755</c:v>
                </c:pt>
                <c:pt idx="883">
                  <c:v>88.178236175777755</c:v>
                </c:pt>
                <c:pt idx="884">
                  <c:v>88.178236175777755</c:v>
                </c:pt>
                <c:pt idx="885">
                  <c:v>88.178236175777755</c:v>
                </c:pt>
                <c:pt idx="886">
                  <c:v>88.178236175777755</c:v>
                </c:pt>
                <c:pt idx="887">
                  <c:v>88.178236175777755</c:v>
                </c:pt>
                <c:pt idx="888">
                  <c:v>88.178236175777755</c:v>
                </c:pt>
                <c:pt idx="889">
                  <c:v>88.178236175777755</c:v>
                </c:pt>
                <c:pt idx="890">
                  <c:v>88.178236175777755</c:v>
                </c:pt>
                <c:pt idx="891">
                  <c:v>88.178236175777755</c:v>
                </c:pt>
                <c:pt idx="892">
                  <c:v>88.178236175777755</c:v>
                </c:pt>
                <c:pt idx="893">
                  <c:v>88.178236175777755</c:v>
                </c:pt>
                <c:pt idx="894">
                  <c:v>88.178236175777755</c:v>
                </c:pt>
                <c:pt idx="895">
                  <c:v>88.178236175777755</c:v>
                </c:pt>
                <c:pt idx="896">
                  <c:v>88.178236175777755</c:v>
                </c:pt>
                <c:pt idx="897">
                  <c:v>88.178236175777755</c:v>
                </c:pt>
                <c:pt idx="898">
                  <c:v>88.178236175777755</c:v>
                </c:pt>
                <c:pt idx="899">
                  <c:v>88.178236175777755</c:v>
                </c:pt>
                <c:pt idx="900">
                  <c:v>88.178236175777755</c:v>
                </c:pt>
                <c:pt idx="901">
                  <c:v>88.178236175777755</c:v>
                </c:pt>
                <c:pt idx="902">
                  <c:v>88.178236175777755</c:v>
                </c:pt>
                <c:pt idx="903">
                  <c:v>88.178236175777755</c:v>
                </c:pt>
                <c:pt idx="904">
                  <c:v>88.178236175777755</c:v>
                </c:pt>
                <c:pt idx="905">
                  <c:v>88.178236175777755</c:v>
                </c:pt>
                <c:pt idx="906">
                  <c:v>88.178236175777755</c:v>
                </c:pt>
                <c:pt idx="907">
                  <c:v>88.178236175777755</c:v>
                </c:pt>
                <c:pt idx="908">
                  <c:v>88.178236175777755</c:v>
                </c:pt>
                <c:pt idx="909">
                  <c:v>88.178236175777755</c:v>
                </c:pt>
                <c:pt idx="910">
                  <c:v>88.178236175777755</c:v>
                </c:pt>
                <c:pt idx="911">
                  <c:v>88.178236175777755</c:v>
                </c:pt>
                <c:pt idx="912">
                  <c:v>88.178236175777755</c:v>
                </c:pt>
                <c:pt idx="913">
                  <c:v>88.178236175777755</c:v>
                </c:pt>
                <c:pt idx="914">
                  <c:v>88.178236175777755</c:v>
                </c:pt>
                <c:pt idx="915">
                  <c:v>88.178236175777755</c:v>
                </c:pt>
                <c:pt idx="916">
                  <c:v>88.178236175777755</c:v>
                </c:pt>
                <c:pt idx="917">
                  <c:v>88.178236175777755</c:v>
                </c:pt>
                <c:pt idx="918">
                  <c:v>88.178236175777755</c:v>
                </c:pt>
                <c:pt idx="919">
                  <c:v>88.178236175777755</c:v>
                </c:pt>
                <c:pt idx="920">
                  <c:v>88.178236175777755</c:v>
                </c:pt>
                <c:pt idx="921">
                  <c:v>88.178236175777755</c:v>
                </c:pt>
                <c:pt idx="922">
                  <c:v>88.178236175777755</c:v>
                </c:pt>
                <c:pt idx="923">
                  <c:v>88.178236175777755</c:v>
                </c:pt>
                <c:pt idx="924">
                  <c:v>88.178236175777755</c:v>
                </c:pt>
                <c:pt idx="925">
                  <c:v>88.178236175777755</c:v>
                </c:pt>
                <c:pt idx="926">
                  <c:v>88.178236175777755</c:v>
                </c:pt>
                <c:pt idx="927">
                  <c:v>88.178236175777755</c:v>
                </c:pt>
                <c:pt idx="928">
                  <c:v>88.178236175777755</c:v>
                </c:pt>
                <c:pt idx="929">
                  <c:v>88.178236175777755</c:v>
                </c:pt>
                <c:pt idx="930">
                  <c:v>88.178236175777755</c:v>
                </c:pt>
                <c:pt idx="931">
                  <c:v>88.178236175777755</c:v>
                </c:pt>
                <c:pt idx="932">
                  <c:v>88.178236175777755</c:v>
                </c:pt>
                <c:pt idx="933">
                  <c:v>88.178236175777755</c:v>
                </c:pt>
                <c:pt idx="934">
                  <c:v>88.178236175777755</c:v>
                </c:pt>
                <c:pt idx="935">
                  <c:v>88.178236175777755</c:v>
                </c:pt>
                <c:pt idx="936">
                  <c:v>88.178236175777755</c:v>
                </c:pt>
                <c:pt idx="937">
                  <c:v>88.178236175777755</c:v>
                </c:pt>
                <c:pt idx="938">
                  <c:v>88.178236175777755</c:v>
                </c:pt>
                <c:pt idx="939">
                  <c:v>88.178236175777755</c:v>
                </c:pt>
                <c:pt idx="940">
                  <c:v>88.178236175777755</c:v>
                </c:pt>
                <c:pt idx="941">
                  <c:v>88.178236175777755</c:v>
                </c:pt>
                <c:pt idx="942">
                  <c:v>88.178236175777755</c:v>
                </c:pt>
                <c:pt idx="943">
                  <c:v>88.178236175777755</c:v>
                </c:pt>
                <c:pt idx="944">
                  <c:v>88.178236175777755</c:v>
                </c:pt>
                <c:pt idx="945">
                  <c:v>88.178236175777755</c:v>
                </c:pt>
                <c:pt idx="946">
                  <c:v>88.178236175777755</c:v>
                </c:pt>
                <c:pt idx="947">
                  <c:v>88.178236175777755</c:v>
                </c:pt>
                <c:pt idx="948">
                  <c:v>88.178236175777755</c:v>
                </c:pt>
                <c:pt idx="949">
                  <c:v>88.178236175777755</c:v>
                </c:pt>
                <c:pt idx="950">
                  <c:v>88.178236175777755</c:v>
                </c:pt>
                <c:pt idx="951">
                  <c:v>88.178236175777755</c:v>
                </c:pt>
                <c:pt idx="952">
                  <c:v>88.178236175777755</c:v>
                </c:pt>
                <c:pt idx="953">
                  <c:v>88.178236175777755</c:v>
                </c:pt>
                <c:pt idx="954">
                  <c:v>88.178236175777755</c:v>
                </c:pt>
                <c:pt idx="955">
                  <c:v>88.178236175777755</c:v>
                </c:pt>
                <c:pt idx="956">
                  <c:v>86.43290055053096</c:v>
                </c:pt>
                <c:pt idx="957">
                  <c:v>84.69085685856048</c:v>
                </c:pt>
                <c:pt idx="958">
                  <c:v>82.952098890845775</c:v>
                </c:pt>
                <c:pt idx="959">
                  <c:v>81.216620450077372</c:v>
                </c:pt>
                <c:pt idx="960">
                  <c:v>79.48441535063472</c:v>
                </c:pt>
                <c:pt idx="961">
                  <c:v>77.755477418564183</c:v>
                </c:pt>
                <c:pt idx="962">
                  <c:v>76.029800491557012</c:v>
                </c:pt>
                <c:pt idx="963">
                  <c:v>74.307378418927414</c:v>
                </c:pt>
                <c:pt idx="964">
                  <c:v>72.588205061590543</c:v>
                </c:pt>
                <c:pt idx="965">
                  <c:v>70.872274292040728</c:v>
                </c:pt>
                <c:pt idx="966">
                  <c:v>69.159579994329562</c:v>
                </c:pt>
                <c:pt idx="967">
                  <c:v>67.450116064044096</c:v>
                </c:pt>
                <c:pt idx="968">
                  <c:v>65.743876408285161</c:v>
                </c:pt>
                <c:pt idx="969">
                  <c:v>64.040854945645577</c:v>
                </c:pt>
                <c:pt idx="970">
                  <c:v>63.312450710797222</c:v>
                </c:pt>
                <c:pt idx="971">
                  <c:v>62.585420342444579</c:v>
                </c:pt>
                <c:pt idx="972">
                  <c:v>61.859761249294145</c:v>
                </c:pt>
                <c:pt idx="973">
                  <c:v>61.13547084493996</c:v>
                </c:pt>
                <c:pt idx="974">
                  <c:v>60.412546547854376</c:v>
                </c:pt>
                <c:pt idx="975">
                  <c:v>59.690985781378835</c:v>
                </c:pt>
                <c:pt idx="976">
                  <c:v>58.970785973714698</c:v>
                </c:pt>
                <c:pt idx="977">
                  <c:v>58.251944557914079</c:v>
                </c:pt>
                <c:pt idx="978">
                  <c:v>57.534458971870649</c:v>
                </c:pt>
                <c:pt idx="979">
                  <c:v>56.818326658310639</c:v>
                </c:pt>
                <c:pt idx="980">
                  <c:v>56.103545064783567</c:v>
                </c:pt>
                <c:pt idx="981">
                  <c:v>55.390111643653249</c:v>
                </c:pt>
                <c:pt idx="982">
                  <c:v>54.67802385208865</c:v>
                </c:pt>
                <c:pt idx="983">
                  <c:v>53.967279152054857</c:v>
                </c:pt>
                <c:pt idx="984">
                  <c:v>53.257875010304026</c:v>
                </c:pt>
                <c:pt idx="985">
                  <c:v>52.549808898366386</c:v>
                </c:pt>
                <c:pt idx="986">
                  <c:v>51.843078292541122</c:v>
                </c:pt>
                <c:pt idx="987">
                  <c:v>51.137680673887523</c:v>
                </c:pt>
                <c:pt idx="988">
                  <c:v>50.433613528215893</c:v>
                </c:pt>
                <c:pt idx="989">
                  <c:v>49.730874346078629</c:v>
                </c:pt>
                <c:pt idx="990">
                  <c:v>49.029460622761313</c:v>
                </c:pt>
                <c:pt idx="991">
                  <c:v>48.329369858273708</c:v>
                </c:pt>
                <c:pt idx="992">
                  <c:v>47.630599557340894</c:v>
                </c:pt>
                <c:pt idx="993">
                  <c:v>46.9331472293944</c:v>
                </c:pt>
                <c:pt idx="994">
                  <c:v>46.237010388563263</c:v>
                </c:pt>
                <c:pt idx="995">
                  <c:v>45.542186553665218</c:v>
                </c:pt>
                <c:pt idx="996">
                  <c:v>44.848673248197848</c:v>
                </c:pt>
                <c:pt idx="997">
                  <c:v>44.156468000329703</c:v>
                </c:pt>
                <c:pt idx="998">
                  <c:v>43.465568342891565</c:v>
                </c:pt>
                <c:pt idx="999">
                  <c:v>42.775971813367605</c:v>
                </c:pt>
                <c:pt idx="1000">
                  <c:v>42.087675953886652</c:v>
                </c:pt>
                <c:pt idx="1001">
                  <c:v>41.400678311213412</c:v>
                </c:pt>
                <c:pt idx="1002">
                  <c:v>40.714976436739654</c:v>
                </c:pt>
                <c:pt idx="1003">
                  <c:v>40.030567886475609</c:v>
                </c:pt>
                <c:pt idx="1004">
                  <c:v>39.347450221041164</c:v>
                </c:pt>
                <c:pt idx="1005">
                  <c:v>38.665621005657208</c:v>
                </c:pt>
                <c:pt idx="1006">
                  <c:v>37.985077810136936</c:v>
                </c:pt>
                <c:pt idx="1007">
                  <c:v>37.305818208877206</c:v>
                </c:pt>
                <c:pt idx="1008">
                  <c:v>36.627839780849875</c:v>
                </c:pt>
                <c:pt idx="1009">
                  <c:v>35.951140109593183</c:v>
                </c:pt>
                <c:pt idx="1010">
                  <c:v>35.275716783203144</c:v>
                </c:pt>
                <c:pt idx="1011">
                  <c:v>34.601567394324931</c:v>
                </c:pt>
                <c:pt idx="1012">
                  <c:v>33.928689540144298</c:v>
                </c:pt>
                <c:pt idx="1013">
                  <c:v>33.257080822379045</c:v>
                </c:pt>
                <c:pt idx="1014">
                  <c:v>32.586738847270439</c:v>
                </c:pt>
                <c:pt idx="1015">
                  <c:v>31.91766122557468</c:v>
                </c:pt>
                <c:pt idx="1016">
                  <c:v>31.249845572554417</c:v>
                </c:pt>
                <c:pt idx="1017">
                  <c:v>30.583289507970203</c:v>
                </c:pt>
                <c:pt idx="1018">
                  <c:v>29.917990656072067</c:v>
                </c:pt>
                <c:pt idx="1019">
                  <c:v>29.253946645591007</c:v>
                </c:pt>
                <c:pt idx="1020">
                  <c:v>28.591155109730533</c:v>
                </c:pt>
                <c:pt idx="1021">
                  <c:v>27.929613686158241</c:v>
                </c:pt>
                <c:pt idx="1022">
                  <c:v>27.269320016997419</c:v>
                </c:pt>
                <c:pt idx="1023">
                  <c:v>26.610271748818615</c:v>
                </c:pt>
                <c:pt idx="1024">
                  <c:v>25.952466532631259</c:v>
                </c:pt>
                <c:pt idx="1025">
                  <c:v>25.295902023875275</c:v>
                </c:pt>
                <c:pt idx="1026">
                  <c:v>24.640575882412744</c:v>
                </c:pt>
                <c:pt idx="1027">
                  <c:v>23.986485772519558</c:v>
                </c:pt>
                <c:pt idx="1028">
                  <c:v>23.333629362877083</c:v>
                </c:pt>
                <c:pt idx="1029">
                  <c:v>22.682004326563863</c:v>
                </c:pt>
                <c:pt idx="1030">
                  <c:v>22.031608341047338</c:v>
                </c:pt>
                <c:pt idx="1031">
                  <c:v>21.382439088175534</c:v>
                </c:pt>
                <c:pt idx="1032">
                  <c:v>20.734494254168826</c:v>
                </c:pt>
                <c:pt idx="1033">
                  <c:v>20.087771529611672</c:v>
                </c:pt>
                <c:pt idx="1034">
                  <c:v>19.442268609444405</c:v>
                </c:pt>
                <c:pt idx="1035">
                  <c:v>18.797983192954998</c:v>
                </c:pt>
                <c:pt idx="1036">
                  <c:v>18.154912983770878</c:v>
                </c:pt>
                <c:pt idx="1037">
                  <c:v>17.51305568985072</c:v>
                </c:pt>
                <c:pt idx="1038">
                  <c:v>16.872409023476305</c:v>
                </c:pt>
                <c:pt idx="1039">
                  <c:v>16.232970701244337</c:v>
                </c:pt>
                <c:pt idx="1040">
                  <c:v>15.594738444058338</c:v>
                </c:pt>
                <c:pt idx="1041">
                  <c:v>14.957709977120494</c:v>
                </c:pt>
                <c:pt idx="1042">
                  <c:v>14.321883029923564</c:v>
                </c:pt>
                <c:pt idx="1043">
                  <c:v>13.687255336242785</c:v>
                </c:pt>
                <c:pt idx="1044">
                  <c:v>13.053824634127789</c:v>
                </c:pt>
                <c:pt idx="1045">
                  <c:v>13.392993770503278</c:v>
                </c:pt>
                <c:pt idx="1046">
                  <c:v>13.73152318913613</c:v>
                </c:pt>
                <c:pt idx="1047">
                  <c:v>15.391329511210106</c:v>
                </c:pt>
                <c:pt idx="1048">
                  <c:v>17.048005219558679</c:v>
                </c:pt>
                <c:pt idx="1049">
                  <c:v>18.701556218932403</c:v>
                </c:pt>
                <c:pt idx="1050">
                  <c:v>20.351988402944698</c:v>
                </c:pt>
                <c:pt idx="1051">
                  <c:v>21.999307654092835</c:v>
                </c:pt>
                <c:pt idx="1052">
                  <c:v>23.64351984377894</c:v>
                </c:pt>
                <c:pt idx="1053">
                  <c:v>25.284630832330876</c:v>
                </c:pt>
                <c:pt idx="1054">
                  <c:v>26.922646469023185</c:v>
                </c:pt>
                <c:pt idx="1055">
                  <c:v>28.557572592097877</c:v>
                </c:pt>
                <c:pt idx="1056">
                  <c:v>30.18941502878528</c:v>
                </c:pt>
                <c:pt idx="1057">
                  <c:v>31.818179595324796</c:v>
                </c:pt>
                <c:pt idx="1058">
                  <c:v>33.443872096985629</c:v>
                </c:pt>
                <c:pt idx="1059">
                  <c:v>35.066498328087484</c:v>
                </c:pt>
                <c:pt idx="1060">
                  <c:v>36.68606407202121</c:v>
                </c:pt>
                <c:pt idx="1061">
                  <c:v>38.302575101269433</c:v>
                </c:pt>
                <c:pt idx="1062">
                  <c:v>39.916037177427086</c:v>
                </c:pt>
                <c:pt idx="1063">
                  <c:v>41.526456051221992</c:v>
                </c:pt>
                <c:pt idx="1064">
                  <c:v>43.133837462535361</c:v>
                </c:pt>
                <c:pt idx="1065">
                  <c:v>44.738187140422184</c:v>
                </c:pt>
                <c:pt idx="1066">
                  <c:v>46.339510803131731</c:v>
                </c:pt>
                <c:pt idx="1067">
                  <c:v>47.937814158127885</c:v>
                </c:pt>
                <c:pt idx="1068">
                  <c:v>49.533102902109526</c:v>
                </c:pt>
                <c:pt idx="1069">
                  <c:v>51.125382721030761</c:v>
                </c:pt>
                <c:pt idx="1070">
                  <c:v>52.71465929012129</c:v>
                </c:pt>
                <c:pt idx="1071">
                  <c:v>54.300938273906539</c:v>
                </c:pt>
                <c:pt idx="1072">
                  <c:v>55.884225326227913</c:v>
                </c:pt>
                <c:pt idx="1073">
                  <c:v>57.464526090262915</c:v>
                </c:pt>
                <c:pt idx="1074">
                  <c:v>59.041846198545265</c:v>
                </c:pt>
                <c:pt idx="1075">
                  <c:v>60.616191272985034</c:v>
                </c:pt>
                <c:pt idx="1076">
                  <c:v>62.187566924888557</c:v>
                </c:pt>
                <c:pt idx="1077">
                  <c:v>63.75597875497855</c:v>
                </c:pt>
                <c:pt idx="1078">
                  <c:v>65.321432353414011</c:v>
                </c:pt>
                <c:pt idx="1079">
                  <c:v>66.883933299810124</c:v>
                </c:pt>
                <c:pt idx="1080">
                  <c:v>68.443487163258268</c:v>
                </c:pt>
                <c:pt idx="1081">
                  <c:v>70.000099502345734</c:v>
                </c:pt>
                <c:pt idx="1082">
                  <c:v>71.553775865175552</c:v>
                </c:pt>
                <c:pt idx="1083">
                  <c:v>73.104521789386354</c:v>
                </c:pt>
                <c:pt idx="1084">
                  <c:v>74.652342802172015</c:v>
                </c:pt>
                <c:pt idx="1085">
                  <c:v>76.197244420301431</c:v>
                </c:pt>
                <c:pt idx="1086">
                  <c:v>77.739232150138093</c:v>
                </c:pt>
                <c:pt idx="1087">
                  <c:v>79.278311487659792</c:v>
                </c:pt>
                <c:pt idx="1088">
                  <c:v>80.814487918478193</c:v>
                </c:pt>
                <c:pt idx="1089">
                  <c:v>82.34776691785838</c:v>
                </c:pt>
                <c:pt idx="1090">
                  <c:v>83.878153950738323</c:v>
                </c:pt>
                <c:pt idx="1091">
                  <c:v>85.40565447174842</c:v>
                </c:pt>
                <c:pt idx="1092">
                  <c:v>86.930273925230935</c:v>
                </c:pt>
                <c:pt idx="1093">
                  <c:v>88.452017745259326</c:v>
                </c:pt>
                <c:pt idx="1094">
                  <c:v>89.970891355657727</c:v>
                </c:pt>
                <c:pt idx="1095">
                  <c:v>91.486900170020235</c:v>
                </c:pt>
                <c:pt idx="1096">
                  <c:v>93.000049591730118</c:v>
                </c:pt>
                <c:pt idx="1097">
                  <c:v>94.510345013979261</c:v>
                </c:pt>
                <c:pt idx="1098">
                  <c:v>96.017791819787149</c:v>
                </c:pt>
                <c:pt idx="1099">
                  <c:v>97.522395382020321</c:v>
                </c:pt>
                <c:pt idx="1100">
                  <c:v>99.024161063411242</c:v>
                </c:pt>
                <c:pt idx="1101">
                  <c:v>100.52309421657765</c:v>
                </c:pt>
                <c:pt idx="1102">
                  <c:v>102.01920018404152</c:v>
                </c:pt>
                <c:pt idx="1103">
                  <c:v>103.51248429824811</c:v>
                </c:pt>
                <c:pt idx="1104">
                  <c:v>105.00295188158499</c:v>
                </c:pt>
                <c:pt idx="1105">
                  <c:v>106.49060824640101</c:v>
                </c:pt>
                <c:pt idx="1106">
                  <c:v>107.97545869502522</c:v>
                </c:pt>
                <c:pt idx="1107">
                  <c:v>109.45750851978579</c:v>
                </c:pt>
                <c:pt idx="1108">
                  <c:v>110.93676300302884</c:v>
                </c:pt>
                <c:pt idx="1109">
                  <c:v>111.17001178799997</c:v>
                </c:pt>
                <c:pt idx="1110">
                  <c:v>111.17001178799997</c:v>
                </c:pt>
                <c:pt idx="1111">
                  <c:v>111.17001178799997</c:v>
                </c:pt>
                <c:pt idx="1112">
                  <c:v>111.17001178799997</c:v>
                </c:pt>
                <c:pt idx="1113">
                  <c:v>111.17001178799997</c:v>
                </c:pt>
                <c:pt idx="1114">
                  <c:v>111.17001178799997</c:v>
                </c:pt>
                <c:pt idx="1115">
                  <c:v>111.17001178799997</c:v>
                </c:pt>
                <c:pt idx="1116">
                  <c:v>111.17001178799997</c:v>
                </c:pt>
                <c:pt idx="1117">
                  <c:v>111.17001178799997</c:v>
                </c:pt>
                <c:pt idx="1118">
                  <c:v>111.17001178799997</c:v>
                </c:pt>
                <c:pt idx="1119">
                  <c:v>111.17001178799997</c:v>
                </c:pt>
                <c:pt idx="1120">
                  <c:v>111.17001178799997</c:v>
                </c:pt>
                <c:pt idx="1121">
                  <c:v>111.17001178799997</c:v>
                </c:pt>
                <c:pt idx="1122">
                  <c:v>111.17001178799997</c:v>
                </c:pt>
                <c:pt idx="1123">
                  <c:v>111.17001178799997</c:v>
                </c:pt>
                <c:pt idx="1124">
                  <c:v>111.17001178799997</c:v>
                </c:pt>
                <c:pt idx="1125">
                  <c:v>111.17001178799997</c:v>
                </c:pt>
                <c:pt idx="1126">
                  <c:v>111.17001178799997</c:v>
                </c:pt>
                <c:pt idx="1127">
                  <c:v>111.17001178799997</c:v>
                </c:pt>
                <c:pt idx="1128">
                  <c:v>111.17001178799997</c:v>
                </c:pt>
                <c:pt idx="1129">
                  <c:v>111.17001178799997</c:v>
                </c:pt>
                <c:pt idx="1130">
                  <c:v>111.17001178799997</c:v>
                </c:pt>
                <c:pt idx="1131">
                  <c:v>111.17001178799997</c:v>
                </c:pt>
                <c:pt idx="1132">
                  <c:v>111.17001178799997</c:v>
                </c:pt>
                <c:pt idx="1133">
                  <c:v>110.96902315397472</c:v>
                </c:pt>
                <c:pt idx="1134">
                  <c:v>110.76754011035277</c:v>
                </c:pt>
                <c:pt idx="1135">
                  <c:v>110.56556144094175</c:v>
                </c:pt>
                <c:pt idx="1136">
                  <c:v>110.36308592655752</c:v>
                </c:pt>
                <c:pt idx="1137">
                  <c:v>110.16011234501694</c:v>
                </c:pt>
                <c:pt idx="1138">
                  <c:v>109.95663947113044</c:v>
                </c:pt>
                <c:pt idx="1139">
                  <c:v>109.75266607669461</c:v>
                </c:pt>
                <c:pt idx="1140">
                  <c:v>109.54819093048474</c:v>
                </c:pt>
                <c:pt idx="1141">
                  <c:v>109.34321279824751</c:v>
                </c:pt>
                <c:pt idx="1142">
                  <c:v>109.13773044269347</c:v>
                </c:pt>
                <c:pt idx="1143">
                  <c:v>108.93174262348957</c:v>
                </c:pt>
                <c:pt idx="1144">
                  <c:v>108.72524809725168</c:v>
                </c:pt>
                <c:pt idx="1145">
                  <c:v>108.51824561753706</c:v>
                </c:pt>
                <c:pt idx="1146">
                  <c:v>108.31073393483686</c:v>
                </c:pt>
                <c:pt idx="1147">
                  <c:v>108.10271179656864</c:v>
                </c:pt>
                <c:pt idx="1148">
                  <c:v>107.89417794706868</c:v>
                </c:pt>
                <c:pt idx="1149">
                  <c:v>107.68513112758448</c:v>
                </c:pt>
                <c:pt idx="1150">
                  <c:v>107.47557007626718</c:v>
                </c:pt>
                <c:pt idx="1151">
                  <c:v>107.26549352816384</c:v>
                </c:pt>
                <c:pt idx="1152">
                  <c:v>107.05490021520998</c:v>
                </c:pt>
                <c:pt idx="1153">
                  <c:v>106.84378886622176</c:v>
                </c:pt>
                <c:pt idx="1154">
                  <c:v>106.63215820688836</c:v>
                </c:pt>
                <c:pt idx="1155">
                  <c:v>106.42000695976435</c:v>
                </c:pt>
                <c:pt idx="1156">
                  <c:v>106.20733384426188</c:v>
                </c:pt>
                <c:pt idx="1157">
                  <c:v>105.99413757664304</c:v>
                </c:pt>
                <c:pt idx="1158">
                  <c:v>105.780416870012</c:v>
                </c:pt>
                <c:pt idx="1159">
                  <c:v>105.56617043430735</c:v>
                </c:pt>
                <c:pt idx="1160">
                  <c:v>105.35139697629431</c:v>
                </c:pt>
                <c:pt idx="1161">
                  <c:v>105.13609519955679</c:v>
                </c:pt>
                <c:pt idx="1162">
                  <c:v>104.92026380448976</c:v>
                </c:pt>
                <c:pt idx="1163">
                  <c:v>104.70390148829129</c:v>
                </c:pt>
                <c:pt idx="1164">
                  <c:v>104.48700694495466</c:v>
                </c:pt>
                <c:pt idx="1165">
                  <c:v>104.26957886526053</c:v>
                </c:pt>
                <c:pt idx="1166">
                  <c:v>104.05161593676905</c:v>
                </c:pt>
                <c:pt idx="1167">
                  <c:v>103.83311684381192</c:v>
                </c:pt>
                <c:pt idx="1168">
                  <c:v>103.61408026748437</c:v>
                </c:pt>
                <c:pt idx="1169">
                  <c:v>103.39450488563739</c:v>
                </c:pt>
                <c:pt idx="1170">
                  <c:v>103.17438937286951</c:v>
                </c:pt>
                <c:pt idx="1171">
                  <c:v>102.95373240051899</c:v>
                </c:pt>
                <c:pt idx="1172">
                  <c:v>102.73253263665573</c:v>
                </c:pt>
                <c:pt idx="1173">
                  <c:v>102.51078874607325</c:v>
                </c:pt>
                <c:pt idx="1174">
                  <c:v>102.28849939028053</c:v>
                </c:pt>
                <c:pt idx="1175">
                  <c:v>102.06566322749407</c:v>
                </c:pt>
                <c:pt idx="1176">
                  <c:v>101.84227891262975</c:v>
                </c:pt>
                <c:pt idx="1177">
                  <c:v>101.61834509729465</c:v>
                </c:pt>
                <c:pt idx="1178">
                  <c:v>101.39386042977895</c:v>
                </c:pt>
                <c:pt idx="1179">
                  <c:v>101.16882355504782</c:v>
                </c:pt>
                <c:pt idx="1180">
                  <c:v>100.94323311473316</c:v>
                </c:pt>
                <c:pt idx="1181">
                  <c:v>100.71708774712545</c:v>
                </c:pt>
                <c:pt idx="1182">
                  <c:v>100.49038608716549</c:v>
                </c:pt>
                <c:pt idx="1183">
                  <c:v>100.26312676643627</c:v>
                </c:pt>
                <c:pt idx="1184">
                  <c:v>100.03530841315454</c:v>
                </c:pt>
                <c:pt idx="1185">
                  <c:v>99.806929652162623</c:v>
                </c:pt>
                <c:pt idx="1186">
                  <c:v>99.577989104920178</c:v>
                </c:pt>
                <c:pt idx="1187">
                  <c:v>99.348485389495707</c:v>
                </c:pt>
                <c:pt idx="1188">
                  <c:v>99.118417120558405</c:v>
                </c:pt>
                <c:pt idx="1189">
                  <c:v>98.887782909369619</c:v>
                </c:pt>
                <c:pt idx="1190">
                  <c:v>98.656581363774677</c:v>
                </c:pt>
                <c:pt idx="1191">
                  <c:v>98.424811088194232</c:v>
                </c:pt>
                <c:pt idx="1192">
                  <c:v>98.192470683616037</c:v>
                </c:pt>
                <c:pt idx="1193">
                  <c:v>97.959558747586428</c:v>
                </c:pt>
                <c:pt idx="1194">
                  <c:v>97.726073874201887</c:v>
                </c:pt>
                <c:pt idx="1195">
                  <c:v>97.49201465410043</c:v>
                </c:pt>
                <c:pt idx="1196">
                  <c:v>97.257379674453333</c:v>
                </c:pt>
                <c:pt idx="1197">
                  <c:v>97.02216751895638</c:v>
                </c:pt>
                <c:pt idx="1198">
                  <c:v>96.786376767821395</c:v>
                </c:pt>
                <c:pt idx="1199">
                  <c:v>96.550005997767741</c:v>
                </c:pt>
                <c:pt idx="1200">
                  <c:v>96.313053782013668</c:v>
                </c:pt>
                <c:pt idx="1201">
                  <c:v>96.075518690267643</c:v>
                </c:pt>
                <c:pt idx="1202">
                  <c:v>95.837399288719823</c:v>
                </c:pt>
                <c:pt idx="1203">
                  <c:v>95.598694140033359</c:v>
                </c:pt>
                <c:pt idx="1204">
                  <c:v>95.359401803335658</c:v>
                </c:pt>
                <c:pt idx="1205">
                  <c:v>95.119520834209808</c:v>
                </c:pt>
                <c:pt idx="1206">
                  <c:v>94.879049784685805</c:v>
                </c:pt>
                <c:pt idx="1207">
                  <c:v>94.637987203231674</c:v>
                </c:pt>
                <c:pt idx="1208">
                  <c:v>94.396331634744968</c:v>
                </c:pt>
                <c:pt idx="1209">
                  <c:v>94.154081620543806</c:v>
                </c:pt>
                <c:pt idx="1210">
                  <c:v>93.911235698358084</c:v>
                </c:pt>
                <c:pt idx="1211">
                  <c:v>93.667792402320714</c:v>
                </c:pt>
                <c:pt idx="1212">
                  <c:v>93.423750262958748</c:v>
                </c:pt>
                <c:pt idx="1213">
                  <c:v>93.179107807184423</c:v>
                </c:pt>
                <c:pt idx="1214">
                  <c:v>92.933863558286433</c:v>
                </c:pt>
                <c:pt idx="1215">
                  <c:v>92.688016035920896</c:v>
                </c:pt>
                <c:pt idx="1216">
                  <c:v>92.441563756102411</c:v>
                </c:pt>
                <c:pt idx="1217">
                  <c:v>92.194505231195222</c:v>
                </c:pt>
                <c:pt idx="1218">
                  <c:v>91.946838969904078</c:v>
                </c:pt>
                <c:pt idx="1219">
                  <c:v>91.698563477265338</c:v>
                </c:pt>
                <c:pt idx="1220">
                  <c:v>91.449677254637933</c:v>
                </c:pt>
                <c:pt idx="1221">
                  <c:v>91.200178799694243</c:v>
                </c:pt>
                <c:pt idx="1222">
                  <c:v>90.950066606411184</c:v>
                </c:pt>
                <c:pt idx="1223">
                  <c:v>90.699339165060962</c:v>
                </c:pt>
                <c:pt idx="1224">
                  <c:v>90.447994962202003</c:v>
                </c:pt>
                <c:pt idx="1225">
                  <c:v>90.196032480669885</c:v>
                </c:pt>
                <c:pt idx="1226">
                  <c:v>89.943450199568105</c:v>
                </c:pt>
                <c:pt idx="1227">
                  <c:v>89.690246594258966</c:v>
                </c:pt>
                <c:pt idx="1228">
                  <c:v>89.436420136354229</c:v>
                </c:pt>
                <c:pt idx="1229">
                  <c:v>89.181969293706132</c:v>
                </c:pt>
                <c:pt idx="1230">
                  <c:v>88.926892530397865</c:v>
                </c:pt>
                <c:pt idx="1231">
                  <c:v>88.671188306734521</c:v>
                </c:pt>
                <c:pt idx="1232">
                  <c:v>88.414855079233703</c:v>
                </c:pt>
                <c:pt idx="1233">
                  <c:v>88.157891300616186</c:v>
                </c:pt>
                <c:pt idx="1234">
                  <c:v>87.900295419796606</c:v>
                </c:pt>
                <c:pt idx="1235">
                  <c:v>87.642065881874203</c:v>
                </c:pt>
                <c:pt idx="1236">
                  <c:v>87.383201128123204</c:v>
                </c:pt>
                <c:pt idx="1237">
                  <c:v>87.123699595983609</c:v>
                </c:pt>
                <c:pt idx="1238">
                  <c:v>86.863559719051707</c:v>
                </c:pt>
                <c:pt idx="1239">
                  <c:v>86.602779927070614</c:v>
                </c:pt>
                <c:pt idx="1240">
                  <c:v>86.341358645920693</c:v>
                </c:pt>
                <c:pt idx="1241">
                  <c:v>86.079294297610261</c:v>
                </c:pt>
                <c:pt idx="1242">
                  <c:v>85.816585300265899</c:v>
                </c:pt>
                <c:pt idx="1243">
                  <c:v>85.553230068123</c:v>
                </c:pt>
                <c:pt idx="1244">
                  <c:v>85.289227011516061</c:v>
                </c:pt>
                <c:pt idx="1245">
                  <c:v>85.024574536869281</c:v>
                </c:pt>
                <c:pt idx="1246">
                  <c:v>84.759271046686791</c:v>
                </c:pt>
                <c:pt idx="1247">
                  <c:v>84.493314939543041</c:v>
                </c:pt>
                <c:pt idx="1248">
                  <c:v>84.226704610073199</c:v>
                </c:pt>
                <c:pt idx="1249">
                  <c:v>83.959438448963411</c:v>
                </c:pt>
                <c:pt idx="1250">
                  <c:v>83.691514842941046</c:v>
                </c:pt>
                <c:pt idx="1251">
                  <c:v>83.422932174765066</c:v>
                </c:pt>
                <c:pt idx="1252">
                  <c:v>83.153688823216143</c:v>
                </c:pt>
                <c:pt idx="1253">
                  <c:v>82.883783163086946</c:v>
                </c:pt>
                <c:pt idx="1254">
                  <c:v>82.613213565172344</c:v>
                </c:pt>
                <c:pt idx="1255">
                  <c:v>82.341978396259492</c:v>
                </c:pt>
                <c:pt idx="1256">
                  <c:v>82.070076019118119</c:v>
                </c:pt>
                <c:pt idx="1257">
                  <c:v>81.7975047924904</c:v>
                </c:pt>
                <c:pt idx="1258">
                  <c:v>81.524263071081307</c:v>
                </c:pt>
                <c:pt idx="1259">
                  <c:v>81.250349205548588</c:v>
                </c:pt>
                <c:pt idx="1260">
                  <c:v>80.97576154249272</c:v>
                </c:pt>
                <c:pt idx="1261">
                  <c:v>80.700498424447062</c:v>
                </c:pt>
                <c:pt idx="1262">
                  <c:v>80.424558189867724</c:v>
                </c:pt>
                <c:pt idx="1263">
                  <c:v>80.14793917312366</c:v>
                </c:pt>
                <c:pt idx="1264">
                  <c:v>79.870639704486578</c:v>
                </c:pt>
                <c:pt idx="1265">
                  <c:v>79.592658110120752</c:v>
                </c:pt>
                <c:pt idx="1266">
                  <c:v>79.313992712073059</c:v>
                </c:pt>
                <c:pt idx="1267">
                  <c:v>79.034641828262806</c:v>
                </c:pt>
                <c:pt idx="1268">
                  <c:v>78.754603772471583</c:v>
                </c:pt>
                <c:pt idx="1269">
                  <c:v>78.473876854333028</c:v>
                </c:pt>
                <c:pt idx="1270">
                  <c:v>78.192459379322685</c:v>
                </c:pt>
                <c:pt idx="1271">
                  <c:v>77.910349648747768</c:v>
                </c:pt>
                <c:pt idx="1272">
                  <c:v>77.627545959736892</c:v>
                </c:pt>
                <c:pt idx="1273">
                  <c:v>77.344046605229778</c:v>
                </c:pt>
                <c:pt idx="1274">
                  <c:v>77.059849873966996</c:v>
                </c:pt>
                <c:pt idx="1275">
                  <c:v>76.774954050479593</c:v>
                </c:pt>
                <c:pt idx="1276">
                  <c:v>76.489357415078771</c:v>
                </c:pt>
                <c:pt idx="1277">
                  <c:v>76.203058243845447</c:v>
                </c:pt>
                <c:pt idx="1278">
                  <c:v>75.916054808619933</c:v>
                </c:pt>
                <c:pt idx="1279">
                  <c:v>75.628345376991476</c:v>
                </c:pt>
                <c:pt idx="1280">
                  <c:v>75.339928212287731</c:v>
                </c:pt>
                <c:pt idx="1281">
                  <c:v>75.050801573564385</c:v>
                </c:pt>
                <c:pt idx="1282">
                  <c:v>74.760963715594542</c:v>
                </c:pt>
                <c:pt idx="1283">
                  <c:v>74.470412888858277</c:v>
                </c:pt>
                <c:pt idx="1284">
                  <c:v>74.179147339532079</c:v>
                </c:pt>
                <c:pt idx="1285">
                  <c:v>73.887165309478121</c:v>
                </c:pt>
                <c:pt idx="1286">
                  <c:v>73.594465036233871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60-4D80-A714-B4B4917A2A22}"/>
            </c:ext>
          </c:extLst>
        </c:ser>
        <c:ser>
          <c:idx val="1"/>
          <c:order val="1"/>
          <c:tx>
            <c:v>Velocity</c:v>
          </c:tx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'Lap Simulation'!$Q$5:$Q$1291</c:f>
              <c:numCache>
                <c:formatCode>0.000</c:formatCode>
                <c:ptCount val="1287"/>
                <c:pt idx="0" formatCode="General">
                  <c:v>0</c:v>
                </c:pt>
                <c:pt idx="1">
                  <c:v>1.3372316490578693</c:v>
                </c:pt>
                <c:pt idx="2">
                  <c:v>1.890239193082029</c:v>
                </c:pt>
                <c:pt idx="3">
                  <c:v>2.3139692160729797</c:v>
                </c:pt>
                <c:pt idx="4">
                  <c:v>2.670682087093621</c:v>
                </c:pt>
                <c:pt idx="5">
                  <c:v>2.9845063874493873</c:v>
                </c:pt>
                <c:pt idx="6">
                  <c:v>3.2678229079442449</c:v>
                </c:pt>
                <c:pt idx="7">
                  <c:v>3.5279900321302389</c:v>
                </c:pt>
                <c:pt idx="8">
                  <c:v>3.7698045049848314</c:v>
                </c:pt>
                <c:pt idx="9">
                  <c:v>3.9965997878800019</c:v>
                </c:pt>
                <c:pt idx="10">
                  <c:v>4.2108041418236271</c:v>
                </c:pt>
                <c:pt idx="11">
                  <c:v>4.4142516059764345</c:v>
                </c:pt>
                <c:pt idx="12">
                  <c:v>4.6083677456313445</c:v>
                </c:pt>
                <c:pt idx="13">
                  <c:v>4.7942867955124724</c:v>
                </c:pt>
                <c:pt idx="14">
                  <c:v>4.9729288419942241</c:v>
                </c:pt>
                <c:pt idx="15">
                  <c:v>5.1450525427525351</c:v>
                </c:pt>
                <c:pt idx="16">
                  <c:v>5.3112922425060667</c:v>
                </c:pt>
                <c:pt idx="17">
                  <c:v>5.4721847845201328</c:v>
                </c:pt>
                <c:pt idx="18">
                  <c:v>5.628189313039992</c:v>
                </c:pt>
                <c:pt idx="19">
                  <c:v>5.7797021843639138</c:v>
                </c:pt>
                <c:pt idx="20">
                  <c:v>5.9270683871578926</c:v>
                </c:pt>
                <c:pt idx="21">
                  <c:v>6.070590421915889</c:v>
                </c:pt>
                <c:pt idx="22">
                  <c:v>6.2105352982732249</c:v>
                </c:pt>
                <c:pt idx="23">
                  <c:v>6.3471401160773349</c:v>
                </c:pt>
                <c:pt idx="24">
                  <c:v>6.4806165656451213</c:v>
                </c:pt>
                <c:pt idx="25">
                  <c:v>6.6111545925918493</c:v>
                </c:pt>
                <c:pt idx="26">
                  <c:v>6.7389254093641737</c:v>
                </c:pt>
                <c:pt idx="27">
                  <c:v>6.8640839904575408</c:v>
                </c:pt>
                <c:pt idx="28">
                  <c:v>6.986771155590378</c:v>
                </c:pt>
                <c:pt idx="29">
                  <c:v>7.1071153210939499</c:v>
                </c:pt>
                <c:pt idx="30">
                  <c:v>7.2252339819274605</c:v>
                </c:pt>
                <c:pt idx="31">
                  <c:v>7.3412349733085271</c:v>
                </c:pt>
                <c:pt idx="32">
                  <c:v>7.4552175507532894</c:v>
                </c:pt>
                <c:pt idx="33">
                  <c:v>7.5672733194975663</c:v>
                </c:pt>
                <c:pt idx="34">
                  <c:v>7.6774870382134397</c:v>
                </c:pt>
                <c:pt idx="35">
                  <c:v>7.7859373172058062</c:v>
                </c:pt>
                <c:pt idx="36">
                  <c:v>7.8926972275505021</c:v>
                </c:pt>
                <c:pt idx="37">
                  <c:v>7.9978348346833066</c:v>
                </c:pt>
                <c:pt idx="38">
                  <c:v>8.1014136675915118</c:v>
                </c:pt>
                <c:pt idx="39">
                  <c:v>8.2034931328645531</c:v>
                </c:pt>
                <c:pt idx="40">
                  <c:v>8.3041288813272711</c:v>
                </c:pt>
                <c:pt idx="41">
                  <c:v>8.4033731337321296</c:v>
                </c:pt>
                <c:pt idx="42">
                  <c:v>8.5012749709663264</c:v>
                </c:pt>
                <c:pt idx="43">
                  <c:v>8.5978805933904745</c:v>
                </c:pt>
                <c:pt idx="44">
                  <c:v>8.6932335532318028</c:v>
                </c:pt>
                <c:pt idx="45">
                  <c:v>8.7873749633787686</c:v>
                </c:pt>
                <c:pt idx="46">
                  <c:v>8.8803436854432789</c:v>
                </c:pt>
                <c:pt idx="47">
                  <c:v>8.9721764995540862</c:v>
                </c:pt>
                <c:pt idx="48">
                  <c:v>9.062908258006102</c:v>
                </c:pt>
                <c:pt idx="49">
                  <c:v>9.1525720246042894</c:v>
                </c:pt>
                <c:pt idx="50">
                  <c:v>9.2411992012982083</c:v>
                </c:pt>
                <c:pt idx="51">
                  <c:v>9.3288196434969546</c:v>
                </c:pt>
                <c:pt idx="52">
                  <c:v>9.4154617652780388</c:v>
                </c:pt>
                <c:pt idx="53">
                  <c:v>9.5011526355529021</c:v>
                </c:pt>
                <c:pt idx="54">
                  <c:v>9.5859180661220833</c:v>
                </c:pt>
                <c:pt idx="55">
                  <c:v>9.6697826924413626</c:v>
                </c:pt>
                <c:pt idx="56">
                  <c:v>9.752770047823633</c:v>
                </c:pt>
                <c:pt idx="57">
                  <c:v>9.8349026317175667</c:v>
                </c:pt>
                <c:pt idx="58">
                  <c:v>9.9162019726313737</c:v>
                </c:pt>
                <c:pt idx="59">
                  <c:v>9.9966886862066566</c:v>
                </c:pt>
                <c:pt idx="60">
                  <c:v>10.076382528891926</c:v>
                </c:pt>
                <c:pt idx="61">
                  <c:v>10.155302447616942</c:v>
                </c:pt>
                <c:pt idx="62">
                  <c:v>10.233466625826464</c:v>
                </c:pt>
                <c:pt idx="63">
                  <c:v>10.31089252619463</c:v>
                </c:pt>
                <c:pt idx="64">
                  <c:v>10.387596930308142</c:v>
                </c:pt>
                <c:pt idx="65">
                  <c:v>10.46359597557738</c:v>
                </c:pt>
                <c:pt idx="66">
                  <c:v>10.538905189608723</c:v>
                </c:pt>
                <c:pt idx="67">
                  <c:v>10.613539522248502</c:v>
                </c:pt>
                <c:pt idx="68">
                  <c:v>10.687513375488717</c:v>
                </c:pt>
                <c:pt idx="69">
                  <c:v>10.760840631406536</c:v>
                </c:pt>
                <c:pt idx="70">
                  <c:v>10.833534678293468</c:v>
                </c:pt>
                <c:pt idx="71">
                  <c:v>10.905608435115699</c:v>
                </c:pt>
                <c:pt idx="72">
                  <c:v>10.977074374434196</c:v>
                </c:pt>
                <c:pt idx="73">
                  <c:v>11.047944543901602</c:v>
                </c:pt>
                <c:pt idx="74">
                  <c:v>11.1182305864426</c:v>
                </c:pt>
                <c:pt idx="75">
                  <c:v>11.187943759215067</c:v>
                </c:pt>
                <c:pt idx="76">
                  <c:v>11.257094951440987</c:v>
                </c:pt>
                <c:pt idx="77">
                  <c:v>11.325694701188468</c:v>
                </c:pt>
                <c:pt idx="78">
                  <c:v>11.393753211179391</c:v>
                </c:pt>
                <c:pt idx="79">
                  <c:v>11.461280363691063</c:v>
                </c:pt>
                <c:pt idx="80">
                  <c:v>11.528285734614601</c:v>
                </c:pt>
                <c:pt idx="81">
                  <c:v>11.594778606727726</c:v>
                </c:pt>
                <c:pt idx="82">
                  <c:v>11.660767982235036</c:v>
                </c:pt>
                <c:pt idx="83">
                  <c:v>11.726262594624639</c:v>
                </c:pt>
                <c:pt idx="84">
                  <c:v>11.791270919886204</c:v>
                </c:pt>
                <c:pt idx="85">
                  <c:v>11.855801187132029</c:v>
                </c:pt>
                <c:pt idx="86">
                  <c:v>11.919861388659562</c:v>
                </c:pt>
                <c:pt idx="87">
                  <c:v>11.983459289490904</c:v>
                </c:pt>
                <c:pt idx="88">
                  <c:v>12.046602436422178</c:v>
                </c:pt>
                <c:pt idx="89">
                  <c:v>12.109298166613266</c:v>
                </c:pt>
                <c:pt idx="90">
                  <c:v>12.17155361574614</c:v>
                </c:pt>
                <c:pt idx="91">
                  <c:v>12.233375725778037</c:v>
                </c:pt>
                <c:pt idx="92">
                  <c:v>12.294771252313831</c:v>
                </c:pt>
                <c:pt idx="93">
                  <c:v>12.355746771620243</c:v>
                </c:pt>
                <c:pt idx="94">
                  <c:v>12.416308687302973</c:v>
                </c:pt>
                <c:pt idx="95">
                  <c:v>12.47646323666636</c:v>
                </c:pt>
                <c:pt idx="96">
                  <c:v>12.536216496773877</c:v>
                </c:pt>
                <c:pt idx="97">
                  <c:v>12.595574390226478</c:v>
                </c:pt>
                <c:pt idx="98">
                  <c:v>12.654542690674743</c:v>
                </c:pt>
                <c:pt idx="99">
                  <c:v>12.71312702807967</c:v>
                </c:pt>
                <c:pt idx="100">
                  <c:v>12.771332893736007</c:v>
                </c:pt>
                <c:pt idx="101">
                  <c:v>12.8291656450711</c:v>
                </c:pt>
                <c:pt idx="102">
                  <c:v>12.886630510231459</c:v>
                </c:pt>
                <c:pt idx="103">
                  <c:v>12.943732592468375</c:v>
                </c:pt>
                <c:pt idx="104">
                  <c:v>13.000476874333311</c:v>
                </c:pt>
                <c:pt idx="105">
                  <c:v>13.05686822169303</c:v>
                </c:pt>
                <c:pt idx="106">
                  <c:v>13.112911387573897</c:v>
                </c:pt>
                <c:pt idx="107">
                  <c:v>13.16861101584413</c:v>
                </c:pt>
                <c:pt idx="108">
                  <c:v>13.2</c:v>
                </c:pt>
                <c:pt idx="109">
                  <c:v>13.2</c:v>
                </c:pt>
                <c:pt idx="110">
                  <c:v>13.2</c:v>
                </c:pt>
                <c:pt idx="111">
                  <c:v>13.2</c:v>
                </c:pt>
                <c:pt idx="112">
                  <c:v>13.2</c:v>
                </c:pt>
                <c:pt idx="113">
                  <c:v>13.2</c:v>
                </c:pt>
                <c:pt idx="114">
                  <c:v>13.2</c:v>
                </c:pt>
                <c:pt idx="115">
                  <c:v>13.2</c:v>
                </c:pt>
                <c:pt idx="116">
                  <c:v>13.2</c:v>
                </c:pt>
                <c:pt idx="117">
                  <c:v>13.2</c:v>
                </c:pt>
                <c:pt idx="118">
                  <c:v>13.2</c:v>
                </c:pt>
                <c:pt idx="119">
                  <c:v>13.2</c:v>
                </c:pt>
                <c:pt idx="120">
                  <c:v>13.2</c:v>
                </c:pt>
                <c:pt idx="121">
                  <c:v>13.2</c:v>
                </c:pt>
                <c:pt idx="122">
                  <c:v>13.2</c:v>
                </c:pt>
                <c:pt idx="123">
                  <c:v>13.2</c:v>
                </c:pt>
                <c:pt idx="124">
                  <c:v>13.2</c:v>
                </c:pt>
                <c:pt idx="125">
                  <c:v>13.2</c:v>
                </c:pt>
                <c:pt idx="126">
                  <c:v>13.2</c:v>
                </c:pt>
                <c:pt idx="127">
                  <c:v>13.2</c:v>
                </c:pt>
                <c:pt idx="128">
                  <c:v>13.2</c:v>
                </c:pt>
                <c:pt idx="129">
                  <c:v>13.127698206922805</c:v>
                </c:pt>
                <c:pt idx="130">
                  <c:v>13.054816656267725</c:v>
                </c:pt>
                <c:pt idx="131">
                  <c:v>12.98134513953571</c:v>
                </c:pt>
                <c:pt idx="132">
                  <c:v>12.907273134719087</c:v>
                </c:pt>
                <c:pt idx="133">
                  <c:v>12.832589792442246</c:v>
                </c:pt>
                <c:pt idx="134">
                  <c:v>12.757283921300642</c:v>
                </c:pt>
                <c:pt idx="135">
                  <c:v>12.681343972340608</c:v>
                </c:pt>
                <c:pt idx="136">
                  <c:v>12.60475802261746</c:v>
                </c:pt>
                <c:pt idx="137">
                  <c:v>12.527513757764011</c:v>
                </c:pt>
                <c:pt idx="138">
                  <c:v>12.449598453495518</c:v>
                </c:pt>
                <c:pt idx="139">
                  <c:v>12.370998955970558</c:v>
                </c:pt>
                <c:pt idx="140">
                  <c:v>12.2917016609199</c:v>
                </c:pt>
                <c:pt idx="141">
                  <c:v>12.211692491447462</c:v>
                </c:pt>
                <c:pt idx="142">
                  <c:v>12.130956874398361</c:v>
                </c:pt>
                <c:pt idx="143">
                  <c:v>12.049479715179189</c:v>
                </c:pt>
                <c:pt idx="144">
                  <c:v>11.967245370904546</c:v>
                </c:pt>
                <c:pt idx="145">
                  <c:v>11.884237621731582</c:v>
                </c:pt>
                <c:pt idx="146">
                  <c:v>11.800439640230529</c:v>
                </c:pt>
                <c:pt idx="147">
                  <c:v>11.71583395862398</c:v>
                </c:pt>
                <c:pt idx="148">
                  <c:v>11.630402433710463</c:v>
                </c:pt>
                <c:pt idx="149">
                  <c:v>11.544126209268734</c:v>
                </c:pt>
                <c:pt idx="150">
                  <c:v>11.456985675717668</c:v>
                </c:pt>
                <c:pt idx="151">
                  <c:v>11.368960426782461</c:v>
                </c:pt>
                <c:pt idx="152">
                  <c:v>11.280029212890607</c:v>
                </c:pt>
                <c:pt idx="153">
                  <c:v>11.190169890990388</c:v>
                </c:pt>
                <c:pt idx="154">
                  <c:v>11.099359370449882</c:v>
                </c:pt>
                <c:pt idx="155">
                  <c:v>11.007573554655103</c:v>
                </c:pt>
                <c:pt idx="156">
                  <c:v>10.914787277881274</c:v>
                </c:pt>
                <c:pt idx="157">
                  <c:v>10.820974236960318</c:v>
                </c:pt>
                <c:pt idx="158">
                  <c:v>10.726106917209767</c:v>
                </c:pt>
                <c:pt idx="159">
                  <c:v>10.630156512021976</c:v>
                </c:pt>
                <c:pt idx="160">
                  <c:v>10.533092835436639</c:v>
                </c:pt>
                <c:pt idx="161">
                  <c:v>10.434884226932406</c:v>
                </c:pt>
                <c:pt idx="162">
                  <c:v>10.335497447572967</c:v>
                </c:pt>
                <c:pt idx="163">
                  <c:v>10.234897566526991</c:v>
                </c:pt>
                <c:pt idx="164">
                  <c:v>10.133047836846973</c:v>
                </c:pt>
                <c:pt idx="165">
                  <c:v>10.132999999999999</c:v>
                </c:pt>
                <c:pt idx="166">
                  <c:v>10.132999999999999</c:v>
                </c:pt>
                <c:pt idx="167">
                  <c:v>10.132999999999999</c:v>
                </c:pt>
                <c:pt idx="168">
                  <c:v>10.132999999999999</c:v>
                </c:pt>
                <c:pt idx="169">
                  <c:v>10.132999999999999</c:v>
                </c:pt>
                <c:pt idx="170">
                  <c:v>10.132999999999999</c:v>
                </c:pt>
                <c:pt idx="171">
                  <c:v>10.132999999999999</c:v>
                </c:pt>
                <c:pt idx="172">
                  <c:v>10.132999999999999</c:v>
                </c:pt>
                <c:pt idx="173">
                  <c:v>10.132999999999999</c:v>
                </c:pt>
                <c:pt idx="174">
                  <c:v>10.132999999999999</c:v>
                </c:pt>
                <c:pt idx="175">
                  <c:v>10.132999999999999</c:v>
                </c:pt>
                <c:pt idx="176">
                  <c:v>10.132999999999999</c:v>
                </c:pt>
                <c:pt idx="177">
                  <c:v>10.132999999999999</c:v>
                </c:pt>
                <c:pt idx="178">
                  <c:v>10.132999999999999</c:v>
                </c:pt>
                <c:pt idx="179">
                  <c:v>10.132999999999999</c:v>
                </c:pt>
                <c:pt idx="180">
                  <c:v>10.132999999999999</c:v>
                </c:pt>
                <c:pt idx="181">
                  <c:v>10.132999999999999</c:v>
                </c:pt>
                <c:pt idx="182">
                  <c:v>10.132999999999999</c:v>
                </c:pt>
                <c:pt idx="183">
                  <c:v>10.132999999999999</c:v>
                </c:pt>
                <c:pt idx="184">
                  <c:v>10.132999999999999</c:v>
                </c:pt>
                <c:pt idx="185">
                  <c:v>10.132999999999999</c:v>
                </c:pt>
                <c:pt idx="186">
                  <c:v>10.132999999999999</c:v>
                </c:pt>
                <c:pt idx="187">
                  <c:v>10.132999999999999</c:v>
                </c:pt>
                <c:pt idx="188">
                  <c:v>10.132999999999999</c:v>
                </c:pt>
                <c:pt idx="189">
                  <c:v>10.132999999999999</c:v>
                </c:pt>
                <c:pt idx="190">
                  <c:v>10.132999999999999</c:v>
                </c:pt>
                <c:pt idx="191">
                  <c:v>10.132999999999999</c:v>
                </c:pt>
                <c:pt idx="192">
                  <c:v>10.132999999999999</c:v>
                </c:pt>
                <c:pt idx="193">
                  <c:v>10.132999999999999</c:v>
                </c:pt>
                <c:pt idx="194">
                  <c:v>10.132999999999999</c:v>
                </c:pt>
                <c:pt idx="195">
                  <c:v>10.132999999999999</c:v>
                </c:pt>
                <c:pt idx="196">
                  <c:v>10.132999999999999</c:v>
                </c:pt>
                <c:pt idx="197">
                  <c:v>10.132999999999999</c:v>
                </c:pt>
                <c:pt idx="198">
                  <c:v>10.132999999999999</c:v>
                </c:pt>
                <c:pt idx="199">
                  <c:v>10.132999999999999</c:v>
                </c:pt>
                <c:pt idx="200">
                  <c:v>10.132999999999999</c:v>
                </c:pt>
                <c:pt idx="201">
                  <c:v>10.132999999999999</c:v>
                </c:pt>
                <c:pt idx="202">
                  <c:v>10.132999999999999</c:v>
                </c:pt>
                <c:pt idx="203">
                  <c:v>10.132999999999999</c:v>
                </c:pt>
                <c:pt idx="204">
                  <c:v>10.132999999999999</c:v>
                </c:pt>
                <c:pt idx="205">
                  <c:v>10.132999999999999</c:v>
                </c:pt>
                <c:pt idx="206">
                  <c:v>10.132999999999999</c:v>
                </c:pt>
                <c:pt idx="207">
                  <c:v>10.132999999999999</c:v>
                </c:pt>
                <c:pt idx="208">
                  <c:v>10.132999999999999</c:v>
                </c:pt>
                <c:pt idx="209">
                  <c:v>10.132999999999999</c:v>
                </c:pt>
                <c:pt idx="210">
                  <c:v>10.132999999999999</c:v>
                </c:pt>
                <c:pt idx="211" formatCode="General">
                  <c:v>10.132999999999999</c:v>
                </c:pt>
                <c:pt idx="212" formatCode="General">
                  <c:v>10.211376685543096</c:v>
                </c:pt>
                <c:pt idx="213" formatCode="General">
                  <c:v>10.289010212062113</c:v>
                </c:pt>
                <c:pt idx="214" formatCode="General">
                  <c:v>10.365917550420129</c:v>
                </c:pt>
                <c:pt idx="215" formatCode="General">
                  <c:v>10.442115017104284</c:v>
                </c:pt>
                <c:pt idx="216" formatCode="General">
                  <c:v>10.517618309295724</c:v>
                </c:pt>
                <c:pt idx="217" formatCode="General">
                  <c:v>10.592442537553685</c:v>
                </c:pt>
                <c:pt idx="218" formatCode="General">
                  <c:v>10.666602256309348</c:v>
                </c:pt>
                <c:pt idx="219" formatCode="General">
                  <c:v>10.740111492346402</c:v>
                </c:pt>
                <c:pt idx="220" formatCode="General">
                  <c:v>10.812983771428627</c:v>
                </c:pt>
                <c:pt idx="221" formatCode="General">
                  <c:v>10.885232143219874</c:v>
                </c:pt>
                <c:pt idx="222" formatCode="General">
                  <c:v>10.95686920462858</c:v>
                </c:pt>
                <c:pt idx="223" formatCode="General">
                  <c:v>11.027907121696991</c:v>
                </c:pt>
                <c:pt idx="224" formatCode="General">
                  <c:v>11.098357650144585</c:v>
                </c:pt>
                <c:pt idx="225" formatCode="General">
                  <c:v>11.168232154665594</c:v>
                </c:pt>
                <c:pt idx="226" formatCode="General">
                  <c:v>11.237541627071842</c:v>
                </c:pt>
                <c:pt idx="227" formatCode="General">
                  <c:v>11.306296703364348</c:v>
                </c:pt>
                <c:pt idx="228" formatCode="General">
                  <c:v>11.374507679810094</c:v>
                </c:pt>
                <c:pt idx="229" formatCode="General">
                  <c:v>11.442184528093986</c:v>
                </c:pt>
                <c:pt idx="230" formatCode="General">
                  <c:v>11.509336909610299</c:v>
                </c:pt>
                <c:pt idx="231" formatCode="General">
                  <c:v>11.575974188952671</c:v>
                </c:pt>
                <c:pt idx="232" formatCode="General">
                  <c:v>11.642105446656961</c:v>
                </c:pt>
                <c:pt idx="233" formatCode="General">
                  <c:v>11.707739491247009</c:v>
                </c:pt>
                <c:pt idx="234" formatCode="General">
                  <c:v>11.772884870629408</c:v>
                </c:pt>
                <c:pt idx="235" formatCode="General">
                  <c:v>11.837549882879824</c:v>
                </c:pt>
                <c:pt idx="236" formatCode="General">
                  <c:v>11.901742586460177</c:v>
                </c:pt>
                <c:pt idx="237" formatCode="General">
                  <c:v>11.965470809903016</c:v>
                </c:pt>
                <c:pt idx="238" formatCode="General">
                  <c:v>12.028742160996677</c:v>
                </c:pt>
                <c:pt idx="239" formatCode="General">
                  <c:v>12.091564035502399</c:v>
                </c:pt>
                <c:pt idx="240" formatCode="General">
                  <c:v>12.153943625432248</c:v>
                </c:pt>
                <c:pt idx="241" formatCode="General">
                  <c:v>12.215887926914625</c:v>
                </c:pt>
                <c:pt idx="242" formatCode="General">
                  <c:v>12.27740374767226</c:v>
                </c:pt>
                <c:pt idx="243" formatCode="General">
                  <c:v>12.338497714135778</c:v>
                </c:pt>
                <c:pt idx="244" formatCode="General">
                  <c:v>12.39917627821437</c:v>
                </c:pt>
                <c:pt idx="245" formatCode="General">
                  <c:v>12.459445723743558</c:v>
                </c:pt>
                <c:pt idx="246" formatCode="General">
                  <c:v>12.51931217262876</c:v>
                </c:pt>
                <c:pt idx="247" formatCode="General">
                  <c:v>12.578781590701963</c:v>
                </c:pt>
                <c:pt idx="248" formatCode="General">
                  <c:v>12.637859793307822</c:v>
                </c:pt>
                <c:pt idx="249" formatCode="General">
                  <c:v>12.696552450634268</c:v>
                </c:pt>
                <c:pt idx="250" formatCode="General">
                  <c:v>12.75486509280182</c:v>
                </c:pt>
                <c:pt idx="251" formatCode="General">
                  <c:v>12.812803114724831</c:v>
                </c:pt>
                <c:pt idx="252" formatCode="General">
                  <c:v>12.870371780757052</c:v>
                </c:pt>
                <c:pt idx="253" formatCode="General">
                  <c:v>12.927576229133129</c:v>
                </c:pt>
                <c:pt idx="254" formatCode="General">
                  <c:v>12.984421476216884</c:v>
                </c:pt>
                <c:pt idx="255" formatCode="General">
                  <c:v>13.040912420566594</c:v>
                </c:pt>
                <c:pt idx="256" formatCode="General">
                  <c:v>13.097053846826803</c:v>
                </c:pt>
                <c:pt idx="257" formatCode="General">
                  <c:v>13.152850429455674</c:v>
                </c:pt>
                <c:pt idx="258" formatCode="General">
                  <c:v>13.2</c:v>
                </c:pt>
                <c:pt idx="259" formatCode="General">
                  <c:v>13.2</c:v>
                </c:pt>
                <c:pt idx="260" formatCode="General">
                  <c:v>13.2</c:v>
                </c:pt>
                <c:pt idx="261" formatCode="General">
                  <c:v>13.2</c:v>
                </c:pt>
                <c:pt idx="262" formatCode="General">
                  <c:v>13.2</c:v>
                </c:pt>
                <c:pt idx="263" formatCode="General">
                  <c:v>13.2</c:v>
                </c:pt>
                <c:pt idx="264" formatCode="General">
                  <c:v>13.2</c:v>
                </c:pt>
                <c:pt idx="265" formatCode="General">
                  <c:v>13.2</c:v>
                </c:pt>
                <c:pt idx="266" formatCode="General">
                  <c:v>13.2</c:v>
                </c:pt>
                <c:pt idx="267" formatCode="General">
                  <c:v>13.2</c:v>
                </c:pt>
                <c:pt idx="268" formatCode="General">
                  <c:v>13.2</c:v>
                </c:pt>
                <c:pt idx="269" formatCode="General">
                  <c:v>13.2</c:v>
                </c:pt>
                <c:pt idx="270" formatCode="General">
                  <c:v>13.2</c:v>
                </c:pt>
                <c:pt idx="271" formatCode="General">
                  <c:v>13.2</c:v>
                </c:pt>
                <c:pt idx="272" formatCode="General">
                  <c:v>13.127698206922805</c:v>
                </c:pt>
                <c:pt idx="273" formatCode="General">
                  <c:v>13.054816656267725</c:v>
                </c:pt>
                <c:pt idx="274" formatCode="General">
                  <c:v>12.98134513953571</c:v>
                </c:pt>
                <c:pt idx="275" formatCode="General">
                  <c:v>12.907273134719087</c:v>
                </c:pt>
                <c:pt idx="276" formatCode="General">
                  <c:v>12.832589792442246</c:v>
                </c:pt>
                <c:pt idx="277" formatCode="General">
                  <c:v>12.757283921300642</c:v>
                </c:pt>
                <c:pt idx="278" formatCode="General">
                  <c:v>12.681343972340608</c:v>
                </c:pt>
                <c:pt idx="279" formatCode="General">
                  <c:v>12.60475802261746</c:v>
                </c:pt>
                <c:pt idx="280" formatCode="General">
                  <c:v>12.527513757764011</c:v>
                </c:pt>
                <c:pt idx="281" formatCode="General">
                  <c:v>12.449598453495518</c:v>
                </c:pt>
                <c:pt idx="282" formatCode="General">
                  <c:v>12.370998955970558</c:v>
                </c:pt>
                <c:pt idx="283" formatCode="General">
                  <c:v>12.2917016609199</c:v>
                </c:pt>
                <c:pt idx="284" formatCode="General">
                  <c:v>12.211692491447462</c:v>
                </c:pt>
                <c:pt idx="285" formatCode="General">
                  <c:v>12.130956874398361</c:v>
                </c:pt>
                <c:pt idx="286" formatCode="General">
                  <c:v>12.049479715179189</c:v>
                </c:pt>
                <c:pt idx="287" formatCode="General">
                  <c:v>11.967245370904546</c:v>
                </c:pt>
                <c:pt idx="288" formatCode="General">
                  <c:v>11.884237621731582</c:v>
                </c:pt>
                <c:pt idx="289" formatCode="General">
                  <c:v>11.800439640230529</c:v>
                </c:pt>
                <c:pt idx="290" formatCode="General">
                  <c:v>11.71583395862398</c:v>
                </c:pt>
                <c:pt idx="291" formatCode="General">
                  <c:v>11.630402433710463</c:v>
                </c:pt>
                <c:pt idx="292" formatCode="General">
                  <c:v>11.544126209268734</c:v>
                </c:pt>
                <c:pt idx="293" formatCode="General">
                  <c:v>11.456985675717668</c:v>
                </c:pt>
                <c:pt idx="294" formatCode="General">
                  <c:v>11.368960426782461</c:v>
                </c:pt>
                <c:pt idx="295" formatCode="General">
                  <c:v>11.280029212890607</c:v>
                </c:pt>
                <c:pt idx="296" formatCode="General">
                  <c:v>11.190169890990388</c:v>
                </c:pt>
                <c:pt idx="297" formatCode="General">
                  <c:v>11.099359370449882</c:v>
                </c:pt>
                <c:pt idx="298" formatCode="General">
                  <c:v>11.007573554655103</c:v>
                </c:pt>
                <c:pt idx="299" formatCode="General">
                  <c:v>10.914787277881274</c:v>
                </c:pt>
                <c:pt idx="300" formatCode="General">
                  <c:v>10.820974236960318</c:v>
                </c:pt>
                <c:pt idx="301" formatCode="General">
                  <c:v>10.726106917209767</c:v>
                </c:pt>
                <c:pt idx="302" formatCode="General">
                  <c:v>10.630156512021976</c:v>
                </c:pt>
                <c:pt idx="303" formatCode="General">
                  <c:v>10.533092835436639</c:v>
                </c:pt>
                <c:pt idx="304" formatCode="General">
                  <c:v>10.434884226932406</c:v>
                </c:pt>
                <c:pt idx="305" formatCode="General">
                  <c:v>10.335497447572967</c:v>
                </c:pt>
                <c:pt idx="306" formatCode="General">
                  <c:v>10.234897566526991</c:v>
                </c:pt>
                <c:pt idx="307" formatCode="General">
                  <c:v>10.133047836846973</c:v>
                </c:pt>
                <c:pt idx="308" formatCode="General">
                  <c:v>10.029909559236092</c:v>
                </c:pt>
                <c:pt idx="309" formatCode="General">
                  <c:v>9.9254419323503136</c:v>
                </c:pt>
                <c:pt idx="310" formatCode="General">
                  <c:v>9.8196018879706433</c:v>
                </c:pt>
                <c:pt idx="311" formatCode="General">
                  <c:v>9.7123439091311905</c:v>
                </c:pt>
                <c:pt idx="312" formatCode="General">
                  <c:v>9.6036198289955692</c:v>
                </c:pt>
                <c:pt idx="313" formatCode="General">
                  <c:v>9.4933786079278981</c:v>
                </c:pt>
                <c:pt idx="314" formatCode="General">
                  <c:v>9.381566085794093</c:v>
                </c:pt>
                <c:pt idx="315" formatCode="General">
                  <c:v>9.2681247060405507</c:v>
                </c:pt>
                <c:pt idx="316" formatCode="General">
                  <c:v>9.1529932075132638</c:v>
                </c:pt>
                <c:pt idx="317" formatCode="General">
                  <c:v>9.036106279279311</c:v>
                </c:pt>
                <c:pt idx="318" formatCode="General">
                  <c:v>8.9173941728671018</c:v>
                </c:pt>
                <c:pt idx="319" formatCode="General">
                  <c:v>8.7967822653171588</c:v>
                </c:pt>
                <c:pt idx="320" formatCode="General">
                  <c:v>8.8896350569084763</c:v>
                </c:pt>
                <c:pt idx="321" formatCode="General">
                  <c:v>8.9813555323288803</c:v>
                </c:pt>
                <c:pt idx="322" formatCode="General">
                  <c:v>9.0719783578262625</c:v>
                </c:pt>
                <c:pt idx="323" formatCode="General">
                  <c:v>9.1615364244515121</c:v>
                </c:pt>
                <c:pt idx="324" formatCode="General">
                  <c:v>9.2500609734943069</c:v>
                </c:pt>
                <c:pt idx="325" formatCode="General">
                  <c:v>9.337581710728907</c:v>
                </c:pt>
                <c:pt idx="326" formatCode="General">
                  <c:v>9.424126910667292</c:v>
                </c:pt>
                <c:pt idx="327" formatCode="General">
                  <c:v>9.509723511868339</c:v>
                </c:pt>
                <c:pt idx="328" formatCode="General">
                  <c:v>9.5943972042240944</c:v>
                </c:pt>
                <c:pt idx="329" formatCode="General">
                  <c:v>9.6781725090340895</c:v>
                </c:pt>
                <c:pt idx="330" formatCode="General">
                  <c:v>9.7610728525834727</c:v>
                </c:pt>
                <c:pt idx="331" formatCode="General">
                  <c:v>9.8431206338582449</c:v>
                </c:pt>
                <c:pt idx="332" formatCode="General">
                  <c:v>9.9243372869591404</c:v>
                </c:pt>
                <c:pt idx="333" formatCode="General">
                  <c:v>10.00474333871321</c:v>
                </c:pt>
                <c:pt idx="334" formatCode="General">
                  <c:v>10.084358461927524</c:v>
                </c:pt>
                <c:pt idx="335" formatCode="General">
                  <c:v>10.163201524681611</c:v>
                </c:pt>
                <c:pt idx="336" formatCode="General">
                  <c:v>10.241290636013256</c:v>
                </c:pt>
                <c:pt idx="337" formatCode="General">
                  <c:v>10.318643188315328</c:v>
                </c:pt>
                <c:pt idx="338" formatCode="General">
                  <c:v>10.395275896728771</c:v>
                </c:pt>
                <c:pt idx="339" formatCode="General">
                  <c:v>10.471204835788093</c:v>
                </c:pt>
                <c:pt idx="340" formatCode="General">
                  <c:v>10.546445473550232</c:v>
                </c:pt>
                <c:pt idx="341" formatCode="General">
                  <c:v>10.621012703415067</c:v>
                </c:pt>
                <c:pt idx="342" formatCode="General">
                  <c:v>10.694920873825787</c:v>
                </c:pt>
                <c:pt idx="343" formatCode="General">
                  <c:v>10.768183816019421</c:v>
                </c:pt>
                <c:pt idx="344" formatCode="General">
                  <c:v>10.840814869981918</c:v>
                </c:pt>
                <c:pt idx="345" formatCode="General">
                  <c:v>10.912826908747871</c:v>
                </c:pt>
                <c:pt idx="346" formatCode="General">
                  <c:v>10.984232361172305</c:v>
                </c:pt>
                <c:pt idx="347" formatCode="General">
                  <c:v>11.055043233290435</c:v>
                </c:pt>
                <c:pt idx="348" formatCode="General">
                  <c:v>11.125271128371082</c:v>
                </c:pt>
                <c:pt idx="349" formatCode="General">
                  <c:v>11.194927265760215</c:v>
                </c:pt>
                <c:pt idx="350" formatCode="General">
                  <c:v>11.264022498602751</c:v>
                </c:pt>
                <c:pt idx="351" formatCode="General">
                  <c:v>11.332567330523261</c:v>
                </c:pt>
                <c:pt idx="352" formatCode="General">
                  <c:v>11.400571931339471</c:v>
                </c:pt>
                <c:pt idx="353" formatCode="General">
                  <c:v>11.468046151876292</c:v>
                </c:pt>
                <c:pt idx="354" formatCode="General">
                  <c:v>11.534999537942641</c:v>
                </c:pt>
                <c:pt idx="355" formatCode="General">
                  <c:v>11.60144134352819</c:v>
                </c:pt>
                <c:pt idx="356" formatCode="General">
                  <c:v>11.667380543272706</c:v>
                </c:pt>
                <c:pt idx="357" formatCode="General">
                  <c:v>11.732825844256446</c:v>
                </c:pt>
                <c:pt idx="358" formatCode="General">
                  <c:v>11.797785697156312</c:v>
                </c:pt>
                <c:pt idx="359" formatCode="General">
                  <c:v>11.862268306809026</c:v>
                </c:pt>
                <c:pt idx="360" formatCode="General">
                  <c:v>11.926281642219465</c:v>
                </c:pt>
                <c:pt idx="361" formatCode="General">
                  <c:v>11.989833446049383</c:v>
                </c:pt>
                <c:pt idx="362" formatCode="General">
                  <c:v>12.052931243619213</c:v>
                </c:pt>
                <c:pt idx="363" formatCode="General">
                  <c:v>12.115582351453131</c:v>
                </c:pt>
                <c:pt idx="364" formatCode="General">
                  <c:v>12.177793885395475</c:v>
                </c:pt>
                <c:pt idx="365" formatCode="General">
                  <c:v>12.239572768324527</c:v>
                </c:pt>
                <c:pt idx="366" formatCode="General">
                  <c:v>12.300925737487841</c:v>
                </c:pt>
                <c:pt idx="367" formatCode="General">
                  <c:v>12.361859351481622</c:v>
                </c:pt>
                <c:pt idx="368" formatCode="General">
                  <c:v>12.422379996895026</c:v>
                </c:pt>
                <c:pt idx="369" formatCode="General">
                  <c:v>12.482493894638937</c:v>
                </c:pt>
                <c:pt idx="370" formatCode="General">
                  <c:v>12.542207105977294</c:v>
                </c:pt>
                <c:pt idx="371" formatCode="General">
                  <c:v>12.601525538277967</c:v>
                </c:pt>
                <c:pt idx="372" formatCode="General">
                  <c:v>12.524253335231679</c:v>
                </c:pt>
                <c:pt idx="373" formatCode="General">
                  <c:v>12.446309548830245</c:v>
                </c:pt>
                <c:pt idx="374" formatCode="General">
                  <c:v>12.367681006734177</c:v>
                </c:pt>
                <c:pt idx="375" formatCode="General">
                  <c:v>12.288354085270811</c:v>
                </c:pt>
                <c:pt idx="376" formatCode="General">
                  <c:v>12.208314687177211</c:v>
                </c:pt>
                <c:pt idx="377" formatCode="General">
                  <c:v>12.127548217905579</c:v>
                </c:pt>
                <c:pt idx="378" formatCode="General">
                  <c:v>12.046039560375817</c:v>
                </c:pt>
                <c:pt idx="379" formatCode="General">
                  <c:v>11.963773048048786</c:v>
                </c:pt>
                <c:pt idx="380" formatCode="General">
                  <c:v>11.880732436181479</c:v>
                </c:pt>
                <c:pt idx="381" formatCode="General">
                  <c:v>11.796900871111491</c:v>
                </c:pt>
                <c:pt idx="382" formatCode="General">
                  <c:v>11.71226085740282</c:v>
                </c:pt>
                <c:pt idx="383" formatCode="General">
                  <c:v>11.626794222667819</c:v>
                </c:pt>
                <c:pt idx="384" formatCode="General">
                  <c:v>11.540482079860864</c:v>
                </c:pt>
                <c:pt idx="385" formatCode="General">
                  <c:v>11.453304786817641</c:v>
                </c:pt>
                <c:pt idx="386" formatCode="General">
                  <c:v>11.365241902789705</c:v>
                </c:pt>
                <c:pt idx="387" formatCode="General">
                  <c:v>11.276272141696545</c:v>
                </c:pt>
                <c:pt idx="388" formatCode="General">
                  <c:v>11.18637332178651</c:v>
                </c:pt>
                <c:pt idx="389" formatCode="General">
                  <c:v>11.095522311363066</c:v>
                </c:pt>
                <c:pt idx="390" formatCode="General">
                  <c:v>11.00369497019323</c:v>
                </c:pt>
                <c:pt idx="391" formatCode="General">
                  <c:v>10.910866086170135</c:v>
                </c:pt>
                <c:pt idx="392" formatCode="General">
                  <c:v>10.817009306750606</c:v>
                </c:pt>
                <c:pt idx="393" formatCode="General">
                  <c:v>10.722097064630251</c:v>
                </c:pt>
                <c:pt idx="394" formatCode="General">
                  <c:v>10.626100497052031</c:v>
                </c:pt>
                <c:pt idx="395" formatCode="General">
                  <c:v>10.528989358067859</c:v>
                </c:pt>
                <c:pt idx="396" formatCode="General">
                  <c:v>10.430731922985084</c:v>
                </c:pt>
                <c:pt idx="397" formatCode="General">
                  <c:v>10.331294884128692</c:v>
                </c:pt>
                <c:pt idx="398" formatCode="General">
                  <c:v>10.230643236933352</c:v>
                </c:pt>
                <c:pt idx="399" formatCode="General">
                  <c:v>10.128740155244277</c:v>
                </c:pt>
                <c:pt idx="400" formatCode="General">
                  <c:v>10.025546854548892</c:v>
                </c:pt>
                <c:pt idx="401" formatCode="General">
                  <c:v>9.9210224416783159</c:v>
                </c:pt>
                <c:pt idx="402" formatCode="General">
                  <c:v>9.8151237493038117</c:v>
                </c:pt>
                <c:pt idx="403" formatCode="General">
                  <c:v>9.7078051533025604</c:v>
                </c:pt>
                <c:pt idx="404" formatCode="General">
                  <c:v>9.5990183707718248</c:v>
                </c:pt>
                <c:pt idx="405" formatCode="General">
                  <c:v>9.4887122361219038</c:v>
                </c:pt>
                <c:pt idx="406" formatCode="General">
                  <c:v>9.3768324522647379</c:v>
                </c:pt>
                <c:pt idx="407" formatCode="General">
                  <c:v>9.2633213134227574</c:v>
                </c:pt>
                <c:pt idx="408" formatCode="General">
                  <c:v>9.1481173954940864</c:v>
                </c:pt>
                <c:pt idx="409" formatCode="General">
                  <c:v>9.031155209203634</c:v>
                </c:pt>
                <c:pt idx="410" formatCode="General">
                  <c:v>8.9123648104172926</c:v>
                </c:pt>
                <c:pt idx="411" formatCode="General">
                  <c:v>8.7916713609633934</c:v>
                </c:pt>
                <c:pt idx="412" formatCode="General">
                  <c:v>8.6689946320471094</c:v>
                </c:pt>
                <c:pt idx="413" formatCode="General">
                  <c:v>8.5442484408019936</c:v>
                </c:pt>
                <c:pt idx="414" formatCode="General">
                  <c:v>8.4173400086241834</c:v>
                </c:pt>
                <c:pt idx="415" formatCode="General">
                  <c:v>8.2881692275819532</c:v>
                </c:pt>
                <c:pt idx="416" formatCode="General">
                  <c:v>8.1566278182591425</c:v>
                </c:pt>
                <c:pt idx="417" formatCode="General">
                  <c:v>8.0225983587071337</c:v>
                </c:pt>
                <c:pt idx="418" formatCode="General">
                  <c:v>7.8859531595216179</c:v>
                </c:pt>
                <c:pt idx="419" formatCode="General">
                  <c:v>7.7465529541244402</c:v>
                </c:pt>
                <c:pt idx="420" formatCode="General">
                  <c:v>7.604245365705089</c:v>
                </c:pt>
                <c:pt idx="421" formatCode="General">
                  <c:v>7.4588631023938934</c:v>
                </c:pt>
                <c:pt idx="422" formatCode="General">
                  <c:v>7.3102218193115647</c:v>
                </c:pt>
                <c:pt idx="423" formatCode="General">
                  <c:v>7.158117569057926</c:v>
                </c:pt>
                <c:pt idx="424" formatCode="General">
                  <c:v>7.0023237393852362</c:v>
                </c:pt>
                <c:pt idx="425" formatCode="General">
                  <c:v>6.8425873459622961</c:v>
                </c:pt>
                <c:pt idx="426" formatCode="General">
                  <c:v>6.960226570076439</c:v>
                </c:pt>
                <c:pt idx="427" formatCode="General">
                  <c:v>7.075693861053697</c:v>
                </c:pt>
                <c:pt idx="428" formatCode="General">
                  <c:v>7.1890942746132369</c:v>
                </c:pt>
                <c:pt idx="429" formatCode="General">
                  <c:v>7.3005245218520445</c:v>
                </c:pt>
                <c:pt idx="430" formatCode="General">
                  <c:v>7.4100738717458388</c:v>
                </c:pt>
                <c:pt idx="431" formatCode="General">
                  <c:v>7.5178249317767074</c:v>
                </c:pt>
                <c:pt idx="432" formatCode="General">
                  <c:v>7.6238543262272023</c:v>
                </c:pt>
                <c:pt idx="433" formatCode="General">
                  <c:v>7.7282332880819116</c:v>
                </c:pt>
                <c:pt idx="434" formatCode="General">
                  <c:v>7.8310281776226969</c:v>
                </c:pt>
                <c:pt idx="435" formatCode="General">
                  <c:v>7.9323009385231638</c:v>
                </c:pt>
                <c:pt idx="436" formatCode="General">
                  <c:v>8.0321095004140659</c:v>
                </c:pt>
                <c:pt idx="437" formatCode="General">
                  <c:v>8.1305081354075401</c:v>
                </c:pt>
                <c:pt idx="438" formatCode="General">
                  <c:v>8.2275477748604384</c:v>
                </c:pt>
                <c:pt idx="439" formatCode="General">
                  <c:v>8.3232762916687602</c:v>
                </c:pt>
                <c:pt idx="440" formatCode="General">
                  <c:v>8.4177387525721521</c:v>
                </c:pt>
                <c:pt idx="441" formatCode="General">
                  <c:v>8.5109776442752274</c:v>
                </c:pt>
                <c:pt idx="442" formatCode="General">
                  <c:v>8.6030330766340821</c:v>
                </c:pt>
                <c:pt idx="443" formatCode="General">
                  <c:v>8.6939429656904039</c:v>
                </c:pt>
                <c:pt idx="444" formatCode="General">
                  <c:v>8.7837431989451389</c:v>
                </c:pt>
                <c:pt idx="445" formatCode="General">
                  <c:v>8.8724677849350684</c:v>
                </c:pt>
                <c:pt idx="446" formatCode="General">
                  <c:v>8.9601489888981156</c:v>
                </c:pt>
                <c:pt idx="447" formatCode="General">
                  <c:v>9.046817456077866</c:v>
                </c:pt>
                <c:pt idx="448" formatCode="General">
                  <c:v>9.1325023240175121</c:v>
                </c:pt>
                <c:pt idx="449" formatCode="General">
                  <c:v>9.2172313250224747</c:v>
                </c:pt>
                <c:pt idx="450" formatCode="General">
                  <c:v>9.3010308798244399</c:v>
                </c:pt>
                <c:pt idx="451" formatCode="General">
                  <c:v>9.3839261833537275</c:v>
                </c:pt>
                <c:pt idx="452" formatCode="General">
                  <c:v>9.4659412834183918</c:v>
                </c:pt>
                <c:pt idx="453" formatCode="General">
                  <c:v>9.5470991529946723</c:v>
                </c:pt>
                <c:pt idx="454" formatCode="General">
                  <c:v>9.6274217567521401</c:v>
                </c:pt>
                <c:pt idx="455" formatCode="General">
                  <c:v>9.7069301123662104</c:v>
                </c:pt>
                <c:pt idx="456" formatCode="General">
                  <c:v>9.7856443471091215</c:v>
                </c:pt>
                <c:pt idx="457" formatCode="General">
                  <c:v>9.8635837501567121</c:v>
                </c:pt>
                <c:pt idx="458" formatCode="General">
                  <c:v>9.9407668210011977</c:v>
                </c:pt>
                <c:pt idx="459" formatCode="General">
                  <c:v>10.017211314318843</c:v>
                </c:pt>
                <c:pt idx="460" formatCode="General">
                  <c:v>10.092934281605014</c:v>
                </c:pt>
                <c:pt idx="461" formatCode="General">
                  <c:v>10.167952109857097</c:v>
                </c:pt>
                <c:pt idx="462" formatCode="General">
                  <c:v>10.140632843050717</c:v>
                </c:pt>
                <c:pt idx="463" formatCode="General">
                  <c:v>10.113291514748919</c:v>
                </c:pt>
                <c:pt idx="464" formatCode="General">
                  <c:v>10.085927847689327</c:v>
                </c:pt>
                <c:pt idx="465" formatCode="General">
                  <c:v>10.058541561629903</c:v>
                </c:pt>
                <c:pt idx="466" formatCode="General">
                  <c:v>10.031132373301682</c:v>
                </c:pt>
                <c:pt idx="467" formatCode="General">
                  <c:v>10.003699996360538</c:v>
                </c:pt>
                <c:pt idx="468" formatCode="General">
                  <c:v>9.9762441413379754</c:v>
                </c:pt>
                <c:pt idx="469" formatCode="General">
                  <c:v>9.9487645155909128</c:v>
                </c:pt>
                <c:pt idx="470" formatCode="General">
                  <c:v>9.9212608232504387</c:v>
                </c:pt>
                <c:pt idx="471" formatCode="General">
                  <c:v>9.8937327651695064</c:v>
                </c:pt>
                <c:pt idx="472" formatCode="General">
                  <c:v>9.8661800388695493</c:v>
                </c:pt>
                <c:pt idx="473" formatCode="General">
                  <c:v>9.8386023384859822</c:v>
                </c:pt>
                <c:pt idx="474" formatCode="General">
                  <c:v>9.8109993547125622</c:v>
                </c:pt>
                <c:pt idx="475" formatCode="General">
                  <c:v>9.7833707747445899</c:v>
                </c:pt>
                <c:pt idx="476" formatCode="General">
                  <c:v>9.7557162822208987</c:v>
                </c:pt>
                <c:pt idx="477" formatCode="General">
                  <c:v>9.728035557164624</c:v>
                </c:pt>
                <c:pt idx="478" formatCode="General">
                  <c:v>9.700328275922713</c:v>
                </c:pt>
                <c:pt idx="479" formatCode="General">
                  <c:v>9.6725941111041287</c:v>
                </c:pt>
                <c:pt idx="480" formatCode="General">
                  <c:v>9.6448327315167397</c:v>
                </c:pt>
                <c:pt idx="481" formatCode="General">
                  <c:v>9.6170438021028364</c:v>
                </c:pt>
                <c:pt idx="482" formatCode="General">
                  <c:v>9.5892269838732531</c:v>
                </c:pt>
                <c:pt idx="483" formatCode="General">
                  <c:v>9.561381933840055</c:v>
                </c:pt>
                <c:pt idx="484" formatCode="General">
                  <c:v>9.5335083049477465</c:v>
                </c:pt>
                <c:pt idx="485" formatCode="General">
                  <c:v>9.5056057460029635</c:v>
                </c:pt>
                <c:pt idx="486" formatCode="General">
                  <c:v>9.4776739016026195</c:v>
                </c:pt>
                <c:pt idx="487" formatCode="General">
                  <c:v>9.4497124120604479</c:v>
                </c:pt>
                <c:pt idx="488" formatCode="General">
                  <c:v>9.4217209133319049</c:v>
                </c:pt>
                <c:pt idx="489" formatCode="General">
                  <c:v>9.3936990369373845</c:v>
                </c:pt>
                <c:pt idx="490" formatCode="General">
                  <c:v>9.3656464098837056</c:v>
                </c:pt>
                <c:pt idx="491" formatCode="General">
                  <c:v>9.3375626545838184</c:v>
                </c:pt>
                <c:pt idx="492" formatCode="General">
                  <c:v>9.3094473887746787</c:v>
                </c:pt>
                <c:pt idx="493" formatCode="General">
                  <c:v>9.2813002254332471</c:v>
                </c:pt>
                <c:pt idx="494" formatCode="General">
                  <c:v>9.2531207726905507</c:v>
                </c:pt>
                <c:pt idx="495" formatCode="General">
                  <c:v>9.2249086337437554</c:v>
                </c:pt>
                <c:pt idx="496" formatCode="General">
                  <c:v>9.1966634067662039</c:v>
                </c:pt>
                <c:pt idx="497" formatCode="General">
                  <c:v>9.1683846848153401</c:v>
                </c:pt>
                <c:pt idx="498" formatCode="General">
                  <c:v>9.1400720557384822</c:v>
                </c:pt>
                <c:pt idx="499" formatCode="General">
                  <c:v>9.1117251020763597</c:v>
                </c:pt>
                <c:pt idx="500" formatCode="General">
                  <c:v>9.0833434009643703</c:v>
                </c:pt>
                <c:pt idx="501" formatCode="General">
                  <c:v>9.0549265240314796</c:v>
                </c:pt>
                <c:pt idx="502" formatCode="General">
                  <c:v>9.0264740372966994</c:v>
                </c:pt>
                <c:pt idx="503" formatCode="General">
                  <c:v>8.9979855010630594</c:v>
                </c:pt>
                <c:pt idx="504" formatCode="General">
                  <c:v>8.9694604698090235</c:v>
                </c:pt>
                <c:pt idx="505" formatCode="General">
                  <c:v>8.9408984920772525</c:v>
                </c:pt>
                <c:pt idx="506" formatCode="General">
                  <c:v>8.9122991103606441</c:v>
                </c:pt>
                <c:pt idx="507" formatCode="General">
                  <c:v>8.8836618609855673</c:v>
                </c:pt>
                <c:pt idx="508" formatCode="General">
                  <c:v>8.8549862739922052</c:v>
                </c:pt>
                <c:pt idx="509" formatCode="General">
                  <c:v>8.8262718730119243</c:v>
                </c:pt>
                <c:pt idx="510" formatCode="General">
                  <c:v>8.7975181751415601</c:v>
                </c:pt>
                <c:pt idx="511" formatCode="General">
                  <c:v>8.7687246908145564</c:v>
                </c:pt>
                <c:pt idx="512" formatCode="General">
                  <c:v>8.7398909236688311</c:v>
                </c:pt>
                <c:pt idx="513" formatCode="General">
                  <c:v>8.7110163704112846</c:v>
                </c:pt>
                <c:pt idx="514" formatCode="General">
                  <c:v>8.6821005206788406</c:v>
                </c:pt>
                <c:pt idx="515" formatCode="General">
                  <c:v>8.6531428568959043</c:v>
                </c:pt>
                <c:pt idx="516" formatCode="General">
                  <c:v>8.6241428541281451</c:v>
                </c:pt>
                <c:pt idx="517" formatCode="General">
                  <c:v>8.5950999799324546</c:v>
                </c:pt>
                <c:pt idx="518" formatCode="General">
                  <c:v>8.5660136942029936</c:v>
                </c:pt>
                <c:pt idx="519" formatCode="General">
                  <c:v>8.5368834490131782</c:v>
                </c:pt>
                <c:pt idx="520" formatCode="General">
                  <c:v>8.5077086884534747</c:v>
                </c:pt>
                <c:pt idx="521" formatCode="General">
                  <c:v>8.4784888484648899</c:v>
                </c:pt>
                <c:pt idx="522" formatCode="General">
                  <c:v>8.4492233566679786</c:v>
                </c:pt>
                <c:pt idx="523" formatCode="General">
                  <c:v>8.4199116321872634</c:v>
                </c:pt>
                <c:pt idx="524" formatCode="General">
                  <c:v>8.3905530854708825</c:v>
                </c:pt>
                <c:pt idx="525" formatCode="General">
                  <c:v>8.361147118105313</c:v>
                </c:pt>
                <c:pt idx="526" formatCode="General">
                  <c:v>8.3316931226250261</c:v>
                </c:pt>
                <c:pt idx="527" formatCode="General">
                  <c:v>8.3021904823168704</c:v>
                </c:pt>
                <c:pt idx="528" formatCode="General">
                  <c:v>8.2726385710190335</c:v>
                </c:pt>
                <c:pt idx="529" formatCode="General">
                  <c:v>8.2430367529143869</c:v>
                </c:pt>
                <c:pt idx="530" formatCode="General">
                  <c:v>8.2133843823180079</c:v>
                </c:pt>
                <c:pt idx="531" formatCode="General">
                  <c:v>8.183680803458703</c:v>
                </c:pt>
                <c:pt idx="532" formatCode="General">
                  <c:v>8.1539253502543012</c:v>
                </c:pt>
                <c:pt idx="533" formatCode="General">
                  <c:v>8.1241173460805189</c:v>
                </c:pt>
                <c:pt idx="534" formatCode="General">
                  <c:v>8.0942561035331604</c:v>
                </c:pt>
                <c:pt idx="535" formatCode="General">
                  <c:v>8.0643409241834068</c:v>
                </c:pt>
                <c:pt idx="536" formatCode="General">
                  <c:v>8.0343710983259804</c:v>
                </c:pt>
                <c:pt idx="537" formatCode="General">
                  <c:v>8.1327381566459298</c:v>
                </c:pt>
                <c:pt idx="538" formatCode="General">
                  <c:v>8.229747345281913</c:v>
                </c:pt>
                <c:pt idx="539" formatCode="General">
                  <c:v>8.3254464703682594</c:v>
                </c:pt>
                <c:pt idx="540" formatCode="General">
                  <c:v>8.4198805373231345</c:v>
                </c:pt>
                <c:pt idx="541" formatCode="General">
                  <c:v>8.5130919764120581</c:v>
                </c:pt>
                <c:pt idx="542" formatCode="General">
                  <c:v>8.605120845444981</c:v>
                </c:pt>
                <c:pt idx="543" formatCode="General">
                  <c:v>8.6960050123796879</c:v>
                </c:pt>
                <c:pt idx="544" formatCode="General">
                  <c:v>8.7857803202152827</c:v>
                </c:pt>
                <c:pt idx="545" formatCode="General">
                  <c:v>8.8744807362322717</c:v>
                </c:pt>
                <c:pt idx="546" formatCode="General">
                  <c:v>8.9621384873592564</c:v>
                </c:pt>
                <c:pt idx="547" formatCode="General">
                  <c:v>9.0487841832117635</c:v>
                </c:pt>
                <c:pt idx="548" formatCode="General">
                  <c:v>9.1344469281492255</c:v>
                </c:pt>
                <c:pt idx="549" formatCode="General">
                  <c:v>9.2191544235257563</c:v>
                </c:pt>
                <c:pt idx="550" formatCode="General">
                  <c:v>9.3029330611643868</c:v>
                </c:pt>
                <c:pt idx="551" formatCode="General">
                  <c:v>9.3858080089589926</c:v>
                </c:pt>
                <c:pt idx="552" formatCode="General">
                  <c:v>9.4678032894000399</c:v>
                </c:pt>
                <c:pt idx="553" formatCode="General">
                  <c:v>9.5489418517267772</c:v>
                </c:pt>
                <c:pt idx="554" formatCode="General">
                  <c:v>9.6292456383274736</c:v>
                </c:pt>
                <c:pt idx="555" formatCode="General">
                  <c:v>9.7087356459389014</c:v>
                </c:pt>
                <c:pt idx="556" formatCode="General">
                  <c:v>9.787431982134839</c:v>
                </c:pt>
                <c:pt idx="557" formatCode="General">
                  <c:v>9.8653539175397746</c:v>
                </c:pt>
                <c:pt idx="558" formatCode="General">
                  <c:v>9.942519934157021</c:v>
                </c:pt>
                <c:pt idx="559" formatCode="General">
                  <c:v>10.018947770159237</c:v>
                </c:pt>
                <c:pt idx="560" formatCode="General">
                  <c:v>9.9915049984462367</c:v>
                </c:pt>
                <c:pt idx="561" formatCode="General">
                  <c:v>9.9640386190331167</c:v>
                </c:pt>
                <c:pt idx="562" formatCode="General">
                  <c:v>9.9365483378500326</c:v>
                </c:pt>
                <c:pt idx="563" formatCode="General">
                  <c:v>9.9090338575782049</c:v>
                </c:pt>
                <c:pt idx="564" formatCode="General">
                  <c:v>9.8814948775971363</c:v>
                </c:pt>
                <c:pt idx="565" formatCode="General">
                  <c:v>9.8539310939307345</c:v>
                </c:pt>
                <c:pt idx="566" formatCode="General">
                  <c:v>9.8263421991923146</c:v>
                </c:pt>
                <c:pt idx="567" formatCode="General">
                  <c:v>9.7987278825284427</c:v>
                </c:pt>
                <c:pt idx="568" formatCode="General">
                  <c:v>9.7710878295616101</c:v>
                </c:pt>
                <c:pt idx="569" formatCode="General">
                  <c:v>9.743421722331675</c:v>
                </c:pt>
                <c:pt idx="570" formatCode="General">
                  <c:v>9.715729239236083</c:v>
                </c:pt>
                <c:pt idx="571" formatCode="General">
                  <c:v>9.6880100549687995</c:v>
                </c:pt>
                <c:pt idx="572" formatCode="General">
                  <c:v>9.6602638404579331</c:v>
                </c:pt>
                <c:pt idx="573" formatCode="General">
                  <c:v>9.6324902628020226</c:v>
                </c:pt>
                <c:pt idx="574" formatCode="General">
                  <c:v>9.6046889852049304</c:v>
                </c:pt>
                <c:pt idx="575" formatCode="General">
                  <c:v>9.5768596669093409</c:v>
                </c:pt>
                <c:pt idx="576" formatCode="General">
                  <c:v>9.5490019631287879</c:v>
                </c:pt>
                <c:pt idx="577" formatCode="General">
                  <c:v>9.5211155249781996</c:v>
                </c:pt>
                <c:pt idx="578" formatCode="General">
                  <c:v>9.4931999994029113</c:v>
                </c:pt>
                <c:pt idx="579" formatCode="General">
                  <c:v>9.4652550291060962</c:v>
                </c:pt>
                <c:pt idx="580" formatCode="General">
                  <c:v>9.5464200162105506</c:v>
                </c:pt>
                <c:pt idx="581" formatCode="General">
                  <c:v>9.6267495567746533</c:v>
                </c:pt>
                <c:pt idx="582" formatCode="General">
                  <c:v>9.5220484939834638</c:v>
                </c:pt>
                <c:pt idx="583" formatCode="General">
                  <c:v>9.4159214199020571</c:v>
                </c:pt>
                <c:pt idx="584" formatCode="General">
                  <c:v>9.3083189077891735</c:v>
                </c:pt>
                <c:pt idx="585" formatCode="General">
                  <c:v>9.1991885223745005</c:v>
                </c:pt>
                <c:pt idx="586" formatCode="General">
                  <c:v>9.0884745550343577</c:v>
                </c:pt>
                <c:pt idx="587" formatCode="General">
                  <c:v>8.9761177281477913</c:v>
                </c:pt>
                <c:pt idx="588" formatCode="General">
                  <c:v>8.8620548641278685</c:v>
                </c:pt>
                <c:pt idx="589" formatCode="General">
                  <c:v>8.746218513822928</c:v>
                </c:pt>
                <c:pt idx="590" formatCode="General">
                  <c:v>8.6285365380137904</c:v>
                </c:pt>
                <c:pt idx="591" formatCode="General">
                  <c:v>8.5089316345541874</c:v>
                </c:pt>
                <c:pt idx="592" formatCode="General">
                  <c:v>8.3873208022596177</c:v>
                </c:pt>
                <c:pt idx="593" formatCode="General">
                  <c:v>8.2636147308758066</c:v>
                </c:pt>
                <c:pt idx="594" formatCode="General">
                  <c:v>8.1377171042625989</c:v>
                </c:pt>
                <c:pt idx="595" formatCode="General">
                  <c:v>8.0095238011951793</c:v>
                </c:pt>
                <c:pt idx="596" formatCode="General">
                  <c:v>7.8789219747572883</c:v>
                </c:pt>
                <c:pt idx="597" formatCode="General">
                  <c:v>7.7457889869741248</c:v>
                </c:pt>
                <c:pt idx="598" formatCode="General">
                  <c:v>7.6099911698285023</c:v>
                </c:pt>
                <c:pt idx="599" formatCode="General">
                  <c:v>7.4713823767457708</c:v>
                </c:pt>
                <c:pt idx="600" formatCode="General">
                  <c:v>7.3298022795041797</c:v>
                </c:pt>
                <c:pt idx="601" formatCode="General">
                  <c:v>7.1850743536109096</c:v>
                </c:pt>
                <c:pt idx="602" formatCode="General">
                  <c:v>7.037003479473821</c:v>
                </c:pt>
                <c:pt idx="603" formatCode="General">
                  <c:v>6.8853730657650338</c:v>
                </c:pt>
                <c:pt idx="604" formatCode="General">
                  <c:v>6.7299415731539396</c:v>
                </c:pt>
                <c:pt idx="605" formatCode="General">
                  <c:v>6.5704382780702746</c:v>
                </c:pt>
                <c:pt idx="606" formatCode="General">
                  <c:v>6.4065580628626755</c:v>
                </c:pt>
                <c:pt idx="607" formatCode="General">
                  <c:v>6.2379549438687603</c:v>
                </c:pt>
                <c:pt idx="608" formatCode="General">
                  <c:v>6.0642339420608771</c:v>
                </c:pt>
                <c:pt idx="609" formatCode="General">
                  <c:v>5.8849407456226102</c:v>
                </c:pt>
                <c:pt idx="610" formatCode="General">
                  <c:v>5.6995483835195628</c:v>
                </c:pt>
                <c:pt idx="611" formatCode="General">
                  <c:v>5.5074397799714045</c:v>
                </c:pt>
                <c:pt idx="612" formatCode="General">
                  <c:v>5.3078845169791711</c:v>
                </c:pt>
                <c:pt idx="613" formatCode="General">
                  <c:v>5.1000072642246979</c:v>
                </c:pt>
                <c:pt idx="614" formatCode="General">
                  <c:v>4.8827439026611188</c:v>
                </c:pt>
                <c:pt idx="615" formatCode="General">
                  <c:v>4.6547789126059618</c:v>
                </c:pt>
                <c:pt idx="616" formatCode="General">
                  <c:v>4.41445320395467</c:v>
                </c:pt>
                <c:pt idx="617" formatCode="General">
                  <c:v>4.1596232950406389</c:v>
                </c:pt>
                <c:pt idx="618" formatCode="General">
                  <c:v>3.8874361907010364</c:v>
                </c:pt>
                <c:pt idx="619" formatCode="General">
                  <c:v>3.5939485818746877</c:v>
                </c:pt>
                <c:pt idx="620" formatCode="General">
                  <c:v>3.5939485818746877</c:v>
                </c:pt>
                <c:pt idx="621" formatCode="General">
                  <c:v>3.5939485818746877</c:v>
                </c:pt>
                <c:pt idx="622" formatCode="General">
                  <c:v>3.5939485818746877</c:v>
                </c:pt>
                <c:pt idx="623" formatCode="General">
                  <c:v>3.5939485818746877</c:v>
                </c:pt>
                <c:pt idx="624" formatCode="General">
                  <c:v>3.5939485818746877</c:v>
                </c:pt>
                <c:pt idx="625" formatCode="General">
                  <c:v>3.5939485818746877</c:v>
                </c:pt>
                <c:pt idx="626" formatCode="General">
                  <c:v>3.5939485818746877</c:v>
                </c:pt>
                <c:pt idx="627" formatCode="General">
                  <c:v>3.5939485818746877</c:v>
                </c:pt>
                <c:pt idx="628" formatCode="General">
                  <c:v>3.5939485818746877</c:v>
                </c:pt>
                <c:pt idx="629" formatCode="General">
                  <c:v>3.5939485818746877</c:v>
                </c:pt>
                <c:pt idx="630" formatCode="General">
                  <c:v>3.5939485818746877</c:v>
                </c:pt>
                <c:pt idx="631" formatCode="General">
                  <c:v>3.5939485818746877</c:v>
                </c:pt>
                <c:pt idx="632" formatCode="General">
                  <c:v>3.5939485818746877</c:v>
                </c:pt>
                <c:pt idx="633" formatCode="General">
                  <c:v>3.5939485818746877</c:v>
                </c:pt>
                <c:pt idx="634" formatCode="General">
                  <c:v>3.5939485818746877</c:v>
                </c:pt>
                <c:pt idx="635" formatCode="General">
                  <c:v>3.5939485818746877</c:v>
                </c:pt>
                <c:pt idx="636" formatCode="General">
                  <c:v>3.5939485818746877</c:v>
                </c:pt>
                <c:pt idx="637" formatCode="General">
                  <c:v>3.5939485818746877</c:v>
                </c:pt>
                <c:pt idx="638" formatCode="General">
                  <c:v>3.5939485818746877</c:v>
                </c:pt>
                <c:pt idx="639" formatCode="General">
                  <c:v>3.5939485818746877</c:v>
                </c:pt>
                <c:pt idx="640" formatCode="General">
                  <c:v>3.5939485818746877</c:v>
                </c:pt>
                <c:pt idx="641" formatCode="General">
                  <c:v>3.5939485818746877</c:v>
                </c:pt>
                <c:pt idx="642" formatCode="General">
                  <c:v>3.5939485818746877</c:v>
                </c:pt>
                <c:pt idx="643" formatCode="General">
                  <c:v>3.5939485818746877</c:v>
                </c:pt>
                <c:pt idx="644" formatCode="General">
                  <c:v>3.5939485818746877</c:v>
                </c:pt>
                <c:pt idx="645" formatCode="General">
                  <c:v>3.5939485818746877</c:v>
                </c:pt>
                <c:pt idx="646" formatCode="General">
                  <c:v>3.5939485818746877</c:v>
                </c:pt>
                <c:pt idx="647" formatCode="General">
                  <c:v>3.5939485818746877</c:v>
                </c:pt>
                <c:pt idx="648" formatCode="General">
                  <c:v>3.5939485818746877</c:v>
                </c:pt>
                <c:pt idx="649" formatCode="General">
                  <c:v>3.5939485818746877</c:v>
                </c:pt>
                <c:pt idx="650" formatCode="General">
                  <c:v>3.5939485818746877</c:v>
                </c:pt>
                <c:pt idx="651" formatCode="General">
                  <c:v>3.5939485818746877</c:v>
                </c:pt>
                <c:pt idx="652" formatCode="General">
                  <c:v>3.5939485818746877</c:v>
                </c:pt>
                <c:pt idx="653" formatCode="General">
                  <c:v>3.5939485818746877</c:v>
                </c:pt>
                <c:pt idx="654" formatCode="General">
                  <c:v>3.5939485818746877</c:v>
                </c:pt>
                <c:pt idx="655" formatCode="General">
                  <c:v>3.5939485818746877</c:v>
                </c:pt>
                <c:pt idx="656" formatCode="General">
                  <c:v>3.5939485818746877</c:v>
                </c:pt>
                <c:pt idx="657" formatCode="General">
                  <c:v>3.5939485818746877</c:v>
                </c:pt>
                <c:pt idx="658" formatCode="General">
                  <c:v>3.5939485818746877</c:v>
                </c:pt>
                <c:pt idx="659" formatCode="General">
                  <c:v>3.5939485818746877</c:v>
                </c:pt>
                <c:pt idx="660" formatCode="General">
                  <c:v>3.5939485818746877</c:v>
                </c:pt>
                <c:pt idx="661" formatCode="General">
                  <c:v>3.5939485818746877</c:v>
                </c:pt>
                <c:pt idx="662" formatCode="General">
                  <c:v>3.5939485818746877</c:v>
                </c:pt>
                <c:pt idx="663" formatCode="General">
                  <c:v>3.5939485818746877</c:v>
                </c:pt>
                <c:pt idx="664" formatCode="General">
                  <c:v>3.5939485818746877</c:v>
                </c:pt>
                <c:pt idx="665" formatCode="General">
                  <c:v>3.5939485818746877</c:v>
                </c:pt>
                <c:pt idx="666" formatCode="General">
                  <c:v>3.5939485818746877</c:v>
                </c:pt>
                <c:pt idx="667" formatCode="General">
                  <c:v>3.5939485818746877</c:v>
                </c:pt>
                <c:pt idx="668" formatCode="General">
                  <c:v>3.5939485818746877</c:v>
                </c:pt>
                <c:pt idx="669" formatCode="General">
                  <c:v>3.8406335947547872</c:v>
                </c:pt>
                <c:pt idx="670" formatCode="General">
                  <c:v>4.0724030263665068</c:v>
                </c:pt>
                <c:pt idx="671" formatCode="General">
                  <c:v>4.2916740800250759</c:v>
                </c:pt>
                <c:pt idx="672" formatCode="General">
                  <c:v>4.500274037118082</c:v>
                </c:pt>
                <c:pt idx="673" formatCode="General">
                  <c:v>4.6996240710464363</c:v>
                </c:pt>
                <c:pt idx="674" formatCode="General">
                  <c:v>4.8908553862447288</c:v>
                </c:pt>
                <c:pt idx="675" formatCode="General">
                  <c:v>5.0748858518353961</c:v>
                </c:pt>
                <c:pt idx="676" formatCode="General">
                  <c:v>5.2524724091763755</c:v>
                </c:pt>
                <c:pt idx="677" formatCode="General">
                  <c:v>5.4242480040240677</c:v>
                </c:pt>
                <c:pt idx="678" formatCode="General">
                  <c:v>5.5907482870505874</c:v>
                </c:pt>
                <c:pt idx="679" formatCode="General">
                  <c:v>5.7524313476267652</c:v>
                </c:pt>
                <c:pt idx="680" formatCode="General">
                  <c:v>5.9096925816119308</c:v>
                </c:pt>
                <c:pt idx="681" formatCode="General">
                  <c:v>6.0628760839356675</c:v>
                </c:pt>
                <c:pt idx="682" formatCode="General">
                  <c:v>6.2122835100435569</c:v>
                </c:pt>
                <c:pt idx="683" formatCode="General">
                  <c:v>5.8286323906360327</c:v>
                </c:pt>
                <c:pt idx="684" formatCode="General">
                  <c:v>5.4186859743106996</c:v>
                </c:pt>
                <c:pt idx="685" formatCode="General">
                  <c:v>4.9759477895510678</c:v>
                </c:pt>
                <c:pt idx="686" formatCode="General">
                  <c:v>4.4907277016901395</c:v>
                </c:pt>
                <c:pt idx="687" formatCode="General">
                  <c:v>3.9473887540261612</c:v>
                </c:pt>
                <c:pt idx="688" formatCode="General">
                  <c:v>4.1732335155622682</c:v>
                </c:pt>
                <c:pt idx="689" formatCode="General">
                  <c:v>4.3874682876816564</c:v>
                </c:pt>
                <c:pt idx="690" formatCode="General">
                  <c:v>4.5917184120340186</c:v>
                </c:pt>
                <c:pt idx="691" formatCode="General">
                  <c:v>4.7872620541821407</c:v>
                </c:pt>
                <c:pt idx="692" formatCode="General">
                  <c:v>4.9751259255834128</c:v>
                </c:pt>
                <c:pt idx="693" formatCode="General">
                  <c:v>5.1561495299702287</c:v>
                </c:pt>
                <c:pt idx="694" formatCode="General">
                  <c:v>5.331029729368634</c:v>
                </c:pt>
                <c:pt idx="695" formatCode="General">
                  <c:v>5.500352531921223</c:v>
                </c:pt>
                <c:pt idx="696" formatCode="General">
                  <c:v>5.6646163131682812</c:v>
                </c:pt>
                <c:pt idx="697" formatCode="General">
                  <c:v>5.8242491340439937</c:v>
                </c:pt>
                <c:pt idx="698" formatCode="General">
                  <c:v>5.979621892345051</c:v>
                </c:pt>
                <c:pt idx="699" formatCode="General">
                  <c:v>6.1310584710482265</c:v>
                </c:pt>
                <c:pt idx="700" formatCode="General">
                  <c:v>6.2788436813964577</c:v>
                </c:pt>
                <c:pt idx="701" formatCode="General">
                  <c:v>6.4232295596072406</c:v>
                </c:pt>
                <c:pt idx="702" formatCode="General">
                  <c:v>6.5644404160150795</c:v>
                </c:pt>
                <c:pt idx="703" formatCode="General">
                  <c:v>6.7026769260805219</c:v>
                </c:pt>
                <c:pt idx="704" formatCode="General">
                  <c:v>6.838119476538286</c:v>
                </c:pt>
                <c:pt idx="705" formatCode="General">
                  <c:v>6.9709309260250345</c:v>
                </c:pt>
                <c:pt idx="706" formatCode="General">
                  <c:v>7.1012589007451528</c:v>
                </c:pt>
                <c:pt idx="707" formatCode="General">
                  <c:v>7.2292377174507312</c:v>
                </c:pt>
                <c:pt idx="708" formatCode="General">
                  <c:v>7.3549900051198076</c:v>
                </c:pt>
                <c:pt idx="709" formatCode="General">
                  <c:v>7.4786280810996519</c:v>
                </c:pt>
                <c:pt idx="710" formatCode="General">
                  <c:v>7.6002551256791548</c:v>
                </c:pt>
                <c:pt idx="711" formatCode="General">
                  <c:v>7.7199661900433387</c:v>
                </c:pt>
                <c:pt idx="712" formatCode="General">
                  <c:v>7.8378490656182107</c:v>
                </c:pt>
                <c:pt idx="713" formatCode="General">
                  <c:v>7.953985037414407</c:v>
                </c:pt>
                <c:pt idx="714" formatCode="General">
                  <c:v>8.0684495397450604</c:v>
                </c:pt>
                <c:pt idx="715" formatCode="General">
                  <c:v>8.1813127293492638</c:v>
                </c:pt>
                <c:pt idx="716" formatCode="General">
                  <c:v>8.2926399882915636</c:v>
                </c:pt>
                <c:pt idx="717" formatCode="General">
                  <c:v>8.4024923668761708</c:v>
                </c:pt>
                <c:pt idx="718" formatCode="General">
                  <c:v>8.5109269750957406</c:v>
                </c:pt>
                <c:pt idx="719" formatCode="General">
                  <c:v>8.7087167232696228</c:v>
                </c:pt>
                <c:pt idx="720" formatCode="General">
                  <c:v>8.9025835584007282</c:v>
                </c:pt>
                <c:pt idx="721" formatCode="General">
                  <c:v>9.0927795381253471</c:v>
                </c:pt>
                <c:pt idx="722" formatCode="General">
                  <c:v>9.2795314951709624</c:v>
                </c:pt>
                <c:pt idx="723" formatCode="General">
                  <c:v>9.4630444280720774</c:v>
                </c:pt>
                <c:pt idx="724" formatCode="General">
                  <c:v>9.6435043279861556</c:v>
                </c:pt>
                <c:pt idx="725" formatCode="General">
                  <c:v>9.8210805521161664</c:v>
                </c:pt>
                <c:pt idx="726" formatCode="General">
                  <c:v>9.9959278295354892</c:v>
                </c:pt>
                <c:pt idx="727" formatCode="General">
                  <c:v>10.16818796666395</c:v>
                </c:pt>
                <c:pt idx="728" formatCode="General">
                  <c:v>10.337991305574041</c:v>
                </c:pt>
                <c:pt idx="729" formatCode="General">
                  <c:v>10.505457977527204</c:v>
                </c:pt>
                <c:pt idx="730" formatCode="General">
                  <c:v>10.670698985805544</c:v>
                </c:pt>
                <c:pt idx="731" formatCode="General">
                  <c:v>10.833817145404657</c:v>
                </c:pt>
                <c:pt idx="732" formatCode="General">
                  <c:v>10.994907902043533</c:v>
                </c:pt>
                <c:pt idx="733" formatCode="General">
                  <c:v>11.15406004890033</c:v>
                </c:pt>
                <c:pt idx="734" formatCode="General">
                  <c:v>11.3113563562545</c:v>
                </c:pt>
                <c:pt idx="735" formatCode="General">
                  <c:v>11.466874126623361</c:v>
                </c:pt>
                <c:pt idx="736" formatCode="General">
                  <c:v>11.620685685886672</c:v>
                </c:pt>
                <c:pt idx="737" formatCode="General">
                  <c:v>11.772858819190043</c:v>
                </c:pt>
                <c:pt idx="738" formatCode="General">
                  <c:v>11.923457159026551</c:v>
                </c:pt>
                <c:pt idx="739" formatCode="General">
                  <c:v>12.072540531752253</c:v>
                </c:pt>
                <c:pt idx="740" formatCode="General">
                  <c:v>12.220165267847028</c:v>
                </c:pt>
                <c:pt idx="741" formatCode="General">
                  <c:v>12.366384480448497</c:v>
                </c:pt>
                <c:pt idx="742" formatCode="General">
                  <c:v>12.511248316033555</c:v>
                </c:pt>
                <c:pt idx="743" formatCode="General">
                  <c:v>12.654804180575216</c:v>
                </c:pt>
                <c:pt idx="744" formatCode="General">
                  <c:v>12.797096944042721</c:v>
                </c:pt>
                <c:pt idx="745" formatCode="General">
                  <c:v>12.938169125724942</c:v>
                </c:pt>
                <c:pt idx="746" formatCode="General">
                  <c:v>13.078061062528411</c:v>
                </c:pt>
                <c:pt idx="747" formatCode="General">
                  <c:v>13.2</c:v>
                </c:pt>
                <c:pt idx="748" formatCode="General">
                  <c:v>13.2</c:v>
                </c:pt>
                <c:pt idx="749" formatCode="General">
                  <c:v>13.2</c:v>
                </c:pt>
                <c:pt idx="750" formatCode="General">
                  <c:v>13.2</c:v>
                </c:pt>
                <c:pt idx="751" formatCode="General">
                  <c:v>13.2</c:v>
                </c:pt>
                <c:pt idx="752" formatCode="General">
                  <c:v>13.2</c:v>
                </c:pt>
                <c:pt idx="753" formatCode="General">
                  <c:v>13.2</c:v>
                </c:pt>
                <c:pt idx="754" formatCode="General">
                  <c:v>13.2</c:v>
                </c:pt>
                <c:pt idx="755" formatCode="General">
                  <c:v>13.2</c:v>
                </c:pt>
                <c:pt idx="756" formatCode="General">
                  <c:v>13.2</c:v>
                </c:pt>
                <c:pt idx="757" formatCode="General">
                  <c:v>13.2</c:v>
                </c:pt>
                <c:pt idx="758" formatCode="General">
                  <c:v>13.2</c:v>
                </c:pt>
                <c:pt idx="759" formatCode="General">
                  <c:v>13.2</c:v>
                </c:pt>
                <c:pt idx="760" formatCode="General">
                  <c:v>13.2</c:v>
                </c:pt>
                <c:pt idx="761" formatCode="General">
                  <c:v>13.2</c:v>
                </c:pt>
                <c:pt idx="762" formatCode="General">
                  <c:v>13.2</c:v>
                </c:pt>
                <c:pt idx="763" formatCode="General">
                  <c:v>13.2</c:v>
                </c:pt>
                <c:pt idx="764" formatCode="General">
                  <c:v>13.2</c:v>
                </c:pt>
                <c:pt idx="765" formatCode="General">
                  <c:v>13.2</c:v>
                </c:pt>
                <c:pt idx="766" formatCode="General">
                  <c:v>13.2</c:v>
                </c:pt>
                <c:pt idx="767" formatCode="General">
                  <c:v>13.2</c:v>
                </c:pt>
                <c:pt idx="768" formatCode="General">
                  <c:v>13.2</c:v>
                </c:pt>
                <c:pt idx="769" formatCode="General">
                  <c:v>13.2</c:v>
                </c:pt>
                <c:pt idx="770" formatCode="General">
                  <c:v>13.2</c:v>
                </c:pt>
                <c:pt idx="771" formatCode="General">
                  <c:v>13.2</c:v>
                </c:pt>
                <c:pt idx="772" formatCode="General">
                  <c:v>13.2</c:v>
                </c:pt>
                <c:pt idx="773" formatCode="General">
                  <c:v>13.2</c:v>
                </c:pt>
                <c:pt idx="774" formatCode="General">
                  <c:v>13.2</c:v>
                </c:pt>
                <c:pt idx="775" formatCode="General">
                  <c:v>13.2</c:v>
                </c:pt>
                <c:pt idx="776" formatCode="General">
                  <c:v>13.2</c:v>
                </c:pt>
                <c:pt idx="777" formatCode="General">
                  <c:v>13.2</c:v>
                </c:pt>
                <c:pt idx="778" formatCode="General">
                  <c:v>13.2</c:v>
                </c:pt>
                <c:pt idx="779" formatCode="General">
                  <c:v>13.2</c:v>
                </c:pt>
                <c:pt idx="780" formatCode="General">
                  <c:v>13.2</c:v>
                </c:pt>
                <c:pt idx="781" formatCode="General">
                  <c:v>13.2</c:v>
                </c:pt>
                <c:pt idx="782" formatCode="General">
                  <c:v>13.2</c:v>
                </c:pt>
                <c:pt idx="783" formatCode="General">
                  <c:v>13.2</c:v>
                </c:pt>
                <c:pt idx="784" formatCode="General">
                  <c:v>13.2</c:v>
                </c:pt>
                <c:pt idx="785" formatCode="General">
                  <c:v>13.2</c:v>
                </c:pt>
                <c:pt idx="786" formatCode="General">
                  <c:v>13.2</c:v>
                </c:pt>
                <c:pt idx="787" formatCode="General">
                  <c:v>13.2</c:v>
                </c:pt>
                <c:pt idx="788" formatCode="General">
                  <c:v>13.2</c:v>
                </c:pt>
                <c:pt idx="789" formatCode="General">
                  <c:v>13.2</c:v>
                </c:pt>
                <c:pt idx="790" formatCode="General">
                  <c:v>13.2</c:v>
                </c:pt>
                <c:pt idx="791" formatCode="General">
                  <c:v>13.2</c:v>
                </c:pt>
                <c:pt idx="792" formatCode="General">
                  <c:v>13.2</c:v>
                </c:pt>
                <c:pt idx="793" formatCode="General">
                  <c:v>13.2</c:v>
                </c:pt>
                <c:pt idx="794" formatCode="General">
                  <c:v>13.2</c:v>
                </c:pt>
                <c:pt idx="795" formatCode="General">
                  <c:v>13.2</c:v>
                </c:pt>
                <c:pt idx="796" formatCode="General">
                  <c:v>13.2</c:v>
                </c:pt>
                <c:pt idx="797" formatCode="General">
                  <c:v>13.2</c:v>
                </c:pt>
                <c:pt idx="798" formatCode="General">
                  <c:v>13.2</c:v>
                </c:pt>
                <c:pt idx="799" formatCode="General">
                  <c:v>13.2</c:v>
                </c:pt>
                <c:pt idx="800" formatCode="General">
                  <c:v>13.093376820052992</c:v>
                </c:pt>
                <c:pt idx="801" formatCode="General">
                  <c:v>12.986081812598007</c:v>
                </c:pt>
                <c:pt idx="802" formatCode="General">
                  <c:v>12.878097798253766</c:v>
                </c:pt>
                <c:pt idx="803" formatCode="General">
                  <c:v>12.769406907567658</c:v>
                </c:pt>
                <c:pt idx="804" formatCode="General">
                  <c:v>12.659990541728106</c:v>
                </c:pt>
                <c:pt idx="805" formatCode="General">
                  <c:v>12.549829330360081</c:v>
                </c:pt>
                <c:pt idx="806" formatCode="General">
                  <c:v>12.438903086134919</c:v>
                </c:pt>
                <c:pt idx="807" formatCode="General">
                  <c:v>12.327190755895836</c:v>
                </c:pt>
                <c:pt idx="808" formatCode="General">
                  <c:v>12.214670367966871</c:v>
                </c:pt>
                <c:pt idx="809" formatCode="General">
                  <c:v>12.10131897527495</c:v>
                </c:pt>
                <c:pt idx="810" formatCode="General">
                  <c:v>11.987112593871514</c:v>
                </c:pt>
                <c:pt idx="811" formatCode="General">
                  <c:v>11.872026136391034</c:v>
                </c:pt>
                <c:pt idx="812" formatCode="General">
                  <c:v>11.756033339927781</c:v>
                </c:pt>
                <c:pt idx="813" formatCode="General">
                  <c:v>11.756033339927781</c:v>
                </c:pt>
                <c:pt idx="814" formatCode="General">
                  <c:v>11.756033339927781</c:v>
                </c:pt>
                <c:pt idx="815" formatCode="General">
                  <c:v>11.756033339927781</c:v>
                </c:pt>
                <c:pt idx="816" formatCode="General">
                  <c:v>11.756033339927781</c:v>
                </c:pt>
                <c:pt idx="817" formatCode="General">
                  <c:v>11.756033339927781</c:v>
                </c:pt>
                <c:pt idx="818" formatCode="General">
                  <c:v>11.756033339927781</c:v>
                </c:pt>
                <c:pt idx="819" formatCode="General">
                  <c:v>11.756033339927781</c:v>
                </c:pt>
                <c:pt idx="820" formatCode="General">
                  <c:v>11.756033339927781</c:v>
                </c:pt>
                <c:pt idx="821" formatCode="General">
                  <c:v>11.756033339927781</c:v>
                </c:pt>
                <c:pt idx="822" formatCode="General">
                  <c:v>11.756033339927781</c:v>
                </c:pt>
                <c:pt idx="823" formatCode="General">
                  <c:v>11.756033339927781</c:v>
                </c:pt>
                <c:pt idx="824" formatCode="General">
                  <c:v>11.756033339927781</c:v>
                </c:pt>
                <c:pt idx="825" formatCode="General">
                  <c:v>11.756033339927781</c:v>
                </c:pt>
                <c:pt idx="826" formatCode="General">
                  <c:v>11.756033339927781</c:v>
                </c:pt>
                <c:pt idx="827" formatCode="General">
                  <c:v>11.756033339927781</c:v>
                </c:pt>
                <c:pt idx="828" formatCode="General">
                  <c:v>11.756033339927781</c:v>
                </c:pt>
                <c:pt idx="829" formatCode="General">
                  <c:v>11.756033339927781</c:v>
                </c:pt>
                <c:pt idx="830" formatCode="General">
                  <c:v>11.756033339927781</c:v>
                </c:pt>
                <c:pt idx="831" formatCode="General">
                  <c:v>11.756033339927781</c:v>
                </c:pt>
                <c:pt idx="832" formatCode="General">
                  <c:v>11.756033339927781</c:v>
                </c:pt>
                <c:pt idx="833" formatCode="General">
                  <c:v>11.756033339927781</c:v>
                </c:pt>
                <c:pt idx="834" formatCode="General">
                  <c:v>11.756033339927781</c:v>
                </c:pt>
                <c:pt idx="835" formatCode="General">
                  <c:v>11.756033339927781</c:v>
                </c:pt>
                <c:pt idx="836" formatCode="General">
                  <c:v>11.756033339927781</c:v>
                </c:pt>
                <c:pt idx="837" formatCode="General">
                  <c:v>11.756033339927781</c:v>
                </c:pt>
                <c:pt idx="838" formatCode="General">
                  <c:v>11.756033339927781</c:v>
                </c:pt>
                <c:pt idx="839" formatCode="General">
                  <c:v>11.756033339927781</c:v>
                </c:pt>
                <c:pt idx="840" formatCode="General">
                  <c:v>11.756033339927781</c:v>
                </c:pt>
                <c:pt idx="841" formatCode="General">
                  <c:v>11.756033339927781</c:v>
                </c:pt>
                <c:pt idx="842" formatCode="General">
                  <c:v>11.756033339927781</c:v>
                </c:pt>
                <c:pt idx="843" formatCode="General">
                  <c:v>11.756033339927781</c:v>
                </c:pt>
                <c:pt idx="844" formatCode="General">
                  <c:v>11.756033339927781</c:v>
                </c:pt>
                <c:pt idx="845" formatCode="General">
                  <c:v>11.756033339927781</c:v>
                </c:pt>
                <c:pt idx="846" formatCode="General">
                  <c:v>11.756033339927781</c:v>
                </c:pt>
                <c:pt idx="847" formatCode="General">
                  <c:v>11.756033339927781</c:v>
                </c:pt>
                <c:pt idx="848" formatCode="General">
                  <c:v>11.756033339927781</c:v>
                </c:pt>
                <c:pt idx="849" formatCode="General">
                  <c:v>11.756033339927781</c:v>
                </c:pt>
                <c:pt idx="850" formatCode="General">
                  <c:v>11.756033339927781</c:v>
                </c:pt>
                <c:pt idx="851" formatCode="General">
                  <c:v>11.756033339927781</c:v>
                </c:pt>
                <c:pt idx="852" formatCode="General">
                  <c:v>11.756033339927781</c:v>
                </c:pt>
                <c:pt idx="853" formatCode="General">
                  <c:v>11.756033339927781</c:v>
                </c:pt>
                <c:pt idx="854" formatCode="General">
                  <c:v>11.756033339927781</c:v>
                </c:pt>
                <c:pt idx="855" formatCode="General">
                  <c:v>11.756033339927781</c:v>
                </c:pt>
                <c:pt idx="856" formatCode="General">
                  <c:v>11.756033339927781</c:v>
                </c:pt>
                <c:pt idx="857" formatCode="General">
                  <c:v>11.756033339927781</c:v>
                </c:pt>
                <c:pt idx="858" formatCode="General">
                  <c:v>11.756033339927781</c:v>
                </c:pt>
                <c:pt idx="859" formatCode="General">
                  <c:v>11.756033339927781</c:v>
                </c:pt>
                <c:pt idx="860" formatCode="General">
                  <c:v>11.756033339927781</c:v>
                </c:pt>
                <c:pt idx="861" formatCode="General">
                  <c:v>11.756033339927781</c:v>
                </c:pt>
                <c:pt idx="862" formatCode="General">
                  <c:v>11.756033339927781</c:v>
                </c:pt>
                <c:pt idx="863" formatCode="General">
                  <c:v>11.756033339927781</c:v>
                </c:pt>
                <c:pt idx="864" formatCode="General">
                  <c:v>11.756033339927781</c:v>
                </c:pt>
                <c:pt idx="865" formatCode="General">
                  <c:v>11.756033339927781</c:v>
                </c:pt>
                <c:pt idx="866" formatCode="General">
                  <c:v>11.756033339927781</c:v>
                </c:pt>
                <c:pt idx="867" formatCode="General">
                  <c:v>11.756033339927781</c:v>
                </c:pt>
                <c:pt idx="868" formatCode="General">
                  <c:v>11.756033339927781</c:v>
                </c:pt>
                <c:pt idx="869" formatCode="General">
                  <c:v>11.756033339927781</c:v>
                </c:pt>
                <c:pt idx="870" formatCode="General">
                  <c:v>11.756033339927781</c:v>
                </c:pt>
                <c:pt idx="871" formatCode="General">
                  <c:v>11.756033339927781</c:v>
                </c:pt>
                <c:pt idx="872" formatCode="General">
                  <c:v>11.756033339927781</c:v>
                </c:pt>
                <c:pt idx="873" formatCode="General">
                  <c:v>11.756033339927781</c:v>
                </c:pt>
                <c:pt idx="874" formatCode="General">
                  <c:v>11.756033339927781</c:v>
                </c:pt>
                <c:pt idx="875" formatCode="General">
                  <c:v>11.756033339927781</c:v>
                </c:pt>
                <c:pt idx="876" formatCode="General">
                  <c:v>11.756033339927781</c:v>
                </c:pt>
                <c:pt idx="877" formatCode="General">
                  <c:v>11.756033339927781</c:v>
                </c:pt>
                <c:pt idx="878" formatCode="General">
                  <c:v>11.756033339927781</c:v>
                </c:pt>
                <c:pt idx="879" formatCode="General">
                  <c:v>11.756033339927781</c:v>
                </c:pt>
                <c:pt idx="880" formatCode="General">
                  <c:v>11.756033339927781</c:v>
                </c:pt>
                <c:pt idx="881" formatCode="General">
                  <c:v>11.756033339927781</c:v>
                </c:pt>
                <c:pt idx="882" formatCode="General">
                  <c:v>11.756033339927781</c:v>
                </c:pt>
                <c:pt idx="883" formatCode="General">
                  <c:v>11.756033339927781</c:v>
                </c:pt>
                <c:pt idx="884" formatCode="General">
                  <c:v>11.756033339927781</c:v>
                </c:pt>
                <c:pt idx="885" formatCode="General">
                  <c:v>11.756033339927781</c:v>
                </c:pt>
                <c:pt idx="886" formatCode="General">
                  <c:v>11.756033339927781</c:v>
                </c:pt>
                <c:pt idx="887" formatCode="General">
                  <c:v>11.756033339927781</c:v>
                </c:pt>
                <c:pt idx="888" formatCode="General">
                  <c:v>11.756033339927781</c:v>
                </c:pt>
                <c:pt idx="889" formatCode="General">
                  <c:v>11.756033339927781</c:v>
                </c:pt>
                <c:pt idx="890" formatCode="General">
                  <c:v>11.756033339927781</c:v>
                </c:pt>
                <c:pt idx="891" formatCode="General">
                  <c:v>11.756033339927781</c:v>
                </c:pt>
                <c:pt idx="892" formatCode="General">
                  <c:v>11.756033339927781</c:v>
                </c:pt>
                <c:pt idx="893" formatCode="General">
                  <c:v>11.756033339927781</c:v>
                </c:pt>
                <c:pt idx="894" formatCode="General">
                  <c:v>11.756033339927781</c:v>
                </c:pt>
                <c:pt idx="895" formatCode="General">
                  <c:v>11.756033339927781</c:v>
                </c:pt>
                <c:pt idx="896" formatCode="General">
                  <c:v>11.756033339927781</c:v>
                </c:pt>
                <c:pt idx="897" formatCode="General">
                  <c:v>11.756033339927781</c:v>
                </c:pt>
                <c:pt idx="898" formatCode="General">
                  <c:v>11.756033339927781</c:v>
                </c:pt>
                <c:pt idx="899" formatCode="General">
                  <c:v>11.756033339927781</c:v>
                </c:pt>
                <c:pt idx="900" formatCode="General">
                  <c:v>11.756033339927781</c:v>
                </c:pt>
                <c:pt idx="901" formatCode="General">
                  <c:v>11.756033339927781</c:v>
                </c:pt>
                <c:pt idx="902" formatCode="General">
                  <c:v>11.756033339927781</c:v>
                </c:pt>
                <c:pt idx="903" formatCode="General">
                  <c:v>11.756033339927781</c:v>
                </c:pt>
                <c:pt idx="904" formatCode="General">
                  <c:v>11.756033339927781</c:v>
                </c:pt>
                <c:pt idx="905" formatCode="General">
                  <c:v>11.756033339927781</c:v>
                </c:pt>
                <c:pt idx="906" formatCode="General">
                  <c:v>11.756033339927781</c:v>
                </c:pt>
                <c:pt idx="907" formatCode="General">
                  <c:v>11.756033339927781</c:v>
                </c:pt>
                <c:pt idx="908" formatCode="General">
                  <c:v>11.756033339927781</c:v>
                </c:pt>
                <c:pt idx="909" formatCode="General">
                  <c:v>11.756033339927781</c:v>
                </c:pt>
                <c:pt idx="910" formatCode="General">
                  <c:v>11.756033339927781</c:v>
                </c:pt>
                <c:pt idx="911" formatCode="General">
                  <c:v>11.756033339927781</c:v>
                </c:pt>
                <c:pt idx="912" formatCode="General">
                  <c:v>11.756033339927781</c:v>
                </c:pt>
                <c:pt idx="913" formatCode="General">
                  <c:v>11.756033339927781</c:v>
                </c:pt>
                <c:pt idx="914" formatCode="General">
                  <c:v>11.756033339927781</c:v>
                </c:pt>
                <c:pt idx="915" formatCode="General">
                  <c:v>11.756033339927781</c:v>
                </c:pt>
                <c:pt idx="916" formatCode="General">
                  <c:v>11.756033339927781</c:v>
                </c:pt>
                <c:pt idx="917" formatCode="General">
                  <c:v>11.756033339927781</c:v>
                </c:pt>
                <c:pt idx="918" formatCode="General">
                  <c:v>11.756033339927781</c:v>
                </c:pt>
                <c:pt idx="919" formatCode="General">
                  <c:v>11.756033339927781</c:v>
                </c:pt>
                <c:pt idx="920" formatCode="General">
                  <c:v>11.756033339927781</c:v>
                </c:pt>
                <c:pt idx="921" formatCode="General">
                  <c:v>11.756033339927781</c:v>
                </c:pt>
                <c:pt idx="922" formatCode="General">
                  <c:v>11.756033339927781</c:v>
                </c:pt>
                <c:pt idx="923" formatCode="General">
                  <c:v>11.756033339927781</c:v>
                </c:pt>
                <c:pt idx="924" formatCode="General">
                  <c:v>11.756033339927781</c:v>
                </c:pt>
                <c:pt idx="925" formatCode="General">
                  <c:v>11.756033339927781</c:v>
                </c:pt>
                <c:pt idx="926" formatCode="General">
                  <c:v>11.756033339927781</c:v>
                </c:pt>
                <c:pt idx="927" formatCode="General">
                  <c:v>11.756033339927781</c:v>
                </c:pt>
                <c:pt idx="928" formatCode="General">
                  <c:v>11.756033339927781</c:v>
                </c:pt>
                <c:pt idx="929" formatCode="General">
                  <c:v>11.756033339927781</c:v>
                </c:pt>
                <c:pt idx="930" formatCode="General">
                  <c:v>11.756033339927781</c:v>
                </c:pt>
                <c:pt idx="931" formatCode="General">
                  <c:v>11.756033339927781</c:v>
                </c:pt>
                <c:pt idx="932" formatCode="General">
                  <c:v>11.756033339927781</c:v>
                </c:pt>
                <c:pt idx="933" formatCode="General">
                  <c:v>11.756033339927781</c:v>
                </c:pt>
                <c:pt idx="934" formatCode="General">
                  <c:v>11.756033339927781</c:v>
                </c:pt>
                <c:pt idx="935" formatCode="General">
                  <c:v>11.756033339927781</c:v>
                </c:pt>
                <c:pt idx="936" formatCode="General">
                  <c:v>11.756033339927781</c:v>
                </c:pt>
                <c:pt idx="937" formatCode="General">
                  <c:v>11.756033339927781</c:v>
                </c:pt>
                <c:pt idx="938" formatCode="General">
                  <c:v>11.756033339927781</c:v>
                </c:pt>
                <c:pt idx="939" formatCode="General">
                  <c:v>11.756033339927781</c:v>
                </c:pt>
                <c:pt idx="940" formatCode="General">
                  <c:v>11.756033339927781</c:v>
                </c:pt>
                <c:pt idx="941" formatCode="General">
                  <c:v>11.756033339927781</c:v>
                </c:pt>
                <c:pt idx="942" formatCode="General">
                  <c:v>11.756033339927781</c:v>
                </c:pt>
                <c:pt idx="943" formatCode="General">
                  <c:v>11.756033339927781</c:v>
                </c:pt>
                <c:pt idx="944" formatCode="General">
                  <c:v>11.756033339927781</c:v>
                </c:pt>
                <c:pt idx="945" formatCode="General">
                  <c:v>11.756033339927781</c:v>
                </c:pt>
                <c:pt idx="946" formatCode="General">
                  <c:v>11.756033339927781</c:v>
                </c:pt>
                <c:pt idx="947" formatCode="General">
                  <c:v>11.756033339927781</c:v>
                </c:pt>
                <c:pt idx="948" formatCode="General">
                  <c:v>11.756033339927781</c:v>
                </c:pt>
                <c:pt idx="949" formatCode="General">
                  <c:v>11.756033339927781</c:v>
                </c:pt>
                <c:pt idx="950" formatCode="General">
                  <c:v>11.756033339927781</c:v>
                </c:pt>
                <c:pt idx="951" formatCode="General">
                  <c:v>11.756033339927781</c:v>
                </c:pt>
                <c:pt idx="952" formatCode="General">
                  <c:v>11.756033339927781</c:v>
                </c:pt>
                <c:pt idx="953" formatCode="General">
                  <c:v>11.756033339927781</c:v>
                </c:pt>
                <c:pt idx="954" formatCode="General">
                  <c:v>11.756033339927781</c:v>
                </c:pt>
                <c:pt idx="955" formatCode="General">
                  <c:v>11.756033339927781</c:v>
                </c:pt>
                <c:pt idx="956" formatCode="General">
                  <c:v>11.639106687748214</c:v>
                </c:pt>
                <c:pt idx="957" formatCode="General">
                  <c:v>11.521217324183164</c:v>
                </c:pt>
                <c:pt idx="958" formatCode="General">
                  <c:v>11.402334961959935</c:v>
                </c:pt>
                <c:pt idx="959" formatCode="General">
                  <c:v>11.282427781137722</c:v>
                </c:pt>
                <c:pt idx="960" formatCode="General">
                  <c:v>11.161462318698119</c:v>
                </c:pt>
                <c:pt idx="961" formatCode="General">
                  <c:v>11.039403347713389</c:v>
                </c:pt>
                <c:pt idx="962" formatCode="General">
                  <c:v>10.916213744865246</c:v>
                </c:pt>
                <c:pt idx="963" formatCode="General">
                  <c:v>10.791854344912501</c:v>
                </c:pt>
                <c:pt idx="964" formatCode="General">
                  <c:v>10.666283780502219</c:v>
                </c:pt>
                <c:pt idx="965" formatCode="General">
                  <c:v>10.539458305480427</c:v>
                </c:pt>
                <c:pt idx="966" formatCode="General">
                  <c:v>10.411331599577906</c:v>
                </c:pt>
                <c:pt idx="967" formatCode="General">
                  <c:v>10.281854552015785</c:v>
                </c:pt>
                <c:pt idx="968" formatCode="General">
                  <c:v>10.150975021183761</c:v>
                </c:pt>
                <c:pt idx="969" formatCode="General">
                  <c:v>10.018637567078148</c:v>
                </c:pt>
                <c:pt idx="970" formatCode="General">
                  <c:v>9.9614983567102069</c:v>
                </c:pt>
                <c:pt idx="971" formatCode="General">
                  <c:v>9.9041382069323269</c:v>
                </c:pt>
                <c:pt idx="972" formatCode="General">
                  <c:v>9.8465530503262571</c:v>
                </c:pt>
                <c:pt idx="973" formatCode="General">
                  <c:v>9.7887387088229403</c:v>
                </c:pt>
                <c:pt idx="974" formatCode="General">
                  <c:v>9.7306908894523509</c:v>
                </c:pt>
                <c:pt idx="975" formatCode="General">
                  <c:v>9.6724051798818067</c:v>
                </c:pt>
                <c:pt idx="976" formatCode="General">
                  <c:v>9.6138770437297509</c:v>
                </c:pt>
                <c:pt idx="977" formatCode="General">
                  <c:v>9.5551018156410663</c:v>
                </c:pt>
                <c:pt idx="978" formatCode="General">
                  <c:v>9.496074696108936</c:v>
                </c:pt>
                <c:pt idx="979" formatCode="General">
                  <c:v>9.4367907460271567</c:v>
                </c:pt>
                <c:pt idx="980" formatCode="General">
                  <c:v>9.377244880955562</c:v>
                </c:pt>
                <c:pt idx="981" formatCode="General">
                  <c:v>9.3174318650799091</c:v>
                </c:pt>
                <c:pt idx="982" formatCode="General">
                  <c:v>9.25734630484612</c:v>
                </c:pt>
                <c:pt idx="983" formatCode="General">
                  <c:v>9.1969826422471908</c:v>
                </c:pt>
                <c:pt idx="984" formatCode="General">
                  <c:v>9.1363351477393451</c:v>
                </c:pt>
                <c:pt idx="985" formatCode="General">
                  <c:v>9.0753979127621349</c:v>
                </c:pt>
                <c:pt idx="986" formatCode="General">
                  <c:v>9.0141648418351146</c:v>
                </c:pt>
                <c:pt idx="987" formatCode="General">
                  <c:v>8.9526296442014726</c:v>
                </c:pt>
                <c:pt idx="988" formatCode="General">
                  <c:v>8.8907858249864873</c:v>
                </c:pt>
                <c:pt idx="989" formatCode="General">
                  <c:v>8.8286266758359933</c:v>
                </c:pt>
                <c:pt idx="990" formatCode="General">
                  <c:v>8.7661452649970268</c:v>
                </c:pt>
                <c:pt idx="991" formatCode="General">
                  <c:v>8.7033344267995236</c:v>
                </c:pt>
                <c:pt idx="992" formatCode="General">
                  <c:v>8.6401867504943297</c:v>
                </c:pt>
                <c:pt idx="993" formatCode="General">
                  <c:v>8.5766945683987803</c:v>
                </c:pt>
                <c:pt idx="994" formatCode="General">
                  <c:v>8.5128499432966578</c:v>
                </c:pt>
                <c:pt idx="995" formatCode="General">
                  <c:v>8.4486446550344851</c:v>
                </c:pt>
                <c:pt idx="996" formatCode="General">
                  <c:v>8.3840701862506677</c:v>
                </c:pt>
                <c:pt idx="997" formatCode="General">
                  <c:v>8.319117707167992</c:v>
                </c:pt>
                <c:pt idx="998" formatCode="General">
                  <c:v>8.2537780593733387</c:v>
                </c:pt>
                <c:pt idx="999" formatCode="General">
                  <c:v>8.1880417385010027</c:v>
                </c:pt>
                <c:pt idx="1000" formatCode="General">
                  <c:v>8.1218988757277888</c:v>
                </c:pt>
                <c:pt idx="1001" formatCode="General">
                  <c:v>8.0553392179787746</c:v>
                </c:pt>
                <c:pt idx="1002" formatCode="General">
                  <c:v>7.9883521067323544</c:v>
                </c:pt>
                <c:pt idx="1003" formatCode="General">
                  <c:v>7.9209264553016094</c:v>
                </c:pt>
                <c:pt idx="1004" formatCode="General">
                  <c:v>7.8530507244560939</c:v>
                </c:pt>
                <c:pt idx="1005" formatCode="General">
                  <c:v>7.7847128962335752</c:v>
                </c:pt>
                <c:pt idx="1006" formatCode="General">
                  <c:v>7.715900445774893</c:v>
                </c:pt>
                <c:pt idx="1007" formatCode="General">
                  <c:v>7.6466003109966092</c:v>
                </c:pt>
                <c:pt idx="1008" formatCode="General">
                  <c:v>7.5767988598952583</c:v>
                </c:pt>
                <c:pt idx="1009" formatCode="General">
                  <c:v>7.5064818552533774</c:v>
                </c:pt>
                <c:pt idx="1010" formatCode="General">
                  <c:v>7.4356344164906538</c:v>
                </c:pt>
                <c:pt idx="1011" formatCode="General">
                  <c:v>7.3642409783730631</c:v>
                </c:pt>
                <c:pt idx="1012" formatCode="General">
                  <c:v>7.2922852462581051</c:v>
                </c:pt>
                <c:pt idx="1013" formatCode="General">
                  <c:v>7.2197501475145547</c:v>
                </c:pt>
                <c:pt idx="1014" formatCode="General">
                  <c:v>7.1466177787097038</c:v>
                </c:pt>
                <c:pt idx="1015" formatCode="General">
                  <c:v>7.0728693481048941</c:v>
                </c:pt>
                <c:pt idx="1016" formatCode="General">
                  <c:v>6.9984851129401164</c:v>
                </c:pt>
                <c:pt idx="1017" formatCode="General">
                  <c:v>6.9234443109191712</c:v>
                </c:pt>
                <c:pt idx="1018" formatCode="General">
                  <c:v>6.8477250852267249</c:v>
                </c:pt>
                <c:pt idx="1019" formatCode="General">
                  <c:v>6.7713044023155806</c:v>
                </c:pt>
                <c:pt idx="1020" formatCode="General">
                  <c:v>6.6941579615941942</c:v>
                </c:pt>
                <c:pt idx="1021" formatCode="General">
                  <c:v>6.6162600960180402</c:v>
                </c:pt>
                <c:pt idx="1022" formatCode="General">
                  <c:v>6.5375836624403192</c:v>
                </c:pt>
                <c:pt idx="1023" formatCode="General">
                  <c:v>6.4580999204033809</c:v>
                </c:pt>
                <c:pt idx="1024" formatCode="General">
                  <c:v>6.3777783978468543</c:v>
                </c:pt>
                <c:pt idx="1025" formatCode="General">
                  <c:v>6.296586741965263</c:v>
                </c:pt>
                <c:pt idx="1026" formatCode="General">
                  <c:v>6.2144905531588019</c:v>
                </c:pt>
                <c:pt idx="1027" formatCode="General">
                  <c:v>6.1314531996758577</c:v>
                </c:pt>
                <c:pt idx="1028" formatCode="General">
                  <c:v>6.0474356101322018</c:v>
                </c:pt>
                <c:pt idx="1029" formatCode="General">
                  <c:v>5.962396040593692</c:v>
                </c:pt>
                <c:pt idx="1030" formatCode="General">
                  <c:v>5.8762898123066751</c:v>
                </c:pt>
                <c:pt idx="1031" formatCode="General">
                  <c:v>5.7890690154275708</c:v>
                </c:pt>
                <c:pt idx="1032" formatCode="General">
                  <c:v>5.7006821732075226</c:v>
                </c:pt>
                <c:pt idx="1033" formatCode="General">
                  <c:v>5.6110738599872692</c:v>
                </c:pt>
                <c:pt idx="1034" formatCode="General">
                  <c:v>5.5201842649965496</c:v>
                </c:pt>
                <c:pt idx="1035" formatCode="General">
                  <c:v>5.4279486922595552</c:v>
                </c:pt>
                <c:pt idx="1036" formatCode="General">
                  <c:v>5.3342969847882404</c:v>
                </c:pt>
                <c:pt idx="1037" formatCode="General">
                  <c:v>5.2391528585725018</c:v>
                </c:pt>
                <c:pt idx="1038" formatCode="General">
                  <c:v>5.1424331284808424</c:v>
                </c:pt>
                <c:pt idx="1039" formatCode="General">
                  <c:v>5.0440468038374631</c:v>
                </c:pt>
                <c:pt idx="1040" formatCode="General">
                  <c:v>4.9438940258273183</c:v>
                </c:pt>
                <c:pt idx="1041" formatCode="General">
                  <c:v>4.8418648115643119</c:v>
                </c:pt>
                <c:pt idx="1042" formatCode="General">
                  <c:v>4.7378375600300746</c:v>
                </c:pt>
                <c:pt idx="1043" formatCode="General">
                  <c:v>4.6316772622876021</c:v>
                </c:pt>
                <c:pt idx="1044" formatCode="General">
                  <c:v>4.5232333411537269</c:v>
                </c:pt>
                <c:pt idx="1045" formatCode="General">
                  <c:v>4.5816186585636602</c:v>
                </c:pt>
                <c:pt idx="1046" formatCode="General">
                  <c:v>4.6391611912292188</c:v>
                </c:pt>
                <c:pt idx="1047" formatCode="General">
                  <c:v>4.9115455193794295</c:v>
                </c:pt>
                <c:pt idx="1048" formatCode="General">
                  <c:v>5.1691232832578162</c:v>
                </c:pt>
                <c:pt idx="1049" formatCode="General">
                  <c:v>5.414009068947033</c:v>
                </c:pt>
                <c:pt idx="1050" formatCode="General">
                  <c:v>5.6478548732714628</c:v>
                </c:pt>
                <c:pt idx="1051" formatCode="General">
                  <c:v>5.8719805985726818</c:v>
                </c:pt>
                <c:pt idx="1052" formatCode="General">
                  <c:v>6.0874607056221519</c:v>
                </c:pt>
                <c:pt idx="1053" formatCode="General">
                  <c:v>6.2951837885829978</c:v>
                </c:pt>
                <c:pt idx="1054" formatCode="General">
                  <c:v>6.4958947487152052</c:v>
                </c:pt>
                <c:pt idx="1055" formatCode="General">
                  <c:v>6.6902254039743241</c:v>
                </c:pt>
                <c:pt idx="1056" formatCode="General">
                  <c:v>6.8787171895651475</c:v>
                </c:pt>
                <c:pt idx="1057" formatCode="General">
                  <c:v>7.0618383128229594</c:v>
                </c:pt>
                <c:pt idx="1058" formatCode="General">
                  <c:v>7.2399969338430381</c:v>
                </c:pt>
                <c:pt idx="1059" formatCode="General">
                  <c:v>7.4135514426239961</c:v>
                </c:pt>
                <c:pt idx="1060" formatCode="General">
                  <c:v>7.5828185783426534</c:v>
                </c:pt>
                <c:pt idx="1061" formatCode="General">
                  <c:v>7.7480799201037778</c:v>
                </c:pt>
                <c:pt idx="1062" formatCode="General">
                  <c:v>7.9095871315460347</c:v>
                </c:pt>
                <c:pt idx="1063" formatCode="General">
                  <c:v>8.0675662398862045</c:v>
                </c:pt>
                <c:pt idx="1064" formatCode="General">
                  <c:v>8.2222211582331877</c:v>
                </c:pt>
                <c:pt idx="1065" formatCode="General">
                  <c:v>8.3737366086276648</c:v>
                </c:pt>
                <c:pt idx="1066" formatCode="General">
                  <c:v>8.5222805659430918</c:v>
                </c:pt>
                <c:pt idx="1067" formatCode="General">
                  <c:v>8.668006315313372</c:v>
                </c:pt>
                <c:pt idx="1068" formatCode="General">
                  <c:v>8.8110541952854273</c:v>
                </c:pt>
                <c:pt idx="1069" formatCode="General">
                  <c:v>8.9515530834736285</c:v>
                </c:pt>
                <c:pt idx="1070" formatCode="General">
                  <c:v>9.0896216697524501</c:v>
                </c:pt>
                <c:pt idx="1071" formatCode="General">
                  <c:v>9.2253695529986235</c:v>
                </c:pt>
                <c:pt idx="1072" formatCode="General">
                  <c:v>9.3588981903939299</c:v>
                </c:pt>
                <c:pt idx="1073" formatCode="General">
                  <c:v>9.4903017228244213</c:v>
                </c:pt>
                <c:pt idx="1074" formatCode="General">
                  <c:v>9.6196676955955454</c:v>
                </c:pt>
                <c:pt idx="1075" formatCode="General">
                  <c:v>9.7470776902548231</c:v>
                </c:pt>
                <c:pt idx="1076" formatCode="General">
                  <c:v>9.8726078805726161</c:v>
                </c:pt>
                <c:pt idx="1077" formatCode="General">
                  <c:v>9.9963295235253309</c:v>
                </c:pt>
                <c:pt idx="1078" formatCode="General">
                  <c:v>10.118309394338629</c:v>
                </c:pt>
                <c:pt idx="1079" formatCode="General">
                  <c:v>10.238610173192924</c:v>
                </c:pt>
                <c:pt idx="1080" formatCode="General">
                  <c:v>10.357290790001421</c:v>
                </c:pt>
                <c:pt idx="1081" formatCode="General">
                  <c:v>10.474406732689594</c:v>
                </c:pt>
                <c:pt idx="1082" formatCode="General">
                  <c:v>10.590010323593068</c:v>
                </c:pt>
                <c:pt idx="1083" formatCode="General">
                  <c:v>10.70415096791589</c:v>
                </c:pt>
                <c:pt idx="1084" formatCode="General">
                  <c:v>10.816875377627587</c:v>
                </c:pt>
                <c:pt idx="1085" formatCode="General">
                  <c:v>10.92822777370486</c:v>
                </c:pt>
                <c:pt idx="1086" formatCode="General">
                  <c:v>11.038250069225812</c:v>
                </c:pt>
                <c:pt idx="1087" formatCode="General">
                  <c:v>11.146982035488362</c:v>
                </c:pt>
                <c:pt idx="1088" formatCode="General">
                  <c:v>11.254461453039111</c:v>
                </c:pt>
                <c:pt idx="1089" formatCode="General">
                  <c:v>11.360724249256075</c:v>
                </c:pt>
                <c:pt idx="1090" formatCode="General">
                  <c:v>11.465804623921178</c:v>
                </c:pt>
                <c:pt idx="1091" formatCode="General">
                  <c:v>11.569735164040541</c:v>
                </c:pt>
                <c:pt idx="1092" formatCode="General">
                  <c:v>11.672546949017731</c:v>
                </c:pt>
                <c:pt idx="1093" formatCode="General">
                  <c:v>11.774269647153272</c:v>
                </c:pt>
                <c:pt idx="1094" formatCode="General">
                  <c:v>11.874931604329724</c:v>
                </c:pt>
                <c:pt idx="1095" formatCode="General">
                  <c:v>11.974559925642746</c:v>
                </c:pt>
                <c:pt idx="1096" formatCode="General">
                  <c:v>12.073180550652586</c:v>
                </c:pt>
                <c:pt idx="1097" formatCode="General">
                  <c:v>12.170818322855521</c:v>
                </c:pt>
                <c:pt idx="1098" formatCode="General">
                  <c:v>12.267497053909247</c:v>
                </c:pt>
                <c:pt idx="1099" formatCode="General">
                  <c:v>12.363239583088863</c:v>
                </c:pt>
                <c:pt idx="1100" formatCode="General">
                  <c:v>12.458067832399706</c:v>
                </c:pt>
                <c:pt idx="1101" formatCode="General">
                  <c:v>12.552002857728997</c:v>
                </c:pt>
                <c:pt idx="1102" formatCode="General">
                  <c:v>12.645064896379122</c:v>
                </c:pt>
                <c:pt idx="1103" formatCode="General">
                  <c:v>12.737273411290859</c:v>
                </c:pt>
                <c:pt idx="1104" formatCode="General">
                  <c:v>12.828647132234275</c:v>
                </c:pt>
                <c:pt idx="1105" formatCode="General">
                  <c:v>12.919204094217863</c:v>
                </c:pt>
                <c:pt idx="1106" formatCode="General">
                  <c:v>13.008961673342368</c:v>
                </c:pt>
                <c:pt idx="1107" formatCode="General">
                  <c:v>13.097936620304287</c:v>
                </c:pt>
                <c:pt idx="1108" formatCode="General">
                  <c:v>13.186145091734845</c:v>
                </c:pt>
                <c:pt idx="1109" formatCode="General">
                  <c:v>13.2</c:v>
                </c:pt>
                <c:pt idx="1110" formatCode="General">
                  <c:v>13.2</c:v>
                </c:pt>
                <c:pt idx="1111" formatCode="General">
                  <c:v>13.2</c:v>
                </c:pt>
                <c:pt idx="1112" formatCode="General">
                  <c:v>13.2</c:v>
                </c:pt>
                <c:pt idx="1113" formatCode="General">
                  <c:v>13.2</c:v>
                </c:pt>
                <c:pt idx="1114" formatCode="General">
                  <c:v>13.2</c:v>
                </c:pt>
                <c:pt idx="1115" formatCode="General">
                  <c:v>13.2</c:v>
                </c:pt>
                <c:pt idx="1116" formatCode="General">
                  <c:v>13.2</c:v>
                </c:pt>
                <c:pt idx="1117" formatCode="General">
                  <c:v>13.2</c:v>
                </c:pt>
                <c:pt idx="1118" formatCode="General">
                  <c:v>13.2</c:v>
                </c:pt>
                <c:pt idx="1119" formatCode="General">
                  <c:v>13.2</c:v>
                </c:pt>
                <c:pt idx="1120" formatCode="General">
                  <c:v>13.2</c:v>
                </c:pt>
                <c:pt idx="1121" formatCode="General">
                  <c:v>13.2</c:v>
                </c:pt>
                <c:pt idx="1122" formatCode="General">
                  <c:v>13.2</c:v>
                </c:pt>
                <c:pt idx="1123" formatCode="General">
                  <c:v>13.2</c:v>
                </c:pt>
                <c:pt idx="1124" formatCode="General">
                  <c:v>13.2</c:v>
                </c:pt>
                <c:pt idx="1125" formatCode="General">
                  <c:v>13.2</c:v>
                </c:pt>
                <c:pt idx="1126" formatCode="General">
                  <c:v>13.2</c:v>
                </c:pt>
                <c:pt idx="1127" formatCode="General">
                  <c:v>13.2</c:v>
                </c:pt>
                <c:pt idx="1128" formatCode="General">
                  <c:v>13.2</c:v>
                </c:pt>
                <c:pt idx="1129" formatCode="General">
                  <c:v>13.2</c:v>
                </c:pt>
                <c:pt idx="1130" formatCode="General">
                  <c:v>13.2</c:v>
                </c:pt>
                <c:pt idx="1131" formatCode="General">
                  <c:v>13.2</c:v>
                </c:pt>
                <c:pt idx="1132" formatCode="General">
                  <c:v>13.2</c:v>
                </c:pt>
                <c:pt idx="1133" formatCode="General">
                  <c:v>13.188062202432178</c:v>
                </c:pt>
                <c:pt idx="1134" formatCode="General">
                  <c:v>13.176084183393334</c:v>
                </c:pt>
                <c:pt idx="1135" formatCode="General">
                  <c:v>13.164065760689946</c:v>
                </c:pt>
                <c:pt idx="1136" formatCode="General">
                  <c:v>13.152006750913017</c:v>
                </c:pt>
                <c:pt idx="1137" formatCode="General">
                  <c:v>13.139906969426432</c:v>
                </c:pt>
                <c:pt idx="1138" formatCode="General">
                  <c:v>13.12776623035516</c:v>
                </c:pt>
                <c:pt idx="1139" formatCode="General">
                  <c:v>13.115584346573298</c:v>
                </c:pt>
                <c:pt idx="1140" formatCode="General">
                  <c:v>13.103361129691978</c:v>
                </c:pt>
                <c:pt idx="1141" formatCode="General">
                  <c:v>13.091096390047104</c:v>
                </c:pt>
                <c:pt idx="1142" formatCode="General">
                  <c:v>13.078789936686951</c:v>
                </c:pt>
                <c:pt idx="1143" formatCode="General">
                  <c:v>13.066441577359578</c:v>
                </c:pt>
                <c:pt idx="1144" formatCode="General">
                  <c:v>13.054051118500102</c:v>
                </c:pt>
                <c:pt idx="1145" formatCode="General">
                  <c:v>13.041618365217788</c:v>
                </c:pt>
                <c:pt idx="1146" formatCode="General">
                  <c:v>13.02914312128299</c:v>
                </c:pt>
                <c:pt idx="1147" formatCode="General">
                  <c:v>13.016625189113906</c:v>
                </c:pt>
                <c:pt idx="1148" formatCode="General">
                  <c:v>13.004064369763167</c:v>
                </c:pt>
                <c:pt idx="1149" formatCode="General">
                  <c:v>12.991460462904245</c:v>
                </c:pt>
                <c:pt idx="1150" formatCode="General">
                  <c:v>12.978813266817692</c:v>
                </c:pt>
                <c:pt idx="1151" formatCode="General">
                  <c:v>12.966122578377185</c:v>
                </c:pt>
                <c:pt idx="1152" formatCode="General">
                  <c:v>12.953388193035392</c:v>
                </c:pt>
                <c:pt idx="1153" formatCode="General">
                  <c:v>12.940609904809657</c:v>
                </c:pt>
                <c:pt idx="1154" formatCode="General">
                  <c:v>12.927787506267475</c:v>
                </c:pt>
                <c:pt idx="1155" formatCode="General">
                  <c:v>12.91492078851179</c:v>
                </c:pt>
                <c:pt idx="1156" formatCode="General">
                  <c:v>12.902009541166095</c:v>
                </c:pt>
                <c:pt idx="1157" formatCode="General">
                  <c:v>12.88905355235932</c:v>
                </c:pt>
                <c:pt idx="1158" formatCode="General">
                  <c:v>12.876052608710522</c:v>
                </c:pt>
                <c:pt idx="1159" formatCode="General">
                  <c:v>12.863006495313371</c:v>
                </c:pt>
                <c:pt idx="1160" formatCode="General">
                  <c:v>12.849914995720425</c:v>
                </c:pt>
                <c:pt idx="1161" formatCode="General">
                  <c:v>12.836777891927179</c:v>
                </c:pt>
                <c:pt idx="1162" formatCode="General">
                  <c:v>12.823594964355911</c:v>
                </c:pt>
                <c:pt idx="1163" formatCode="General">
                  <c:v>12.8103659918393</c:v>
                </c:pt>
                <c:pt idx="1164" formatCode="General">
                  <c:v>12.797090751603811</c:v>
                </c:pt>
                <c:pt idx="1165" formatCode="General">
                  <c:v>12.783769019252867</c:v>
                </c:pt>
                <c:pt idx="1166" formatCode="General">
                  <c:v>12.770400568749773</c:v>
                </c:pt>
                <c:pt idx="1167" formatCode="General">
                  <c:v>12.756985172400405</c:v>
                </c:pt>
                <c:pt idx="1168" formatCode="General">
                  <c:v>12.743522600835664</c:v>
                </c:pt>
                <c:pt idx="1169" formatCode="General">
                  <c:v>12.730012622993684</c:v>
                </c:pt>
                <c:pt idx="1170" formatCode="General">
                  <c:v>12.716455006101778</c:v>
                </c:pt>
                <c:pt idx="1171" formatCode="General">
                  <c:v>12.702849515658146</c:v>
                </c:pt>
                <c:pt idx="1172" formatCode="General">
                  <c:v>12.689195915413313</c:v>
                </c:pt>
                <c:pt idx="1173" formatCode="General">
                  <c:v>12.675493967351311</c:v>
                </c:pt>
                <c:pt idx="1174" formatCode="General">
                  <c:v>12.661743431670583</c:v>
                </c:pt>
                <c:pt idx="1175" formatCode="General">
                  <c:v>12.647944066764627</c:v>
                </c:pt>
                <c:pt idx="1176" formatCode="General">
                  <c:v>12.634095629202353</c:v>
                </c:pt>
                <c:pt idx="1177" formatCode="General">
                  <c:v>12.620197873708165</c:v>
                </c:pt>
                <c:pt idx="1178" formatCode="General">
                  <c:v>12.606250553141747</c:v>
                </c:pt>
                <c:pt idx="1179" formatCode="General">
                  <c:v>12.592253418477565</c:v>
                </c:pt>
                <c:pt idx="1180" formatCode="General">
                  <c:v>12.578206218784066</c:v>
                </c:pt>
                <c:pt idx="1181" formatCode="General">
                  <c:v>12.564108701202574</c:v>
                </c:pt>
                <c:pt idx="1182" formatCode="General">
                  <c:v>12.549960610925883</c:v>
                </c:pt>
                <c:pt idx="1183" formatCode="General">
                  <c:v>12.535761691176527</c:v>
                </c:pt>
                <c:pt idx="1184" formatCode="General">
                  <c:v>12.521511683184738</c:v>
                </c:pt>
                <c:pt idx="1185" formatCode="General">
                  <c:v>12.507210326166069</c:v>
                </c:pt>
                <c:pt idx="1186" formatCode="General">
                  <c:v>12.4928573572987</c:v>
                </c:pt>
                <c:pt idx="1187" formatCode="General">
                  <c:v>12.478452511700389</c:v>
                </c:pt>
                <c:pt idx="1188" formatCode="General">
                  <c:v>12.463995522405096</c:v>
                </c:pt>
                <c:pt idx="1189" formatCode="General">
                  <c:v>12.449486120339236</c:v>
                </c:pt>
                <c:pt idx="1190" formatCode="General">
                  <c:v>12.434924034297598</c:v>
                </c:pt>
                <c:pt idx="1191" formatCode="General">
                  <c:v>12.420308990918887</c:v>
                </c:pt>
                <c:pt idx="1192" formatCode="General">
                  <c:v>12.405640714660892</c:v>
                </c:pt>
                <c:pt idx="1193" formatCode="General">
                  <c:v>12.39091892777529</c:v>
                </c:pt>
                <c:pt idx="1194" formatCode="General">
                  <c:v>12.376143350282057</c:v>
                </c:pt>
                <c:pt idx="1195" formatCode="General">
                  <c:v>12.361313699943482</c:v>
                </c:pt>
                <c:pt idx="1196" formatCode="General">
                  <c:v>12.3464296922378</c:v>
                </c:pt>
                <c:pt idx="1197" formatCode="General">
                  <c:v>12.331491040332399</c:v>
                </c:pt>
                <c:pt idx="1198" formatCode="General">
                  <c:v>12.316497455056618</c:v>
                </c:pt>
                <c:pt idx="1199" formatCode="General">
                  <c:v>12.301448644874135</c:v>
                </c:pt>
                <c:pt idx="1200" formatCode="General">
                  <c:v>12.28634431585491</c:v>
                </c:pt>
                <c:pt idx="1201" formatCode="General">
                  <c:v>12.27118417164669</c:v>
                </c:pt>
                <c:pt idx="1202" formatCode="General">
                  <c:v>12.255967913446073</c:v>
                </c:pt>
                <c:pt idx="1203" formatCode="General">
                  <c:v>12.240695239969117</c:v>
                </c:pt>
                <c:pt idx="1204" formatCode="General">
                  <c:v>12.225365847421475</c:v>
                </c:pt>
                <c:pt idx="1205" formatCode="General">
                  <c:v>12.209979429468069</c:v>
                </c:pt>
                <c:pt idx="1206" formatCode="General">
                  <c:v>12.194535677202264</c:v>
                </c:pt>
                <c:pt idx="1207" formatCode="General">
                  <c:v>12.179034279114564</c:v>
                </c:pt>
                <c:pt idx="1208" formatCode="General">
                  <c:v>12.1634749210608</c:v>
                </c:pt>
                <c:pt idx="1209" formatCode="General">
                  <c:v>12.147857286229804</c:v>
                </c:pt>
                <c:pt idx="1210" formatCode="General">
                  <c:v>12.132181055110559</c:v>
                </c:pt>
                <c:pt idx="1211" formatCode="General">
                  <c:v>12.116445905458821</c:v>
                </c:pt>
                <c:pt idx="1212" formatCode="General">
                  <c:v>12.1006515122632</c:v>
                </c:pt>
                <c:pt idx="1213" formatCode="General">
                  <c:v>12.084797547710663</c:v>
                </c:pt>
                <c:pt idx="1214" formatCode="General">
                  <c:v>12.068883681151503</c:v>
                </c:pt>
                <c:pt idx="1215" formatCode="General">
                  <c:v>12.05290957906371</c:v>
                </c:pt>
                <c:pt idx="1216" formatCode="General">
                  <c:v>12.036874905016761</c:v>
                </c:pt>
                <c:pt idx="1217" formatCode="General">
                  <c:v>12.020779319634798</c:v>
                </c:pt>
                <c:pt idx="1218" formatCode="General">
                  <c:v>12.004622480559201</c:v>
                </c:pt>
                <c:pt idx="1219" formatCode="General">
                  <c:v>11.988404042410538</c:v>
                </c:pt>
                <c:pt idx="1220" formatCode="General">
                  <c:v>11.972123656749863</c:v>
                </c:pt>
                <c:pt idx="1221" formatCode="General">
                  <c:v>11.955780972039372</c:v>
                </c:pt>
                <c:pt idx="1222" formatCode="General">
                  <c:v>11.939375633602385</c:v>
                </c:pt>
                <c:pt idx="1223" formatCode="General">
                  <c:v>11.922907283582655</c:v>
                </c:pt>
                <c:pt idx="1224" formatCode="General">
                  <c:v>11.906375560902969</c:v>
                </c:pt>
                <c:pt idx="1225" formatCode="General">
                  <c:v>11.88978010122306</c:v>
                </c:pt>
                <c:pt idx="1226" formatCode="General">
                  <c:v>11.873120536896776</c:v>
                </c:pt>
                <c:pt idx="1227" formatCode="General">
                  <c:v>11.856396496928514</c:v>
                </c:pt>
                <c:pt idx="1228" formatCode="General">
                  <c:v>11.839607606928904</c:v>
                </c:pt>
                <c:pt idx="1229" formatCode="General">
                  <c:v>11.822753489069715</c:v>
                </c:pt>
                <c:pt idx="1230" formatCode="General">
                  <c:v>11.805833762037974</c:v>
                </c:pt>
                <c:pt idx="1231" formatCode="General">
                  <c:v>11.788848040989278</c:v>
                </c:pt>
                <c:pt idx="1232" formatCode="General">
                  <c:v>11.771795937500288</c:v>
                </c:pt>
                <c:pt idx="1233" formatCode="General">
                  <c:v>11.754677059520374</c:v>
                </c:pt>
                <c:pt idx="1234" formatCode="General">
                  <c:v>11.737491011322403</c:v>
                </c:pt>
                <c:pt idx="1235" formatCode="General">
                  <c:v>11.720237393452656</c:v>
                </c:pt>
                <c:pt idx="1236" formatCode="General">
                  <c:v>11.702915802679836</c:v>
                </c:pt>
                <c:pt idx="1237" formatCode="General">
                  <c:v>11.68552583194316</c:v>
                </c:pt>
                <c:pt idx="1238" formatCode="General">
                  <c:v>11.668067070299522</c:v>
                </c:pt>
                <c:pt idx="1239" formatCode="General">
                  <c:v>11.650539102869685</c:v>
                </c:pt>
                <c:pt idx="1240" formatCode="General">
                  <c:v>11.632941510783498</c:v>
                </c:pt>
                <c:pt idx="1241" formatCode="General">
                  <c:v>11.615273871124112</c:v>
                </c:pt>
                <c:pt idx="1242" formatCode="General">
                  <c:v>11.597535756871165</c:v>
                </c:pt>
                <c:pt idx="1243" formatCode="General">
                  <c:v>11.579726736842927</c:v>
                </c:pt>
                <c:pt idx="1244" formatCode="General">
                  <c:v>11.561846375637352</c:v>
                </c:pt>
                <c:pt idx="1245" formatCode="General">
                  <c:v>11.543894233572061</c:v>
                </c:pt>
                <c:pt idx="1246" formatCode="General">
                  <c:v>11.52586986662318</c:v>
                </c:pt>
                <c:pt idx="1247" formatCode="General">
                  <c:v>11.507772826363038</c:v>
                </c:pt>
                <c:pt idx="1248" formatCode="General">
                  <c:v>11.489602659896688</c:v>
                </c:pt>
                <c:pt idx="1249" formatCode="General">
                  <c:v>11.471358909797226</c:v>
                </c:pt>
                <c:pt idx="1250" formatCode="General">
                  <c:v>11.453041114039882</c:v>
                </c:pt>
                <c:pt idx="1251" formatCode="General">
                  <c:v>11.434648805934838</c:v>
                </c:pt>
                <c:pt idx="1252" formatCode="General">
                  <c:v>11.416181514058774</c:v>
                </c:pt>
                <c:pt idx="1253" formatCode="General">
                  <c:v>11.397638762185082</c:v>
                </c:pt>
                <c:pt idx="1254" formatCode="General">
                  <c:v>11.379020069212732</c:v>
                </c:pt>
                <c:pt idx="1255" formatCode="General">
                  <c:v>11.36032494909375</c:v>
                </c:pt>
                <c:pt idx="1256" formatCode="General">
                  <c:v>11.341552910759287</c:v>
                </c:pt>
                <c:pt idx="1257" formatCode="General">
                  <c:v>11.322703458044224</c:v>
                </c:pt>
                <c:pt idx="1258" formatCode="General">
                  <c:v>11.303776089610299</c:v>
                </c:pt>
                <c:pt idx="1259" formatCode="General">
                  <c:v>11.284770298867713</c:v>
                </c:pt>
                <c:pt idx="1260" formatCode="General">
                  <c:v>11.265685573895162</c:v>
                </c:pt>
                <c:pt idx="1261" formatCode="General">
                  <c:v>11.246521397358283</c:v>
                </c:pt>
                <c:pt idx="1262" formatCode="General">
                  <c:v>11.227277246426453</c:v>
                </c:pt>
                <c:pt idx="1263" formatCode="General">
                  <c:v>11.207952592687919</c:v>
                </c:pt>
                <c:pt idx="1264" formatCode="General">
                  <c:v>11.188546902063194</c:v>
                </c:pt>
                <c:pt idx="1265" formatCode="General">
                  <c:v>11.169059634716696</c:v>
                </c:pt>
                <c:pt idx="1266" formatCode="General">
                  <c:v>11.149490244966575</c:v>
                </c:pt>
                <c:pt idx="1267" formatCode="General">
                  <c:v>11.129838181192696</c:v>
                </c:pt>
                <c:pt idx="1268" formatCode="General">
                  <c:v>11.110102885742702</c:v>
                </c:pt>
                <c:pt idx="1269" formatCode="General">
                  <c:v>11.090283794836139</c:v>
                </c:pt>
                <c:pt idx="1270" formatCode="General">
                  <c:v>11.070380338466581</c:v>
                </c:pt>
                <c:pt idx="1271" formatCode="General">
                  <c:v>11.050391940301699</c:v>
                </c:pt>
                <c:pt idx="1272" formatCode="General">
                  <c:v>11.030318017581223</c:v>
                </c:pt>
                <c:pt idx="1273" formatCode="General">
                  <c:v>11.010157981012751</c:v>
                </c:pt>
                <c:pt idx="1274" formatCode="General">
                  <c:v>10.989911234665339</c:v>
                </c:pt>
                <c:pt idx="1275" formatCode="General">
                  <c:v>10.96957717586081</c:v>
                </c:pt>
                <c:pt idx="1276" formatCode="General">
                  <c:v>10.949155195062737</c:v>
                </c:pt>
                <c:pt idx="1277" formatCode="General">
                  <c:v>10.928644675763026</c:v>
                </c:pt>
                <c:pt idx="1278" formatCode="General">
                  <c:v>10.90804499436604</c:v>
                </c:pt>
                <c:pt idx="1279" formatCode="General">
                  <c:v>10.887355520070193</c:v>
                </c:pt>
                <c:pt idx="1280" formatCode="General">
                  <c:v>10.866575614746946</c:v>
                </c:pt>
                <c:pt idx="1281" formatCode="General">
                  <c:v>10.845704632817153</c:v>
                </c:pt>
                <c:pt idx="1282" formatCode="General">
                  <c:v>10.824741921124652</c:v>
                </c:pt>
                <c:pt idx="1283" formatCode="General">
                  <c:v>10.803686818807051</c:v>
                </c:pt>
                <c:pt idx="1284" formatCode="General">
                  <c:v>10.782538657163636</c:v>
                </c:pt>
                <c:pt idx="1285" formatCode="General">
                  <c:v>10.761296759520279</c:v>
                </c:pt>
                <c:pt idx="1286" formatCode="General">
                  <c:v>10.739960441091331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660-4D80-A714-B4B4917A2A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226575184"/>
        <c:axId val="1226576432"/>
      </c:lineChart>
      <c:catAx>
        <c:axId val="12265751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Time(s)</a:t>
                </a:r>
              </a:p>
            </c:rich>
          </c:tx>
          <c:layout>
            <c:manualLayout>
              <c:xMode val="edge"/>
              <c:yMode val="edge"/>
              <c:x val="0.44821434820647421"/>
              <c:y val="0.900158767619987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6576432"/>
        <c:crosses val="autoZero"/>
        <c:auto val="1"/>
        <c:lblAlgn val="ctr"/>
        <c:lblOffset val="100"/>
        <c:noMultiLvlLbl val="0"/>
      </c:catAx>
      <c:valAx>
        <c:axId val="122657643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Velocity(m/s)/Force(N)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6575184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6245878465765324"/>
          <c:y val="0.44700120430162149"/>
          <c:w val="0.13099555238523272"/>
          <c:h val="0.178080017270828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Rolling Resistance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'Lap Simulation'!$N$5:$N$1291</c:f>
              <c:numCache>
                <c:formatCode>General</c:formatCode>
                <c:ptCount val="128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</c:numCache>
            </c:numRef>
          </c:cat>
          <c:val>
            <c:numRef>
              <c:f>'Lap Simulation'!$T$5:$T$1291</c:f>
              <c:numCache>
                <c:formatCode>General</c:formatCode>
                <c:ptCount val="1287"/>
                <c:pt idx="0">
                  <c:v>103.00500000000001</c:v>
                </c:pt>
                <c:pt idx="1">
                  <c:v>103.00500000000001</c:v>
                </c:pt>
                <c:pt idx="2">
                  <c:v>103.00500000000001</c:v>
                </c:pt>
                <c:pt idx="3">
                  <c:v>103.00500000000001</c:v>
                </c:pt>
                <c:pt idx="4">
                  <c:v>103.00500000000001</c:v>
                </c:pt>
                <c:pt idx="5">
                  <c:v>103.00500000000001</c:v>
                </c:pt>
                <c:pt idx="6">
                  <c:v>103.00500000000001</c:v>
                </c:pt>
                <c:pt idx="7">
                  <c:v>103.00500000000001</c:v>
                </c:pt>
                <c:pt idx="8">
                  <c:v>103.00500000000001</c:v>
                </c:pt>
                <c:pt idx="9">
                  <c:v>103.00500000000001</c:v>
                </c:pt>
                <c:pt idx="10">
                  <c:v>103.00500000000001</c:v>
                </c:pt>
                <c:pt idx="11">
                  <c:v>103.00500000000001</c:v>
                </c:pt>
                <c:pt idx="12">
                  <c:v>103.00500000000001</c:v>
                </c:pt>
                <c:pt idx="13">
                  <c:v>103.00500000000001</c:v>
                </c:pt>
                <c:pt idx="14">
                  <c:v>103.00500000000001</c:v>
                </c:pt>
                <c:pt idx="15">
                  <c:v>103.00500000000001</c:v>
                </c:pt>
                <c:pt idx="16">
                  <c:v>103.00500000000001</c:v>
                </c:pt>
                <c:pt idx="17">
                  <c:v>103.00500000000001</c:v>
                </c:pt>
                <c:pt idx="18">
                  <c:v>103.00500000000001</c:v>
                </c:pt>
                <c:pt idx="19">
                  <c:v>103.00500000000001</c:v>
                </c:pt>
                <c:pt idx="20">
                  <c:v>103.00500000000001</c:v>
                </c:pt>
                <c:pt idx="21">
                  <c:v>103.00500000000001</c:v>
                </c:pt>
                <c:pt idx="22">
                  <c:v>103.00500000000001</c:v>
                </c:pt>
                <c:pt idx="23">
                  <c:v>103.00500000000001</c:v>
                </c:pt>
                <c:pt idx="24">
                  <c:v>103.00500000000001</c:v>
                </c:pt>
                <c:pt idx="25">
                  <c:v>103.00500000000001</c:v>
                </c:pt>
                <c:pt idx="26">
                  <c:v>103.00500000000001</c:v>
                </c:pt>
                <c:pt idx="27">
                  <c:v>103.00500000000001</c:v>
                </c:pt>
                <c:pt idx="28">
                  <c:v>103.00500000000001</c:v>
                </c:pt>
                <c:pt idx="29">
                  <c:v>103.00500000000001</c:v>
                </c:pt>
                <c:pt idx="30">
                  <c:v>103.00500000000001</c:v>
                </c:pt>
                <c:pt idx="31">
                  <c:v>103.00500000000001</c:v>
                </c:pt>
                <c:pt idx="32">
                  <c:v>103.00500000000001</c:v>
                </c:pt>
                <c:pt idx="33">
                  <c:v>103.00500000000001</c:v>
                </c:pt>
                <c:pt idx="34">
                  <c:v>103.00500000000001</c:v>
                </c:pt>
                <c:pt idx="35">
                  <c:v>103.00500000000001</c:v>
                </c:pt>
                <c:pt idx="36">
                  <c:v>103.00500000000001</c:v>
                </c:pt>
                <c:pt idx="37">
                  <c:v>103.00500000000001</c:v>
                </c:pt>
                <c:pt idx="38">
                  <c:v>103.00500000000001</c:v>
                </c:pt>
                <c:pt idx="39">
                  <c:v>103.00500000000001</c:v>
                </c:pt>
                <c:pt idx="40">
                  <c:v>103.00500000000001</c:v>
                </c:pt>
                <c:pt idx="41">
                  <c:v>103.00500000000001</c:v>
                </c:pt>
                <c:pt idx="42">
                  <c:v>103.00500000000001</c:v>
                </c:pt>
                <c:pt idx="43">
                  <c:v>103.00500000000001</c:v>
                </c:pt>
                <c:pt idx="44">
                  <c:v>103.00500000000001</c:v>
                </c:pt>
                <c:pt idx="45">
                  <c:v>103.00500000000001</c:v>
                </c:pt>
                <c:pt idx="46">
                  <c:v>103.00500000000001</c:v>
                </c:pt>
                <c:pt idx="47">
                  <c:v>103.00500000000001</c:v>
                </c:pt>
                <c:pt idx="48">
                  <c:v>103.00500000000001</c:v>
                </c:pt>
                <c:pt idx="49">
                  <c:v>103.00500000000001</c:v>
                </c:pt>
                <c:pt idx="50">
                  <c:v>103.00500000000001</c:v>
                </c:pt>
                <c:pt idx="51">
                  <c:v>103.00500000000001</c:v>
                </c:pt>
                <c:pt idx="52">
                  <c:v>103.00500000000001</c:v>
                </c:pt>
                <c:pt idx="53">
                  <c:v>103.00500000000001</c:v>
                </c:pt>
                <c:pt idx="54">
                  <c:v>103.00500000000001</c:v>
                </c:pt>
                <c:pt idx="55">
                  <c:v>103.00500000000001</c:v>
                </c:pt>
                <c:pt idx="56">
                  <c:v>103.00500000000001</c:v>
                </c:pt>
                <c:pt idx="57">
                  <c:v>103.00500000000001</c:v>
                </c:pt>
                <c:pt idx="58">
                  <c:v>103.00500000000001</c:v>
                </c:pt>
                <c:pt idx="59">
                  <c:v>103.00500000000001</c:v>
                </c:pt>
                <c:pt idx="60">
                  <c:v>103.00500000000001</c:v>
                </c:pt>
                <c:pt idx="61">
                  <c:v>103.00500000000001</c:v>
                </c:pt>
                <c:pt idx="62">
                  <c:v>103.00500000000001</c:v>
                </c:pt>
                <c:pt idx="63">
                  <c:v>103.00500000000001</c:v>
                </c:pt>
                <c:pt idx="64">
                  <c:v>103.00500000000001</c:v>
                </c:pt>
                <c:pt idx="65">
                  <c:v>103.00500000000001</c:v>
                </c:pt>
                <c:pt idx="66">
                  <c:v>103.00500000000001</c:v>
                </c:pt>
                <c:pt idx="67">
                  <c:v>103.00500000000001</c:v>
                </c:pt>
                <c:pt idx="68">
                  <c:v>103.00500000000001</c:v>
                </c:pt>
                <c:pt idx="69">
                  <c:v>103.00500000000001</c:v>
                </c:pt>
                <c:pt idx="70">
                  <c:v>103.00500000000001</c:v>
                </c:pt>
                <c:pt idx="71">
                  <c:v>103.00500000000001</c:v>
                </c:pt>
                <c:pt idx="72">
                  <c:v>103.00500000000001</c:v>
                </c:pt>
                <c:pt idx="73">
                  <c:v>103.00500000000001</c:v>
                </c:pt>
                <c:pt idx="74">
                  <c:v>103.00500000000001</c:v>
                </c:pt>
                <c:pt idx="75">
                  <c:v>103.00500000000001</c:v>
                </c:pt>
                <c:pt idx="76">
                  <c:v>103.00500000000001</c:v>
                </c:pt>
                <c:pt idx="77">
                  <c:v>103.00500000000001</c:v>
                </c:pt>
                <c:pt idx="78">
                  <c:v>103.00500000000001</c:v>
                </c:pt>
                <c:pt idx="79">
                  <c:v>103.00500000000001</c:v>
                </c:pt>
                <c:pt idx="80">
                  <c:v>103.00500000000001</c:v>
                </c:pt>
                <c:pt idx="81">
                  <c:v>103.00500000000001</c:v>
                </c:pt>
                <c:pt idx="82">
                  <c:v>103.00500000000001</c:v>
                </c:pt>
                <c:pt idx="83">
                  <c:v>103.00500000000001</c:v>
                </c:pt>
                <c:pt idx="84">
                  <c:v>103.00500000000001</c:v>
                </c:pt>
                <c:pt idx="85">
                  <c:v>103.00500000000001</c:v>
                </c:pt>
                <c:pt idx="86">
                  <c:v>103.00500000000001</c:v>
                </c:pt>
                <c:pt idx="87">
                  <c:v>103.00500000000001</c:v>
                </c:pt>
                <c:pt idx="88">
                  <c:v>103.00500000000001</c:v>
                </c:pt>
                <c:pt idx="89">
                  <c:v>103.00500000000001</c:v>
                </c:pt>
                <c:pt idx="90">
                  <c:v>103.00500000000001</c:v>
                </c:pt>
                <c:pt idx="91">
                  <c:v>103.00500000000001</c:v>
                </c:pt>
                <c:pt idx="92">
                  <c:v>103.00500000000001</c:v>
                </c:pt>
                <c:pt idx="93">
                  <c:v>103.00500000000001</c:v>
                </c:pt>
                <c:pt idx="94">
                  <c:v>103.00500000000001</c:v>
                </c:pt>
                <c:pt idx="95">
                  <c:v>103.00500000000001</c:v>
                </c:pt>
                <c:pt idx="96">
                  <c:v>103.00500000000001</c:v>
                </c:pt>
                <c:pt idx="97">
                  <c:v>103.00500000000001</c:v>
                </c:pt>
                <c:pt idx="98">
                  <c:v>103.00500000000001</c:v>
                </c:pt>
                <c:pt idx="99">
                  <c:v>103.00500000000001</c:v>
                </c:pt>
                <c:pt idx="100">
                  <c:v>103.00500000000001</c:v>
                </c:pt>
                <c:pt idx="101">
                  <c:v>103.00500000000001</c:v>
                </c:pt>
                <c:pt idx="102">
                  <c:v>103.00500000000001</c:v>
                </c:pt>
                <c:pt idx="103">
                  <c:v>103.00500000000001</c:v>
                </c:pt>
                <c:pt idx="104">
                  <c:v>103.00500000000001</c:v>
                </c:pt>
                <c:pt idx="105">
                  <c:v>103.00500000000001</c:v>
                </c:pt>
                <c:pt idx="106">
                  <c:v>103.00500000000001</c:v>
                </c:pt>
                <c:pt idx="107">
                  <c:v>103.00500000000001</c:v>
                </c:pt>
                <c:pt idx="108">
                  <c:v>103.00500000000001</c:v>
                </c:pt>
                <c:pt idx="109">
                  <c:v>103.00500000000001</c:v>
                </c:pt>
                <c:pt idx="110">
                  <c:v>103.00500000000001</c:v>
                </c:pt>
                <c:pt idx="111">
                  <c:v>103.00500000000001</c:v>
                </c:pt>
                <c:pt idx="112">
                  <c:v>103.00500000000001</c:v>
                </c:pt>
                <c:pt idx="113">
                  <c:v>103.00500000000001</c:v>
                </c:pt>
                <c:pt idx="114">
                  <c:v>103.00500000000001</c:v>
                </c:pt>
                <c:pt idx="115">
                  <c:v>103.00500000000001</c:v>
                </c:pt>
                <c:pt idx="116">
                  <c:v>103.00500000000001</c:v>
                </c:pt>
                <c:pt idx="117">
                  <c:v>103.00500000000001</c:v>
                </c:pt>
                <c:pt idx="118">
                  <c:v>103.00500000000001</c:v>
                </c:pt>
                <c:pt idx="119">
                  <c:v>103.00500000000001</c:v>
                </c:pt>
                <c:pt idx="120">
                  <c:v>103.00500000000001</c:v>
                </c:pt>
                <c:pt idx="121">
                  <c:v>103.00500000000001</c:v>
                </c:pt>
                <c:pt idx="122">
                  <c:v>103.00500000000001</c:v>
                </c:pt>
                <c:pt idx="123">
                  <c:v>103.00500000000001</c:v>
                </c:pt>
                <c:pt idx="124">
                  <c:v>103.00500000000001</c:v>
                </c:pt>
                <c:pt idx="125">
                  <c:v>103.00500000000001</c:v>
                </c:pt>
                <c:pt idx="126">
                  <c:v>103.00500000000001</c:v>
                </c:pt>
                <c:pt idx="127">
                  <c:v>103.00500000000001</c:v>
                </c:pt>
                <c:pt idx="128">
                  <c:v>103.00500000000001</c:v>
                </c:pt>
                <c:pt idx="129">
                  <c:v>103.00500000000001</c:v>
                </c:pt>
                <c:pt idx="130">
                  <c:v>103.00500000000001</c:v>
                </c:pt>
                <c:pt idx="131">
                  <c:v>103.00500000000001</c:v>
                </c:pt>
                <c:pt idx="132">
                  <c:v>103.00500000000001</c:v>
                </c:pt>
                <c:pt idx="133">
                  <c:v>103.00500000000001</c:v>
                </c:pt>
                <c:pt idx="134">
                  <c:v>103.00500000000001</c:v>
                </c:pt>
                <c:pt idx="135">
                  <c:v>103.00500000000001</c:v>
                </c:pt>
                <c:pt idx="136">
                  <c:v>103.00500000000001</c:v>
                </c:pt>
                <c:pt idx="137">
                  <c:v>103.00500000000001</c:v>
                </c:pt>
                <c:pt idx="138">
                  <c:v>103.00500000000001</c:v>
                </c:pt>
                <c:pt idx="139">
                  <c:v>103.00500000000001</c:v>
                </c:pt>
                <c:pt idx="140">
                  <c:v>103.00500000000001</c:v>
                </c:pt>
                <c:pt idx="141">
                  <c:v>103.00500000000001</c:v>
                </c:pt>
                <c:pt idx="142">
                  <c:v>103.00500000000001</c:v>
                </c:pt>
                <c:pt idx="143">
                  <c:v>103.00500000000001</c:v>
                </c:pt>
                <c:pt idx="144">
                  <c:v>103.00500000000001</c:v>
                </c:pt>
                <c:pt idx="145">
                  <c:v>103.00500000000001</c:v>
                </c:pt>
                <c:pt idx="146">
                  <c:v>103.00500000000001</c:v>
                </c:pt>
                <c:pt idx="147">
                  <c:v>103.00500000000001</c:v>
                </c:pt>
                <c:pt idx="148">
                  <c:v>103.00500000000001</c:v>
                </c:pt>
                <c:pt idx="149">
                  <c:v>103.00500000000001</c:v>
                </c:pt>
                <c:pt idx="150">
                  <c:v>103.00500000000001</c:v>
                </c:pt>
                <c:pt idx="151">
                  <c:v>103.00500000000001</c:v>
                </c:pt>
                <c:pt idx="152">
                  <c:v>103.00500000000001</c:v>
                </c:pt>
                <c:pt idx="153">
                  <c:v>103.00500000000001</c:v>
                </c:pt>
                <c:pt idx="154">
                  <c:v>103.00500000000001</c:v>
                </c:pt>
                <c:pt idx="155">
                  <c:v>103.00500000000001</c:v>
                </c:pt>
                <c:pt idx="156">
                  <c:v>103.00500000000001</c:v>
                </c:pt>
                <c:pt idx="157">
                  <c:v>103.00500000000001</c:v>
                </c:pt>
                <c:pt idx="158">
                  <c:v>103.00500000000001</c:v>
                </c:pt>
                <c:pt idx="159">
                  <c:v>103.00500000000001</c:v>
                </c:pt>
                <c:pt idx="160">
                  <c:v>103.00500000000001</c:v>
                </c:pt>
                <c:pt idx="161">
                  <c:v>103.00500000000001</c:v>
                </c:pt>
                <c:pt idx="162">
                  <c:v>103.00500000000001</c:v>
                </c:pt>
                <c:pt idx="163">
                  <c:v>103.00500000000001</c:v>
                </c:pt>
                <c:pt idx="164">
                  <c:v>103.00500000000001</c:v>
                </c:pt>
                <c:pt idx="165">
                  <c:v>103.00500000000001</c:v>
                </c:pt>
                <c:pt idx="166">
                  <c:v>103.00500000000001</c:v>
                </c:pt>
                <c:pt idx="167">
                  <c:v>103.00500000000001</c:v>
                </c:pt>
                <c:pt idx="168">
                  <c:v>103.00500000000001</c:v>
                </c:pt>
                <c:pt idx="169">
                  <c:v>103.00500000000001</c:v>
                </c:pt>
                <c:pt idx="170">
                  <c:v>103.00500000000001</c:v>
                </c:pt>
                <c:pt idx="171">
                  <c:v>103.00500000000001</c:v>
                </c:pt>
                <c:pt idx="172">
                  <c:v>103.00500000000001</c:v>
                </c:pt>
                <c:pt idx="173">
                  <c:v>103.00500000000001</c:v>
                </c:pt>
                <c:pt idx="174">
                  <c:v>103.00500000000001</c:v>
                </c:pt>
                <c:pt idx="175">
                  <c:v>103.00500000000001</c:v>
                </c:pt>
                <c:pt idx="176">
                  <c:v>103.00500000000001</c:v>
                </c:pt>
                <c:pt idx="177">
                  <c:v>103.00500000000001</c:v>
                </c:pt>
                <c:pt idx="178">
                  <c:v>103.00500000000001</c:v>
                </c:pt>
                <c:pt idx="179">
                  <c:v>103.00500000000001</c:v>
                </c:pt>
                <c:pt idx="180">
                  <c:v>103.00500000000001</c:v>
                </c:pt>
                <c:pt idx="181">
                  <c:v>103.00500000000001</c:v>
                </c:pt>
                <c:pt idx="182">
                  <c:v>103.00500000000001</c:v>
                </c:pt>
                <c:pt idx="183">
                  <c:v>103.00500000000001</c:v>
                </c:pt>
                <c:pt idx="184">
                  <c:v>103.00500000000001</c:v>
                </c:pt>
                <c:pt idx="185">
                  <c:v>103.00500000000001</c:v>
                </c:pt>
                <c:pt idx="186">
                  <c:v>103.00500000000001</c:v>
                </c:pt>
                <c:pt idx="187">
                  <c:v>103.00500000000001</c:v>
                </c:pt>
                <c:pt idx="188">
                  <c:v>103.00500000000001</c:v>
                </c:pt>
                <c:pt idx="189">
                  <c:v>103.00500000000001</c:v>
                </c:pt>
                <c:pt idx="190">
                  <c:v>103.00500000000001</c:v>
                </c:pt>
                <c:pt idx="191">
                  <c:v>103.00500000000001</c:v>
                </c:pt>
                <c:pt idx="192">
                  <c:v>103.00500000000001</c:v>
                </c:pt>
                <c:pt idx="193">
                  <c:v>103.00500000000001</c:v>
                </c:pt>
                <c:pt idx="194">
                  <c:v>103.00500000000001</c:v>
                </c:pt>
                <c:pt idx="195">
                  <c:v>103.00500000000001</c:v>
                </c:pt>
                <c:pt idx="196">
                  <c:v>103.00500000000001</c:v>
                </c:pt>
                <c:pt idx="197">
                  <c:v>103.00500000000001</c:v>
                </c:pt>
                <c:pt idx="198">
                  <c:v>103.00500000000001</c:v>
                </c:pt>
                <c:pt idx="199">
                  <c:v>103.00500000000001</c:v>
                </c:pt>
                <c:pt idx="200">
                  <c:v>103.00500000000001</c:v>
                </c:pt>
                <c:pt idx="201">
                  <c:v>103.00500000000001</c:v>
                </c:pt>
                <c:pt idx="202">
                  <c:v>103.00500000000001</c:v>
                </c:pt>
                <c:pt idx="203">
                  <c:v>103.00500000000001</c:v>
                </c:pt>
                <c:pt idx="204">
                  <c:v>103.00500000000001</c:v>
                </c:pt>
                <c:pt idx="205">
                  <c:v>103.00500000000001</c:v>
                </c:pt>
                <c:pt idx="206">
                  <c:v>103.00500000000001</c:v>
                </c:pt>
                <c:pt idx="207">
                  <c:v>103.00500000000001</c:v>
                </c:pt>
                <c:pt idx="208">
                  <c:v>103.00500000000001</c:v>
                </c:pt>
                <c:pt idx="209">
                  <c:v>103.00500000000001</c:v>
                </c:pt>
                <c:pt idx="210">
                  <c:v>103.00500000000001</c:v>
                </c:pt>
                <c:pt idx="211">
                  <c:v>103.00500000000001</c:v>
                </c:pt>
                <c:pt idx="212">
                  <c:v>103.00500000000001</c:v>
                </c:pt>
                <c:pt idx="213">
                  <c:v>103.00500000000001</c:v>
                </c:pt>
                <c:pt idx="214">
                  <c:v>103.00500000000001</c:v>
                </c:pt>
                <c:pt idx="215">
                  <c:v>103.00500000000001</c:v>
                </c:pt>
                <c:pt idx="216">
                  <c:v>103.00500000000001</c:v>
                </c:pt>
                <c:pt idx="217">
                  <c:v>103.00500000000001</c:v>
                </c:pt>
                <c:pt idx="218">
                  <c:v>103.00500000000001</c:v>
                </c:pt>
                <c:pt idx="219">
                  <c:v>103.00500000000001</c:v>
                </c:pt>
                <c:pt idx="220">
                  <c:v>103.00500000000001</c:v>
                </c:pt>
                <c:pt idx="221">
                  <c:v>103.00500000000001</c:v>
                </c:pt>
                <c:pt idx="222">
                  <c:v>103.00500000000001</c:v>
                </c:pt>
                <c:pt idx="223">
                  <c:v>103.00500000000001</c:v>
                </c:pt>
                <c:pt idx="224">
                  <c:v>103.00500000000001</c:v>
                </c:pt>
                <c:pt idx="225">
                  <c:v>103.00500000000001</c:v>
                </c:pt>
                <c:pt idx="226">
                  <c:v>103.00500000000001</c:v>
                </c:pt>
                <c:pt idx="227">
                  <c:v>103.00500000000001</c:v>
                </c:pt>
                <c:pt idx="228">
                  <c:v>103.00500000000001</c:v>
                </c:pt>
                <c:pt idx="229">
                  <c:v>103.00500000000001</c:v>
                </c:pt>
                <c:pt idx="230">
                  <c:v>103.00500000000001</c:v>
                </c:pt>
                <c:pt idx="231">
                  <c:v>103.00500000000001</c:v>
                </c:pt>
                <c:pt idx="232">
                  <c:v>103.00500000000001</c:v>
                </c:pt>
                <c:pt idx="233">
                  <c:v>103.00500000000001</c:v>
                </c:pt>
                <c:pt idx="234">
                  <c:v>103.00500000000001</c:v>
                </c:pt>
                <c:pt idx="235">
                  <c:v>103.00500000000001</c:v>
                </c:pt>
                <c:pt idx="236">
                  <c:v>103.00500000000001</c:v>
                </c:pt>
                <c:pt idx="237">
                  <c:v>103.00500000000001</c:v>
                </c:pt>
                <c:pt idx="238">
                  <c:v>103.00500000000001</c:v>
                </c:pt>
                <c:pt idx="239">
                  <c:v>103.00500000000001</c:v>
                </c:pt>
                <c:pt idx="240">
                  <c:v>103.00500000000001</c:v>
                </c:pt>
                <c:pt idx="241">
                  <c:v>103.00500000000001</c:v>
                </c:pt>
                <c:pt idx="242">
                  <c:v>103.00500000000001</c:v>
                </c:pt>
                <c:pt idx="243">
                  <c:v>103.00500000000001</c:v>
                </c:pt>
                <c:pt idx="244">
                  <c:v>103.00500000000001</c:v>
                </c:pt>
                <c:pt idx="245">
                  <c:v>103.00500000000001</c:v>
                </c:pt>
                <c:pt idx="246">
                  <c:v>103.00500000000001</c:v>
                </c:pt>
                <c:pt idx="247">
                  <c:v>103.00500000000001</c:v>
                </c:pt>
                <c:pt idx="248">
                  <c:v>103.00500000000001</c:v>
                </c:pt>
                <c:pt idx="249">
                  <c:v>103.00500000000001</c:v>
                </c:pt>
                <c:pt idx="250">
                  <c:v>103.00500000000001</c:v>
                </c:pt>
                <c:pt idx="251">
                  <c:v>103.00500000000001</c:v>
                </c:pt>
                <c:pt idx="252">
                  <c:v>103.00500000000001</c:v>
                </c:pt>
                <c:pt idx="253">
                  <c:v>103.00500000000001</c:v>
                </c:pt>
                <c:pt idx="254">
                  <c:v>103.00500000000001</c:v>
                </c:pt>
                <c:pt idx="255">
                  <c:v>103.00500000000001</c:v>
                </c:pt>
                <c:pt idx="256">
                  <c:v>103.00500000000001</c:v>
                </c:pt>
                <c:pt idx="257">
                  <c:v>103.00500000000001</c:v>
                </c:pt>
                <c:pt idx="258">
                  <c:v>103.00500000000001</c:v>
                </c:pt>
                <c:pt idx="259">
                  <c:v>103.00500000000001</c:v>
                </c:pt>
                <c:pt idx="260">
                  <c:v>103.00500000000001</c:v>
                </c:pt>
                <c:pt idx="261">
                  <c:v>103.00500000000001</c:v>
                </c:pt>
                <c:pt idx="262">
                  <c:v>103.00500000000001</c:v>
                </c:pt>
                <c:pt idx="263">
                  <c:v>103.00500000000001</c:v>
                </c:pt>
                <c:pt idx="264">
                  <c:v>103.00500000000001</c:v>
                </c:pt>
                <c:pt idx="265">
                  <c:v>103.00500000000001</c:v>
                </c:pt>
                <c:pt idx="266">
                  <c:v>103.00500000000001</c:v>
                </c:pt>
                <c:pt idx="267">
                  <c:v>103.00500000000001</c:v>
                </c:pt>
                <c:pt idx="268">
                  <c:v>103.00500000000001</c:v>
                </c:pt>
                <c:pt idx="269">
                  <c:v>103.00500000000001</c:v>
                </c:pt>
                <c:pt idx="270">
                  <c:v>103.00500000000001</c:v>
                </c:pt>
                <c:pt idx="271">
                  <c:v>103.00500000000001</c:v>
                </c:pt>
                <c:pt idx="272">
                  <c:v>103.00500000000001</c:v>
                </c:pt>
                <c:pt idx="273">
                  <c:v>103.00500000000001</c:v>
                </c:pt>
                <c:pt idx="274">
                  <c:v>103.00500000000001</c:v>
                </c:pt>
                <c:pt idx="275">
                  <c:v>103.00500000000001</c:v>
                </c:pt>
                <c:pt idx="276">
                  <c:v>103.00500000000001</c:v>
                </c:pt>
                <c:pt idx="277">
                  <c:v>103.00500000000001</c:v>
                </c:pt>
                <c:pt idx="278">
                  <c:v>103.00500000000001</c:v>
                </c:pt>
                <c:pt idx="279">
                  <c:v>103.00500000000001</c:v>
                </c:pt>
                <c:pt idx="280">
                  <c:v>103.00500000000001</c:v>
                </c:pt>
                <c:pt idx="281">
                  <c:v>103.00500000000001</c:v>
                </c:pt>
                <c:pt idx="282">
                  <c:v>103.00500000000001</c:v>
                </c:pt>
                <c:pt idx="283">
                  <c:v>103.00500000000001</c:v>
                </c:pt>
                <c:pt idx="284">
                  <c:v>103.00500000000001</c:v>
                </c:pt>
                <c:pt idx="285">
                  <c:v>103.00500000000001</c:v>
                </c:pt>
                <c:pt idx="286">
                  <c:v>103.00500000000001</c:v>
                </c:pt>
                <c:pt idx="287">
                  <c:v>103.00500000000001</c:v>
                </c:pt>
                <c:pt idx="288">
                  <c:v>103.00500000000001</c:v>
                </c:pt>
                <c:pt idx="289">
                  <c:v>103.00500000000001</c:v>
                </c:pt>
                <c:pt idx="290">
                  <c:v>103.00500000000001</c:v>
                </c:pt>
                <c:pt idx="291">
                  <c:v>103.00500000000001</c:v>
                </c:pt>
                <c:pt idx="292">
                  <c:v>103.00500000000001</c:v>
                </c:pt>
                <c:pt idx="293">
                  <c:v>103.00500000000001</c:v>
                </c:pt>
                <c:pt idx="294">
                  <c:v>103.00500000000001</c:v>
                </c:pt>
                <c:pt idx="295">
                  <c:v>103.00500000000001</c:v>
                </c:pt>
                <c:pt idx="296">
                  <c:v>103.00500000000001</c:v>
                </c:pt>
                <c:pt idx="297">
                  <c:v>103.00500000000001</c:v>
                </c:pt>
                <c:pt idx="298">
                  <c:v>103.00500000000001</c:v>
                </c:pt>
                <c:pt idx="299">
                  <c:v>103.00500000000001</c:v>
                </c:pt>
                <c:pt idx="300">
                  <c:v>103.00500000000001</c:v>
                </c:pt>
                <c:pt idx="301">
                  <c:v>103.00500000000001</c:v>
                </c:pt>
                <c:pt idx="302">
                  <c:v>103.00500000000001</c:v>
                </c:pt>
                <c:pt idx="303">
                  <c:v>103.00500000000001</c:v>
                </c:pt>
                <c:pt idx="304">
                  <c:v>103.00500000000001</c:v>
                </c:pt>
                <c:pt idx="305">
                  <c:v>103.00500000000001</c:v>
                </c:pt>
                <c:pt idx="306">
                  <c:v>103.00500000000001</c:v>
                </c:pt>
                <c:pt idx="307">
                  <c:v>103.00500000000001</c:v>
                </c:pt>
                <c:pt idx="308">
                  <c:v>103.00500000000001</c:v>
                </c:pt>
                <c:pt idx="309">
                  <c:v>103.00500000000001</c:v>
                </c:pt>
                <c:pt idx="310">
                  <c:v>103.00500000000001</c:v>
                </c:pt>
                <c:pt idx="311">
                  <c:v>103.00500000000001</c:v>
                </c:pt>
                <c:pt idx="312">
                  <c:v>103.00500000000001</c:v>
                </c:pt>
                <c:pt idx="313">
                  <c:v>103.00500000000001</c:v>
                </c:pt>
                <c:pt idx="314">
                  <c:v>103.00500000000001</c:v>
                </c:pt>
                <c:pt idx="315">
                  <c:v>103.00500000000001</c:v>
                </c:pt>
                <c:pt idx="316">
                  <c:v>103.00500000000001</c:v>
                </c:pt>
                <c:pt idx="317">
                  <c:v>103.00500000000001</c:v>
                </c:pt>
                <c:pt idx="318">
                  <c:v>103.00500000000001</c:v>
                </c:pt>
                <c:pt idx="319">
                  <c:v>103.00500000000001</c:v>
                </c:pt>
                <c:pt idx="320">
                  <c:v>103.00500000000001</c:v>
                </c:pt>
                <c:pt idx="321">
                  <c:v>103.00500000000001</c:v>
                </c:pt>
                <c:pt idx="322">
                  <c:v>103.00500000000001</c:v>
                </c:pt>
                <c:pt idx="323">
                  <c:v>103.00500000000001</c:v>
                </c:pt>
                <c:pt idx="324">
                  <c:v>103.00500000000001</c:v>
                </c:pt>
                <c:pt idx="325">
                  <c:v>103.00500000000001</c:v>
                </c:pt>
                <c:pt idx="326">
                  <c:v>103.00500000000001</c:v>
                </c:pt>
                <c:pt idx="327">
                  <c:v>103.00500000000001</c:v>
                </c:pt>
                <c:pt idx="328">
                  <c:v>103.00500000000001</c:v>
                </c:pt>
                <c:pt idx="329">
                  <c:v>103.00500000000001</c:v>
                </c:pt>
                <c:pt idx="330">
                  <c:v>103.00500000000001</c:v>
                </c:pt>
                <c:pt idx="331">
                  <c:v>103.00500000000001</c:v>
                </c:pt>
                <c:pt idx="332">
                  <c:v>103.00500000000001</c:v>
                </c:pt>
                <c:pt idx="333">
                  <c:v>103.00500000000001</c:v>
                </c:pt>
                <c:pt idx="334">
                  <c:v>103.00500000000001</c:v>
                </c:pt>
                <c:pt idx="335">
                  <c:v>103.00500000000001</c:v>
                </c:pt>
                <c:pt idx="336">
                  <c:v>103.00500000000001</c:v>
                </c:pt>
                <c:pt idx="337">
                  <c:v>103.00500000000001</c:v>
                </c:pt>
                <c:pt idx="338">
                  <c:v>103.00500000000001</c:v>
                </c:pt>
                <c:pt idx="339">
                  <c:v>103.00500000000001</c:v>
                </c:pt>
                <c:pt idx="340">
                  <c:v>103.00500000000001</c:v>
                </c:pt>
                <c:pt idx="341">
                  <c:v>103.00500000000001</c:v>
                </c:pt>
                <c:pt idx="342">
                  <c:v>103.00500000000001</c:v>
                </c:pt>
                <c:pt idx="343">
                  <c:v>103.00500000000001</c:v>
                </c:pt>
                <c:pt idx="344">
                  <c:v>103.00500000000001</c:v>
                </c:pt>
                <c:pt idx="345">
                  <c:v>103.00500000000001</c:v>
                </c:pt>
                <c:pt idx="346">
                  <c:v>103.00500000000001</c:v>
                </c:pt>
                <c:pt idx="347">
                  <c:v>103.00500000000001</c:v>
                </c:pt>
                <c:pt idx="348">
                  <c:v>103.00500000000001</c:v>
                </c:pt>
                <c:pt idx="349">
                  <c:v>103.00500000000001</c:v>
                </c:pt>
                <c:pt idx="350">
                  <c:v>103.00500000000001</c:v>
                </c:pt>
                <c:pt idx="351">
                  <c:v>103.00500000000001</c:v>
                </c:pt>
                <c:pt idx="352">
                  <c:v>103.00500000000001</c:v>
                </c:pt>
                <c:pt idx="353">
                  <c:v>103.00500000000001</c:v>
                </c:pt>
                <c:pt idx="354">
                  <c:v>103.00500000000001</c:v>
                </c:pt>
                <c:pt idx="355">
                  <c:v>103.00500000000001</c:v>
                </c:pt>
                <c:pt idx="356">
                  <c:v>103.00500000000001</c:v>
                </c:pt>
                <c:pt idx="357">
                  <c:v>103.00500000000001</c:v>
                </c:pt>
                <c:pt idx="358">
                  <c:v>103.00500000000001</c:v>
                </c:pt>
                <c:pt idx="359">
                  <c:v>103.00500000000001</c:v>
                </c:pt>
                <c:pt idx="360">
                  <c:v>103.00500000000001</c:v>
                </c:pt>
                <c:pt idx="361">
                  <c:v>103.00500000000001</c:v>
                </c:pt>
                <c:pt idx="362">
                  <c:v>103.00500000000001</c:v>
                </c:pt>
                <c:pt idx="363">
                  <c:v>103.00500000000001</c:v>
                </c:pt>
                <c:pt idx="364">
                  <c:v>103.00500000000001</c:v>
                </c:pt>
                <c:pt idx="365">
                  <c:v>103.00500000000001</c:v>
                </c:pt>
                <c:pt idx="366">
                  <c:v>103.00500000000001</c:v>
                </c:pt>
                <c:pt idx="367">
                  <c:v>103.00500000000001</c:v>
                </c:pt>
                <c:pt idx="368">
                  <c:v>103.00500000000001</c:v>
                </c:pt>
                <c:pt idx="369">
                  <c:v>103.00500000000001</c:v>
                </c:pt>
                <c:pt idx="370">
                  <c:v>103.00500000000001</c:v>
                </c:pt>
                <c:pt idx="371">
                  <c:v>103.00500000000001</c:v>
                </c:pt>
                <c:pt idx="372">
                  <c:v>103.00500000000001</c:v>
                </c:pt>
                <c:pt idx="373">
                  <c:v>103.00500000000001</c:v>
                </c:pt>
                <c:pt idx="374">
                  <c:v>103.00500000000001</c:v>
                </c:pt>
                <c:pt idx="375">
                  <c:v>103.00500000000001</c:v>
                </c:pt>
                <c:pt idx="376">
                  <c:v>103.00500000000001</c:v>
                </c:pt>
                <c:pt idx="377">
                  <c:v>103.00500000000001</c:v>
                </c:pt>
                <c:pt idx="378">
                  <c:v>103.00500000000001</c:v>
                </c:pt>
                <c:pt idx="379">
                  <c:v>103.00500000000001</c:v>
                </c:pt>
                <c:pt idx="380">
                  <c:v>103.00500000000001</c:v>
                </c:pt>
                <c:pt idx="381">
                  <c:v>103.00500000000001</c:v>
                </c:pt>
                <c:pt idx="382">
                  <c:v>103.00500000000001</c:v>
                </c:pt>
                <c:pt idx="383">
                  <c:v>103.00500000000001</c:v>
                </c:pt>
                <c:pt idx="384">
                  <c:v>103.00500000000001</c:v>
                </c:pt>
                <c:pt idx="385">
                  <c:v>103.00500000000001</c:v>
                </c:pt>
                <c:pt idx="386">
                  <c:v>103.00500000000001</c:v>
                </c:pt>
                <c:pt idx="387">
                  <c:v>103.00500000000001</c:v>
                </c:pt>
                <c:pt idx="388">
                  <c:v>103.00500000000001</c:v>
                </c:pt>
                <c:pt idx="389">
                  <c:v>103.00500000000001</c:v>
                </c:pt>
                <c:pt idx="390">
                  <c:v>103.00500000000001</c:v>
                </c:pt>
                <c:pt idx="391">
                  <c:v>103.00500000000001</c:v>
                </c:pt>
                <c:pt idx="392">
                  <c:v>103.00500000000001</c:v>
                </c:pt>
                <c:pt idx="393">
                  <c:v>103.00500000000001</c:v>
                </c:pt>
                <c:pt idx="394">
                  <c:v>103.00500000000001</c:v>
                </c:pt>
                <c:pt idx="395">
                  <c:v>103.00500000000001</c:v>
                </c:pt>
                <c:pt idx="396">
                  <c:v>103.00500000000001</c:v>
                </c:pt>
                <c:pt idx="397">
                  <c:v>103.00500000000001</c:v>
                </c:pt>
                <c:pt idx="398">
                  <c:v>103.00500000000001</c:v>
                </c:pt>
                <c:pt idx="399">
                  <c:v>103.00500000000001</c:v>
                </c:pt>
                <c:pt idx="400">
                  <c:v>103.00500000000001</c:v>
                </c:pt>
                <c:pt idx="401">
                  <c:v>103.00500000000001</c:v>
                </c:pt>
                <c:pt idx="402">
                  <c:v>103.00500000000001</c:v>
                </c:pt>
                <c:pt idx="403">
                  <c:v>103.00500000000001</c:v>
                </c:pt>
                <c:pt idx="404">
                  <c:v>103.00500000000001</c:v>
                </c:pt>
                <c:pt idx="405">
                  <c:v>103.00500000000001</c:v>
                </c:pt>
                <c:pt idx="406">
                  <c:v>103.00500000000001</c:v>
                </c:pt>
                <c:pt idx="407">
                  <c:v>103.00500000000001</c:v>
                </c:pt>
                <c:pt idx="408">
                  <c:v>103.00500000000001</c:v>
                </c:pt>
                <c:pt idx="409">
                  <c:v>103.00500000000001</c:v>
                </c:pt>
                <c:pt idx="410">
                  <c:v>103.00500000000001</c:v>
                </c:pt>
                <c:pt idx="411">
                  <c:v>103.00500000000001</c:v>
                </c:pt>
                <c:pt idx="412">
                  <c:v>103.00500000000001</c:v>
                </c:pt>
                <c:pt idx="413">
                  <c:v>103.00500000000001</c:v>
                </c:pt>
                <c:pt idx="414">
                  <c:v>103.00500000000001</c:v>
                </c:pt>
                <c:pt idx="415">
                  <c:v>103.00500000000001</c:v>
                </c:pt>
                <c:pt idx="416">
                  <c:v>103.00500000000001</c:v>
                </c:pt>
                <c:pt idx="417">
                  <c:v>103.00500000000001</c:v>
                </c:pt>
                <c:pt idx="418">
                  <c:v>103.00500000000001</c:v>
                </c:pt>
                <c:pt idx="419">
                  <c:v>103.00500000000001</c:v>
                </c:pt>
                <c:pt idx="420">
                  <c:v>103.00500000000001</c:v>
                </c:pt>
                <c:pt idx="421">
                  <c:v>103.00500000000001</c:v>
                </c:pt>
                <c:pt idx="422">
                  <c:v>103.00500000000001</c:v>
                </c:pt>
                <c:pt idx="423">
                  <c:v>103.00500000000001</c:v>
                </c:pt>
                <c:pt idx="424">
                  <c:v>103.00500000000001</c:v>
                </c:pt>
                <c:pt idx="425">
                  <c:v>128.75625000000002</c:v>
                </c:pt>
                <c:pt idx="426">
                  <c:v>128.75625000000002</c:v>
                </c:pt>
                <c:pt idx="427">
                  <c:v>128.75625000000002</c:v>
                </c:pt>
                <c:pt idx="428">
                  <c:v>128.75625000000002</c:v>
                </c:pt>
                <c:pt idx="429">
                  <c:v>128.75625000000002</c:v>
                </c:pt>
                <c:pt idx="430">
                  <c:v>128.75625000000002</c:v>
                </c:pt>
                <c:pt idx="431">
                  <c:v>128.75625000000002</c:v>
                </c:pt>
                <c:pt idx="432">
                  <c:v>128.75625000000002</c:v>
                </c:pt>
                <c:pt idx="433">
                  <c:v>128.75625000000002</c:v>
                </c:pt>
                <c:pt idx="434">
                  <c:v>128.75625000000002</c:v>
                </c:pt>
                <c:pt idx="435">
                  <c:v>128.75625000000002</c:v>
                </c:pt>
                <c:pt idx="436">
                  <c:v>128.75625000000002</c:v>
                </c:pt>
                <c:pt idx="437">
                  <c:v>128.75625000000002</c:v>
                </c:pt>
                <c:pt idx="438">
                  <c:v>128.75625000000002</c:v>
                </c:pt>
                <c:pt idx="439">
                  <c:v>128.75625000000002</c:v>
                </c:pt>
                <c:pt idx="440">
                  <c:v>128.75625000000002</c:v>
                </c:pt>
                <c:pt idx="441">
                  <c:v>128.75625000000002</c:v>
                </c:pt>
                <c:pt idx="442">
                  <c:v>128.75625000000002</c:v>
                </c:pt>
                <c:pt idx="443">
                  <c:v>128.75625000000002</c:v>
                </c:pt>
                <c:pt idx="444">
                  <c:v>128.75625000000002</c:v>
                </c:pt>
                <c:pt idx="445">
                  <c:v>128.75625000000002</c:v>
                </c:pt>
                <c:pt idx="446">
                  <c:v>128.75625000000002</c:v>
                </c:pt>
                <c:pt idx="447">
                  <c:v>128.75625000000002</c:v>
                </c:pt>
                <c:pt idx="448">
                  <c:v>128.75625000000002</c:v>
                </c:pt>
                <c:pt idx="449">
                  <c:v>128.75625000000002</c:v>
                </c:pt>
                <c:pt idx="450">
                  <c:v>128.75625000000002</c:v>
                </c:pt>
                <c:pt idx="451">
                  <c:v>128.75625000000002</c:v>
                </c:pt>
                <c:pt idx="452">
                  <c:v>128.75625000000002</c:v>
                </c:pt>
                <c:pt idx="453">
                  <c:v>128.75625000000002</c:v>
                </c:pt>
                <c:pt idx="454">
                  <c:v>128.75625000000002</c:v>
                </c:pt>
                <c:pt idx="455">
                  <c:v>128.75625000000002</c:v>
                </c:pt>
                <c:pt idx="456">
                  <c:v>128.75625000000002</c:v>
                </c:pt>
                <c:pt idx="457">
                  <c:v>128.75625000000002</c:v>
                </c:pt>
                <c:pt idx="458">
                  <c:v>128.75625000000002</c:v>
                </c:pt>
                <c:pt idx="459">
                  <c:v>128.75625000000002</c:v>
                </c:pt>
                <c:pt idx="460">
                  <c:v>128.75625000000002</c:v>
                </c:pt>
                <c:pt idx="461">
                  <c:v>128.75625000000002</c:v>
                </c:pt>
                <c:pt idx="462">
                  <c:v>128.75625000000002</c:v>
                </c:pt>
                <c:pt idx="463">
                  <c:v>128.75625000000002</c:v>
                </c:pt>
                <c:pt idx="464">
                  <c:v>128.75625000000002</c:v>
                </c:pt>
                <c:pt idx="465">
                  <c:v>128.75625000000002</c:v>
                </c:pt>
                <c:pt idx="466">
                  <c:v>128.75625000000002</c:v>
                </c:pt>
                <c:pt idx="467">
                  <c:v>128.75625000000002</c:v>
                </c:pt>
                <c:pt idx="468">
                  <c:v>128.75625000000002</c:v>
                </c:pt>
                <c:pt idx="469">
                  <c:v>128.75625000000002</c:v>
                </c:pt>
                <c:pt idx="470">
                  <c:v>128.75625000000002</c:v>
                </c:pt>
                <c:pt idx="471">
                  <c:v>128.75625000000002</c:v>
                </c:pt>
                <c:pt idx="472">
                  <c:v>128.75625000000002</c:v>
                </c:pt>
                <c:pt idx="473">
                  <c:v>128.75625000000002</c:v>
                </c:pt>
                <c:pt idx="474">
                  <c:v>128.75625000000002</c:v>
                </c:pt>
                <c:pt idx="475">
                  <c:v>128.75625000000002</c:v>
                </c:pt>
                <c:pt idx="476">
                  <c:v>128.75625000000002</c:v>
                </c:pt>
                <c:pt idx="477">
                  <c:v>128.75625000000002</c:v>
                </c:pt>
                <c:pt idx="478">
                  <c:v>128.75625000000002</c:v>
                </c:pt>
                <c:pt idx="479">
                  <c:v>128.75625000000002</c:v>
                </c:pt>
                <c:pt idx="480">
                  <c:v>128.75625000000002</c:v>
                </c:pt>
                <c:pt idx="481">
                  <c:v>128.75625000000002</c:v>
                </c:pt>
                <c:pt idx="482">
                  <c:v>128.75625000000002</c:v>
                </c:pt>
                <c:pt idx="483">
                  <c:v>128.75625000000002</c:v>
                </c:pt>
                <c:pt idx="484">
                  <c:v>128.75625000000002</c:v>
                </c:pt>
                <c:pt idx="485">
                  <c:v>128.75625000000002</c:v>
                </c:pt>
                <c:pt idx="486">
                  <c:v>128.75625000000002</c:v>
                </c:pt>
                <c:pt idx="487">
                  <c:v>128.75625000000002</c:v>
                </c:pt>
                <c:pt idx="488">
                  <c:v>128.75625000000002</c:v>
                </c:pt>
                <c:pt idx="489">
                  <c:v>128.75625000000002</c:v>
                </c:pt>
                <c:pt idx="490">
                  <c:v>128.75625000000002</c:v>
                </c:pt>
                <c:pt idx="491">
                  <c:v>128.75625000000002</c:v>
                </c:pt>
                <c:pt idx="492">
                  <c:v>128.75625000000002</c:v>
                </c:pt>
                <c:pt idx="493">
                  <c:v>128.75625000000002</c:v>
                </c:pt>
                <c:pt idx="494">
                  <c:v>128.75625000000002</c:v>
                </c:pt>
                <c:pt idx="495">
                  <c:v>128.75625000000002</c:v>
                </c:pt>
                <c:pt idx="496">
                  <c:v>128.75625000000002</c:v>
                </c:pt>
                <c:pt idx="497">
                  <c:v>128.75625000000002</c:v>
                </c:pt>
                <c:pt idx="498">
                  <c:v>128.75625000000002</c:v>
                </c:pt>
                <c:pt idx="499">
                  <c:v>128.75625000000002</c:v>
                </c:pt>
                <c:pt idx="500">
                  <c:v>128.75625000000002</c:v>
                </c:pt>
                <c:pt idx="501">
                  <c:v>128.75625000000002</c:v>
                </c:pt>
                <c:pt idx="502">
                  <c:v>128.75625000000002</c:v>
                </c:pt>
                <c:pt idx="503">
                  <c:v>128.75625000000002</c:v>
                </c:pt>
                <c:pt idx="504">
                  <c:v>128.75625000000002</c:v>
                </c:pt>
                <c:pt idx="505">
                  <c:v>128.75625000000002</c:v>
                </c:pt>
                <c:pt idx="506">
                  <c:v>128.75625000000002</c:v>
                </c:pt>
                <c:pt idx="507">
                  <c:v>128.75625000000002</c:v>
                </c:pt>
                <c:pt idx="508">
                  <c:v>128.75625000000002</c:v>
                </c:pt>
                <c:pt idx="509">
                  <c:v>128.75625000000002</c:v>
                </c:pt>
                <c:pt idx="510">
                  <c:v>128.75625000000002</c:v>
                </c:pt>
                <c:pt idx="511">
                  <c:v>128.75625000000002</c:v>
                </c:pt>
                <c:pt idx="512">
                  <c:v>128.75625000000002</c:v>
                </c:pt>
                <c:pt idx="513">
                  <c:v>128.75625000000002</c:v>
                </c:pt>
                <c:pt idx="514">
                  <c:v>128.75625000000002</c:v>
                </c:pt>
                <c:pt idx="515">
                  <c:v>128.75625000000002</c:v>
                </c:pt>
                <c:pt idx="516">
                  <c:v>128.75625000000002</c:v>
                </c:pt>
                <c:pt idx="517">
                  <c:v>128.75625000000002</c:v>
                </c:pt>
                <c:pt idx="518">
                  <c:v>128.75625000000002</c:v>
                </c:pt>
                <c:pt idx="519">
                  <c:v>128.75625000000002</c:v>
                </c:pt>
                <c:pt idx="520">
                  <c:v>128.75625000000002</c:v>
                </c:pt>
                <c:pt idx="521">
                  <c:v>128.75625000000002</c:v>
                </c:pt>
                <c:pt idx="522">
                  <c:v>128.75625000000002</c:v>
                </c:pt>
                <c:pt idx="523">
                  <c:v>128.75625000000002</c:v>
                </c:pt>
                <c:pt idx="524">
                  <c:v>128.75625000000002</c:v>
                </c:pt>
                <c:pt idx="525">
                  <c:v>128.75625000000002</c:v>
                </c:pt>
                <c:pt idx="526">
                  <c:v>128.75625000000002</c:v>
                </c:pt>
                <c:pt idx="527">
                  <c:v>128.75625000000002</c:v>
                </c:pt>
                <c:pt idx="528">
                  <c:v>128.75625000000002</c:v>
                </c:pt>
                <c:pt idx="529">
                  <c:v>128.75625000000002</c:v>
                </c:pt>
                <c:pt idx="530">
                  <c:v>128.75625000000002</c:v>
                </c:pt>
                <c:pt idx="531">
                  <c:v>128.75625000000002</c:v>
                </c:pt>
                <c:pt idx="532">
                  <c:v>128.75625000000002</c:v>
                </c:pt>
                <c:pt idx="533">
                  <c:v>128.75625000000002</c:v>
                </c:pt>
                <c:pt idx="534">
                  <c:v>128.75625000000002</c:v>
                </c:pt>
                <c:pt idx="535">
                  <c:v>128.75625000000002</c:v>
                </c:pt>
                <c:pt idx="536">
                  <c:v>128.75625000000002</c:v>
                </c:pt>
                <c:pt idx="537">
                  <c:v>128.75625000000002</c:v>
                </c:pt>
                <c:pt idx="538">
                  <c:v>128.75625000000002</c:v>
                </c:pt>
                <c:pt idx="539">
                  <c:v>128.75625000000002</c:v>
                </c:pt>
                <c:pt idx="540">
                  <c:v>128.75625000000002</c:v>
                </c:pt>
                <c:pt idx="541">
                  <c:v>128.75625000000002</c:v>
                </c:pt>
                <c:pt idx="542">
                  <c:v>128.75625000000002</c:v>
                </c:pt>
                <c:pt idx="543">
                  <c:v>128.75625000000002</c:v>
                </c:pt>
                <c:pt idx="544">
                  <c:v>128.75625000000002</c:v>
                </c:pt>
                <c:pt idx="545">
                  <c:v>128.75625000000002</c:v>
                </c:pt>
                <c:pt idx="546">
                  <c:v>128.75625000000002</c:v>
                </c:pt>
                <c:pt idx="547">
                  <c:v>128.75625000000002</c:v>
                </c:pt>
                <c:pt idx="548">
                  <c:v>128.75625000000002</c:v>
                </c:pt>
                <c:pt idx="549">
                  <c:v>128.75625000000002</c:v>
                </c:pt>
                <c:pt idx="550">
                  <c:v>128.75625000000002</c:v>
                </c:pt>
                <c:pt idx="551">
                  <c:v>128.75625000000002</c:v>
                </c:pt>
                <c:pt idx="552">
                  <c:v>128.75625000000002</c:v>
                </c:pt>
                <c:pt idx="553">
                  <c:v>128.75625000000002</c:v>
                </c:pt>
                <c:pt idx="554">
                  <c:v>128.75625000000002</c:v>
                </c:pt>
                <c:pt idx="555">
                  <c:v>128.75625000000002</c:v>
                </c:pt>
                <c:pt idx="556">
                  <c:v>128.75625000000002</c:v>
                </c:pt>
                <c:pt idx="557">
                  <c:v>128.75625000000002</c:v>
                </c:pt>
                <c:pt idx="558">
                  <c:v>128.75625000000002</c:v>
                </c:pt>
                <c:pt idx="559">
                  <c:v>128.75625000000002</c:v>
                </c:pt>
                <c:pt idx="560">
                  <c:v>128.75625000000002</c:v>
                </c:pt>
                <c:pt idx="561">
                  <c:v>128.75625000000002</c:v>
                </c:pt>
                <c:pt idx="562">
                  <c:v>128.75625000000002</c:v>
                </c:pt>
                <c:pt idx="563">
                  <c:v>128.75625000000002</c:v>
                </c:pt>
                <c:pt idx="564">
                  <c:v>128.75625000000002</c:v>
                </c:pt>
                <c:pt idx="565">
                  <c:v>128.75625000000002</c:v>
                </c:pt>
                <c:pt idx="566">
                  <c:v>128.75625000000002</c:v>
                </c:pt>
                <c:pt idx="567">
                  <c:v>128.75625000000002</c:v>
                </c:pt>
                <c:pt idx="568">
                  <c:v>128.75625000000002</c:v>
                </c:pt>
                <c:pt idx="569">
                  <c:v>128.75625000000002</c:v>
                </c:pt>
                <c:pt idx="570">
                  <c:v>128.75625000000002</c:v>
                </c:pt>
                <c:pt idx="571">
                  <c:v>128.75625000000002</c:v>
                </c:pt>
                <c:pt idx="572">
                  <c:v>128.75625000000002</c:v>
                </c:pt>
                <c:pt idx="573">
                  <c:v>128.75625000000002</c:v>
                </c:pt>
                <c:pt idx="574">
                  <c:v>128.75625000000002</c:v>
                </c:pt>
                <c:pt idx="575">
                  <c:v>128.75625000000002</c:v>
                </c:pt>
                <c:pt idx="576">
                  <c:v>128.75625000000002</c:v>
                </c:pt>
                <c:pt idx="577">
                  <c:v>128.75625000000002</c:v>
                </c:pt>
                <c:pt idx="578">
                  <c:v>128.75625000000002</c:v>
                </c:pt>
                <c:pt idx="579">
                  <c:v>128.75625000000002</c:v>
                </c:pt>
                <c:pt idx="580">
                  <c:v>128.75625000000002</c:v>
                </c:pt>
                <c:pt idx="581">
                  <c:v>128.75625000000002</c:v>
                </c:pt>
                <c:pt idx="582">
                  <c:v>128.75625000000002</c:v>
                </c:pt>
                <c:pt idx="583">
                  <c:v>128.75625000000002</c:v>
                </c:pt>
                <c:pt idx="584">
                  <c:v>128.75625000000002</c:v>
                </c:pt>
                <c:pt idx="585">
                  <c:v>128.75625000000002</c:v>
                </c:pt>
                <c:pt idx="586">
                  <c:v>128.75625000000002</c:v>
                </c:pt>
                <c:pt idx="587">
                  <c:v>128.75625000000002</c:v>
                </c:pt>
                <c:pt idx="588">
                  <c:v>128.75625000000002</c:v>
                </c:pt>
                <c:pt idx="589">
                  <c:v>128.75625000000002</c:v>
                </c:pt>
                <c:pt idx="590">
                  <c:v>128.75625000000002</c:v>
                </c:pt>
                <c:pt idx="591">
                  <c:v>128.75625000000002</c:v>
                </c:pt>
                <c:pt idx="592">
                  <c:v>128.75625000000002</c:v>
                </c:pt>
                <c:pt idx="593">
                  <c:v>128.75625000000002</c:v>
                </c:pt>
                <c:pt idx="594">
                  <c:v>128.75625000000002</c:v>
                </c:pt>
                <c:pt idx="595">
                  <c:v>128.75625000000002</c:v>
                </c:pt>
                <c:pt idx="596">
                  <c:v>128.75625000000002</c:v>
                </c:pt>
                <c:pt idx="597">
                  <c:v>128.75625000000002</c:v>
                </c:pt>
                <c:pt idx="598">
                  <c:v>128.75625000000002</c:v>
                </c:pt>
                <c:pt idx="599">
                  <c:v>128.75625000000002</c:v>
                </c:pt>
                <c:pt idx="600">
                  <c:v>128.75625000000002</c:v>
                </c:pt>
                <c:pt idx="601">
                  <c:v>128.75625000000002</c:v>
                </c:pt>
                <c:pt idx="602">
                  <c:v>128.75625000000002</c:v>
                </c:pt>
                <c:pt idx="603">
                  <c:v>128.75625000000002</c:v>
                </c:pt>
                <c:pt idx="604">
                  <c:v>128.75625000000002</c:v>
                </c:pt>
                <c:pt idx="605">
                  <c:v>128.75625000000002</c:v>
                </c:pt>
                <c:pt idx="606">
                  <c:v>128.75625000000002</c:v>
                </c:pt>
                <c:pt idx="607">
                  <c:v>128.75625000000002</c:v>
                </c:pt>
                <c:pt idx="608">
                  <c:v>128.75625000000002</c:v>
                </c:pt>
                <c:pt idx="609">
                  <c:v>128.75625000000002</c:v>
                </c:pt>
                <c:pt idx="610">
                  <c:v>128.75625000000002</c:v>
                </c:pt>
                <c:pt idx="611">
                  <c:v>128.75625000000002</c:v>
                </c:pt>
                <c:pt idx="612">
                  <c:v>128.75625000000002</c:v>
                </c:pt>
                <c:pt idx="613">
                  <c:v>128.75625000000002</c:v>
                </c:pt>
                <c:pt idx="614">
                  <c:v>128.75625000000002</c:v>
                </c:pt>
                <c:pt idx="615">
                  <c:v>128.75625000000002</c:v>
                </c:pt>
                <c:pt idx="616">
                  <c:v>128.75625000000002</c:v>
                </c:pt>
                <c:pt idx="617">
                  <c:v>128.75625000000002</c:v>
                </c:pt>
                <c:pt idx="618">
                  <c:v>128.75625000000002</c:v>
                </c:pt>
                <c:pt idx="619">
                  <c:v>128.75625000000002</c:v>
                </c:pt>
                <c:pt idx="620">
                  <c:v>128.75625000000002</c:v>
                </c:pt>
                <c:pt idx="621">
                  <c:v>128.75625000000002</c:v>
                </c:pt>
                <c:pt idx="622">
                  <c:v>128.75625000000002</c:v>
                </c:pt>
                <c:pt idx="623">
                  <c:v>128.75625000000002</c:v>
                </c:pt>
                <c:pt idx="624">
                  <c:v>128.75625000000002</c:v>
                </c:pt>
                <c:pt idx="625">
                  <c:v>128.75625000000002</c:v>
                </c:pt>
                <c:pt idx="626">
                  <c:v>128.75625000000002</c:v>
                </c:pt>
                <c:pt idx="627">
                  <c:v>128.75625000000002</c:v>
                </c:pt>
                <c:pt idx="628">
                  <c:v>128.75625000000002</c:v>
                </c:pt>
                <c:pt idx="629">
                  <c:v>128.75625000000002</c:v>
                </c:pt>
                <c:pt idx="630">
                  <c:v>128.75625000000002</c:v>
                </c:pt>
                <c:pt idx="631">
                  <c:v>128.75625000000002</c:v>
                </c:pt>
                <c:pt idx="632">
                  <c:v>128.75625000000002</c:v>
                </c:pt>
                <c:pt idx="633">
                  <c:v>128.75625000000002</c:v>
                </c:pt>
                <c:pt idx="634">
                  <c:v>128.75625000000002</c:v>
                </c:pt>
                <c:pt idx="635">
                  <c:v>128.75625000000002</c:v>
                </c:pt>
                <c:pt idx="636">
                  <c:v>128.75625000000002</c:v>
                </c:pt>
                <c:pt idx="637">
                  <c:v>128.75625000000002</c:v>
                </c:pt>
                <c:pt idx="638">
                  <c:v>128.75625000000002</c:v>
                </c:pt>
                <c:pt idx="639">
                  <c:v>128.75625000000002</c:v>
                </c:pt>
                <c:pt idx="640">
                  <c:v>128.75625000000002</c:v>
                </c:pt>
                <c:pt idx="641">
                  <c:v>128.75625000000002</c:v>
                </c:pt>
                <c:pt idx="642">
                  <c:v>128.75625000000002</c:v>
                </c:pt>
                <c:pt idx="643">
                  <c:v>128.75625000000002</c:v>
                </c:pt>
                <c:pt idx="644">
                  <c:v>128.75625000000002</c:v>
                </c:pt>
                <c:pt idx="645">
                  <c:v>128.75625000000002</c:v>
                </c:pt>
                <c:pt idx="646">
                  <c:v>128.75625000000002</c:v>
                </c:pt>
                <c:pt idx="647">
                  <c:v>128.75625000000002</c:v>
                </c:pt>
                <c:pt idx="648">
                  <c:v>128.75625000000002</c:v>
                </c:pt>
                <c:pt idx="649">
                  <c:v>128.75625000000002</c:v>
                </c:pt>
                <c:pt idx="650">
                  <c:v>128.75625000000002</c:v>
                </c:pt>
                <c:pt idx="651">
                  <c:v>128.75625000000002</c:v>
                </c:pt>
                <c:pt idx="652">
                  <c:v>128.75625000000002</c:v>
                </c:pt>
                <c:pt idx="653">
                  <c:v>128.75625000000002</c:v>
                </c:pt>
                <c:pt idx="654">
                  <c:v>128.75625000000002</c:v>
                </c:pt>
                <c:pt idx="655">
                  <c:v>128.75625000000002</c:v>
                </c:pt>
                <c:pt idx="656">
                  <c:v>128.75625000000002</c:v>
                </c:pt>
                <c:pt idx="657">
                  <c:v>128.75625000000002</c:v>
                </c:pt>
                <c:pt idx="658">
                  <c:v>128.75625000000002</c:v>
                </c:pt>
                <c:pt idx="659">
                  <c:v>128.75625000000002</c:v>
                </c:pt>
                <c:pt idx="660">
                  <c:v>128.75625000000002</c:v>
                </c:pt>
                <c:pt idx="661">
                  <c:v>128.75625000000002</c:v>
                </c:pt>
                <c:pt idx="662">
                  <c:v>128.75625000000002</c:v>
                </c:pt>
                <c:pt idx="663">
                  <c:v>128.75625000000002</c:v>
                </c:pt>
                <c:pt idx="664">
                  <c:v>128.75625000000002</c:v>
                </c:pt>
                <c:pt idx="665">
                  <c:v>128.75625000000002</c:v>
                </c:pt>
                <c:pt idx="666">
                  <c:v>128.75625000000002</c:v>
                </c:pt>
                <c:pt idx="667">
                  <c:v>128.75625000000002</c:v>
                </c:pt>
                <c:pt idx="668">
                  <c:v>1545.075</c:v>
                </c:pt>
                <c:pt idx="669">
                  <c:v>1545.075</c:v>
                </c:pt>
                <c:pt idx="670">
                  <c:v>1545.075</c:v>
                </c:pt>
                <c:pt idx="671">
                  <c:v>1545.075</c:v>
                </c:pt>
                <c:pt idx="672">
                  <c:v>1545.075</c:v>
                </c:pt>
                <c:pt idx="673">
                  <c:v>1545.075</c:v>
                </c:pt>
                <c:pt idx="674">
                  <c:v>1545.075</c:v>
                </c:pt>
                <c:pt idx="675">
                  <c:v>1545.075</c:v>
                </c:pt>
                <c:pt idx="676">
                  <c:v>1545.075</c:v>
                </c:pt>
                <c:pt idx="677">
                  <c:v>1545.075</c:v>
                </c:pt>
                <c:pt idx="678">
                  <c:v>1545.075</c:v>
                </c:pt>
                <c:pt idx="679">
                  <c:v>1545.075</c:v>
                </c:pt>
                <c:pt idx="680">
                  <c:v>1545.075</c:v>
                </c:pt>
                <c:pt idx="681">
                  <c:v>1545.075</c:v>
                </c:pt>
                <c:pt idx="682">
                  <c:v>1545.075</c:v>
                </c:pt>
                <c:pt idx="683">
                  <c:v>1545.075</c:v>
                </c:pt>
                <c:pt idx="684">
                  <c:v>1545.075</c:v>
                </c:pt>
                <c:pt idx="685">
                  <c:v>1545.075</c:v>
                </c:pt>
                <c:pt idx="686">
                  <c:v>1545.075</c:v>
                </c:pt>
                <c:pt idx="687">
                  <c:v>1545.075</c:v>
                </c:pt>
                <c:pt idx="688">
                  <c:v>1545.075</c:v>
                </c:pt>
                <c:pt idx="689">
                  <c:v>1545.075</c:v>
                </c:pt>
                <c:pt idx="690">
                  <c:v>1545.075</c:v>
                </c:pt>
                <c:pt idx="691">
                  <c:v>1545.075</c:v>
                </c:pt>
                <c:pt idx="692">
                  <c:v>1545.075</c:v>
                </c:pt>
                <c:pt idx="693">
                  <c:v>1545.075</c:v>
                </c:pt>
                <c:pt idx="694">
                  <c:v>1545.075</c:v>
                </c:pt>
                <c:pt idx="695">
                  <c:v>1545.075</c:v>
                </c:pt>
                <c:pt idx="696">
                  <c:v>1545.075</c:v>
                </c:pt>
                <c:pt idx="697">
                  <c:v>1545.075</c:v>
                </c:pt>
                <c:pt idx="698">
                  <c:v>1545.075</c:v>
                </c:pt>
                <c:pt idx="699">
                  <c:v>1545.075</c:v>
                </c:pt>
                <c:pt idx="700">
                  <c:v>1545.075</c:v>
                </c:pt>
                <c:pt idx="701">
                  <c:v>1545.075</c:v>
                </c:pt>
                <c:pt idx="702">
                  <c:v>1545.075</c:v>
                </c:pt>
                <c:pt idx="703">
                  <c:v>1545.075</c:v>
                </c:pt>
                <c:pt idx="704">
                  <c:v>1545.075</c:v>
                </c:pt>
                <c:pt idx="705">
                  <c:v>1545.075</c:v>
                </c:pt>
                <c:pt idx="706">
                  <c:v>1545.075</c:v>
                </c:pt>
                <c:pt idx="707">
                  <c:v>1545.075</c:v>
                </c:pt>
                <c:pt idx="708">
                  <c:v>1545.075</c:v>
                </c:pt>
                <c:pt idx="709">
                  <c:v>1545.075</c:v>
                </c:pt>
                <c:pt idx="710">
                  <c:v>1545.075</c:v>
                </c:pt>
                <c:pt idx="711">
                  <c:v>1545.075</c:v>
                </c:pt>
                <c:pt idx="712">
                  <c:v>1545.075</c:v>
                </c:pt>
                <c:pt idx="713">
                  <c:v>1545.075</c:v>
                </c:pt>
                <c:pt idx="714">
                  <c:v>1545.075</c:v>
                </c:pt>
                <c:pt idx="715">
                  <c:v>1545.075</c:v>
                </c:pt>
                <c:pt idx="716">
                  <c:v>1545.075</c:v>
                </c:pt>
                <c:pt idx="717">
                  <c:v>1545.075</c:v>
                </c:pt>
                <c:pt idx="718">
                  <c:v>1545.075</c:v>
                </c:pt>
                <c:pt idx="719">
                  <c:v>1545.075</c:v>
                </c:pt>
                <c:pt idx="720">
                  <c:v>1545.075</c:v>
                </c:pt>
                <c:pt idx="721">
                  <c:v>1545.075</c:v>
                </c:pt>
                <c:pt idx="722">
                  <c:v>1545.075</c:v>
                </c:pt>
                <c:pt idx="723">
                  <c:v>1545.075</c:v>
                </c:pt>
                <c:pt idx="724">
                  <c:v>1545.075</c:v>
                </c:pt>
                <c:pt idx="725">
                  <c:v>1545.075</c:v>
                </c:pt>
                <c:pt idx="726">
                  <c:v>1545.075</c:v>
                </c:pt>
                <c:pt idx="727">
                  <c:v>1545.075</c:v>
                </c:pt>
                <c:pt idx="728">
                  <c:v>1545.075</c:v>
                </c:pt>
                <c:pt idx="729">
                  <c:v>1545.075</c:v>
                </c:pt>
                <c:pt idx="730">
                  <c:v>1545.075</c:v>
                </c:pt>
                <c:pt idx="731">
                  <c:v>1545.075</c:v>
                </c:pt>
                <c:pt idx="732">
                  <c:v>1545.075</c:v>
                </c:pt>
                <c:pt idx="733">
                  <c:v>1545.075</c:v>
                </c:pt>
                <c:pt idx="734">
                  <c:v>1545.075</c:v>
                </c:pt>
                <c:pt idx="735">
                  <c:v>1545.075</c:v>
                </c:pt>
                <c:pt idx="736">
                  <c:v>1545.075</c:v>
                </c:pt>
                <c:pt idx="737">
                  <c:v>1545.075</c:v>
                </c:pt>
                <c:pt idx="738">
                  <c:v>1545.075</c:v>
                </c:pt>
                <c:pt idx="739">
                  <c:v>1545.075</c:v>
                </c:pt>
                <c:pt idx="740">
                  <c:v>1545.075</c:v>
                </c:pt>
                <c:pt idx="741">
                  <c:v>1545.075</c:v>
                </c:pt>
                <c:pt idx="742">
                  <c:v>1545.075</c:v>
                </c:pt>
                <c:pt idx="743">
                  <c:v>1545.075</c:v>
                </c:pt>
                <c:pt idx="744">
                  <c:v>1545.075</c:v>
                </c:pt>
                <c:pt idx="745">
                  <c:v>1545.075</c:v>
                </c:pt>
                <c:pt idx="746">
                  <c:v>1545.075</c:v>
                </c:pt>
                <c:pt idx="747">
                  <c:v>1545.075</c:v>
                </c:pt>
                <c:pt idx="748">
                  <c:v>1545.075</c:v>
                </c:pt>
                <c:pt idx="749">
                  <c:v>1545.075</c:v>
                </c:pt>
                <c:pt idx="750">
                  <c:v>1545.075</c:v>
                </c:pt>
                <c:pt idx="751">
                  <c:v>1545.075</c:v>
                </c:pt>
                <c:pt idx="752">
                  <c:v>1545.075</c:v>
                </c:pt>
                <c:pt idx="753">
                  <c:v>1545.075</c:v>
                </c:pt>
                <c:pt idx="754">
                  <c:v>1545.075</c:v>
                </c:pt>
                <c:pt idx="755">
                  <c:v>1545.075</c:v>
                </c:pt>
                <c:pt idx="756">
                  <c:v>1545.075</c:v>
                </c:pt>
                <c:pt idx="757">
                  <c:v>1545.075</c:v>
                </c:pt>
                <c:pt idx="758">
                  <c:v>1545.075</c:v>
                </c:pt>
                <c:pt idx="759">
                  <c:v>1545.075</c:v>
                </c:pt>
                <c:pt idx="760">
                  <c:v>1545.075</c:v>
                </c:pt>
                <c:pt idx="761">
                  <c:v>1545.075</c:v>
                </c:pt>
                <c:pt idx="762">
                  <c:v>1545.075</c:v>
                </c:pt>
                <c:pt idx="763">
                  <c:v>1545.075</c:v>
                </c:pt>
                <c:pt idx="764">
                  <c:v>1545.075</c:v>
                </c:pt>
                <c:pt idx="765">
                  <c:v>1545.075</c:v>
                </c:pt>
                <c:pt idx="766">
                  <c:v>1545.075</c:v>
                </c:pt>
                <c:pt idx="767">
                  <c:v>1545.075</c:v>
                </c:pt>
                <c:pt idx="768">
                  <c:v>1545.075</c:v>
                </c:pt>
                <c:pt idx="769">
                  <c:v>1545.075</c:v>
                </c:pt>
                <c:pt idx="770">
                  <c:v>1545.075</c:v>
                </c:pt>
                <c:pt idx="771">
                  <c:v>1545.075</c:v>
                </c:pt>
                <c:pt idx="772">
                  <c:v>1545.075</c:v>
                </c:pt>
                <c:pt idx="773">
                  <c:v>1545.075</c:v>
                </c:pt>
                <c:pt idx="774">
                  <c:v>1545.075</c:v>
                </c:pt>
                <c:pt idx="775">
                  <c:v>1545.075</c:v>
                </c:pt>
                <c:pt idx="776">
                  <c:v>1545.075</c:v>
                </c:pt>
                <c:pt idx="777">
                  <c:v>1545.075</c:v>
                </c:pt>
                <c:pt idx="778">
                  <c:v>1545.075</c:v>
                </c:pt>
                <c:pt idx="779">
                  <c:v>1545.075</c:v>
                </c:pt>
                <c:pt idx="780">
                  <c:v>1545.075</c:v>
                </c:pt>
                <c:pt idx="781">
                  <c:v>1545.075</c:v>
                </c:pt>
                <c:pt idx="782">
                  <c:v>1545.075</c:v>
                </c:pt>
                <c:pt idx="783">
                  <c:v>1545.075</c:v>
                </c:pt>
                <c:pt idx="784">
                  <c:v>1545.075</c:v>
                </c:pt>
                <c:pt idx="785">
                  <c:v>1545.075</c:v>
                </c:pt>
                <c:pt idx="786">
                  <c:v>1545.075</c:v>
                </c:pt>
                <c:pt idx="787">
                  <c:v>1545.075</c:v>
                </c:pt>
                <c:pt idx="788">
                  <c:v>1545.075</c:v>
                </c:pt>
                <c:pt idx="789">
                  <c:v>1545.075</c:v>
                </c:pt>
                <c:pt idx="790">
                  <c:v>1545.075</c:v>
                </c:pt>
                <c:pt idx="791">
                  <c:v>1545.075</c:v>
                </c:pt>
                <c:pt idx="792">
                  <c:v>1545.075</c:v>
                </c:pt>
                <c:pt idx="793">
                  <c:v>1545.075</c:v>
                </c:pt>
                <c:pt idx="794">
                  <c:v>1545.075</c:v>
                </c:pt>
                <c:pt idx="795">
                  <c:v>1545.075</c:v>
                </c:pt>
                <c:pt idx="796">
                  <c:v>1545.075</c:v>
                </c:pt>
                <c:pt idx="797">
                  <c:v>1545.075</c:v>
                </c:pt>
                <c:pt idx="798">
                  <c:v>1545.075</c:v>
                </c:pt>
                <c:pt idx="799">
                  <c:v>1545.075</c:v>
                </c:pt>
                <c:pt idx="800">
                  <c:v>1545.075</c:v>
                </c:pt>
                <c:pt idx="801">
                  <c:v>1545.075</c:v>
                </c:pt>
                <c:pt idx="802">
                  <c:v>1545.075</c:v>
                </c:pt>
                <c:pt idx="803">
                  <c:v>1545.075</c:v>
                </c:pt>
                <c:pt idx="804">
                  <c:v>1545.075</c:v>
                </c:pt>
                <c:pt idx="805">
                  <c:v>1545.075</c:v>
                </c:pt>
                <c:pt idx="806">
                  <c:v>1545.075</c:v>
                </c:pt>
                <c:pt idx="807">
                  <c:v>1545.075</c:v>
                </c:pt>
                <c:pt idx="808">
                  <c:v>1545.075</c:v>
                </c:pt>
                <c:pt idx="809">
                  <c:v>1545.075</c:v>
                </c:pt>
                <c:pt idx="810">
                  <c:v>1545.075</c:v>
                </c:pt>
                <c:pt idx="811">
                  <c:v>1545.075</c:v>
                </c:pt>
                <c:pt idx="812">
                  <c:v>1545.075</c:v>
                </c:pt>
                <c:pt idx="813">
                  <c:v>1545.075</c:v>
                </c:pt>
                <c:pt idx="814">
                  <c:v>1545.075</c:v>
                </c:pt>
                <c:pt idx="815">
                  <c:v>1545.075</c:v>
                </c:pt>
                <c:pt idx="816">
                  <c:v>1545.075</c:v>
                </c:pt>
                <c:pt idx="817">
                  <c:v>1545.075</c:v>
                </c:pt>
                <c:pt idx="818">
                  <c:v>1545.075</c:v>
                </c:pt>
                <c:pt idx="819">
                  <c:v>1545.075</c:v>
                </c:pt>
                <c:pt idx="820">
                  <c:v>1545.075</c:v>
                </c:pt>
                <c:pt idx="821">
                  <c:v>1545.075</c:v>
                </c:pt>
                <c:pt idx="822">
                  <c:v>1545.075</c:v>
                </c:pt>
                <c:pt idx="823">
                  <c:v>1545.075</c:v>
                </c:pt>
                <c:pt idx="824">
                  <c:v>1545.075</c:v>
                </c:pt>
                <c:pt idx="825">
                  <c:v>1545.075</c:v>
                </c:pt>
                <c:pt idx="826">
                  <c:v>1545.075</c:v>
                </c:pt>
                <c:pt idx="827">
                  <c:v>1545.075</c:v>
                </c:pt>
                <c:pt idx="828">
                  <c:v>1545.075</c:v>
                </c:pt>
                <c:pt idx="829">
                  <c:v>1545.075</c:v>
                </c:pt>
                <c:pt idx="830">
                  <c:v>1545.075</c:v>
                </c:pt>
                <c:pt idx="831">
                  <c:v>1545.075</c:v>
                </c:pt>
                <c:pt idx="832">
                  <c:v>1545.075</c:v>
                </c:pt>
                <c:pt idx="833">
                  <c:v>1545.075</c:v>
                </c:pt>
                <c:pt idx="834">
                  <c:v>1545.075</c:v>
                </c:pt>
                <c:pt idx="835">
                  <c:v>1545.075</c:v>
                </c:pt>
                <c:pt idx="836">
                  <c:v>1545.075</c:v>
                </c:pt>
                <c:pt idx="837">
                  <c:v>1545.075</c:v>
                </c:pt>
                <c:pt idx="838">
                  <c:v>1545.075</c:v>
                </c:pt>
                <c:pt idx="839">
                  <c:v>1545.075</c:v>
                </c:pt>
                <c:pt idx="840">
                  <c:v>1545.075</c:v>
                </c:pt>
                <c:pt idx="841">
                  <c:v>1545.075</c:v>
                </c:pt>
                <c:pt idx="842">
                  <c:v>1545.075</c:v>
                </c:pt>
                <c:pt idx="843">
                  <c:v>1545.075</c:v>
                </c:pt>
                <c:pt idx="844">
                  <c:v>1545.075</c:v>
                </c:pt>
                <c:pt idx="845">
                  <c:v>1545.075</c:v>
                </c:pt>
                <c:pt idx="846">
                  <c:v>1545.075</c:v>
                </c:pt>
                <c:pt idx="847">
                  <c:v>1545.075</c:v>
                </c:pt>
                <c:pt idx="848">
                  <c:v>1545.075</c:v>
                </c:pt>
                <c:pt idx="849">
                  <c:v>1545.075</c:v>
                </c:pt>
                <c:pt idx="850">
                  <c:v>1545.075</c:v>
                </c:pt>
                <c:pt idx="851">
                  <c:v>1545.075</c:v>
                </c:pt>
                <c:pt idx="852">
                  <c:v>1545.075</c:v>
                </c:pt>
                <c:pt idx="853">
                  <c:v>1545.075</c:v>
                </c:pt>
                <c:pt idx="854">
                  <c:v>1545.075</c:v>
                </c:pt>
                <c:pt idx="855">
                  <c:v>1545.075</c:v>
                </c:pt>
                <c:pt idx="856">
                  <c:v>1545.075</c:v>
                </c:pt>
                <c:pt idx="857">
                  <c:v>1545.075</c:v>
                </c:pt>
                <c:pt idx="858">
                  <c:v>1545.075</c:v>
                </c:pt>
                <c:pt idx="859">
                  <c:v>1545.075</c:v>
                </c:pt>
                <c:pt idx="860">
                  <c:v>1545.075</c:v>
                </c:pt>
                <c:pt idx="861">
                  <c:v>1545.075</c:v>
                </c:pt>
                <c:pt idx="862">
                  <c:v>1545.075</c:v>
                </c:pt>
                <c:pt idx="863">
                  <c:v>1545.075</c:v>
                </c:pt>
                <c:pt idx="864">
                  <c:v>1545.075</c:v>
                </c:pt>
                <c:pt idx="865">
                  <c:v>1545.075</c:v>
                </c:pt>
                <c:pt idx="866">
                  <c:v>1545.075</c:v>
                </c:pt>
                <c:pt idx="867">
                  <c:v>1545.075</c:v>
                </c:pt>
                <c:pt idx="868">
                  <c:v>1545.075</c:v>
                </c:pt>
                <c:pt idx="869">
                  <c:v>1545.075</c:v>
                </c:pt>
                <c:pt idx="870">
                  <c:v>1545.075</c:v>
                </c:pt>
                <c:pt idx="871">
                  <c:v>1545.075</c:v>
                </c:pt>
                <c:pt idx="872">
                  <c:v>1545.075</c:v>
                </c:pt>
                <c:pt idx="873">
                  <c:v>1545.075</c:v>
                </c:pt>
                <c:pt idx="874">
                  <c:v>1545.075</c:v>
                </c:pt>
                <c:pt idx="875">
                  <c:v>1545.075</c:v>
                </c:pt>
                <c:pt idx="876">
                  <c:v>1545.075</c:v>
                </c:pt>
                <c:pt idx="877">
                  <c:v>1545.075</c:v>
                </c:pt>
                <c:pt idx="878">
                  <c:v>1545.075</c:v>
                </c:pt>
                <c:pt idx="879">
                  <c:v>1545.075</c:v>
                </c:pt>
                <c:pt idx="880">
                  <c:v>1545.075</c:v>
                </c:pt>
                <c:pt idx="881">
                  <c:v>1545.075</c:v>
                </c:pt>
                <c:pt idx="882">
                  <c:v>1545.075</c:v>
                </c:pt>
                <c:pt idx="883">
                  <c:v>1545.075</c:v>
                </c:pt>
                <c:pt idx="884">
                  <c:v>1545.075</c:v>
                </c:pt>
                <c:pt idx="885">
                  <c:v>1545.075</c:v>
                </c:pt>
                <c:pt idx="886">
                  <c:v>1545.075</c:v>
                </c:pt>
                <c:pt idx="887">
                  <c:v>1545.075</c:v>
                </c:pt>
                <c:pt idx="888">
                  <c:v>1545.075</c:v>
                </c:pt>
                <c:pt idx="889">
                  <c:v>1545.075</c:v>
                </c:pt>
                <c:pt idx="890">
                  <c:v>1545.075</c:v>
                </c:pt>
                <c:pt idx="891">
                  <c:v>1545.075</c:v>
                </c:pt>
                <c:pt idx="892">
                  <c:v>1545.075</c:v>
                </c:pt>
                <c:pt idx="893">
                  <c:v>1545.075</c:v>
                </c:pt>
                <c:pt idx="894">
                  <c:v>1545.075</c:v>
                </c:pt>
                <c:pt idx="895">
                  <c:v>1545.075</c:v>
                </c:pt>
                <c:pt idx="896">
                  <c:v>1545.075</c:v>
                </c:pt>
                <c:pt idx="897">
                  <c:v>1545.075</c:v>
                </c:pt>
                <c:pt idx="898">
                  <c:v>1545.075</c:v>
                </c:pt>
                <c:pt idx="899">
                  <c:v>1545.075</c:v>
                </c:pt>
                <c:pt idx="900">
                  <c:v>1545.075</c:v>
                </c:pt>
                <c:pt idx="901">
                  <c:v>1545.075</c:v>
                </c:pt>
                <c:pt idx="902">
                  <c:v>1545.075</c:v>
                </c:pt>
                <c:pt idx="903">
                  <c:v>1545.075</c:v>
                </c:pt>
                <c:pt idx="904">
                  <c:v>1545.075</c:v>
                </c:pt>
                <c:pt idx="905">
                  <c:v>1545.075</c:v>
                </c:pt>
                <c:pt idx="906">
                  <c:v>1545.075</c:v>
                </c:pt>
                <c:pt idx="907">
                  <c:v>1545.075</c:v>
                </c:pt>
                <c:pt idx="908">
                  <c:v>1545.075</c:v>
                </c:pt>
                <c:pt idx="909">
                  <c:v>1545.075</c:v>
                </c:pt>
                <c:pt idx="910">
                  <c:v>1545.075</c:v>
                </c:pt>
                <c:pt idx="911">
                  <c:v>1545.075</c:v>
                </c:pt>
                <c:pt idx="912">
                  <c:v>1545.075</c:v>
                </c:pt>
                <c:pt idx="913">
                  <c:v>1545.075</c:v>
                </c:pt>
                <c:pt idx="914">
                  <c:v>1545.075</c:v>
                </c:pt>
                <c:pt idx="915">
                  <c:v>1545.075</c:v>
                </c:pt>
                <c:pt idx="916">
                  <c:v>1545.075</c:v>
                </c:pt>
                <c:pt idx="917">
                  <c:v>1545.075</c:v>
                </c:pt>
                <c:pt idx="918">
                  <c:v>1545.075</c:v>
                </c:pt>
                <c:pt idx="919">
                  <c:v>1545.075</c:v>
                </c:pt>
                <c:pt idx="920">
                  <c:v>1545.075</c:v>
                </c:pt>
                <c:pt idx="921">
                  <c:v>1545.075</c:v>
                </c:pt>
                <c:pt idx="922">
                  <c:v>1545.075</c:v>
                </c:pt>
                <c:pt idx="923">
                  <c:v>1545.075</c:v>
                </c:pt>
                <c:pt idx="924">
                  <c:v>1545.075</c:v>
                </c:pt>
                <c:pt idx="925">
                  <c:v>1545.075</c:v>
                </c:pt>
                <c:pt idx="926">
                  <c:v>1545.075</c:v>
                </c:pt>
                <c:pt idx="927">
                  <c:v>1545.075</c:v>
                </c:pt>
                <c:pt idx="928">
                  <c:v>1545.075</c:v>
                </c:pt>
                <c:pt idx="929">
                  <c:v>1545.075</c:v>
                </c:pt>
                <c:pt idx="930">
                  <c:v>1545.075</c:v>
                </c:pt>
                <c:pt idx="931">
                  <c:v>1545.075</c:v>
                </c:pt>
                <c:pt idx="932">
                  <c:v>1545.075</c:v>
                </c:pt>
                <c:pt idx="933">
                  <c:v>1545.075</c:v>
                </c:pt>
                <c:pt idx="934">
                  <c:v>1545.075</c:v>
                </c:pt>
                <c:pt idx="935">
                  <c:v>1545.075</c:v>
                </c:pt>
                <c:pt idx="936">
                  <c:v>1545.075</c:v>
                </c:pt>
                <c:pt idx="937">
                  <c:v>1545.075</c:v>
                </c:pt>
                <c:pt idx="938">
                  <c:v>1545.075</c:v>
                </c:pt>
                <c:pt idx="939">
                  <c:v>1545.075</c:v>
                </c:pt>
                <c:pt idx="940">
                  <c:v>1545.075</c:v>
                </c:pt>
                <c:pt idx="941">
                  <c:v>1545.075</c:v>
                </c:pt>
                <c:pt idx="942">
                  <c:v>1545.075</c:v>
                </c:pt>
                <c:pt idx="943">
                  <c:v>1545.075</c:v>
                </c:pt>
                <c:pt idx="944">
                  <c:v>1545.075</c:v>
                </c:pt>
                <c:pt idx="945">
                  <c:v>1545.075</c:v>
                </c:pt>
                <c:pt idx="946">
                  <c:v>1545.075</c:v>
                </c:pt>
                <c:pt idx="947">
                  <c:v>1545.075</c:v>
                </c:pt>
                <c:pt idx="948">
                  <c:v>1545.075</c:v>
                </c:pt>
                <c:pt idx="949">
                  <c:v>1545.075</c:v>
                </c:pt>
                <c:pt idx="950">
                  <c:v>1545.075</c:v>
                </c:pt>
                <c:pt idx="951">
                  <c:v>1545.075</c:v>
                </c:pt>
                <c:pt idx="952">
                  <c:v>1545.075</c:v>
                </c:pt>
                <c:pt idx="953">
                  <c:v>1545.075</c:v>
                </c:pt>
                <c:pt idx="954">
                  <c:v>1545.075</c:v>
                </c:pt>
                <c:pt idx="955">
                  <c:v>1545.075</c:v>
                </c:pt>
                <c:pt idx="956">
                  <c:v>1545.075</c:v>
                </c:pt>
                <c:pt idx="957">
                  <c:v>1545.075</c:v>
                </c:pt>
                <c:pt idx="958">
                  <c:v>1545.075</c:v>
                </c:pt>
                <c:pt idx="959">
                  <c:v>1545.075</c:v>
                </c:pt>
                <c:pt idx="960">
                  <c:v>1545.075</c:v>
                </c:pt>
                <c:pt idx="961">
                  <c:v>1545.075</c:v>
                </c:pt>
                <c:pt idx="962">
                  <c:v>1545.075</c:v>
                </c:pt>
                <c:pt idx="963">
                  <c:v>1545.075</c:v>
                </c:pt>
                <c:pt idx="964">
                  <c:v>1545.075</c:v>
                </c:pt>
                <c:pt idx="965">
                  <c:v>1545.075</c:v>
                </c:pt>
                <c:pt idx="966">
                  <c:v>1545.075</c:v>
                </c:pt>
                <c:pt idx="967">
                  <c:v>1545.075</c:v>
                </c:pt>
                <c:pt idx="968">
                  <c:v>1545.075</c:v>
                </c:pt>
                <c:pt idx="969">
                  <c:v>1030.0500000000002</c:v>
                </c:pt>
                <c:pt idx="970">
                  <c:v>1030.0500000000002</c:v>
                </c:pt>
                <c:pt idx="971">
                  <c:v>1030.0500000000002</c:v>
                </c:pt>
                <c:pt idx="972">
                  <c:v>1030.0500000000002</c:v>
                </c:pt>
                <c:pt idx="973">
                  <c:v>1030.0500000000002</c:v>
                </c:pt>
                <c:pt idx="974">
                  <c:v>1030.0500000000002</c:v>
                </c:pt>
                <c:pt idx="975">
                  <c:v>1030.0500000000002</c:v>
                </c:pt>
                <c:pt idx="976">
                  <c:v>1030.0500000000002</c:v>
                </c:pt>
                <c:pt idx="977">
                  <c:v>1030.0500000000002</c:v>
                </c:pt>
                <c:pt idx="978">
                  <c:v>1030.0500000000002</c:v>
                </c:pt>
                <c:pt idx="979">
                  <c:v>1030.0500000000002</c:v>
                </c:pt>
                <c:pt idx="980">
                  <c:v>1030.0500000000002</c:v>
                </c:pt>
                <c:pt idx="981">
                  <c:v>1030.0500000000002</c:v>
                </c:pt>
                <c:pt idx="982">
                  <c:v>1030.0500000000002</c:v>
                </c:pt>
                <c:pt idx="983">
                  <c:v>1030.0500000000002</c:v>
                </c:pt>
                <c:pt idx="984">
                  <c:v>1030.0500000000002</c:v>
                </c:pt>
                <c:pt idx="985">
                  <c:v>1030.0500000000002</c:v>
                </c:pt>
                <c:pt idx="986">
                  <c:v>1030.0500000000002</c:v>
                </c:pt>
                <c:pt idx="987">
                  <c:v>1030.0500000000002</c:v>
                </c:pt>
                <c:pt idx="988">
                  <c:v>1030.0500000000002</c:v>
                </c:pt>
                <c:pt idx="989">
                  <c:v>1030.0500000000002</c:v>
                </c:pt>
                <c:pt idx="990">
                  <c:v>1030.0500000000002</c:v>
                </c:pt>
                <c:pt idx="991">
                  <c:v>1030.0500000000002</c:v>
                </c:pt>
                <c:pt idx="992">
                  <c:v>1030.0500000000002</c:v>
                </c:pt>
                <c:pt idx="993">
                  <c:v>1030.0500000000002</c:v>
                </c:pt>
                <c:pt idx="994">
                  <c:v>1030.0500000000002</c:v>
                </c:pt>
                <c:pt idx="995">
                  <c:v>1030.0500000000002</c:v>
                </c:pt>
                <c:pt idx="996">
                  <c:v>1030.0500000000002</c:v>
                </c:pt>
                <c:pt idx="997">
                  <c:v>1030.0500000000002</c:v>
                </c:pt>
                <c:pt idx="998">
                  <c:v>1030.0500000000002</c:v>
                </c:pt>
                <c:pt idx="999">
                  <c:v>1030.0500000000002</c:v>
                </c:pt>
                <c:pt idx="1000">
                  <c:v>1030.0500000000002</c:v>
                </c:pt>
                <c:pt idx="1001">
                  <c:v>1030.0500000000002</c:v>
                </c:pt>
                <c:pt idx="1002">
                  <c:v>1030.0500000000002</c:v>
                </c:pt>
                <c:pt idx="1003">
                  <c:v>1030.0500000000002</c:v>
                </c:pt>
                <c:pt idx="1004">
                  <c:v>1030.0500000000002</c:v>
                </c:pt>
                <c:pt idx="1005">
                  <c:v>1030.0500000000002</c:v>
                </c:pt>
                <c:pt idx="1006">
                  <c:v>1030.0500000000002</c:v>
                </c:pt>
                <c:pt idx="1007">
                  <c:v>1030.0500000000002</c:v>
                </c:pt>
                <c:pt idx="1008">
                  <c:v>1030.0500000000002</c:v>
                </c:pt>
                <c:pt idx="1009">
                  <c:v>1030.0500000000002</c:v>
                </c:pt>
                <c:pt idx="1010">
                  <c:v>1030.0500000000002</c:v>
                </c:pt>
                <c:pt idx="1011">
                  <c:v>1030.0500000000002</c:v>
                </c:pt>
                <c:pt idx="1012">
                  <c:v>1030.0500000000002</c:v>
                </c:pt>
                <c:pt idx="1013">
                  <c:v>1030.0500000000002</c:v>
                </c:pt>
                <c:pt idx="1014">
                  <c:v>1030.0500000000002</c:v>
                </c:pt>
                <c:pt idx="1015">
                  <c:v>1030.0500000000002</c:v>
                </c:pt>
                <c:pt idx="1016">
                  <c:v>1030.0500000000002</c:v>
                </c:pt>
                <c:pt idx="1017">
                  <c:v>1030.0500000000002</c:v>
                </c:pt>
                <c:pt idx="1018">
                  <c:v>1030.0500000000002</c:v>
                </c:pt>
                <c:pt idx="1019">
                  <c:v>1030.0500000000002</c:v>
                </c:pt>
                <c:pt idx="1020">
                  <c:v>1030.0500000000002</c:v>
                </c:pt>
                <c:pt idx="1021">
                  <c:v>1030.0500000000002</c:v>
                </c:pt>
                <c:pt idx="1022">
                  <c:v>1030.0500000000002</c:v>
                </c:pt>
                <c:pt idx="1023">
                  <c:v>1030.0500000000002</c:v>
                </c:pt>
                <c:pt idx="1024">
                  <c:v>1030.0500000000002</c:v>
                </c:pt>
                <c:pt idx="1025">
                  <c:v>1030.0500000000002</c:v>
                </c:pt>
                <c:pt idx="1026">
                  <c:v>1030.0500000000002</c:v>
                </c:pt>
                <c:pt idx="1027">
                  <c:v>1030.0500000000002</c:v>
                </c:pt>
                <c:pt idx="1028">
                  <c:v>1030.0500000000002</c:v>
                </c:pt>
                <c:pt idx="1029">
                  <c:v>1030.0500000000002</c:v>
                </c:pt>
                <c:pt idx="1030">
                  <c:v>1030.0500000000002</c:v>
                </c:pt>
                <c:pt idx="1031">
                  <c:v>1030.0500000000002</c:v>
                </c:pt>
                <c:pt idx="1032">
                  <c:v>1030.0500000000002</c:v>
                </c:pt>
                <c:pt idx="1033">
                  <c:v>1030.0500000000002</c:v>
                </c:pt>
                <c:pt idx="1034">
                  <c:v>1030.0500000000002</c:v>
                </c:pt>
                <c:pt idx="1035">
                  <c:v>1030.0500000000002</c:v>
                </c:pt>
                <c:pt idx="1036">
                  <c:v>1030.0500000000002</c:v>
                </c:pt>
                <c:pt idx="1037">
                  <c:v>1030.0500000000002</c:v>
                </c:pt>
                <c:pt idx="1038">
                  <c:v>1030.0500000000002</c:v>
                </c:pt>
                <c:pt idx="1039">
                  <c:v>1030.0500000000002</c:v>
                </c:pt>
                <c:pt idx="1040">
                  <c:v>1030.0500000000002</c:v>
                </c:pt>
                <c:pt idx="1041">
                  <c:v>1030.0500000000002</c:v>
                </c:pt>
                <c:pt idx="1042">
                  <c:v>1030.0500000000002</c:v>
                </c:pt>
                <c:pt idx="1043">
                  <c:v>1030.0500000000002</c:v>
                </c:pt>
                <c:pt idx="1044">
                  <c:v>515.02500000000009</c:v>
                </c:pt>
                <c:pt idx="1045">
                  <c:v>515.02500000000009</c:v>
                </c:pt>
                <c:pt idx="1046">
                  <c:v>515.02500000000009</c:v>
                </c:pt>
                <c:pt idx="1047">
                  <c:v>515.02500000000009</c:v>
                </c:pt>
                <c:pt idx="1048">
                  <c:v>515.02500000000009</c:v>
                </c:pt>
                <c:pt idx="1049">
                  <c:v>515.02500000000009</c:v>
                </c:pt>
                <c:pt idx="1050">
                  <c:v>515.02500000000009</c:v>
                </c:pt>
                <c:pt idx="1051">
                  <c:v>515.02500000000009</c:v>
                </c:pt>
                <c:pt idx="1052">
                  <c:v>515.02500000000009</c:v>
                </c:pt>
                <c:pt idx="1053">
                  <c:v>515.02500000000009</c:v>
                </c:pt>
                <c:pt idx="1054">
                  <c:v>515.02500000000009</c:v>
                </c:pt>
                <c:pt idx="1055">
                  <c:v>515.02500000000009</c:v>
                </c:pt>
                <c:pt idx="1056">
                  <c:v>515.02500000000009</c:v>
                </c:pt>
                <c:pt idx="1057">
                  <c:v>515.02500000000009</c:v>
                </c:pt>
                <c:pt idx="1058">
                  <c:v>515.02500000000009</c:v>
                </c:pt>
                <c:pt idx="1059">
                  <c:v>515.02500000000009</c:v>
                </c:pt>
                <c:pt idx="1060">
                  <c:v>515.02500000000009</c:v>
                </c:pt>
                <c:pt idx="1061">
                  <c:v>515.02500000000009</c:v>
                </c:pt>
                <c:pt idx="1062">
                  <c:v>515.02500000000009</c:v>
                </c:pt>
                <c:pt idx="1063">
                  <c:v>515.02500000000009</c:v>
                </c:pt>
                <c:pt idx="1064">
                  <c:v>515.02500000000009</c:v>
                </c:pt>
                <c:pt idx="1065">
                  <c:v>515.02500000000009</c:v>
                </c:pt>
                <c:pt idx="1066">
                  <c:v>515.02500000000009</c:v>
                </c:pt>
                <c:pt idx="1067">
                  <c:v>515.02500000000009</c:v>
                </c:pt>
                <c:pt idx="1068">
                  <c:v>515.02500000000009</c:v>
                </c:pt>
                <c:pt idx="1069">
                  <c:v>515.02500000000009</c:v>
                </c:pt>
                <c:pt idx="1070">
                  <c:v>515.02500000000009</c:v>
                </c:pt>
                <c:pt idx="1071">
                  <c:v>515.02500000000009</c:v>
                </c:pt>
                <c:pt idx="1072">
                  <c:v>515.02500000000009</c:v>
                </c:pt>
                <c:pt idx="1073">
                  <c:v>515.02500000000009</c:v>
                </c:pt>
                <c:pt idx="1074">
                  <c:v>515.02500000000009</c:v>
                </c:pt>
                <c:pt idx="1075">
                  <c:v>515.02500000000009</c:v>
                </c:pt>
                <c:pt idx="1076">
                  <c:v>515.02500000000009</c:v>
                </c:pt>
                <c:pt idx="1077">
                  <c:v>515.02500000000009</c:v>
                </c:pt>
                <c:pt idx="1078">
                  <c:v>515.02500000000009</c:v>
                </c:pt>
                <c:pt idx="1079">
                  <c:v>515.02500000000009</c:v>
                </c:pt>
                <c:pt idx="1080">
                  <c:v>515.02500000000009</c:v>
                </c:pt>
                <c:pt idx="1081">
                  <c:v>515.02500000000009</c:v>
                </c:pt>
                <c:pt idx="1082">
                  <c:v>515.02500000000009</c:v>
                </c:pt>
                <c:pt idx="1083">
                  <c:v>515.02500000000009</c:v>
                </c:pt>
                <c:pt idx="1084">
                  <c:v>515.02500000000009</c:v>
                </c:pt>
                <c:pt idx="1085">
                  <c:v>515.02500000000009</c:v>
                </c:pt>
                <c:pt idx="1086">
                  <c:v>515.02500000000009</c:v>
                </c:pt>
                <c:pt idx="1087">
                  <c:v>515.02500000000009</c:v>
                </c:pt>
                <c:pt idx="1088">
                  <c:v>515.02500000000009</c:v>
                </c:pt>
                <c:pt idx="1089">
                  <c:v>515.02500000000009</c:v>
                </c:pt>
                <c:pt idx="1090">
                  <c:v>515.02500000000009</c:v>
                </c:pt>
                <c:pt idx="1091">
                  <c:v>515.02500000000009</c:v>
                </c:pt>
                <c:pt idx="1092">
                  <c:v>515.02500000000009</c:v>
                </c:pt>
                <c:pt idx="1093">
                  <c:v>515.02500000000009</c:v>
                </c:pt>
                <c:pt idx="1094">
                  <c:v>515.02500000000009</c:v>
                </c:pt>
                <c:pt idx="1095">
                  <c:v>515.02500000000009</c:v>
                </c:pt>
                <c:pt idx="1096">
                  <c:v>515.02500000000009</c:v>
                </c:pt>
                <c:pt idx="1097">
                  <c:v>515.02500000000009</c:v>
                </c:pt>
                <c:pt idx="1098">
                  <c:v>515.02500000000009</c:v>
                </c:pt>
                <c:pt idx="1099">
                  <c:v>515.02500000000009</c:v>
                </c:pt>
                <c:pt idx="1100">
                  <c:v>515.02500000000009</c:v>
                </c:pt>
                <c:pt idx="1101">
                  <c:v>515.02500000000009</c:v>
                </c:pt>
                <c:pt idx="1102">
                  <c:v>515.02500000000009</c:v>
                </c:pt>
                <c:pt idx="1103">
                  <c:v>515.02500000000009</c:v>
                </c:pt>
                <c:pt idx="1104">
                  <c:v>515.02500000000009</c:v>
                </c:pt>
                <c:pt idx="1105">
                  <c:v>515.02500000000009</c:v>
                </c:pt>
                <c:pt idx="1106">
                  <c:v>515.02500000000009</c:v>
                </c:pt>
                <c:pt idx="1107">
                  <c:v>515.02500000000009</c:v>
                </c:pt>
                <c:pt idx="1108">
                  <c:v>515.02500000000009</c:v>
                </c:pt>
                <c:pt idx="1109">
                  <c:v>515.02500000000009</c:v>
                </c:pt>
                <c:pt idx="1110">
                  <c:v>515.02500000000009</c:v>
                </c:pt>
                <c:pt idx="1111">
                  <c:v>515.02500000000009</c:v>
                </c:pt>
                <c:pt idx="1112">
                  <c:v>515.02500000000009</c:v>
                </c:pt>
                <c:pt idx="1113">
                  <c:v>515.02500000000009</c:v>
                </c:pt>
                <c:pt idx="1114">
                  <c:v>515.02500000000009</c:v>
                </c:pt>
                <c:pt idx="1115">
                  <c:v>515.02500000000009</c:v>
                </c:pt>
                <c:pt idx="1116">
                  <c:v>515.02500000000009</c:v>
                </c:pt>
                <c:pt idx="1117">
                  <c:v>515.02500000000009</c:v>
                </c:pt>
                <c:pt idx="1118">
                  <c:v>515.02500000000009</c:v>
                </c:pt>
                <c:pt idx="1119">
                  <c:v>515.02500000000009</c:v>
                </c:pt>
                <c:pt idx="1120">
                  <c:v>515.02500000000009</c:v>
                </c:pt>
                <c:pt idx="1121">
                  <c:v>515.02500000000009</c:v>
                </c:pt>
                <c:pt idx="1122">
                  <c:v>515.02500000000009</c:v>
                </c:pt>
                <c:pt idx="1123">
                  <c:v>515.02500000000009</c:v>
                </c:pt>
                <c:pt idx="1124">
                  <c:v>515.02500000000009</c:v>
                </c:pt>
                <c:pt idx="1125">
                  <c:v>515.02500000000009</c:v>
                </c:pt>
                <c:pt idx="1126">
                  <c:v>515.02500000000009</c:v>
                </c:pt>
                <c:pt idx="1127">
                  <c:v>515.02500000000009</c:v>
                </c:pt>
                <c:pt idx="1128">
                  <c:v>515.02500000000009</c:v>
                </c:pt>
                <c:pt idx="1129">
                  <c:v>515.02500000000009</c:v>
                </c:pt>
                <c:pt idx="1130">
                  <c:v>515.02500000000009</c:v>
                </c:pt>
                <c:pt idx="1131">
                  <c:v>515.02500000000009</c:v>
                </c:pt>
                <c:pt idx="1132">
                  <c:v>515.02500000000009</c:v>
                </c:pt>
                <c:pt idx="1133">
                  <c:v>515.02500000000009</c:v>
                </c:pt>
                <c:pt idx="1134">
                  <c:v>515.02500000000009</c:v>
                </c:pt>
                <c:pt idx="1135">
                  <c:v>515.02500000000009</c:v>
                </c:pt>
                <c:pt idx="1136">
                  <c:v>515.02500000000009</c:v>
                </c:pt>
                <c:pt idx="1137">
                  <c:v>515.02500000000009</c:v>
                </c:pt>
                <c:pt idx="1138">
                  <c:v>515.02500000000009</c:v>
                </c:pt>
                <c:pt idx="1139">
                  <c:v>515.02500000000009</c:v>
                </c:pt>
                <c:pt idx="1140">
                  <c:v>515.02500000000009</c:v>
                </c:pt>
                <c:pt idx="1141">
                  <c:v>515.02500000000009</c:v>
                </c:pt>
                <c:pt idx="1142">
                  <c:v>515.02500000000009</c:v>
                </c:pt>
                <c:pt idx="1143">
                  <c:v>515.02500000000009</c:v>
                </c:pt>
                <c:pt idx="1144">
                  <c:v>515.02500000000009</c:v>
                </c:pt>
                <c:pt idx="1145">
                  <c:v>515.02500000000009</c:v>
                </c:pt>
                <c:pt idx="1146">
                  <c:v>515.02500000000009</c:v>
                </c:pt>
                <c:pt idx="1147">
                  <c:v>515.02500000000009</c:v>
                </c:pt>
                <c:pt idx="1148">
                  <c:v>515.02500000000009</c:v>
                </c:pt>
                <c:pt idx="1149">
                  <c:v>515.02500000000009</c:v>
                </c:pt>
                <c:pt idx="1150">
                  <c:v>515.02500000000009</c:v>
                </c:pt>
                <c:pt idx="1151">
                  <c:v>515.02500000000009</c:v>
                </c:pt>
                <c:pt idx="1152">
                  <c:v>515.02500000000009</c:v>
                </c:pt>
                <c:pt idx="1153">
                  <c:v>515.02500000000009</c:v>
                </c:pt>
                <c:pt idx="1154">
                  <c:v>515.02500000000009</c:v>
                </c:pt>
                <c:pt idx="1155">
                  <c:v>515.02500000000009</c:v>
                </c:pt>
                <c:pt idx="1156">
                  <c:v>515.02500000000009</c:v>
                </c:pt>
                <c:pt idx="1157">
                  <c:v>515.02500000000009</c:v>
                </c:pt>
                <c:pt idx="1158">
                  <c:v>515.02500000000009</c:v>
                </c:pt>
                <c:pt idx="1159">
                  <c:v>515.02500000000009</c:v>
                </c:pt>
                <c:pt idx="1160">
                  <c:v>515.02500000000009</c:v>
                </c:pt>
                <c:pt idx="1161">
                  <c:v>515.02500000000009</c:v>
                </c:pt>
                <c:pt idx="1162">
                  <c:v>515.02500000000009</c:v>
                </c:pt>
                <c:pt idx="1163">
                  <c:v>515.02500000000009</c:v>
                </c:pt>
                <c:pt idx="1164">
                  <c:v>515.02500000000009</c:v>
                </c:pt>
                <c:pt idx="1165">
                  <c:v>515.02500000000009</c:v>
                </c:pt>
                <c:pt idx="1166">
                  <c:v>515.02500000000009</c:v>
                </c:pt>
                <c:pt idx="1167">
                  <c:v>515.02500000000009</c:v>
                </c:pt>
                <c:pt idx="1168">
                  <c:v>515.02500000000009</c:v>
                </c:pt>
                <c:pt idx="1169">
                  <c:v>515.02500000000009</c:v>
                </c:pt>
                <c:pt idx="1170">
                  <c:v>515.02500000000009</c:v>
                </c:pt>
                <c:pt idx="1171">
                  <c:v>515.02500000000009</c:v>
                </c:pt>
                <c:pt idx="1172">
                  <c:v>515.02500000000009</c:v>
                </c:pt>
                <c:pt idx="1173">
                  <c:v>515.02500000000009</c:v>
                </c:pt>
                <c:pt idx="1174">
                  <c:v>515.02500000000009</c:v>
                </c:pt>
                <c:pt idx="1175">
                  <c:v>515.02500000000009</c:v>
                </c:pt>
                <c:pt idx="1176">
                  <c:v>515.02500000000009</c:v>
                </c:pt>
                <c:pt idx="1177">
                  <c:v>515.02500000000009</c:v>
                </c:pt>
                <c:pt idx="1178">
                  <c:v>515.02500000000009</c:v>
                </c:pt>
                <c:pt idx="1179">
                  <c:v>515.02500000000009</c:v>
                </c:pt>
                <c:pt idx="1180">
                  <c:v>515.02500000000009</c:v>
                </c:pt>
                <c:pt idx="1181">
                  <c:v>515.02500000000009</c:v>
                </c:pt>
                <c:pt idx="1182">
                  <c:v>515.02500000000009</c:v>
                </c:pt>
                <c:pt idx="1183">
                  <c:v>515.02500000000009</c:v>
                </c:pt>
                <c:pt idx="1184">
                  <c:v>515.02500000000009</c:v>
                </c:pt>
                <c:pt idx="1185">
                  <c:v>515.02500000000009</c:v>
                </c:pt>
                <c:pt idx="1186">
                  <c:v>515.02500000000009</c:v>
                </c:pt>
                <c:pt idx="1187">
                  <c:v>515.02500000000009</c:v>
                </c:pt>
                <c:pt idx="1188">
                  <c:v>515.02500000000009</c:v>
                </c:pt>
                <c:pt idx="1189">
                  <c:v>515.02500000000009</c:v>
                </c:pt>
                <c:pt idx="1190">
                  <c:v>515.02500000000009</c:v>
                </c:pt>
                <c:pt idx="1191">
                  <c:v>515.02500000000009</c:v>
                </c:pt>
                <c:pt idx="1192">
                  <c:v>515.02500000000009</c:v>
                </c:pt>
                <c:pt idx="1193">
                  <c:v>515.02500000000009</c:v>
                </c:pt>
                <c:pt idx="1194">
                  <c:v>515.02500000000009</c:v>
                </c:pt>
                <c:pt idx="1195">
                  <c:v>515.02500000000009</c:v>
                </c:pt>
                <c:pt idx="1196">
                  <c:v>515.02500000000009</c:v>
                </c:pt>
                <c:pt idx="1197">
                  <c:v>515.02500000000009</c:v>
                </c:pt>
                <c:pt idx="1198">
                  <c:v>515.02500000000009</c:v>
                </c:pt>
                <c:pt idx="1199">
                  <c:v>515.02500000000009</c:v>
                </c:pt>
                <c:pt idx="1200">
                  <c:v>515.02500000000009</c:v>
                </c:pt>
                <c:pt idx="1201">
                  <c:v>515.02500000000009</c:v>
                </c:pt>
                <c:pt idx="1202">
                  <c:v>515.02500000000009</c:v>
                </c:pt>
                <c:pt idx="1203">
                  <c:v>515.02500000000009</c:v>
                </c:pt>
                <c:pt idx="1204">
                  <c:v>515.02500000000009</c:v>
                </c:pt>
                <c:pt idx="1205">
                  <c:v>515.02500000000009</c:v>
                </c:pt>
                <c:pt idx="1206">
                  <c:v>515.02500000000009</c:v>
                </c:pt>
                <c:pt idx="1207">
                  <c:v>515.02500000000009</c:v>
                </c:pt>
                <c:pt idx="1208">
                  <c:v>515.02500000000009</c:v>
                </c:pt>
                <c:pt idx="1209">
                  <c:v>515.02500000000009</c:v>
                </c:pt>
                <c:pt idx="1210">
                  <c:v>515.02500000000009</c:v>
                </c:pt>
                <c:pt idx="1211">
                  <c:v>515.02500000000009</c:v>
                </c:pt>
                <c:pt idx="1212">
                  <c:v>515.02500000000009</c:v>
                </c:pt>
                <c:pt idx="1213">
                  <c:v>515.02500000000009</c:v>
                </c:pt>
                <c:pt idx="1214">
                  <c:v>515.02500000000009</c:v>
                </c:pt>
                <c:pt idx="1215">
                  <c:v>515.02500000000009</c:v>
                </c:pt>
                <c:pt idx="1216">
                  <c:v>515.02500000000009</c:v>
                </c:pt>
                <c:pt idx="1217">
                  <c:v>515.02500000000009</c:v>
                </c:pt>
                <c:pt idx="1218">
                  <c:v>515.02500000000009</c:v>
                </c:pt>
                <c:pt idx="1219">
                  <c:v>515.02500000000009</c:v>
                </c:pt>
                <c:pt idx="1220">
                  <c:v>515.02500000000009</c:v>
                </c:pt>
                <c:pt idx="1221">
                  <c:v>515.02500000000009</c:v>
                </c:pt>
                <c:pt idx="1222">
                  <c:v>515.02500000000009</c:v>
                </c:pt>
                <c:pt idx="1223">
                  <c:v>515.02500000000009</c:v>
                </c:pt>
                <c:pt idx="1224">
                  <c:v>515.02500000000009</c:v>
                </c:pt>
                <c:pt idx="1225">
                  <c:v>515.02500000000009</c:v>
                </c:pt>
                <c:pt idx="1226">
                  <c:v>515.02500000000009</c:v>
                </c:pt>
                <c:pt idx="1227">
                  <c:v>515.02500000000009</c:v>
                </c:pt>
                <c:pt idx="1228">
                  <c:v>515.02500000000009</c:v>
                </c:pt>
                <c:pt idx="1229">
                  <c:v>515.02500000000009</c:v>
                </c:pt>
                <c:pt idx="1230">
                  <c:v>515.02500000000009</c:v>
                </c:pt>
                <c:pt idx="1231">
                  <c:v>515.02500000000009</c:v>
                </c:pt>
                <c:pt idx="1232">
                  <c:v>515.02500000000009</c:v>
                </c:pt>
                <c:pt idx="1233">
                  <c:v>515.02500000000009</c:v>
                </c:pt>
                <c:pt idx="1234">
                  <c:v>515.02500000000009</c:v>
                </c:pt>
                <c:pt idx="1235">
                  <c:v>515.02500000000009</c:v>
                </c:pt>
                <c:pt idx="1236">
                  <c:v>515.02500000000009</c:v>
                </c:pt>
                <c:pt idx="1237">
                  <c:v>515.02500000000009</c:v>
                </c:pt>
                <c:pt idx="1238">
                  <c:v>515.02500000000009</c:v>
                </c:pt>
                <c:pt idx="1239">
                  <c:v>515.02500000000009</c:v>
                </c:pt>
                <c:pt idx="1240">
                  <c:v>515.02500000000009</c:v>
                </c:pt>
                <c:pt idx="1241">
                  <c:v>515.02500000000009</c:v>
                </c:pt>
                <c:pt idx="1242">
                  <c:v>515.02500000000009</c:v>
                </c:pt>
                <c:pt idx="1243">
                  <c:v>515.02500000000009</c:v>
                </c:pt>
                <c:pt idx="1244">
                  <c:v>515.02500000000009</c:v>
                </c:pt>
                <c:pt idx="1245">
                  <c:v>515.02500000000009</c:v>
                </c:pt>
                <c:pt idx="1246">
                  <c:v>515.02500000000009</c:v>
                </c:pt>
                <c:pt idx="1247">
                  <c:v>515.02500000000009</c:v>
                </c:pt>
                <c:pt idx="1248">
                  <c:v>515.02500000000009</c:v>
                </c:pt>
                <c:pt idx="1249">
                  <c:v>515.02500000000009</c:v>
                </c:pt>
                <c:pt idx="1250">
                  <c:v>515.02500000000009</c:v>
                </c:pt>
                <c:pt idx="1251">
                  <c:v>515.02500000000009</c:v>
                </c:pt>
                <c:pt idx="1252">
                  <c:v>515.02500000000009</c:v>
                </c:pt>
                <c:pt idx="1253">
                  <c:v>515.02500000000009</c:v>
                </c:pt>
                <c:pt idx="1254">
                  <c:v>515.02500000000009</c:v>
                </c:pt>
                <c:pt idx="1255">
                  <c:v>515.02500000000009</c:v>
                </c:pt>
                <c:pt idx="1256">
                  <c:v>515.02500000000009</c:v>
                </c:pt>
                <c:pt idx="1257">
                  <c:v>515.02500000000009</c:v>
                </c:pt>
                <c:pt idx="1258">
                  <c:v>515.02500000000009</c:v>
                </c:pt>
                <c:pt idx="1259">
                  <c:v>515.02500000000009</c:v>
                </c:pt>
                <c:pt idx="1260">
                  <c:v>515.02500000000009</c:v>
                </c:pt>
                <c:pt idx="1261">
                  <c:v>515.02500000000009</c:v>
                </c:pt>
                <c:pt idx="1262">
                  <c:v>515.02500000000009</c:v>
                </c:pt>
                <c:pt idx="1263">
                  <c:v>515.02500000000009</c:v>
                </c:pt>
                <c:pt idx="1264">
                  <c:v>515.02500000000009</c:v>
                </c:pt>
                <c:pt idx="1265">
                  <c:v>515.02500000000009</c:v>
                </c:pt>
                <c:pt idx="1266">
                  <c:v>515.02500000000009</c:v>
                </c:pt>
                <c:pt idx="1267">
                  <c:v>515.02500000000009</c:v>
                </c:pt>
                <c:pt idx="1268">
                  <c:v>515.02500000000009</c:v>
                </c:pt>
                <c:pt idx="1269">
                  <c:v>515.02500000000009</c:v>
                </c:pt>
                <c:pt idx="1270">
                  <c:v>515.02500000000009</c:v>
                </c:pt>
                <c:pt idx="1271">
                  <c:v>515.02500000000009</c:v>
                </c:pt>
                <c:pt idx="1272">
                  <c:v>515.02500000000009</c:v>
                </c:pt>
                <c:pt idx="1273">
                  <c:v>515.02500000000009</c:v>
                </c:pt>
                <c:pt idx="1274">
                  <c:v>515.02500000000009</c:v>
                </c:pt>
                <c:pt idx="1275">
                  <c:v>515.02500000000009</c:v>
                </c:pt>
                <c:pt idx="1276">
                  <c:v>515.02500000000009</c:v>
                </c:pt>
                <c:pt idx="1277">
                  <c:v>515.02500000000009</c:v>
                </c:pt>
                <c:pt idx="1278">
                  <c:v>515.02500000000009</c:v>
                </c:pt>
                <c:pt idx="1279">
                  <c:v>515.02500000000009</c:v>
                </c:pt>
                <c:pt idx="1280">
                  <c:v>515.02500000000009</c:v>
                </c:pt>
                <c:pt idx="1281">
                  <c:v>515.02500000000009</c:v>
                </c:pt>
                <c:pt idx="1282">
                  <c:v>515.02500000000009</c:v>
                </c:pt>
                <c:pt idx="1283">
                  <c:v>515.02500000000009</c:v>
                </c:pt>
                <c:pt idx="1284">
                  <c:v>515.02500000000009</c:v>
                </c:pt>
                <c:pt idx="1285">
                  <c:v>515.02500000000009</c:v>
                </c:pt>
                <c:pt idx="1286">
                  <c:v>515.02500000000009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9CE-468E-952A-0FC6FEE954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94051328"/>
        <c:axId val="1094051744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'Lap Simulation'!$AC$5:$AC$1291</c15:sqref>
                        </c15:formulaRef>
                      </c:ext>
                    </c:extLst>
                    <c:strCache>
                      <c:ptCount val="128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0</c:v>
                      </c:pt>
                      <c:pt idx="72">
                        <c:v>0</c:v>
                      </c:pt>
                      <c:pt idx="73">
                        <c:v>0</c:v>
                      </c:pt>
                      <c:pt idx="74">
                        <c:v>0</c:v>
                      </c:pt>
                      <c:pt idx="75">
                        <c:v>0</c:v>
                      </c:pt>
                      <c:pt idx="76">
                        <c:v>0</c:v>
                      </c:pt>
                      <c:pt idx="77">
                        <c:v>0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</c:v>
                      </c:pt>
                      <c:pt idx="87">
                        <c:v>0</c:v>
                      </c:pt>
                      <c:pt idx="88">
                        <c:v>0</c:v>
                      </c:pt>
                      <c:pt idx="89">
                        <c:v>0</c:v>
                      </c:pt>
                      <c:pt idx="90">
                        <c:v>0</c:v>
                      </c:pt>
                      <c:pt idx="91">
                        <c:v>0</c:v>
                      </c:pt>
                      <c:pt idx="92">
                        <c:v>0</c:v>
                      </c:pt>
                      <c:pt idx="93">
                        <c:v>0</c:v>
                      </c:pt>
                      <c:pt idx="94">
                        <c:v>0</c:v>
                      </c:pt>
                      <c:pt idx="95">
                        <c:v>0</c:v>
                      </c:pt>
                      <c:pt idx="96">
                        <c:v>0</c:v>
                      </c:pt>
                      <c:pt idx="97">
                        <c:v>0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0</c:v>
                      </c:pt>
                      <c:pt idx="138">
                        <c:v>0</c:v>
                      </c:pt>
                      <c:pt idx="139">
                        <c:v>0</c:v>
                      </c:pt>
                      <c:pt idx="140">
                        <c:v>0</c:v>
                      </c:pt>
                      <c:pt idx="141">
                        <c:v>0</c:v>
                      </c:pt>
                      <c:pt idx="142">
                        <c:v>0</c:v>
                      </c:pt>
                      <c:pt idx="143">
                        <c:v>0</c:v>
                      </c:pt>
                      <c:pt idx="144">
                        <c:v>0</c:v>
                      </c:pt>
                      <c:pt idx="145">
                        <c:v>0</c:v>
                      </c:pt>
                      <c:pt idx="146">
                        <c:v>0</c:v>
                      </c:pt>
                      <c:pt idx="147">
                        <c:v>0</c:v>
                      </c:pt>
                      <c:pt idx="148">
                        <c:v>0</c:v>
                      </c:pt>
                      <c:pt idx="149">
                        <c:v>0</c:v>
                      </c:pt>
                      <c:pt idx="150">
                        <c:v>0</c:v>
                      </c:pt>
                      <c:pt idx="151">
                        <c:v>0</c:v>
                      </c:pt>
                      <c:pt idx="152">
                        <c:v>0</c:v>
                      </c:pt>
                      <c:pt idx="153">
                        <c:v>0</c:v>
                      </c:pt>
                      <c:pt idx="154">
                        <c:v>0</c:v>
                      </c:pt>
                      <c:pt idx="155">
                        <c:v>0</c:v>
                      </c:pt>
                      <c:pt idx="156">
                        <c:v>0</c:v>
                      </c:pt>
                      <c:pt idx="157">
                        <c:v>0</c:v>
                      </c:pt>
                      <c:pt idx="158">
                        <c:v>0</c:v>
                      </c:pt>
                      <c:pt idx="159">
                        <c:v>0</c:v>
                      </c:pt>
                      <c:pt idx="160">
                        <c:v>0</c:v>
                      </c:pt>
                      <c:pt idx="161">
                        <c:v>0</c:v>
                      </c:pt>
                      <c:pt idx="162">
                        <c:v>0</c:v>
                      </c:pt>
                      <c:pt idx="163">
                        <c:v>0</c:v>
                      </c:pt>
                      <c:pt idx="164">
                        <c:v>0</c:v>
                      </c:pt>
                      <c:pt idx="165">
                        <c:v>0</c:v>
                      </c:pt>
                      <c:pt idx="166">
                        <c:v>0</c:v>
                      </c:pt>
                      <c:pt idx="167">
                        <c:v>0</c:v>
                      </c:pt>
                      <c:pt idx="168">
                        <c:v>0</c:v>
                      </c:pt>
                      <c:pt idx="169">
                        <c:v>0</c:v>
                      </c:pt>
                      <c:pt idx="170">
                        <c:v>0</c:v>
                      </c:pt>
                      <c:pt idx="171">
                        <c:v>0</c:v>
                      </c:pt>
                      <c:pt idx="172">
                        <c:v>0</c:v>
                      </c:pt>
                      <c:pt idx="173">
                        <c:v>0</c:v>
                      </c:pt>
                      <c:pt idx="174">
                        <c:v>0</c:v>
                      </c:pt>
                      <c:pt idx="175">
                        <c:v>0</c:v>
                      </c:pt>
                      <c:pt idx="176">
                        <c:v>0</c:v>
                      </c:pt>
                      <c:pt idx="177">
                        <c:v>0</c:v>
                      </c:pt>
                      <c:pt idx="178">
                        <c:v>0</c:v>
                      </c:pt>
                      <c:pt idx="179">
                        <c:v>0</c:v>
                      </c:pt>
                      <c:pt idx="180">
                        <c:v>0</c:v>
                      </c:pt>
                      <c:pt idx="181">
                        <c:v>0</c:v>
                      </c:pt>
                      <c:pt idx="182">
                        <c:v>0</c:v>
                      </c:pt>
                      <c:pt idx="183">
                        <c:v>0</c:v>
                      </c:pt>
                      <c:pt idx="184">
                        <c:v>0</c:v>
                      </c:pt>
                      <c:pt idx="185">
                        <c:v>0</c:v>
                      </c:pt>
                      <c:pt idx="186">
                        <c:v>0</c:v>
                      </c:pt>
                      <c:pt idx="187">
                        <c:v>0</c:v>
                      </c:pt>
                      <c:pt idx="188">
                        <c:v>0</c:v>
                      </c:pt>
                      <c:pt idx="189">
                        <c:v>0</c:v>
                      </c:pt>
                      <c:pt idx="190">
                        <c:v>0</c:v>
                      </c:pt>
                      <c:pt idx="191">
                        <c:v>0</c:v>
                      </c:pt>
                      <c:pt idx="192">
                        <c:v>0</c:v>
                      </c:pt>
                      <c:pt idx="193">
                        <c:v>0</c:v>
                      </c:pt>
                      <c:pt idx="194">
                        <c:v>0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0</c:v>
                      </c:pt>
                      <c:pt idx="199">
                        <c:v>0</c:v>
                      </c:pt>
                      <c:pt idx="200">
                        <c:v>0</c:v>
                      </c:pt>
                      <c:pt idx="201">
                        <c:v>0</c:v>
                      </c:pt>
                      <c:pt idx="202">
                        <c:v>0</c:v>
                      </c:pt>
                      <c:pt idx="203">
                        <c:v>0</c:v>
                      </c:pt>
                      <c:pt idx="204">
                        <c:v>0</c:v>
                      </c:pt>
                      <c:pt idx="205">
                        <c:v>0</c:v>
                      </c:pt>
                      <c:pt idx="206">
                        <c:v>0</c:v>
                      </c:pt>
                      <c:pt idx="207">
                        <c:v>0</c:v>
                      </c:pt>
                      <c:pt idx="208">
                        <c:v>0</c:v>
                      </c:pt>
                      <c:pt idx="209">
                        <c:v>0</c:v>
                      </c:pt>
                      <c:pt idx="210">
                        <c:v>0</c:v>
                      </c:pt>
                      <c:pt idx="211">
                        <c:v>0</c:v>
                      </c:pt>
                      <c:pt idx="212">
                        <c:v>0</c:v>
                      </c:pt>
                      <c:pt idx="213">
                        <c:v>0</c:v>
                      </c:pt>
                      <c:pt idx="214">
                        <c:v>0</c:v>
                      </c:pt>
                      <c:pt idx="215">
                        <c:v>0</c:v>
                      </c:pt>
                      <c:pt idx="216">
                        <c:v>0</c:v>
                      </c:pt>
                      <c:pt idx="217">
                        <c:v>0</c:v>
                      </c:pt>
                      <c:pt idx="218">
                        <c:v>0</c:v>
                      </c:pt>
                      <c:pt idx="219">
                        <c:v>0</c:v>
                      </c:pt>
                      <c:pt idx="220">
                        <c:v>0</c:v>
                      </c:pt>
                      <c:pt idx="221">
                        <c:v>0</c:v>
                      </c:pt>
                      <c:pt idx="222">
                        <c:v>0</c:v>
                      </c:pt>
                      <c:pt idx="223">
                        <c:v>0</c:v>
                      </c:pt>
                      <c:pt idx="224">
                        <c:v>0</c:v>
                      </c:pt>
                      <c:pt idx="225">
                        <c:v>0</c:v>
                      </c:pt>
                      <c:pt idx="226">
                        <c:v>0</c:v>
                      </c:pt>
                      <c:pt idx="227">
                        <c:v>0</c:v>
                      </c:pt>
                      <c:pt idx="228">
                        <c:v>0</c:v>
                      </c:pt>
                      <c:pt idx="229">
                        <c:v>0</c:v>
                      </c:pt>
                      <c:pt idx="230">
                        <c:v>0</c:v>
                      </c:pt>
                      <c:pt idx="231">
                        <c:v>0</c:v>
                      </c:pt>
                      <c:pt idx="232">
                        <c:v>0</c:v>
                      </c:pt>
                      <c:pt idx="233">
                        <c:v>0</c:v>
                      </c:pt>
                      <c:pt idx="234">
                        <c:v>0</c:v>
                      </c:pt>
                      <c:pt idx="235">
                        <c:v>0</c:v>
                      </c:pt>
                      <c:pt idx="236">
                        <c:v>0</c:v>
                      </c:pt>
                      <c:pt idx="237">
                        <c:v>0</c:v>
                      </c:pt>
                      <c:pt idx="238">
                        <c:v>0</c:v>
                      </c:pt>
                      <c:pt idx="239">
                        <c:v>0</c:v>
                      </c:pt>
                      <c:pt idx="240">
                        <c:v>0</c:v>
                      </c:pt>
                      <c:pt idx="241">
                        <c:v>0</c:v>
                      </c:pt>
                      <c:pt idx="242">
                        <c:v>0</c:v>
                      </c:pt>
                      <c:pt idx="243">
                        <c:v>0</c:v>
                      </c:pt>
                      <c:pt idx="244">
                        <c:v>0</c:v>
                      </c:pt>
                      <c:pt idx="245">
                        <c:v>0</c:v>
                      </c:pt>
                      <c:pt idx="246">
                        <c:v>0</c:v>
                      </c:pt>
                      <c:pt idx="247">
                        <c:v>0</c:v>
                      </c:pt>
                      <c:pt idx="248">
                        <c:v>0</c:v>
                      </c:pt>
                      <c:pt idx="249">
                        <c:v>0</c:v>
                      </c:pt>
                      <c:pt idx="250">
                        <c:v>0</c:v>
                      </c:pt>
                      <c:pt idx="251">
                        <c:v>0</c:v>
                      </c:pt>
                      <c:pt idx="252">
                        <c:v>0</c:v>
                      </c:pt>
                      <c:pt idx="253">
                        <c:v>0</c:v>
                      </c:pt>
                      <c:pt idx="254">
                        <c:v>0</c:v>
                      </c:pt>
                      <c:pt idx="255">
                        <c:v>0</c:v>
                      </c:pt>
                      <c:pt idx="256">
                        <c:v>0</c:v>
                      </c:pt>
                      <c:pt idx="257">
                        <c:v>0</c:v>
                      </c:pt>
                      <c:pt idx="258">
                        <c:v>0</c:v>
                      </c:pt>
                      <c:pt idx="259">
                        <c:v>0</c:v>
                      </c:pt>
                      <c:pt idx="260">
                        <c:v>0</c:v>
                      </c:pt>
                      <c:pt idx="261">
                        <c:v>0</c:v>
                      </c:pt>
                      <c:pt idx="262">
                        <c:v>0</c:v>
                      </c:pt>
                      <c:pt idx="263">
                        <c:v>0</c:v>
                      </c:pt>
                      <c:pt idx="264">
                        <c:v>0</c:v>
                      </c:pt>
                      <c:pt idx="265">
                        <c:v>0</c:v>
                      </c:pt>
                      <c:pt idx="266">
                        <c:v>0</c:v>
                      </c:pt>
                      <c:pt idx="267">
                        <c:v>0</c:v>
                      </c:pt>
                      <c:pt idx="268">
                        <c:v>0</c:v>
                      </c:pt>
                      <c:pt idx="269">
                        <c:v>0</c:v>
                      </c:pt>
                      <c:pt idx="270">
                        <c:v>0</c:v>
                      </c:pt>
                      <c:pt idx="271">
                        <c:v>0</c:v>
                      </c:pt>
                      <c:pt idx="272">
                        <c:v>0</c:v>
                      </c:pt>
                      <c:pt idx="273">
                        <c:v>0</c:v>
                      </c:pt>
                      <c:pt idx="274">
                        <c:v>0</c:v>
                      </c:pt>
                      <c:pt idx="275">
                        <c:v>0</c:v>
                      </c:pt>
                      <c:pt idx="276">
                        <c:v>0</c:v>
                      </c:pt>
                      <c:pt idx="277">
                        <c:v>0</c:v>
                      </c:pt>
                      <c:pt idx="278">
                        <c:v>0</c:v>
                      </c:pt>
                      <c:pt idx="279">
                        <c:v>0</c:v>
                      </c:pt>
                      <c:pt idx="280">
                        <c:v>0</c:v>
                      </c:pt>
                      <c:pt idx="281">
                        <c:v>0</c:v>
                      </c:pt>
                      <c:pt idx="282">
                        <c:v>0</c:v>
                      </c:pt>
                      <c:pt idx="283">
                        <c:v>0</c:v>
                      </c:pt>
                      <c:pt idx="284">
                        <c:v>0</c:v>
                      </c:pt>
                      <c:pt idx="285">
                        <c:v>0</c:v>
                      </c:pt>
                      <c:pt idx="286">
                        <c:v>0</c:v>
                      </c:pt>
                      <c:pt idx="287">
                        <c:v>0</c:v>
                      </c:pt>
                      <c:pt idx="288">
                        <c:v>0</c:v>
                      </c:pt>
                      <c:pt idx="289">
                        <c:v>0</c:v>
                      </c:pt>
                      <c:pt idx="290">
                        <c:v>0</c:v>
                      </c:pt>
                      <c:pt idx="291">
                        <c:v>0</c:v>
                      </c:pt>
                      <c:pt idx="292">
                        <c:v>0</c:v>
                      </c:pt>
                      <c:pt idx="293">
                        <c:v>0</c:v>
                      </c:pt>
                      <c:pt idx="294">
                        <c:v>0</c:v>
                      </c:pt>
                      <c:pt idx="295">
                        <c:v>0</c:v>
                      </c:pt>
                      <c:pt idx="296">
                        <c:v>0</c:v>
                      </c:pt>
                      <c:pt idx="297">
                        <c:v>0</c:v>
                      </c:pt>
                      <c:pt idx="298">
                        <c:v>0</c:v>
                      </c:pt>
                      <c:pt idx="299">
                        <c:v>0</c:v>
                      </c:pt>
                      <c:pt idx="300">
                        <c:v>0</c:v>
                      </c:pt>
                      <c:pt idx="301">
                        <c:v>0</c:v>
                      </c:pt>
                      <c:pt idx="302">
                        <c:v>0</c:v>
                      </c:pt>
                      <c:pt idx="303">
                        <c:v>0</c:v>
                      </c:pt>
                      <c:pt idx="304">
                        <c:v>0</c:v>
                      </c:pt>
                      <c:pt idx="305">
                        <c:v>0</c:v>
                      </c:pt>
                      <c:pt idx="306">
                        <c:v>0</c:v>
                      </c:pt>
                      <c:pt idx="307">
                        <c:v>0</c:v>
                      </c:pt>
                      <c:pt idx="308">
                        <c:v>0</c:v>
                      </c:pt>
                      <c:pt idx="309">
                        <c:v>0</c:v>
                      </c:pt>
                      <c:pt idx="310">
                        <c:v>0</c:v>
                      </c:pt>
                      <c:pt idx="311">
                        <c:v>0</c:v>
                      </c:pt>
                      <c:pt idx="312">
                        <c:v>0</c:v>
                      </c:pt>
                      <c:pt idx="313">
                        <c:v>0</c:v>
                      </c:pt>
                      <c:pt idx="314">
                        <c:v>0</c:v>
                      </c:pt>
                      <c:pt idx="315">
                        <c:v>0</c:v>
                      </c:pt>
                      <c:pt idx="316">
                        <c:v>0</c:v>
                      </c:pt>
                      <c:pt idx="317">
                        <c:v>0</c:v>
                      </c:pt>
                      <c:pt idx="318">
                        <c:v>0</c:v>
                      </c:pt>
                      <c:pt idx="319">
                        <c:v>0</c:v>
                      </c:pt>
                      <c:pt idx="320">
                        <c:v>0</c:v>
                      </c:pt>
                      <c:pt idx="321">
                        <c:v>0</c:v>
                      </c:pt>
                      <c:pt idx="322">
                        <c:v>0</c:v>
                      </c:pt>
                      <c:pt idx="323">
                        <c:v>0</c:v>
                      </c:pt>
                      <c:pt idx="324">
                        <c:v>0</c:v>
                      </c:pt>
                      <c:pt idx="325">
                        <c:v>0</c:v>
                      </c:pt>
                      <c:pt idx="326">
                        <c:v>0</c:v>
                      </c:pt>
                      <c:pt idx="327">
                        <c:v>0</c:v>
                      </c:pt>
                      <c:pt idx="328">
                        <c:v>0</c:v>
                      </c:pt>
                      <c:pt idx="329">
                        <c:v>0</c:v>
                      </c:pt>
                      <c:pt idx="330">
                        <c:v>0</c:v>
                      </c:pt>
                      <c:pt idx="331">
                        <c:v>0</c:v>
                      </c:pt>
                      <c:pt idx="332">
                        <c:v>0</c:v>
                      </c:pt>
                      <c:pt idx="333">
                        <c:v>0</c:v>
                      </c:pt>
                      <c:pt idx="334">
                        <c:v>0</c:v>
                      </c:pt>
                      <c:pt idx="335">
                        <c:v>0</c:v>
                      </c:pt>
                      <c:pt idx="336">
                        <c:v>0</c:v>
                      </c:pt>
                      <c:pt idx="337">
                        <c:v>0</c:v>
                      </c:pt>
                      <c:pt idx="338">
                        <c:v>0</c:v>
                      </c:pt>
                      <c:pt idx="339">
                        <c:v>0</c:v>
                      </c:pt>
                      <c:pt idx="340">
                        <c:v>0</c:v>
                      </c:pt>
                      <c:pt idx="341">
                        <c:v>0</c:v>
                      </c:pt>
                      <c:pt idx="342">
                        <c:v>0</c:v>
                      </c:pt>
                      <c:pt idx="343">
                        <c:v>0</c:v>
                      </c:pt>
                      <c:pt idx="344">
                        <c:v>0</c:v>
                      </c:pt>
                      <c:pt idx="345">
                        <c:v>0</c:v>
                      </c:pt>
                      <c:pt idx="346">
                        <c:v>0</c:v>
                      </c:pt>
                      <c:pt idx="347">
                        <c:v>0</c:v>
                      </c:pt>
                      <c:pt idx="348">
                        <c:v>0</c:v>
                      </c:pt>
                      <c:pt idx="349">
                        <c:v>0</c:v>
                      </c:pt>
                      <c:pt idx="350">
                        <c:v>0</c:v>
                      </c:pt>
                      <c:pt idx="351">
                        <c:v>0</c:v>
                      </c:pt>
                      <c:pt idx="352">
                        <c:v>0</c:v>
                      </c:pt>
                      <c:pt idx="353">
                        <c:v>0</c:v>
                      </c:pt>
                      <c:pt idx="354">
                        <c:v>0</c:v>
                      </c:pt>
                      <c:pt idx="355">
                        <c:v>0</c:v>
                      </c:pt>
                      <c:pt idx="356">
                        <c:v>0</c:v>
                      </c:pt>
                      <c:pt idx="357">
                        <c:v>0</c:v>
                      </c:pt>
                      <c:pt idx="358">
                        <c:v>0</c:v>
                      </c:pt>
                      <c:pt idx="359">
                        <c:v>0</c:v>
                      </c:pt>
                      <c:pt idx="360">
                        <c:v>0</c:v>
                      </c:pt>
                      <c:pt idx="361">
                        <c:v>0</c:v>
                      </c:pt>
                      <c:pt idx="362">
                        <c:v>0</c:v>
                      </c:pt>
                      <c:pt idx="363">
                        <c:v>0</c:v>
                      </c:pt>
                      <c:pt idx="364">
                        <c:v>0</c:v>
                      </c:pt>
                      <c:pt idx="365">
                        <c:v>0</c:v>
                      </c:pt>
                      <c:pt idx="366">
                        <c:v>0</c:v>
                      </c:pt>
                      <c:pt idx="367">
                        <c:v>0</c:v>
                      </c:pt>
                      <c:pt idx="368">
                        <c:v>0</c:v>
                      </c:pt>
                      <c:pt idx="369">
                        <c:v>0</c:v>
                      </c:pt>
                      <c:pt idx="370">
                        <c:v>0</c:v>
                      </c:pt>
                      <c:pt idx="371">
                        <c:v>0</c:v>
                      </c:pt>
                      <c:pt idx="372">
                        <c:v>0</c:v>
                      </c:pt>
                      <c:pt idx="373">
                        <c:v>0</c:v>
                      </c:pt>
                      <c:pt idx="374">
                        <c:v>0</c:v>
                      </c:pt>
                      <c:pt idx="375">
                        <c:v>0</c:v>
                      </c:pt>
                      <c:pt idx="376">
                        <c:v>0</c:v>
                      </c:pt>
                      <c:pt idx="377">
                        <c:v>0</c:v>
                      </c:pt>
                      <c:pt idx="378">
                        <c:v>0</c:v>
                      </c:pt>
                      <c:pt idx="379">
                        <c:v>0</c:v>
                      </c:pt>
                      <c:pt idx="380">
                        <c:v>0</c:v>
                      </c:pt>
                      <c:pt idx="381">
                        <c:v>0</c:v>
                      </c:pt>
                      <c:pt idx="382">
                        <c:v>0</c:v>
                      </c:pt>
                      <c:pt idx="383">
                        <c:v>0</c:v>
                      </c:pt>
                      <c:pt idx="384">
                        <c:v>0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0</c:v>
                      </c:pt>
                      <c:pt idx="392">
                        <c:v>0</c:v>
                      </c:pt>
                      <c:pt idx="393">
                        <c:v>0</c:v>
                      </c:pt>
                      <c:pt idx="394">
                        <c:v>0</c:v>
                      </c:pt>
                      <c:pt idx="395">
                        <c:v>0</c:v>
                      </c:pt>
                      <c:pt idx="396">
                        <c:v>0</c:v>
                      </c:pt>
                      <c:pt idx="397">
                        <c:v>0</c:v>
                      </c:pt>
                      <c:pt idx="398">
                        <c:v>0</c:v>
                      </c:pt>
                      <c:pt idx="399">
                        <c:v>0</c:v>
                      </c:pt>
                      <c:pt idx="400">
                        <c:v>0</c:v>
                      </c:pt>
                      <c:pt idx="401">
                        <c:v>0</c:v>
                      </c:pt>
                      <c:pt idx="402">
                        <c:v>0</c:v>
                      </c:pt>
                      <c:pt idx="403">
                        <c:v>0</c:v>
                      </c:pt>
                      <c:pt idx="404">
                        <c:v>0</c:v>
                      </c:pt>
                      <c:pt idx="405">
                        <c:v>0</c:v>
                      </c:pt>
                      <c:pt idx="406">
                        <c:v>0</c:v>
                      </c:pt>
                      <c:pt idx="407">
                        <c:v>0</c:v>
                      </c:pt>
                      <c:pt idx="408">
                        <c:v>0</c:v>
                      </c:pt>
                      <c:pt idx="409">
                        <c:v>0</c:v>
                      </c:pt>
                      <c:pt idx="410">
                        <c:v>0</c:v>
                      </c:pt>
                      <c:pt idx="411">
                        <c:v>0</c:v>
                      </c:pt>
                      <c:pt idx="412">
                        <c:v>0</c:v>
                      </c:pt>
                      <c:pt idx="413">
                        <c:v>0</c:v>
                      </c:pt>
                      <c:pt idx="414">
                        <c:v>0</c:v>
                      </c:pt>
                      <c:pt idx="415">
                        <c:v>0</c:v>
                      </c:pt>
                      <c:pt idx="416">
                        <c:v>0</c:v>
                      </c:pt>
                      <c:pt idx="417">
                        <c:v>0</c:v>
                      </c:pt>
                      <c:pt idx="418">
                        <c:v>0</c:v>
                      </c:pt>
                      <c:pt idx="419">
                        <c:v>0</c:v>
                      </c:pt>
                      <c:pt idx="420">
                        <c:v>0</c:v>
                      </c:pt>
                      <c:pt idx="421">
                        <c:v>0</c:v>
                      </c:pt>
                      <c:pt idx="422">
                        <c:v>0</c:v>
                      </c:pt>
                      <c:pt idx="423">
                        <c:v>0</c:v>
                      </c:pt>
                      <c:pt idx="424">
                        <c:v>0</c:v>
                      </c:pt>
                      <c:pt idx="425">
                        <c:v>0</c:v>
                      </c:pt>
                      <c:pt idx="426">
                        <c:v>0</c:v>
                      </c:pt>
                      <c:pt idx="427">
                        <c:v>0</c:v>
                      </c:pt>
                      <c:pt idx="428">
                        <c:v>0</c:v>
                      </c:pt>
                      <c:pt idx="429">
                        <c:v>0</c:v>
                      </c:pt>
                      <c:pt idx="430">
                        <c:v>0</c:v>
                      </c:pt>
                      <c:pt idx="431">
                        <c:v>0</c:v>
                      </c:pt>
                      <c:pt idx="432">
                        <c:v>0</c:v>
                      </c:pt>
                      <c:pt idx="433">
                        <c:v>0</c:v>
                      </c:pt>
                      <c:pt idx="434">
                        <c:v>0</c:v>
                      </c:pt>
                      <c:pt idx="435">
                        <c:v>0</c:v>
                      </c:pt>
                      <c:pt idx="436">
                        <c:v>0</c:v>
                      </c:pt>
                      <c:pt idx="437">
                        <c:v>0</c:v>
                      </c:pt>
                      <c:pt idx="438">
                        <c:v>0</c:v>
                      </c:pt>
                      <c:pt idx="439">
                        <c:v>0</c:v>
                      </c:pt>
                      <c:pt idx="440">
                        <c:v>0</c:v>
                      </c:pt>
                      <c:pt idx="441">
                        <c:v>0</c:v>
                      </c:pt>
                      <c:pt idx="442">
                        <c:v>0</c:v>
                      </c:pt>
                      <c:pt idx="443">
                        <c:v>0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700.8605196</c:v>
                      </c:pt>
                      <c:pt idx="462">
                        <c:v>700.8605196</c:v>
                      </c:pt>
                      <c:pt idx="463">
                        <c:v>700.8605196</c:v>
                      </c:pt>
                      <c:pt idx="464">
                        <c:v>700.8605196</c:v>
                      </c:pt>
                      <c:pt idx="465">
                        <c:v>700.8605196</c:v>
                      </c:pt>
                      <c:pt idx="466">
                        <c:v>700.8605196</c:v>
                      </c:pt>
                      <c:pt idx="467">
                        <c:v>700.8605196</c:v>
                      </c:pt>
                      <c:pt idx="468">
                        <c:v>700.8605196</c:v>
                      </c:pt>
                      <c:pt idx="469">
                        <c:v>700.8605196</c:v>
                      </c:pt>
                      <c:pt idx="470">
                        <c:v>700.8605196</c:v>
                      </c:pt>
                      <c:pt idx="471">
                        <c:v>700.8605196</c:v>
                      </c:pt>
                      <c:pt idx="472">
                        <c:v>700.8605196</c:v>
                      </c:pt>
                      <c:pt idx="473">
                        <c:v>700.8605196</c:v>
                      </c:pt>
                      <c:pt idx="474">
                        <c:v>700.8605196</c:v>
                      </c:pt>
                      <c:pt idx="475">
                        <c:v>700.8605196</c:v>
                      </c:pt>
                      <c:pt idx="476">
                        <c:v>700.8605196</c:v>
                      </c:pt>
                      <c:pt idx="477">
                        <c:v>700.8605196</c:v>
                      </c:pt>
                      <c:pt idx="478">
                        <c:v>700.8605196</c:v>
                      </c:pt>
                      <c:pt idx="479">
                        <c:v>700.8605196</c:v>
                      </c:pt>
                      <c:pt idx="480">
                        <c:v>700.8605196</c:v>
                      </c:pt>
                      <c:pt idx="481">
                        <c:v>700.8605196</c:v>
                      </c:pt>
                      <c:pt idx="482">
                        <c:v>700.8605196</c:v>
                      </c:pt>
                      <c:pt idx="483">
                        <c:v>700.8605196</c:v>
                      </c:pt>
                      <c:pt idx="484">
                        <c:v>700.8605196</c:v>
                      </c:pt>
                      <c:pt idx="485">
                        <c:v>700.8605196</c:v>
                      </c:pt>
                      <c:pt idx="486">
                        <c:v>700.8605196</c:v>
                      </c:pt>
                      <c:pt idx="487">
                        <c:v>700.8605196</c:v>
                      </c:pt>
                      <c:pt idx="488">
                        <c:v>700.8605196</c:v>
                      </c:pt>
                      <c:pt idx="489">
                        <c:v>700.8605196</c:v>
                      </c:pt>
                      <c:pt idx="490">
                        <c:v>700.8605196</c:v>
                      </c:pt>
                      <c:pt idx="491">
                        <c:v>700.8605196</c:v>
                      </c:pt>
                      <c:pt idx="492">
                        <c:v>700.8605196</c:v>
                      </c:pt>
                      <c:pt idx="493">
                        <c:v>700.8605196</c:v>
                      </c:pt>
                      <c:pt idx="494">
                        <c:v>700.8605196</c:v>
                      </c:pt>
                      <c:pt idx="495">
                        <c:v>700.8605196</c:v>
                      </c:pt>
                      <c:pt idx="496">
                        <c:v>700.8605196</c:v>
                      </c:pt>
                      <c:pt idx="497">
                        <c:v>700.8605196</c:v>
                      </c:pt>
                      <c:pt idx="498">
                        <c:v>700.8605196</c:v>
                      </c:pt>
                      <c:pt idx="499">
                        <c:v>700.8605196</c:v>
                      </c:pt>
                      <c:pt idx="500">
                        <c:v>700.8605196</c:v>
                      </c:pt>
                      <c:pt idx="501">
                        <c:v>700.8605196</c:v>
                      </c:pt>
                      <c:pt idx="502">
                        <c:v>700.8605196</c:v>
                      </c:pt>
                      <c:pt idx="503">
                        <c:v>700.8605196</c:v>
                      </c:pt>
                      <c:pt idx="504">
                        <c:v>700.8605196</c:v>
                      </c:pt>
                      <c:pt idx="505">
                        <c:v>700.8605196</c:v>
                      </c:pt>
                      <c:pt idx="506">
                        <c:v>700.8605196</c:v>
                      </c:pt>
                      <c:pt idx="507">
                        <c:v>700.8605196</c:v>
                      </c:pt>
                      <c:pt idx="508">
                        <c:v>700.8605196</c:v>
                      </c:pt>
                      <c:pt idx="509">
                        <c:v>700.8605196</c:v>
                      </c:pt>
                      <c:pt idx="510">
                        <c:v>700.8605196</c:v>
                      </c:pt>
                      <c:pt idx="511">
                        <c:v>700.8605196</c:v>
                      </c:pt>
                      <c:pt idx="512">
                        <c:v>700.8605196</c:v>
                      </c:pt>
                      <c:pt idx="513">
                        <c:v>700.8605196</c:v>
                      </c:pt>
                      <c:pt idx="514">
                        <c:v>700.8605196</c:v>
                      </c:pt>
                      <c:pt idx="515">
                        <c:v>700.8605196</c:v>
                      </c:pt>
                      <c:pt idx="516">
                        <c:v>700.8605196</c:v>
                      </c:pt>
                      <c:pt idx="517">
                        <c:v>700.8605196</c:v>
                      </c:pt>
                      <c:pt idx="518">
                        <c:v>700.8605196</c:v>
                      </c:pt>
                      <c:pt idx="519">
                        <c:v>700.8605196</c:v>
                      </c:pt>
                      <c:pt idx="520">
                        <c:v>700.8605196</c:v>
                      </c:pt>
                      <c:pt idx="521">
                        <c:v>700.8605196</c:v>
                      </c:pt>
                      <c:pt idx="522">
                        <c:v>700.8605196</c:v>
                      </c:pt>
                      <c:pt idx="523">
                        <c:v>700.8605196</c:v>
                      </c:pt>
                      <c:pt idx="524">
                        <c:v>700.8605196</c:v>
                      </c:pt>
                      <c:pt idx="525">
                        <c:v>700.8605196</c:v>
                      </c:pt>
                      <c:pt idx="526">
                        <c:v>700.8605196</c:v>
                      </c:pt>
                      <c:pt idx="527">
                        <c:v>700.8605196</c:v>
                      </c:pt>
                      <c:pt idx="528">
                        <c:v>700.8605196</c:v>
                      </c:pt>
                      <c:pt idx="529">
                        <c:v>700.8605196</c:v>
                      </c:pt>
                      <c:pt idx="530">
                        <c:v>700.8605196</c:v>
                      </c:pt>
                      <c:pt idx="531">
                        <c:v>700.8605196</c:v>
                      </c:pt>
                      <c:pt idx="532">
                        <c:v>700.8605196</c:v>
                      </c:pt>
                      <c:pt idx="533">
                        <c:v>700.8605196</c:v>
                      </c:pt>
                      <c:pt idx="534">
                        <c:v>700.8605196</c:v>
                      </c:pt>
                      <c:pt idx="535">
                        <c:v>700.8605196</c:v>
                      </c:pt>
                      <c:pt idx="536">
                        <c:v>0</c:v>
                      </c:pt>
                      <c:pt idx="537">
                        <c:v>0</c:v>
                      </c:pt>
                      <c:pt idx="538">
                        <c:v>0</c:v>
                      </c:pt>
                      <c:pt idx="539">
                        <c:v>0</c:v>
                      </c:pt>
                      <c:pt idx="540">
                        <c:v>0</c:v>
                      </c:pt>
                      <c:pt idx="541">
                        <c:v>0</c:v>
                      </c:pt>
                      <c:pt idx="542">
                        <c:v>0</c:v>
                      </c:pt>
                      <c:pt idx="543">
                        <c:v>0</c:v>
                      </c:pt>
                      <c:pt idx="544">
                        <c:v>0</c:v>
                      </c:pt>
                      <c:pt idx="545">
                        <c:v>0</c:v>
                      </c:pt>
                      <c:pt idx="546">
                        <c:v>0</c:v>
                      </c:pt>
                      <c:pt idx="547">
                        <c:v>0</c:v>
                      </c:pt>
                      <c:pt idx="548">
                        <c:v>0</c:v>
                      </c:pt>
                      <c:pt idx="549">
                        <c:v>0</c:v>
                      </c:pt>
                      <c:pt idx="550">
                        <c:v>0</c:v>
                      </c:pt>
                      <c:pt idx="551">
                        <c:v>0</c:v>
                      </c:pt>
                      <c:pt idx="552">
                        <c:v>0</c:v>
                      </c:pt>
                      <c:pt idx="553">
                        <c:v>0</c:v>
                      </c:pt>
                      <c:pt idx="554">
                        <c:v>0</c:v>
                      </c:pt>
                      <c:pt idx="555">
                        <c:v>0</c:v>
                      </c:pt>
                      <c:pt idx="556">
                        <c:v>0</c:v>
                      </c:pt>
                      <c:pt idx="557">
                        <c:v>0</c:v>
                      </c:pt>
                      <c:pt idx="558">
                        <c:v>0</c:v>
                      </c:pt>
                      <c:pt idx="559">
                        <c:v>700.8605196</c:v>
                      </c:pt>
                      <c:pt idx="560">
                        <c:v>700.8605196</c:v>
                      </c:pt>
                      <c:pt idx="561">
                        <c:v>700.8605196</c:v>
                      </c:pt>
                      <c:pt idx="562">
                        <c:v>700.8605196</c:v>
                      </c:pt>
                      <c:pt idx="563">
                        <c:v>700.8605196</c:v>
                      </c:pt>
                      <c:pt idx="564">
                        <c:v>700.8605196</c:v>
                      </c:pt>
                      <c:pt idx="565">
                        <c:v>700.8605196</c:v>
                      </c:pt>
                      <c:pt idx="566">
                        <c:v>700.8605196</c:v>
                      </c:pt>
                      <c:pt idx="567">
                        <c:v>700.8605196</c:v>
                      </c:pt>
                      <c:pt idx="568">
                        <c:v>700.8605196</c:v>
                      </c:pt>
                      <c:pt idx="569">
                        <c:v>700.8605196</c:v>
                      </c:pt>
                      <c:pt idx="570">
                        <c:v>700.8605196</c:v>
                      </c:pt>
                      <c:pt idx="571">
                        <c:v>700.8605196</c:v>
                      </c:pt>
                      <c:pt idx="572">
                        <c:v>700.8605196</c:v>
                      </c:pt>
                      <c:pt idx="573">
                        <c:v>700.8605196</c:v>
                      </c:pt>
                      <c:pt idx="574">
                        <c:v>700.8605196</c:v>
                      </c:pt>
                      <c:pt idx="575">
                        <c:v>700.8605196</c:v>
                      </c:pt>
                      <c:pt idx="576">
                        <c:v>700.8605196</c:v>
                      </c:pt>
                      <c:pt idx="577">
                        <c:v>700.8605196</c:v>
                      </c:pt>
                      <c:pt idx="578">
                        <c:v>700.8605196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0</c:v>
                      </c:pt>
                      <c:pt idx="601">
                        <c:v>0</c:v>
                      </c:pt>
                      <c:pt idx="602">
                        <c:v>0</c:v>
                      </c:pt>
                      <c:pt idx="603">
                        <c:v>0</c:v>
                      </c:pt>
                      <c:pt idx="604">
                        <c:v>0</c:v>
                      </c:pt>
                      <c:pt idx="605">
                        <c:v>0</c:v>
                      </c:pt>
                      <c:pt idx="606">
                        <c:v>0</c:v>
                      </c:pt>
                      <c:pt idx="607">
                        <c:v>0</c:v>
                      </c:pt>
                      <c:pt idx="608">
                        <c:v>0</c:v>
                      </c:pt>
                      <c:pt idx="609">
                        <c:v>0</c:v>
                      </c:pt>
                      <c:pt idx="610">
                        <c:v>0</c:v>
                      </c:pt>
                      <c:pt idx="611">
                        <c:v>0</c:v>
                      </c:pt>
                      <c:pt idx="612">
                        <c:v>0</c:v>
                      </c:pt>
                      <c:pt idx="613">
                        <c:v>0</c:v>
                      </c:pt>
                      <c:pt idx="614">
                        <c:v>0</c:v>
                      </c:pt>
                      <c:pt idx="615">
                        <c:v>0</c:v>
                      </c:pt>
                      <c:pt idx="616">
                        <c:v>0</c:v>
                      </c:pt>
                      <c:pt idx="617">
                        <c:v>0</c:v>
                      </c:pt>
                      <c:pt idx="618">
                        <c:v>0</c:v>
                      </c:pt>
                      <c:pt idx="619">
                        <c:v>0</c:v>
                      </c:pt>
                      <c:pt idx="620">
                        <c:v>0</c:v>
                      </c:pt>
                      <c:pt idx="621">
                        <c:v>0</c:v>
                      </c:pt>
                      <c:pt idx="622">
                        <c:v>0</c:v>
                      </c:pt>
                      <c:pt idx="623">
                        <c:v>0</c:v>
                      </c:pt>
                      <c:pt idx="624">
                        <c:v>0</c:v>
                      </c:pt>
                      <c:pt idx="625">
                        <c:v>0</c:v>
                      </c:pt>
                      <c:pt idx="626">
                        <c:v>0</c:v>
                      </c:pt>
                      <c:pt idx="627">
                        <c:v>0</c:v>
                      </c:pt>
                      <c:pt idx="628">
                        <c:v>0</c:v>
                      </c:pt>
                      <c:pt idx="629">
                        <c:v>0</c:v>
                      </c:pt>
                      <c:pt idx="630">
                        <c:v>0</c:v>
                      </c:pt>
                      <c:pt idx="631">
                        <c:v>0</c:v>
                      </c:pt>
                      <c:pt idx="632">
                        <c:v>0</c:v>
                      </c:pt>
                      <c:pt idx="633">
                        <c:v>0</c:v>
                      </c:pt>
                      <c:pt idx="634">
                        <c:v>0</c:v>
                      </c:pt>
                      <c:pt idx="635">
                        <c:v>0</c:v>
                      </c:pt>
                      <c:pt idx="636">
                        <c:v>0</c:v>
                      </c:pt>
                      <c:pt idx="637">
                        <c:v>0</c:v>
                      </c:pt>
                      <c:pt idx="638">
                        <c:v>0</c:v>
                      </c:pt>
                      <c:pt idx="639">
                        <c:v>0</c:v>
                      </c:pt>
                      <c:pt idx="640">
                        <c:v>0</c:v>
                      </c:pt>
                      <c:pt idx="641">
                        <c:v>0</c:v>
                      </c:pt>
                      <c:pt idx="642">
                        <c:v>0</c:v>
                      </c:pt>
                      <c:pt idx="643">
                        <c:v>0</c:v>
                      </c:pt>
                      <c:pt idx="644">
                        <c:v>0</c:v>
                      </c:pt>
                      <c:pt idx="645">
                        <c:v>0</c:v>
                      </c:pt>
                      <c:pt idx="646">
                        <c:v>0</c:v>
                      </c:pt>
                      <c:pt idx="647">
                        <c:v>0</c:v>
                      </c:pt>
                      <c:pt idx="648">
                        <c:v>0</c:v>
                      </c:pt>
                      <c:pt idx="649">
                        <c:v>0</c:v>
                      </c:pt>
                      <c:pt idx="650">
                        <c:v>0</c:v>
                      </c:pt>
                      <c:pt idx="651">
                        <c:v>0</c:v>
                      </c:pt>
                      <c:pt idx="652">
                        <c:v>0</c:v>
                      </c:pt>
                      <c:pt idx="653">
                        <c:v>0</c:v>
                      </c:pt>
                      <c:pt idx="654">
                        <c:v>0</c:v>
                      </c:pt>
                      <c:pt idx="655">
                        <c:v>0</c:v>
                      </c:pt>
                      <c:pt idx="656">
                        <c:v>0</c:v>
                      </c:pt>
                      <c:pt idx="657">
                        <c:v>0</c:v>
                      </c:pt>
                      <c:pt idx="658">
                        <c:v>0</c:v>
                      </c:pt>
                      <c:pt idx="659">
                        <c:v>0</c:v>
                      </c:pt>
                      <c:pt idx="660">
                        <c:v>0</c:v>
                      </c:pt>
                      <c:pt idx="661">
                        <c:v>0</c:v>
                      </c:pt>
                      <c:pt idx="662">
                        <c:v>0</c:v>
                      </c:pt>
                      <c:pt idx="663">
                        <c:v>0</c:v>
                      </c:pt>
                      <c:pt idx="664">
                        <c:v>0</c:v>
                      </c:pt>
                      <c:pt idx="665">
                        <c:v>0</c:v>
                      </c:pt>
                      <c:pt idx="666">
                        <c:v>0</c:v>
                      </c:pt>
                      <c:pt idx="667">
                        <c:v>0</c:v>
                      </c:pt>
                      <c:pt idx="668">
                        <c:v>0</c:v>
                      </c:pt>
                      <c:pt idx="669">
                        <c:v>0</c:v>
                      </c:pt>
                      <c:pt idx="670">
                        <c:v>0</c:v>
                      </c:pt>
                      <c:pt idx="671">
                        <c:v>0</c:v>
                      </c:pt>
                      <c:pt idx="672">
                        <c:v>0</c:v>
                      </c:pt>
                      <c:pt idx="673">
                        <c:v>0</c:v>
                      </c:pt>
                      <c:pt idx="674">
                        <c:v>0</c:v>
                      </c:pt>
                      <c:pt idx="675">
                        <c:v>0</c:v>
                      </c:pt>
                      <c:pt idx="676">
                        <c:v>0</c:v>
                      </c:pt>
                      <c:pt idx="677">
                        <c:v>0</c:v>
                      </c:pt>
                      <c:pt idx="678">
                        <c:v>0</c:v>
                      </c:pt>
                      <c:pt idx="679">
                        <c:v>0</c:v>
                      </c:pt>
                      <c:pt idx="680">
                        <c:v>0</c:v>
                      </c:pt>
                      <c:pt idx="681">
                        <c:v>0</c:v>
                      </c:pt>
                      <c:pt idx="682">
                        <c:v>700.8605196</c:v>
                      </c:pt>
                      <c:pt idx="683">
                        <c:v>700.8605196</c:v>
                      </c:pt>
                      <c:pt idx="684">
                        <c:v>700.8605196</c:v>
                      </c:pt>
                      <c:pt idx="685">
                        <c:v>700.8605196</c:v>
                      </c:pt>
                      <c:pt idx="686">
                        <c:v>700.8605196</c:v>
                      </c:pt>
                      <c:pt idx="687">
                        <c:v>0</c:v>
                      </c:pt>
                      <c:pt idx="688">
                        <c:v>0</c:v>
                      </c:pt>
                      <c:pt idx="689">
                        <c:v>0</c:v>
                      </c:pt>
                      <c:pt idx="690">
                        <c:v>0</c:v>
                      </c:pt>
                      <c:pt idx="691">
                        <c:v>0</c:v>
                      </c:pt>
                      <c:pt idx="692">
                        <c:v>0</c:v>
                      </c:pt>
                      <c:pt idx="693">
                        <c:v>0</c:v>
                      </c:pt>
                      <c:pt idx="694">
                        <c:v>0</c:v>
                      </c:pt>
                      <c:pt idx="695">
                        <c:v>0</c:v>
                      </c:pt>
                      <c:pt idx="696">
                        <c:v>0</c:v>
                      </c:pt>
                      <c:pt idx="697">
                        <c:v>0</c:v>
                      </c:pt>
                      <c:pt idx="698">
                        <c:v>0</c:v>
                      </c:pt>
                      <c:pt idx="699">
                        <c:v>0</c:v>
                      </c:pt>
                      <c:pt idx="700">
                        <c:v>0</c:v>
                      </c:pt>
                      <c:pt idx="701">
                        <c:v>0</c:v>
                      </c:pt>
                      <c:pt idx="702">
                        <c:v>0</c:v>
                      </c:pt>
                      <c:pt idx="703">
                        <c:v>0</c:v>
                      </c:pt>
                      <c:pt idx="704">
                        <c:v>0</c:v>
                      </c:pt>
                      <c:pt idx="705">
                        <c:v>0</c:v>
                      </c:pt>
                      <c:pt idx="706">
                        <c:v>0</c:v>
                      </c:pt>
                      <c:pt idx="707">
                        <c:v>0</c:v>
                      </c:pt>
                      <c:pt idx="708">
                        <c:v>0</c:v>
                      </c:pt>
                      <c:pt idx="709">
                        <c:v>0</c:v>
                      </c:pt>
                      <c:pt idx="710">
                        <c:v>0</c:v>
                      </c:pt>
                      <c:pt idx="711">
                        <c:v>0</c:v>
                      </c:pt>
                      <c:pt idx="712">
                        <c:v>0</c:v>
                      </c:pt>
                      <c:pt idx="713">
                        <c:v>0</c:v>
                      </c:pt>
                      <c:pt idx="714">
                        <c:v>0</c:v>
                      </c:pt>
                      <c:pt idx="715">
                        <c:v>0</c:v>
                      </c:pt>
                      <c:pt idx="716">
                        <c:v>0</c:v>
                      </c:pt>
                      <c:pt idx="717">
                        <c:v>0</c:v>
                      </c:pt>
                      <c:pt idx="718">
                        <c:v>0</c:v>
                      </c:pt>
                      <c:pt idx="719">
                        <c:v>0</c:v>
                      </c:pt>
                      <c:pt idx="720">
                        <c:v>0</c:v>
                      </c:pt>
                      <c:pt idx="721">
                        <c:v>0</c:v>
                      </c:pt>
                      <c:pt idx="722">
                        <c:v>0</c:v>
                      </c:pt>
                      <c:pt idx="723">
                        <c:v>0</c:v>
                      </c:pt>
                      <c:pt idx="724">
                        <c:v>0</c:v>
                      </c:pt>
                      <c:pt idx="725">
                        <c:v>0</c:v>
                      </c:pt>
                      <c:pt idx="726">
                        <c:v>0</c:v>
                      </c:pt>
                      <c:pt idx="727">
                        <c:v>0</c:v>
                      </c:pt>
                      <c:pt idx="728">
                        <c:v>0</c:v>
                      </c:pt>
                      <c:pt idx="729">
                        <c:v>0</c:v>
                      </c:pt>
                      <c:pt idx="730">
                        <c:v>0</c:v>
                      </c:pt>
                      <c:pt idx="731">
                        <c:v>0</c:v>
                      </c:pt>
                      <c:pt idx="732">
                        <c:v>0</c:v>
                      </c:pt>
                      <c:pt idx="733">
                        <c:v>0</c:v>
                      </c:pt>
                      <c:pt idx="734">
                        <c:v>0</c:v>
                      </c:pt>
                      <c:pt idx="735">
                        <c:v>0</c:v>
                      </c:pt>
                      <c:pt idx="736">
                        <c:v>0</c:v>
                      </c:pt>
                      <c:pt idx="737">
                        <c:v>0</c:v>
                      </c:pt>
                      <c:pt idx="738">
                        <c:v>0</c:v>
                      </c:pt>
                      <c:pt idx="739">
                        <c:v>0</c:v>
                      </c:pt>
                      <c:pt idx="740">
                        <c:v>0</c:v>
                      </c:pt>
                      <c:pt idx="741">
                        <c:v>0</c:v>
                      </c:pt>
                      <c:pt idx="742">
                        <c:v>0</c:v>
                      </c:pt>
                      <c:pt idx="743">
                        <c:v>0</c:v>
                      </c:pt>
                      <c:pt idx="744">
                        <c:v>0</c:v>
                      </c:pt>
                      <c:pt idx="745">
                        <c:v>0</c:v>
                      </c:pt>
                      <c:pt idx="746">
                        <c:v>0</c:v>
                      </c:pt>
                      <c:pt idx="747">
                        <c:v>0</c:v>
                      </c:pt>
                      <c:pt idx="748">
                        <c:v>0</c:v>
                      </c:pt>
                      <c:pt idx="749">
                        <c:v>0</c:v>
                      </c:pt>
                      <c:pt idx="750">
                        <c:v>0</c:v>
                      </c:pt>
                      <c:pt idx="751">
                        <c:v>0</c:v>
                      </c:pt>
                      <c:pt idx="752">
                        <c:v>0</c:v>
                      </c:pt>
                      <c:pt idx="753">
                        <c:v>0</c:v>
                      </c:pt>
                      <c:pt idx="754">
                        <c:v>0</c:v>
                      </c:pt>
                      <c:pt idx="755">
                        <c:v>0</c:v>
                      </c:pt>
                      <c:pt idx="756">
                        <c:v>0</c:v>
                      </c:pt>
                      <c:pt idx="757">
                        <c:v>0</c:v>
                      </c:pt>
                      <c:pt idx="758">
                        <c:v>0</c:v>
                      </c:pt>
                      <c:pt idx="759">
                        <c:v>0</c:v>
                      </c:pt>
                      <c:pt idx="760">
                        <c:v>0</c:v>
                      </c:pt>
                      <c:pt idx="761">
                        <c:v>0</c:v>
                      </c:pt>
                      <c:pt idx="762">
                        <c:v>0</c:v>
                      </c:pt>
                      <c:pt idx="763">
                        <c:v>0</c:v>
                      </c:pt>
                      <c:pt idx="764">
                        <c:v>0</c:v>
                      </c:pt>
                      <c:pt idx="765">
                        <c:v>0</c:v>
                      </c:pt>
                      <c:pt idx="766">
                        <c:v>0</c:v>
                      </c:pt>
                      <c:pt idx="767">
                        <c:v>0</c:v>
                      </c:pt>
                      <c:pt idx="768">
                        <c:v>0</c:v>
                      </c:pt>
                      <c:pt idx="769">
                        <c:v>0</c:v>
                      </c:pt>
                      <c:pt idx="770">
                        <c:v>0</c:v>
                      </c:pt>
                      <c:pt idx="771">
                        <c:v>0</c:v>
                      </c:pt>
                      <c:pt idx="772">
                        <c:v>0</c:v>
                      </c:pt>
                      <c:pt idx="773">
                        <c:v>0</c:v>
                      </c:pt>
                      <c:pt idx="774">
                        <c:v>0</c:v>
                      </c:pt>
                      <c:pt idx="775">
                        <c:v>0</c:v>
                      </c:pt>
                      <c:pt idx="776">
                        <c:v>0</c:v>
                      </c:pt>
                      <c:pt idx="777">
                        <c:v>0</c:v>
                      </c:pt>
                      <c:pt idx="778">
                        <c:v>0</c:v>
                      </c:pt>
                      <c:pt idx="779">
                        <c:v>0</c:v>
                      </c:pt>
                      <c:pt idx="780">
                        <c:v>0</c:v>
                      </c:pt>
                      <c:pt idx="781">
                        <c:v>0</c:v>
                      </c:pt>
                      <c:pt idx="782">
                        <c:v>0</c:v>
                      </c:pt>
                      <c:pt idx="783">
                        <c:v>0</c:v>
                      </c:pt>
                      <c:pt idx="784">
                        <c:v>0</c:v>
                      </c:pt>
                      <c:pt idx="785">
                        <c:v>0</c:v>
                      </c:pt>
                      <c:pt idx="786">
                        <c:v>0</c:v>
                      </c:pt>
                      <c:pt idx="787">
                        <c:v>0</c:v>
                      </c:pt>
                      <c:pt idx="788">
                        <c:v>0</c:v>
                      </c:pt>
                      <c:pt idx="789">
                        <c:v>0</c:v>
                      </c:pt>
                      <c:pt idx="790">
                        <c:v>0</c:v>
                      </c:pt>
                      <c:pt idx="791">
                        <c:v>0</c:v>
                      </c:pt>
                      <c:pt idx="792">
                        <c:v>0</c:v>
                      </c:pt>
                      <c:pt idx="793">
                        <c:v>0</c:v>
                      </c:pt>
                      <c:pt idx="794">
                        <c:v>0</c:v>
                      </c:pt>
                      <c:pt idx="795">
                        <c:v>0</c:v>
                      </c:pt>
                      <c:pt idx="796">
                        <c:v>0</c:v>
                      </c:pt>
                      <c:pt idx="797">
                        <c:v>0</c:v>
                      </c:pt>
                      <c:pt idx="798">
                        <c:v>0</c:v>
                      </c:pt>
                      <c:pt idx="799">
                        <c:v>0</c:v>
                      </c:pt>
                      <c:pt idx="800">
                        <c:v>0</c:v>
                      </c:pt>
                      <c:pt idx="801">
                        <c:v>0</c:v>
                      </c:pt>
                      <c:pt idx="802">
                        <c:v>0</c:v>
                      </c:pt>
                      <c:pt idx="803">
                        <c:v>0</c:v>
                      </c:pt>
                      <c:pt idx="804">
                        <c:v>0</c:v>
                      </c:pt>
                      <c:pt idx="805">
                        <c:v>0</c:v>
                      </c:pt>
                      <c:pt idx="806">
                        <c:v>0</c:v>
                      </c:pt>
                      <c:pt idx="807">
                        <c:v>0</c:v>
                      </c:pt>
                      <c:pt idx="808">
                        <c:v>0</c:v>
                      </c:pt>
                      <c:pt idx="809">
                        <c:v>0</c:v>
                      </c:pt>
                      <c:pt idx="810">
                        <c:v>0</c:v>
                      </c:pt>
                      <c:pt idx="811">
                        <c:v>0</c:v>
                      </c:pt>
                      <c:pt idx="812">
                        <c:v>0</c:v>
                      </c:pt>
                      <c:pt idx="813">
                        <c:v>0</c:v>
                      </c:pt>
                      <c:pt idx="814">
                        <c:v>0</c:v>
                      </c:pt>
                      <c:pt idx="815">
                        <c:v>0</c:v>
                      </c:pt>
                      <c:pt idx="816">
                        <c:v>0</c:v>
                      </c:pt>
                      <c:pt idx="817">
                        <c:v>0</c:v>
                      </c:pt>
                      <c:pt idx="818">
                        <c:v>0</c:v>
                      </c:pt>
                      <c:pt idx="819">
                        <c:v>0</c:v>
                      </c:pt>
                      <c:pt idx="820">
                        <c:v>0</c:v>
                      </c:pt>
                      <c:pt idx="821">
                        <c:v>0</c:v>
                      </c:pt>
                      <c:pt idx="822">
                        <c:v>0</c:v>
                      </c:pt>
                      <c:pt idx="823">
                        <c:v>0</c:v>
                      </c:pt>
                      <c:pt idx="824">
                        <c:v>0</c:v>
                      </c:pt>
                      <c:pt idx="825">
                        <c:v>0</c:v>
                      </c:pt>
                      <c:pt idx="826">
                        <c:v>0</c:v>
                      </c:pt>
                      <c:pt idx="827">
                        <c:v>0</c:v>
                      </c:pt>
                      <c:pt idx="828">
                        <c:v>0</c:v>
                      </c:pt>
                      <c:pt idx="829">
                        <c:v>0</c:v>
                      </c:pt>
                      <c:pt idx="830">
                        <c:v>0</c:v>
                      </c:pt>
                      <c:pt idx="831">
                        <c:v>0</c:v>
                      </c:pt>
                      <c:pt idx="832">
                        <c:v>0</c:v>
                      </c:pt>
                      <c:pt idx="833">
                        <c:v>0</c:v>
                      </c:pt>
                      <c:pt idx="834">
                        <c:v>0</c:v>
                      </c:pt>
                      <c:pt idx="835">
                        <c:v>0</c:v>
                      </c:pt>
                      <c:pt idx="836">
                        <c:v>0</c:v>
                      </c:pt>
                      <c:pt idx="837">
                        <c:v>0</c:v>
                      </c:pt>
                      <c:pt idx="838">
                        <c:v>0</c:v>
                      </c:pt>
                      <c:pt idx="839">
                        <c:v>0</c:v>
                      </c:pt>
                      <c:pt idx="840">
                        <c:v>0</c:v>
                      </c:pt>
                      <c:pt idx="841">
                        <c:v>0</c:v>
                      </c:pt>
                      <c:pt idx="842">
                        <c:v>0</c:v>
                      </c:pt>
                      <c:pt idx="843">
                        <c:v>0</c:v>
                      </c:pt>
                      <c:pt idx="844">
                        <c:v>0</c:v>
                      </c:pt>
                      <c:pt idx="845">
                        <c:v>0</c:v>
                      </c:pt>
                      <c:pt idx="846">
                        <c:v>0</c:v>
                      </c:pt>
                      <c:pt idx="847">
                        <c:v>0</c:v>
                      </c:pt>
                      <c:pt idx="848">
                        <c:v>0</c:v>
                      </c:pt>
                      <c:pt idx="849">
                        <c:v>0</c:v>
                      </c:pt>
                      <c:pt idx="850">
                        <c:v>0</c:v>
                      </c:pt>
                      <c:pt idx="851">
                        <c:v>0</c:v>
                      </c:pt>
                      <c:pt idx="852">
                        <c:v>0</c:v>
                      </c:pt>
                      <c:pt idx="853">
                        <c:v>0</c:v>
                      </c:pt>
                      <c:pt idx="854">
                        <c:v>0</c:v>
                      </c:pt>
                      <c:pt idx="855">
                        <c:v>0</c:v>
                      </c:pt>
                      <c:pt idx="856">
                        <c:v>0</c:v>
                      </c:pt>
                      <c:pt idx="857">
                        <c:v>0</c:v>
                      </c:pt>
                      <c:pt idx="858">
                        <c:v>0</c:v>
                      </c:pt>
                      <c:pt idx="859">
                        <c:v>0</c:v>
                      </c:pt>
                      <c:pt idx="860">
                        <c:v>0</c:v>
                      </c:pt>
                      <c:pt idx="861">
                        <c:v>0</c:v>
                      </c:pt>
                      <c:pt idx="862">
                        <c:v>0</c:v>
                      </c:pt>
                      <c:pt idx="863">
                        <c:v>0</c:v>
                      </c:pt>
                      <c:pt idx="864">
                        <c:v>0</c:v>
                      </c:pt>
                      <c:pt idx="865">
                        <c:v>0</c:v>
                      </c:pt>
                      <c:pt idx="866">
                        <c:v>0</c:v>
                      </c:pt>
                      <c:pt idx="867">
                        <c:v>0</c:v>
                      </c:pt>
                      <c:pt idx="868">
                        <c:v>0</c:v>
                      </c:pt>
                      <c:pt idx="869">
                        <c:v>0</c:v>
                      </c:pt>
                      <c:pt idx="870">
                        <c:v>0</c:v>
                      </c:pt>
                      <c:pt idx="871">
                        <c:v>0</c:v>
                      </c:pt>
                      <c:pt idx="872">
                        <c:v>0</c:v>
                      </c:pt>
                      <c:pt idx="873">
                        <c:v>0</c:v>
                      </c:pt>
                      <c:pt idx="874">
                        <c:v>0</c:v>
                      </c:pt>
                      <c:pt idx="875">
                        <c:v>0</c:v>
                      </c:pt>
                      <c:pt idx="876">
                        <c:v>0</c:v>
                      </c:pt>
                      <c:pt idx="877">
                        <c:v>0</c:v>
                      </c:pt>
                      <c:pt idx="878">
                        <c:v>0</c:v>
                      </c:pt>
                      <c:pt idx="879">
                        <c:v>0</c:v>
                      </c:pt>
                      <c:pt idx="880">
                        <c:v>0</c:v>
                      </c:pt>
                      <c:pt idx="881">
                        <c:v>0</c:v>
                      </c:pt>
                      <c:pt idx="882">
                        <c:v>0</c:v>
                      </c:pt>
                      <c:pt idx="883">
                        <c:v>0</c:v>
                      </c:pt>
                      <c:pt idx="884">
                        <c:v>0</c:v>
                      </c:pt>
                      <c:pt idx="885">
                        <c:v>0</c:v>
                      </c:pt>
                      <c:pt idx="886">
                        <c:v>0</c:v>
                      </c:pt>
                      <c:pt idx="887">
                        <c:v>0</c:v>
                      </c:pt>
                      <c:pt idx="888">
                        <c:v>0</c:v>
                      </c:pt>
                      <c:pt idx="889">
                        <c:v>0</c:v>
                      </c:pt>
                      <c:pt idx="890">
                        <c:v>0</c:v>
                      </c:pt>
                      <c:pt idx="891">
                        <c:v>0</c:v>
                      </c:pt>
                      <c:pt idx="892">
                        <c:v>0</c:v>
                      </c:pt>
                      <c:pt idx="893">
                        <c:v>0</c:v>
                      </c:pt>
                      <c:pt idx="894">
                        <c:v>0</c:v>
                      </c:pt>
                      <c:pt idx="895">
                        <c:v>0</c:v>
                      </c:pt>
                      <c:pt idx="896">
                        <c:v>0</c:v>
                      </c:pt>
                      <c:pt idx="897">
                        <c:v>0</c:v>
                      </c:pt>
                      <c:pt idx="898">
                        <c:v>0</c:v>
                      </c:pt>
                      <c:pt idx="899">
                        <c:v>0</c:v>
                      </c:pt>
                      <c:pt idx="900">
                        <c:v>0</c:v>
                      </c:pt>
                      <c:pt idx="901">
                        <c:v>0</c:v>
                      </c:pt>
                      <c:pt idx="902">
                        <c:v>0</c:v>
                      </c:pt>
                      <c:pt idx="903">
                        <c:v>0</c:v>
                      </c:pt>
                      <c:pt idx="904">
                        <c:v>-700.8605196</c:v>
                      </c:pt>
                      <c:pt idx="905">
                        <c:v>-700.8605196</c:v>
                      </c:pt>
                      <c:pt idx="906">
                        <c:v>-700.8605196</c:v>
                      </c:pt>
                      <c:pt idx="907">
                        <c:v>-700.8605196</c:v>
                      </c:pt>
                      <c:pt idx="908">
                        <c:v>-700.8605196</c:v>
                      </c:pt>
                      <c:pt idx="909">
                        <c:v>-700.8605196</c:v>
                      </c:pt>
                      <c:pt idx="910">
                        <c:v>-700.8605196</c:v>
                      </c:pt>
                      <c:pt idx="911">
                        <c:v>-700.8605196</c:v>
                      </c:pt>
                      <c:pt idx="912">
                        <c:v>-700.8605196</c:v>
                      </c:pt>
                      <c:pt idx="913">
                        <c:v>-700.8605196</c:v>
                      </c:pt>
                      <c:pt idx="914">
                        <c:v>-700.8605196</c:v>
                      </c:pt>
                      <c:pt idx="915">
                        <c:v>-700.8605196</c:v>
                      </c:pt>
                      <c:pt idx="916">
                        <c:v>-700.8605196</c:v>
                      </c:pt>
                      <c:pt idx="917">
                        <c:v>-700.8605196</c:v>
                      </c:pt>
                      <c:pt idx="918">
                        <c:v>-700.8605196</c:v>
                      </c:pt>
                      <c:pt idx="919">
                        <c:v>-700.8605196</c:v>
                      </c:pt>
                      <c:pt idx="920">
                        <c:v>-700.8605196</c:v>
                      </c:pt>
                      <c:pt idx="921">
                        <c:v>-700.8605196</c:v>
                      </c:pt>
                      <c:pt idx="922">
                        <c:v>-700.8605196</c:v>
                      </c:pt>
                      <c:pt idx="923">
                        <c:v>-700.8605196</c:v>
                      </c:pt>
                      <c:pt idx="924">
                        <c:v>-700.8605196</c:v>
                      </c:pt>
                      <c:pt idx="925">
                        <c:v>-700.8605196</c:v>
                      </c:pt>
                      <c:pt idx="926">
                        <c:v>-700.8605196</c:v>
                      </c:pt>
                      <c:pt idx="927">
                        <c:v>-700.8605196</c:v>
                      </c:pt>
                      <c:pt idx="928">
                        <c:v>-700.8605196</c:v>
                      </c:pt>
                      <c:pt idx="929">
                        <c:v>-700.8605196</c:v>
                      </c:pt>
                      <c:pt idx="930">
                        <c:v>-700.8605196</c:v>
                      </c:pt>
                      <c:pt idx="931">
                        <c:v>-700.8605196</c:v>
                      </c:pt>
                      <c:pt idx="932">
                        <c:v>-700.8605196</c:v>
                      </c:pt>
                      <c:pt idx="933">
                        <c:v>-700.8605196</c:v>
                      </c:pt>
                      <c:pt idx="934">
                        <c:v>-985.7147577</c:v>
                      </c:pt>
                      <c:pt idx="935">
                        <c:v>0</c:v>
                      </c:pt>
                      <c:pt idx="936">
                        <c:v>0</c:v>
                      </c:pt>
                      <c:pt idx="937">
                        <c:v>0</c:v>
                      </c:pt>
                      <c:pt idx="938">
                        <c:v>0</c:v>
                      </c:pt>
                      <c:pt idx="939">
                        <c:v>0</c:v>
                      </c:pt>
                      <c:pt idx="940">
                        <c:v>0</c:v>
                      </c:pt>
                      <c:pt idx="941">
                        <c:v>0</c:v>
                      </c:pt>
                      <c:pt idx="942">
                        <c:v>0</c:v>
                      </c:pt>
                      <c:pt idx="943">
                        <c:v>0</c:v>
                      </c:pt>
                      <c:pt idx="944">
                        <c:v>0</c:v>
                      </c:pt>
                      <c:pt idx="945">
                        <c:v>0</c:v>
                      </c:pt>
                      <c:pt idx="946">
                        <c:v>0</c:v>
                      </c:pt>
                      <c:pt idx="947">
                        <c:v>0</c:v>
                      </c:pt>
                      <c:pt idx="948">
                        <c:v>0</c:v>
                      </c:pt>
                      <c:pt idx="949">
                        <c:v>0</c:v>
                      </c:pt>
                      <c:pt idx="950">
                        <c:v>0</c:v>
                      </c:pt>
                      <c:pt idx="951">
                        <c:v>0</c:v>
                      </c:pt>
                      <c:pt idx="952">
                        <c:v>0</c:v>
                      </c:pt>
                      <c:pt idx="953">
                        <c:v>0</c:v>
                      </c:pt>
                      <c:pt idx="954">
                        <c:v>0</c:v>
                      </c:pt>
                      <c:pt idx="955">
                        <c:v>0</c:v>
                      </c:pt>
                      <c:pt idx="956">
                        <c:v>0</c:v>
                      </c:pt>
                      <c:pt idx="957">
                        <c:v>0</c:v>
                      </c:pt>
                      <c:pt idx="958">
                        <c:v>0</c:v>
                      </c:pt>
                      <c:pt idx="959">
                        <c:v>0</c:v>
                      </c:pt>
                      <c:pt idx="960">
                        <c:v>0</c:v>
                      </c:pt>
                      <c:pt idx="961">
                        <c:v>0</c:v>
                      </c:pt>
                      <c:pt idx="962">
                        <c:v>0</c:v>
                      </c:pt>
                      <c:pt idx="963">
                        <c:v>0</c:v>
                      </c:pt>
                      <c:pt idx="964">
                        <c:v>0</c:v>
                      </c:pt>
                      <c:pt idx="965">
                        <c:v>0</c:v>
                      </c:pt>
                      <c:pt idx="966">
                        <c:v>0</c:v>
                      </c:pt>
                      <c:pt idx="967">
                        <c:v>0</c:v>
                      </c:pt>
                      <c:pt idx="968">
                        <c:v>0</c:v>
                      </c:pt>
                      <c:pt idx="969">
                        <c:v>0</c:v>
                      </c:pt>
                      <c:pt idx="970">
                        <c:v>0</c:v>
                      </c:pt>
                      <c:pt idx="971">
                        <c:v>0</c:v>
                      </c:pt>
                      <c:pt idx="972">
                        <c:v>0</c:v>
                      </c:pt>
                      <c:pt idx="973">
                        <c:v>0</c:v>
                      </c:pt>
                      <c:pt idx="974">
                        <c:v>0</c:v>
                      </c:pt>
                      <c:pt idx="975">
                        <c:v>0</c:v>
                      </c:pt>
                      <c:pt idx="976">
                        <c:v>0</c:v>
                      </c:pt>
                      <c:pt idx="977">
                        <c:v>0</c:v>
                      </c:pt>
                      <c:pt idx="978">
                        <c:v>0</c:v>
                      </c:pt>
                      <c:pt idx="979">
                        <c:v>0</c:v>
                      </c:pt>
                      <c:pt idx="980">
                        <c:v>0</c:v>
                      </c:pt>
                      <c:pt idx="981">
                        <c:v>0</c:v>
                      </c:pt>
                      <c:pt idx="982">
                        <c:v>0</c:v>
                      </c:pt>
                      <c:pt idx="983">
                        <c:v>0</c:v>
                      </c:pt>
                      <c:pt idx="984">
                        <c:v>0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0</c:v>
                      </c:pt>
                      <c:pt idx="1027">
                        <c:v>0</c:v>
                      </c:pt>
                      <c:pt idx="1028">
                        <c:v>0</c:v>
                      </c:pt>
                      <c:pt idx="1029">
                        <c:v>0</c:v>
                      </c:pt>
                      <c:pt idx="1030">
                        <c:v>0</c:v>
                      </c:pt>
                      <c:pt idx="1031">
                        <c:v>0</c:v>
                      </c:pt>
                      <c:pt idx="1032">
                        <c:v>0</c:v>
                      </c:pt>
                      <c:pt idx="1033">
                        <c:v>0</c:v>
                      </c:pt>
                      <c:pt idx="1034">
                        <c:v>0</c:v>
                      </c:pt>
                      <c:pt idx="1035">
                        <c:v>0</c:v>
                      </c:pt>
                      <c:pt idx="1036">
                        <c:v>0</c:v>
                      </c:pt>
                      <c:pt idx="1037">
                        <c:v>0</c:v>
                      </c:pt>
                      <c:pt idx="1038">
                        <c:v>0</c:v>
                      </c:pt>
                      <c:pt idx="1039">
                        <c:v>0</c:v>
                      </c:pt>
                      <c:pt idx="1040">
                        <c:v>0</c:v>
                      </c:pt>
                      <c:pt idx="1041">
                        <c:v>0</c:v>
                      </c:pt>
                      <c:pt idx="1042">
                        <c:v>0</c:v>
                      </c:pt>
                      <c:pt idx="1043">
                        <c:v>0</c:v>
                      </c:pt>
                      <c:pt idx="1044">
                        <c:v>0</c:v>
                      </c:pt>
                      <c:pt idx="1045">
                        <c:v>0</c:v>
                      </c:pt>
                      <c:pt idx="1046">
                        <c:v>-700.8605196</c:v>
                      </c:pt>
                      <c:pt idx="1047">
                        <c:v>-700.8605196</c:v>
                      </c:pt>
                      <c:pt idx="1048">
                        <c:v>-700.8605196</c:v>
                      </c:pt>
                      <c:pt idx="1049">
                        <c:v>-700.8605196</c:v>
                      </c:pt>
                      <c:pt idx="1050">
                        <c:v>-700.8605196</c:v>
                      </c:pt>
                      <c:pt idx="1051">
                        <c:v>-700.8605196</c:v>
                      </c:pt>
                      <c:pt idx="1052">
                        <c:v>-700.8605196</c:v>
                      </c:pt>
                      <c:pt idx="1053">
                        <c:v>-700.8605196</c:v>
                      </c:pt>
                      <c:pt idx="1054">
                        <c:v>-700.8605196</c:v>
                      </c:pt>
                      <c:pt idx="1055">
                        <c:v>-700.8605196</c:v>
                      </c:pt>
                      <c:pt idx="1056">
                        <c:v>-700.8605196</c:v>
                      </c:pt>
                      <c:pt idx="1057">
                        <c:v>-700.8605196</c:v>
                      </c:pt>
                      <c:pt idx="1058">
                        <c:v>-700.8605196</c:v>
                      </c:pt>
                      <c:pt idx="1059">
                        <c:v>-700.8605196</c:v>
                      </c:pt>
                      <c:pt idx="1060">
                        <c:v>-700.8605196</c:v>
                      </c:pt>
                      <c:pt idx="1061">
                        <c:v>-700.8605196</c:v>
                      </c:pt>
                      <c:pt idx="1062">
                        <c:v>-700.8605196</c:v>
                      </c:pt>
                      <c:pt idx="1063">
                        <c:v>-700.8605196</c:v>
                      </c:pt>
                      <c:pt idx="1064">
                        <c:v>-700.8605196</c:v>
                      </c:pt>
                      <c:pt idx="1065">
                        <c:v>-700.8605196</c:v>
                      </c:pt>
                      <c:pt idx="1066">
                        <c:v>-700.8605196</c:v>
                      </c:pt>
                      <c:pt idx="1067">
                        <c:v>-700.8605196</c:v>
                      </c:pt>
                      <c:pt idx="1068">
                        <c:v>-700.8605196</c:v>
                      </c:pt>
                      <c:pt idx="1069">
                        <c:v>-700.8605196</c:v>
                      </c:pt>
                      <c:pt idx="1070">
                        <c:v>-700.8605196</c:v>
                      </c:pt>
                      <c:pt idx="1071">
                        <c:v>-700.8605196</c:v>
                      </c:pt>
                      <c:pt idx="1072">
                        <c:v>-700.8605196</c:v>
                      </c:pt>
                      <c:pt idx="1073">
                        <c:v>-700.8605196</c:v>
                      </c:pt>
                      <c:pt idx="1074">
                        <c:v>-700.8605196</c:v>
                      </c:pt>
                      <c:pt idx="1075">
                        <c:v>-700.8605196</c:v>
                      </c:pt>
                      <c:pt idx="1076">
                        <c:v>-700.8605196</c:v>
                      </c:pt>
                      <c:pt idx="1077">
                        <c:v>-700.8605196</c:v>
                      </c:pt>
                      <c:pt idx="1078">
                        <c:v>-700.8605196</c:v>
                      </c:pt>
                      <c:pt idx="1079">
                        <c:v>-700.8605196</c:v>
                      </c:pt>
                      <c:pt idx="1080">
                        <c:v>-700.8605196</c:v>
                      </c:pt>
                      <c:pt idx="1081">
                        <c:v>-700.8605196</c:v>
                      </c:pt>
                      <c:pt idx="1082">
                        <c:v>-700.8605196</c:v>
                      </c:pt>
                      <c:pt idx="1083">
                        <c:v>-700.8605196</c:v>
                      </c:pt>
                      <c:pt idx="1084">
                        <c:v>-700.8605196</c:v>
                      </c:pt>
                      <c:pt idx="1085">
                        <c:v>-700.8605196</c:v>
                      </c:pt>
                      <c:pt idx="1086">
                        <c:v>-700.8605196</c:v>
                      </c:pt>
                      <c:pt idx="1087">
                        <c:v>-700.8605196</c:v>
                      </c:pt>
                      <c:pt idx="1088">
                        <c:v>-700.8605196</c:v>
                      </c:pt>
                      <c:pt idx="1089">
                        <c:v>-700.8605196</c:v>
                      </c:pt>
                      <c:pt idx="1090">
                        <c:v>-700.8605196</c:v>
                      </c:pt>
                      <c:pt idx="1091">
                        <c:v>-700.8605196</c:v>
                      </c:pt>
                      <c:pt idx="1092">
                        <c:v>-700.8605196</c:v>
                      </c:pt>
                      <c:pt idx="1093">
                        <c:v>-700.8605196</c:v>
                      </c:pt>
                      <c:pt idx="1094">
                        <c:v>-700.8605196</c:v>
                      </c:pt>
                      <c:pt idx="1095">
                        <c:v>-700.8605196</c:v>
                      </c:pt>
                      <c:pt idx="1096">
                        <c:v>-700.8605196</c:v>
                      </c:pt>
                      <c:pt idx="1097">
                        <c:v>-700.8605196</c:v>
                      </c:pt>
                      <c:pt idx="1098">
                        <c:v>-700.8605196</c:v>
                      </c:pt>
                      <c:pt idx="1099">
                        <c:v>-700.8605196</c:v>
                      </c:pt>
                      <c:pt idx="1100">
                        <c:v>-700.8605196</c:v>
                      </c:pt>
                      <c:pt idx="1101">
                        <c:v>-700.8605196</c:v>
                      </c:pt>
                      <c:pt idx="1102">
                        <c:v>-700.8605196</c:v>
                      </c:pt>
                      <c:pt idx="1103">
                        <c:v>-700.8605196</c:v>
                      </c:pt>
                      <c:pt idx="1104">
                        <c:v>-700.8605196</c:v>
                      </c:pt>
                      <c:pt idx="1105">
                        <c:v>-700.8605196</c:v>
                      </c:pt>
                      <c:pt idx="1106">
                        <c:v>-700.8605196</c:v>
                      </c:pt>
                      <c:pt idx="1107">
                        <c:v>-700.8605196</c:v>
                      </c:pt>
                      <c:pt idx="1108">
                        <c:v>-700.8605196</c:v>
                      </c:pt>
                      <c:pt idx="1109">
                        <c:v>-700.8605196</c:v>
                      </c:pt>
                      <c:pt idx="1110">
                        <c:v>-700.8605196</c:v>
                      </c:pt>
                      <c:pt idx="1111">
                        <c:v>-700.8605196</c:v>
                      </c:pt>
                      <c:pt idx="1112">
                        <c:v>-700.8605196</c:v>
                      </c:pt>
                      <c:pt idx="1113">
                        <c:v>-700.8605196</c:v>
                      </c:pt>
                      <c:pt idx="1114">
                        <c:v>-700.8605196</c:v>
                      </c:pt>
                      <c:pt idx="1115">
                        <c:v>-700.8605196</c:v>
                      </c:pt>
                      <c:pt idx="1116">
                        <c:v>0</c:v>
                      </c:pt>
                      <c:pt idx="1117">
                        <c:v>0</c:v>
                      </c:pt>
                      <c:pt idx="1118">
                        <c:v>0</c:v>
                      </c:pt>
                      <c:pt idx="1119">
                        <c:v>0</c:v>
                      </c:pt>
                      <c:pt idx="1120">
                        <c:v>0</c:v>
                      </c:pt>
                      <c:pt idx="1121">
                        <c:v>0</c:v>
                      </c:pt>
                      <c:pt idx="1122">
                        <c:v>0</c:v>
                      </c:pt>
                      <c:pt idx="1123">
                        <c:v>0</c:v>
                      </c:pt>
                      <c:pt idx="1124">
                        <c:v>0</c:v>
                      </c:pt>
                      <c:pt idx="1125">
                        <c:v>0</c:v>
                      </c:pt>
                      <c:pt idx="1126">
                        <c:v>0</c:v>
                      </c:pt>
                      <c:pt idx="1127">
                        <c:v>0</c:v>
                      </c:pt>
                      <c:pt idx="1128">
                        <c:v>0</c:v>
                      </c:pt>
                      <c:pt idx="1129">
                        <c:v>0</c:v>
                      </c:pt>
                      <c:pt idx="1130">
                        <c:v>0</c:v>
                      </c:pt>
                      <c:pt idx="1131">
                        <c:v>0</c:v>
                      </c:pt>
                      <c:pt idx="1132">
                        <c:v>0</c:v>
                      </c:pt>
                      <c:pt idx="1133">
                        <c:v>0</c:v>
                      </c:pt>
                      <c:pt idx="1134">
                        <c:v>0</c:v>
                      </c:pt>
                      <c:pt idx="1135">
                        <c:v>0</c:v>
                      </c:pt>
                      <c:pt idx="1136">
                        <c:v>0</c:v>
                      </c:pt>
                      <c:pt idx="1137">
                        <c:v>0</c:v>
                      </c:pt>
                      <c:pt idx="1138">
                        <c:v>0</c:v>
                      </c:pt>
                      <c:pt idx="1139">
                        <c:v>0</c:v>
                      </c:pt>
                      <c:pt idx="1140">
                        <c:v>0</c:v>
                      </c:pt>
                      <c:pt idx="1141">
                        <c:v>0</c:v>
                      </c:pt>
                      <c:pt idx="1142">
                        <c:v>0</c:v>
                      </c:pt>
                      <c:pt idx="1143">
                        <c:v>0</c:v>
                      </c:pt>
                      <c:pt idx="1144">
                        <c:v>0</c:v>
                      </c:pt>
                      <c:pt idx="1145">
                        <c:v>0</c:v>
                      </c:pt>
                      <c:pt idx="1146">
                        <c:v>0</c:v>
                      </c:pt>
                      <c:pt idx="1147">
                        <c:v>0</c:v>
                      </c:pt>
                      <c:pt idx="1148">
                        <c:v>0</c:v>
                      </c:pt>
                      <c:pt idx="1149">
                        <c:v>0</c:v>
                      </c:pt>
                      <c:pt idx="1150">
                        <c:v>0</c:v>
                      </c:pt>
                      <c:pt idx="1151">
                        <c:v>0</c:v>
                      </c:pt>
                      <c:pt idx="1152">
                        <c:v>0</c:v>
                      </c:pt>
                      <c:pt idx="1153">
                        <c:v>0</c:v>
                      </c:pt>
                      <c:pt idx="1154">
                        <c:v>0</c:v>
                      </c:pt>
                      <c:pt idx="1155">
                        <c:v>0</c:v>
                      </c:pt>
                      <c:pt idx="1156">
                        <c:v>0</c:v>
                      </c:pt>
                      <c:pt idx="1157">
                        <c:v>0</c:v>
                      </c:pt>
                      <c:pt idx="1158">
                        <c:v>0</c:v>
                      </c:pt>
                      <c:pt idx="1159">
                        <c:v>0</c:v>
                      </c:pt>
                      <c:pt idx="1160">
                        <c:v>0</c:v>
                      </c:pt>
                      <c:pt idx="1161">
                        <c:v>0</c:v>
                      </c:pt>
                      <c:pt idx="1162">
                        <c:v>0</c:v>
                      </c:pt>
                      <c:pt idx="1163">
                        <c:v>0</c:v>
                      </c:pt>
                      <c:pt idx="1164">
                        <c:v>0</c:v>
                      </c:pt>
                      <c:pt idx="1165">
                        <c:v>0</c:v>
                      </c:pt>
                      <c:pt idx="1166">
                        <c:v>0</c:v>
                      </c:pt>
                      <c:pt idx="1167">
                        <c:v>0</c:v>
                      </c:pt>
                      <c:pt idx="1168">
                        <c:v>0</c:v>
                      </c:pt>
                      <c:pt idx="1169">
                        <c:v>0</c:v>
                      </c:pt>
                      <c:pt idx="1170">
                        <c:v>0</c:v>
                      </c:pt>
                      <c:pt idx="1171">
                        <c:v>0</c:v>
                      </c:pt>
                      <c:pt idx="1172">
                        <c:v>0</c:v>
                      </c:pt>
                      <c:pt idx="1173">
                        <c:v>0</c:v>
                      </c:pt>
                      <c:pt idx="1174">
                        <c:v>0</c:v>
                      </c:pt>
                      <c:pt idx="1175">
                        <c:v>0</c:v>
                      </c:pt>
                      <c:pt idx="1176">
                        <c:v>0</c:v>
                      </c:pt>
                      <c:pt idx="1177">
                        <c:v>0</c:v>
                      </c:pt>
                      <c:pt idx="1178">
                        <c:v>0</c:v>
                      </c:pt>
                      <c:pt idx="1179">
                        <c:v>0</c:v>
                      </c:pt>
                      <c:pt idx="1180">
                        <c:v>0</c:v>
                      </c:pt>
                      <c:pt idx="1181">
                        <c:v>0</c:v>
                      </c:pt>
                      <c:pt idx="1182">
                        <c:v>0</c:v>
                      </c:pt>
                      <c:pt idx="1183">
                        <c:v>0</c:v>
                      </c:pt>
                      <c:pt idx="1184">
                        <c:v>0</c:v>
                      </c:pt>
                      <c:pt idx="1185">
                        <c:v>0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0</c:v>
                      </c:pt>
                      <c:pt idx="1196">
                        <c:v>0</c:v>
                      </c:pt>
                      <c:pt idx="1197">
                        <c:v>0</c:v>
                      </c:pt>
                      <c:pt idx="1198">
                        <c:v>0</c:v>
                      </c:pt>
                      <c:pt idx="1199">
                        <c:v>0</c:v>
                      </c:pt>
                      <c:pt idx="1200">
                        <c:v>0</c:v>
                      </c:pt>
                      <c:pt idx="1201">
                        <c:v>0</c:v>
                      </c:pt>
                      <c:pt idx="1202">
                        <c:v>0</c:v>
                      </c:pt>
                      <c:pt idx="1203">
                        <c:v>0</c:v>
                      </c:pt>
                      <c:pt idx="1204">
                        <c:v>0</c:v>
                      </c:pt>
                      <c:pt idx="1205">
                        <c:v>0</c:v>
                      </c:pt>
                      <c:pt idx="1206">
                        <c:v>0</c:v>
                      </c:pt>
                      <c:pt idx="1207">
                        <c:v>0</c:v>
                      </c:pt>
                      <c:pt idx="1208">
                        <c:v>0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0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0</c:v>
                      </c:pt>
                      <c:pt idx="1217">
                        <c:v>0</c:v>
                      </c:pt>
                      <c:pt idx="1218">
                        <c:v>0</c:v>
                      </c:pt>
                      <c:pt idx="1219">
                        <c:v>0</c:v>
                      </c:pt>
                      <c:pt idx="1220">
                        <c:v>0</c:v>
                      </c:pt>
                      <c:pt idx="1221">
                        <c:v>0</c:v>
                      </c:pt>
                      <c:pt idx="1222">
                        <c:v>0</c:v>
                      </c:pt>
                      <c:pt idx="1223">
                        <c:v>0</c:v>
                      </c:pt>
                      <c:pt idx="1224">
                        <c:v>0</c:v>
                      </c:pt>
                      <c:pt idx="1225">
                        <c:v>0</c:v>
                      </c:pt>
                      <c:pt idx="1226">
                        <c:v>0</c:v>
                      </c:pt>
                      <c:pt idx="1227">
                        <c:v>0</c:v>
                      </c:pt>
                      <c:pt idx="1228">
                        <c:v>0</c:v>
                      </c:pt>
                      <c:pt idx="1229">
                        <c:v>0</c:v>
                      </c:pt>
                      <c:pt idx="1230">
                        <c:v>0</c:v>
                      </c:pt>
                      <c:pt idx="1231">
                        <c:v>0</c:v>
                      </c:pt>
                      <c:pt idx="1232">
                        <c:v>0</c:v>
                      </c:pt>
                      <c:pt idx="1233">
                        <c:v>0</c:v>
                      </c:pt>
                      <c:pt idx="1234">
                        <c:v>0</c:v>
                      </c:pt>
                      <c:pt idx="1235">
                        <c:v>0</c:v>
                      </c:pt>
                      <c:pt idx="1236">
                        <c:v>0</c:v>
                      </c:pt>
                      <c:pt idx="1237">
                        <c:v>0</c:v>
                      </c:pt>
                      <c:pt idx="1238">
                        <c:v>0</c:v>
                      </c:pt>
                      <c:pt idx="1239">
                        <c:v>0</c:v>
                      </c:pt>
                      <c:pt idx="1240">
                        <c:v>0</c:v>
                      </c:pt>
                      <c:pt idx="1241">
                        <c:v>0</c:v>
                      </c:pt>
                      <c:pt idx="1242">
                        <c:v>0</c:v>
                      </c:pt>
                      <c:pt idx="1243">
                        <c:v>0</c:v>
                      </c:pt>
                      <c:pt idx="1244">
                        <c:v>0</c:v>
                      </c:pt>
                      <c:pt idx="1245">
                        <c:v>0</c:v>
                      </c:pt>
                      <c:pt idx="1246">
                        <c:v>0</c:v>
                      </c:pt>
                      <c:pt idx="1247">
                        <c:v>0</c:v>
                      </c:pt>
                      <c:pt idx="1248">
                        <c:v>0</c:v>
                      </c:pt>
                      <c:pt idx="1249">
                        <c:v>0</c:v>
                      </c:pt>
                      <c:pt idx="1250">
                        <c:v>0</c:v>
                      </c:pt>
                      <c:pt idx="1251">
                        <c:v>0</c:v>
                      </c:pt>
                      <c:pt idx="1252">
                        <c:v>0</c:v>
                      </c:pt>
                      <c:pt idx="1253">
                        <c:v>0</c:v>
                      </c:pt>
                      <c:pt idx="1254">
                        <c:v>0</c:v>
                      </c:pt>
                      <c:pt idx="1255">
                        <c:v>0</c:v>
                      </c:pt>
                      <c:pt idx="1256">
                        <c:v>0</c:v>
                      </c:pt>
                      <c:pt idx="1257">
                        <c:v>0</c:v>
                      </c:pt>
                      <c:pt idx="1258">
                        <c:v>0</c:v>
                      </c:pt>
                      <c:pt idx="1259">
                        <c:v>0</c:v>
                      </c:pt>
                      <c:pt idx="1260">
                        <c:v>0</c:v>
                      </c:pt>
                      <c:pt idx="1261">
                        <c:v>0</c:v>
                      </c:pt>
                      <c:pt idx="1262">
                        <c:v>0</c:v>
                      </c:pt>
                      <c:pt idx="1263">
                        <c:v>0</c:v>
                      </c:pt>
                      <c:pt idx="1264">
                        <c:v>0</c:v>
                      </c:pt>
                      <c:pt idx="1265">
                        <c:v>0</c:v>
                      </c:pt>
                      <c:pt idx="1266">
                        <c:v>0</c:v>
                      </c:pt>
                      <c:pt idx="1267">
                        <c:v>0</c:v>
                      </c:pt>
                      <c:pt idx="1268">
                        <c:v>0</c:v>
                      </c:pt>
                      <c:pt idx="1269">
                        <c:v>0</c:v>
                      </c:pt>
                      <c:pt idx="1270">
                        <c:v>0</c:v>
                      </c:pt>
                      <c:pt idx="1271">
                        <c:v>0</c:v>
                      </c:pt>
                      <c:pt idx="1272">
                        <c:v>0</c:v>
                      </c:pt>
                      <c:pt idx="1273">
                        <c:v>0</c:v>
                      </c:pt>
                      <c:pt idx="1274">
                        <c:v>0</c:v>
                      </c:pt>
                      <c:pt idx="1275">
                        <c:v>0</c:v>
                      </c:pt>
                      <c:pt idx="1276">
                        <c:v>0</c:v>
                      </c:pt>
                      <c:pt idx="1277">
                        <c:v>0</c:v>
                      </c:pt>
                      <c:pt idx="1278">
                        <c:v>0</c:v>
                      </c:pt>
                      <c:pt idx="1279">
                        <c:v>0</c:v>
                      </c:pt>
                      <c:pt idx="1280">
                        <c:v>0</c:v>
                      </c:pt>
                      <c:pt idx="1281">
                        <c:v>0</c:v>
                      </c:pt>
                      <c:pt idx="1282">
                        <c:v>0</c:v>
                      </c:pt>
                      <c:pt idx="1283">
                        <c:v>0</c:v>
                      </c:pt>
                      <c:pt idx="1284">
                        <c:v>0</c:v>
                      </c:pt>
                      <c:pt idx="1285">
                        <c:v>0</c:v>
                      </c:pt>
                      <c:pt idx="1286">
                        <c:v>0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Lit>
                    <c:formatCode>General</c:formatCode>
                    <c:ptCount val="1"/>
                    <c:pt idx="0">
                      <c:v>1</c:v>
                    </c:pt>
                  </c:numLit>
                </c:val>
                <c:smooth val="0"/>
                <c:extLst>
                  <c:ext xmlns:c16="http://schemas.microsoft.com/office/drawing/2014/chart" uri="{C3380CC4-5D6E-409C-BE32-E72D297353CC}">
                    <c16:uniqueId val="{00000002-59CE-468E-952A-0FC6FEE954D7}"/>
                  </c:ext>
                </c:extLst>
              </c15:ser>
            </c15:filteredLineSeries>
          </c:ext>
        </c:extLst>
      </c:lineChart>
      <c:catAx>
        <c:axId val="10940513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DISTANCE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4051744"/>
        <c:crosses val="autoZero"/>
        <c:auto val="1"/>
        <c:lblAlgn val="ctr"/>
        <c:lblOffset val="100"/>
        <c:noMultiLvlLbl val="0"/>
      </c:catAx>
      <c:valAx>
        <c:axId val="1094051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NEWTON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4051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Gradient</a:t>
            </a:r>
            <a:r>
              <a:rPr lang="en-US" baseline="0"/>
              <a:t> Resistance Force</a:t>
            </a:r>
            <a:endParaRPr lang="en-US"/>
          </a:p>
        </c:rich>
      </c:tx>
      <c:layout>
        <c:manualLayout>
          <c:xMode val="edge"/>
          <c:yMode val="edge"/>
          <c:x val="0.39303020774649428"/>
          <c:y val="4.6296220744427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GRADIENT RESISTANCE FORCE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'Lap Simulation'!$AC$5:$AC$1291</c:f>
              <c:numCache>
                <c:formatCode>General</c:formatCode>
                <c:ptCount val="128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700.86051964314936</c:v>
                </c:pt>
                <c:pt idx="462">
                  <c:v>700.86051964314936</c:v>
                </c:pt>
                <c:pt idx="463">
                  <c:v>700.86051964314925</c:v>
                </c:pt>
                <c:pt idx="464">
                  <c:v>700.86051964314959</c:v>
                </c:pt>
                <c:pt idx="465">
                  <c:v>700.86051964314925</c:v>
                </c:pt>
                <c:pt idx="466">
                  <c:v>700.86051964314925</c:v>
                </c:pt>
                <c:pt idx="467">
                  <c:v>700.86051964314925</c:v>
                </c:pt>
                <c:pt idx="468">
                  <c:v>700.86051964314993</c:v>
                </c:pt>
                <c:pt idx="469">
                  <c:v>700.86051964314925</c:v>
                </c:pt>
                <c:pt idx="470">
                  <c:v>700.86051964314925</c:v>
                </c:pt>
                <c:pt idx="471">
                  <c:v>700.86051964314993</c:v>
                </c:pt>
                <c:pt idx="472">
                  <c:v>700.86051964314845</c:v>
                </c:pt>
                <c:pt idx="473">
                  <c:v>700.86051964314993</c:v>
                </c:pt>
                <c:pt idx="474">
                  <c:v>700.86051964314845</c:v>
                </c:pt>
                <c:pt idx="475">
                  <c:v>700.86051964314993</c:v>
                </c:pt>
                <c:pt idx="476">
                  <c:v>700.86051964314993</c:v>
                </c:pt>
                <c:pt idx="477">
                  <c:v>700.86051964314845</c:v>
                </c:pt>
                <c:pt idx="478">
                  <c:v>700.86051964314993</c:v>
                </c:pt>
                <c:pt idx="479">
                  <c:v>700.86051964314845</c:v>
                </c:pt>
                <c:pt idx="480">
                  <c:v>700.86051964314993</c:v>
                </c:pt>
                <c:pt idx="481">
                  <c:v>700.86051964314993</c:v>
                </c:pt>
                <c:pt idx="482">
                  <c:v>700.86051964314993</c:v>
                </c:pt>
                <c:pt idx="483">
                  <c:v>700.86051964314697</c:v>
                </c:pt>
                <c:pt idx="484">
                  <c:v>700.86051964314993</c:v>
                </c:pt>
                <c:pt idx="485">
                  <c:v>700.86051964314993</c:v>
                </c:pt>
                <c:pt idx="486">
                  <c:v>700.86051964314993</c:v>
                </c:pt>
                <c:pt idx="487">
                  <c:v>700.86051964314993</c:v>
                </c:pt>
                <c:pt idx="488">
                  <c:v>700.86051964314697</c:v>
                </c:pt>
                <c:pt idx="489">
                  <c:v>700.86051964314993</c:v>
                </c:pt>
                <c:pt idx="490">
                  <c:v>700.86051964314993</c:v>
                </c:pt>
                <c:pt idx="491">
                  <c:v>700.86051964314993</c:v>
                </c:pt>
                <c:pt idx="492">
                  <c:v>700.86051964314993</c:v>
                </c:pt>
                <c:pt idx="493">
                  <c:v>700.86051964314697</c:v>
                </c:pt>
                <c:pt idx="494">
                  <c:v>700.86051964314993</c:v>
                </c:pt>
                <c:pt idx="495">
                  <c:v>700.86051964314993</c:v>
                </c:pt>
                <c:pt idx="496">
                  <c:v>700.86051964314993</c:v>
                </c:pt>
                <c:pt idx="497">
                  <c:v>700.86051964314993</c:v>
                </c:pt>
                <c:pt idx="498">
                  <c:v>700.86051964314697</c:v>
                </c:pt>
                <c:pt idx="499">
                  <c:v>700.86051964314993</c:v>
                </c:pt>
                <c:pt idx="500">
                  <c:v>700.86051964314993</c:v>
                </c:pt>
                <c:pt idx="501">
                  <c:v>700.86051964314697</c:v>
                </c:pt>
                <c:pt idx="502">
                  <c:v>700.86051964315311</c:v>
                </c:pt>
                <c:pt idx="503">
                  <c:v>700.86051964314697</c:v>
                </c:pt>
                <c:pt idx="504">
                  <c:v>700.86051964315311</c:v>
                </c:pt>
                <c:pt idx="505">
                  <c:v>700.86051964314697</c:v>
                </c:pt>
                <c:pt idx="506">
                  <c:v>700.86051964314697</c:v>
                </c:pt>
                <c:pt idx="507">
                  <c:v>700.86051964315311</c:v>
                </c:pt>
                <c:pt idx="508">
                  <c:v>700.86051964314697</c:v>
                </c:pt>
                <c:pt idx="509">
                  <c:v>700.86051964315311</c:v>
                </c:pt>
                <c:pt idx="510">
                  <c:v>700.86051964314697</c:v>
                </c:pt>
                <c:pt idx="511">
                  <c:v>700.86051964314697</c:v>
                </c:pt>
                <c:pt idx="512">
                  <c:v>700.86051964315311</c:v>
                </c:pt>
                <c:pt idx="513">
                  <c:v>700.86051964314697</c:v>
                </c:pt>
                <c:pt idx="514">
                  <c:v>700.86051964315311</c:v>
                </c:pt>
                <c:pt idx="515">
                  <c:v>700.86051964314697</c:v>
                </c:pt>
                <c:pt idx="516">
                  <c:v>700.86051964314697</c:v>
                </c:pt>
                <c:pt idx="517">
                  <c:v>700.86051964315311</c:v>
                </c:pt>
                <c:pt idx="518">
                  <c:v>700.86051964314697</c:v>
                </c:pt>
                <c:pt idx="519">
                  <c:v>700.86051964315311</c:v>
                </c:pt>
                <c:pt idx="520">
                  <c:v>700.86051964314697</c:v>
                </c:pt>
                <c:pt idx="521">
                  <c:v>700.86051964314697</c:v>
                </c:pt>
                <c:pt idx="522">
                  <c:v>700.86051964315311</c:v>
                </c:pt>
                <c:pt idx="523">
                  <c:v>700.86051964314697</c:v>
                </c:pt>
                <c:pt idx="524">
                  <c:v>700.86051964315311</c:v>
                </c:pt>
                <c:pt idx="525">
                  <c:v>700.86051964314697</c:v>
                </c:pt>
                <c:pt idx="526">
                  <c:v>700.86051964314697</c:v>
                </c:pt>
                <c:pt idx="527">
                  <c:v>700.86051964315311</c:v>
                </c:pt>
                <c:pt idx="528">
                  <c:v>700.86051964314697</c:v>
                </c:pt>
                <c:pt idx="529">
                  <c:v>700.86051964315311</c:v>
                </c:pt>
                <c:pt idx="530">
                  <c:v>700.86051964314697</c:v>
                </c:pt>
                <c:pt idx="531">
                  <c:v>700.86051964314697</c:v>
                </c:pt>
                <c:pt idx="532">
                  <c:v>700.86051964315311</c:v>
                </c:pt>
                <c:pt idx="533">
                  <c:v>700.86051964314697</c:v>
                </c:pt>
                <c:pt idx="534">
                  <c:v>700.86051964315311</c:v>
                </c:pt>
                <c:pt idx="535">
                  <c:v>700.86051964314697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700.86051964314697</c:v>
                </c:pt>
                <c:pt idx="560">
                  <c:v>700.86051964315311</c:v>
                </c:pt>
                <c:pt idx="561">
                  <c:v>700.86051964314697</c:v>
                </c:pt>
                <c:pt idx="562">
                  <c:v>700.86051964315311</c:v>
                </c:pt>
                <c:pt idx="563">
                  <c:v>700.86051964314697</c:v>
                </c:pt>
                <c:pt idx="564">
                  <c:v>700.86051964314697</c:v>
                </c:pt>
                <c:pt idx="565">
                  <c:v>700.86051964314697</c:v>
                </c:pt>
                <c:pt idx="566">
                  <c:v>700.86051964315914</c:v>
                </c:pt>
                <c:pt idx="567">
                  <c:v>700.86051964314697</c:v>
                </c:pt>
                <c:pt idx="568">
                  <c:v>700.86051964314697</c:v>
                </c:pt>
                <c:pt idx="569">
                  <c:v>700.86051964314697</c:v>
                </c:pt>
                <c:pt idx="570">
                  <c:v>700.86051964314697</c:v>
                </c:pt>
                <c:pt idx="571">
                  <c:v>700.86051964315914</c:v>
                </c:pt>
                <c:pt idx="572">
                  <c:v>700.86051964314697</c:v>
                </c:pt>
                <c:pt idx="573">
                  <c:v>700.86051964314697</c:v>
                </c:pt>
                <c:pt idx="574">
                  <c:v>700.86051964314697</c:v>
                </c:pt>
                <c:pt idx="575">
                  <c:v>700.86051964314697</c:v>
                </c:pt>
                <c:pt idx="576">
                  <c:v>700.86051964315914</c:v>
                </c:pt>
                <c:pt idx="577">
                  <c:v>700.86051964314697</c:v>
                </c:pt>
                <c:pt idx="578">
                  <c:v>700.86051964314697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700.86051964314697</c:v>
                </c:pt>
                <c:pt idx="683">
                  <c:v>700.86051964314697</c:v>
                </c:pt>
                <c:pt idx="684">
                  <c:v>700.86051964315914</c:v>
                </c:pt>
                <c:pt idx="685">
                  <c:v>700.86051964314697</c:v>
                </c:pt>
                <c:pt idx="686">
                  <c:v>700.86051964314697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-700.86051964314936</c:v>
                </c:pt>
                <c:pt idx="905">
                  <c:v>-700.86051964314936</c:v>
                </c:pt>
                <c:pt idx="906">
                  <c:v>-700.86051964314925</c:v>
                </c:pt>
                <c:pt idx="907">
                  <c:v>-700.86051964314959</c:v>
                </c:pt>
                <c:pt idx="908">
                  <c:v>-700.86051964314925</c:v>
                </c:pt>
                <c:pt idx="909">
                  <c:v>-700.86051964314925</c:v>
                </c:pt>
                <c:pt idx="910">
                  <c:v>-700.86051964314925</c:v>
                </c:pt>
                <c:pt idx="911">
                  <c:v>-700.86051964314993</c:v>
                </c:pt>
                <c:pt idx="912">
                  <c:v>-700.86051964314925</c:v>
                </c:pt>
                <c:pt idx="913">
                  <c:v>-700.86051964314925</c:v>
                </c:pt>
                <c:pt idx="914">
                  <c:v>-700.86051964314993</c:v>
                </c:pt>
                <c:pt idx="915">
                  <c:v>-700.86051964314845</c:v>
                </c:pt>
                <c:pt idx="916">
                  <c:v>-700.86051964314993</c:v>
                </c:pt>
                <c:pt idx="917">
                  <c:v>-700.86051964314845</c:v>
                </c:pt>
                <c:pt idx="918">
                  <c:v>-700.86051964314993</c:v>
                </c:pt>
                <c:pt idx="919">
                  <c:v>-700.86051964314993</c:v>
                </c:pt>
                <c:pt idx="920">
                  <c:v>-700.86051964314845</c:v>
                </c:pt>
                <c:pt idx="921">
                  <c:v>-700.86051964314993</c:v>
                </c:pt>
                <c:pt idx="922">
                  <c:v>-700.86051964314845</c:v>
                </c:pt>
                <c:pt idx="923">
                  <c:v>-700.86051964314993</c:v>
                </c:pt>
                <c:pt idx="924">
                  <c:v>-700.86051964314993</c:v>
                </c:pt>
                <c:pt idx="925">
                  <c:v>-700.86051964314993</c:v>
                </c:pt>
                <c:pt idx="926">
                  <c:v>-700.86051964314697</c:v>
                </c:pt>
                <c:pt idx="927">
                  <c:v>-700.86051964314993</c:v>
                </c:pt>
                <c:pt idx="928">
                  <c:v>-700.86051964314993</c:v>
                </c:pt>
                <c:pt idx="929">
                  <c:v>-700.86051964314993</c:v>
                </c:pt>
                <c:pt idx="930">
                  <c:v>-700.86051964314993</c:v>
                </c:pt>
                <c:pt idx="931">
                  <c:v>-700.86051964314697</c:v>
                </c:pt>
                <c:pt idx="932">
                  <c:v>-700.86051964314993</c:v>
                </c:pt>
                <c:pt idx="933">
                  <c:v>-700.86051964314993</c:v>
                </c:pt>
                <c:pt idx="934">
                  <c:v>-985.71475768476728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-700.86051964314936</c:v>
                </c:pt>
                <c:pt idx="1047">
                  <c:v>-700.86051964314936</c:v>
                </c:pt>
                <c:pt idx="1048">
                  <c:v>-700.86051964314925</c:v>
                </c:pt>
                <c:pt idx="1049">
                  <c:v>-700.86051964314959</c:v>
                </c:pt>
                <c:pt idx="1050">
                  <c:v>-700.86051964314925</c:v>
                </c:pt>
                <c:pt idx="1051">
                  <c:v>-700.86051964314925</c:v>
                </c:pt>
                <c:pt idx="1052">
                  <c:v>-700.86051964314925</c:v>
                </c:pt>
                <c:pt idx="1053">
                  <c:v>-700.86051964314993</c:v>
                </c:pt>
                <c:pt idx="1054">
                  <c:v>-700.86051964314925</c:v>
                </c:pt>
                <c:pt idx="1055">
                  <c:v>-700.86051964314925</c:v>
                </c:pt>
                <c:pt idx="1056">
                  <c:v>-700.86051964314993</c:v>
                </c:pt>
                <c:pt idx="1057">
                  <c:v>-700.86051964314845</c:v>
                </c:pt>
                <c:pt idx="1058">
                  <c:v>-700.86051964314993</c:v>
                </c:pt>
                <c:pt idx="1059">
                  <c:v>-700.86051964314845</c:v>
                </c:pt>
                <c:pt idx="1060">
                  <c:v>-700.86051964314993</c:v>
                </c:pt>
                <c:pt idx="1061">
                  <c:v>-700.86051964314993</c:v>
                </c:pt>
                <c:pt idx="1062">
                  <c:v>-700.86051964314845</c:v>
                </c:pt>
                <c:pt idx="1063">
                  <c:v>-700.86051964314993</c:v>
                </c:pt>
                <c:pt idx="1064">
                  <c:v>-700.86051964314845</c:v>
                </c:pt>
                <c:pt idx="1065">
                  <c:v>-700.86051964314993</c:v>
                </c:pt>
                <c:pt idx="1066">
                  <c:v>-700.86051964314993</c:v>
                </c:pt>
                <c:pt idx="1067">
                  <c:v>-700.86051964314993</c:v>
                </c:pt>
                <c:pt idx="1068">
                  <c:v>-700.86051964314697</c:v>
                </c:pt>
                <c:pt idx="1069">
                  <c:v>-700.86051964314993</c:v>
                </c:pt>
                <c:pt idx="1070">
                  <c:v>-700.86051964314993</c:v>
                </c:pt>
                <c:pt idx="1071">
                  <c:v>-700.86051964314993</c:v>
                </c:pt>
                <c:pt idx="1072">
                  <c:v>-700.86051964314993</c:v>
                </c:pt>
                <c:pt idx="1073">
                  <c:v>-700.86051964314697</c:v>
                </c:pt>
                <c:pt idx="1074">
                  <c:v>-700.86051964314993</c:v>
                </c:pt>
                <c:pt idx="1075">
                  <c:v>-700.86051964314993</c:v>
                </c:pt>
                <c:pt idx="1076">
                  <c:v>-700.86051964314993</c:v>
                </c:pt>
                <c:pt idx="1077">
                  <c:v>-700.86051964314993</c:v>
                </c:pt>
                <c:pt idx="1078">
                  <c:v>-700.86051964314697</c:v>
                </c:pt>
                <c:pt idx="1079">
                  <c:v>-700.86051964314993</c:v>
                </c:pt>
                <c:pt idx="1080">
                  <c:v>-700.86051964314993</c:v>
                </c:pt>
                <c:pt idx="1081">
                  <c:v>-700.86051964314993</c:v>
                </c:pt>
                <c:pt idx="1082">
                  <c:v>-700.86051964314993</c:v>
                </c:pt>
                <c:pt idx="1083">
                  <c:v>-700.86051964314697</c:v>
                </c:pt>
                <c:pt idx="1084">
                  <c:v>-700.86051964314993</c:v>
                </c:pt>
                <c:pt idx="1085">
                  <c:v>-700.86051964314993</c:v>
                </c:pt>
                <c:pt idx="1086">
                  <c:v>-700.86051964314697</c:v>
                </c:pt>
                <c:pt idx="1087">
                  <c:v>-700.86051964315311</c:v>
                </c:pt>
                <c:pt idx="1088">
                  <c:v>-700.86051964314697</c:v>
                </c:pt>
                <c:pt idx="1089">
                  <c:v>-700.86051964315311</c:v>
                </c:pt>
                <c:pt idx="1090">
                  <c:v>-700.86051964314697</c:v>
                </c:pt>
                <c:pt idx="1091">
                  <c:v>-700.86051964314697</c:v>
                </c:pt>
                <c:pt idx="1092">
                  <c:v>-700.86051964315311</c:v>
                </c:pt>
                <c:pt idx="1093">
                  <c:v>-700.86051964314697</c:v>
                </c:pt>
                <c:pt idx="1094">
                  <c:v>-700.86051964315311</c:v>
                </c:pt>
                <c:pt idx="1095">
                  <c:v>-700.86051964314697</c:v>
                </c:pt>
                <c:pt idx="1096">
                  <c:v>-700.86051964314697</c:v>
                </c:pt>
                <c:pt idx="1097">
                  <c:v>-700.86051964315311</c:v>
                </c:pt>
                <c:pt idx="1098">
                  <c:v>-700.86051964314697</c:v>
                </c:pt>
                <c:pt idx="1099">
                  <c:v>-700.86051964315311</c:v>
                </c:pt>
                <c:pt idx="1100">
                  <c:v>-700.86051964314697</c:v>
                </c:pt>
                <c:pt idx="1101">
                  <c:v>-700.86051964314697</c:v>
                </c:pt>
                <c:pt idx="1102">
                  <c:v>-700.86051964315311</c:v>
                </c:pt>
                <c:pt idx="1103">
                  <c:v>-700.86051964314697</c:v>
                </c:pt>
                <c:pt idx="1104">
                  <c:v>-700.86051964315311</c:v>
                </c:pt>
                <c:pt idx="1105">
                  <c:v>-700.86051964314697</c:v>
                </c:pt>
                <c:pt idx="1106">
                  <c:v>-700.86051964314697</c:v>
                </c:pt>
                <c:pt idx="1107">
                  <c:v>-700.86051964315311</c:v>
                </c:pt>
                <c:pt idx="1108">
                  <c:v>-700.86051964314697</c:v>
                </c:pt>
                <c:pt idx="1109">
                  <c:v>-700.86051964315311</c:v>
                </c:pt>
                <c:pt idx="1110">
                  <c:v>-700.86051964314697</c:v>
                </c:pt>
                <c:pt idx="1111">
                  <c:v>-700.86051964314697</c:v>
                </c:pt>
                <c:pt idx="1112">
                  <c:v>-700.86051964315311</c:v>
                </c:pt>
                <c:pt idx="1113">
                  <c:v>-700.86051964314697</c:v>
                </c:pt>
                <c:pt idx="1114">
                  <c:v>-700.86051964315311</c:v>
                </c:pt>
                <c:pt idx="1115">
                  <c:v>-700.86051964314697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004-4CF2-96DD-FB68FD077A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99544128"/>
        <c:axId val="1099534560"/>
      </c:lineChart>
      <c:catAx>
        <c:axId val="10995441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DISTANCE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9534560"/>
        <c:crosses val="autoZero"/>
        <c:auto val="1"/>
        <c:lblAlgn val="ctr"/>
        <c:lblOffset val="100"/>
        <c:noMultiLvlLbl val="0"/>
      </c:catAx>
      <c:valAx>
        <c:axId val="1099534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NEWTON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95441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Net Driving Force,Drag</a:t>
            </a:r>
            <a:r>
              <a:rPr lang="en-IN" baseline="0"/>
              <a:t> Force,Rolling Resistance,Gradient Resistance vs  Time</a:t>
            </a:r>
            <a:endParaRPr lang="en-IN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Net Driving Force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'Lap Simulation'!$N$5:$N$1291</c:f>
              <c:numCache>
                <c:formatCode>General</c:formatCode>
                <c:ptCount val="128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</c:numCache>
            </c:numRef>
          </c:cat>
          <c:val>
            <c:numRef>
              <c:f>'Lap Simulation'!$U$5:$U$1291</c:f>
              <c:numCache>
                <c:formatCode>0.00</c:formatCode>
                <c:ptCount val="1287"/>
                <c:pt idx="0">
                  <c:v>604.89641732283451</c:v>
                </c:pt>
                <c:pt idx="1">
                  <c:v>603.7555028671344</c:v>
                </c:pt>
                <c:pt idx="2">
                  <c:v>602.61674032663495</c:v>
                </c:pt>
                <c:pt idx="3">
                  <c:v>601.48012564254009</c:v>
                </c:pt>
                <c:pt idx="4">
                  <c:v>600.34565476370915</c:v>
                </c:pt>
                <c:pt idx="5">
                  <c:v>599.21332364664272</c:v>
                </c:pt>
                <c:pt idx="6">
                  <c:v>598.08312825546773</c:v>
                </c:pt>
                <c:pt idx="7">
                  <c:v>596.95506456192334</c:v>
                </c:pt>
                <c:pt idx="8">
                  <c:v>595.82912854534652</c:v>
                </c:pt>
                <c:pt idx="9">
                  <c:v>594.70531619265773</c:v>
                </c:pt>
                <c:pt idx="10">
                  <c:v>593.58362349834681</c:v>
                </c:pt>
                <c:pt idx="11">
                  <c:v>592.46404646445831</c:v>
                </c:pt>
                <c:pt idx="12">
                  <c:v>591.3465811005774</c:v>
                </c:pt>
                <c:pt idx="13">
                  <c:v>590.23122342381612</c:v>
                </c:pt>
                <c:pt idx="14">
                  <c:v>589.11796945879814</c:v>
                </c:pt>
                <c:pt idx="15">
                  <c:v>588.00681523764581</c:v>
                </c:pt>
                <c:pt idx="16">
                  <c:v>586.89775679996501</c:v>
                </c:pt>
                <c:pt idx="17">
                  <c:v>585.79079019283154</c:v>
                </c:pt>
                <c:pt idx="18">
                  <c:v>584.68591147077711</c:v>
                </c:pt>
                <c:pt idx="19">
                  <c:v>583.58311669577483</c:v>
                </c:pt>
                <c:pt idx="20">
                  <c:v>582.48240193722575</c:v>
                </c:pt>
                <c:pt idx="21">
                  <c:v>581.3837632719443</c:v>
                </c:pt>
                <c:pt idx="22">
                  <c:v>580.28719678414473</c:v>
                </c:pt>
                <c:pt idx="23">
                  <c:v>579.19269856542678</c:v>
                </c:pt>
                <c:pt idx="24">
                  <c:v>578.10026471476203</c:v>
                </c:pt>
                <c:pt idx="25">
                  <c:v>577.0098913384802</c:v>
                </c:pt>
                <c:pt idx="26">
                  <c:v>575.92157455025449</c:v>
                </c:pt>
                <c:pt idx="27">
                  <c:v>574.83531047108863</c:v>
                </c:pt>
                <c:pt idx="28">
                  <c:v>573.75109522930234</c:v>
                </c:pt>
                <c:pt idx="29">
                  <c:v>572.66892496051821</c:v>
                </c:pt>
                <c:pt idx="30">
                  <c:v>571.5887958076471</c:v>
                </c:pt>
                <c:pt idx="31">
                  <c:v>570.51070392087513</c:v>
                </c:pt>
                <c:pt idx="32">
                  <c:v>569.43464545764971</c:v>
                </c:pt>
                <c:pt idx="33">
                  <c:v>568.36061658266578</c:v>
                </c:pt>
                <c:pt idx="34">
                  <c:v>567.28861346785197</c:v>
                </c:pt>
                <c:pt idx="35">
                  <c:v>566.21863229235748</c:v>
                </c:pt>
                <c:pt idx="36">
                  <c:v>565.15066924253779</c:v>
                </c:pt>
                <c:pt idx="37">
                  <c:v>564.08472051194167</c:v>
                </c:pt>
                <c:pt idx="38">
                  <c:v>563.02078230129734</c:v>
                </c:pt>
                <c:pt idx="39">
                  <c:v>561.95885081849895</c:v>
                </c:pt>
                <c:pt idx="40">
                  <c:v>560.89892227859286</c:v>
                </c:pt>
                <c:pt idx="41">
                  <c:v>559.84099290376446</c:v>
                </c:pt>
                <c:pt idx="42">
                  <c:v>558.78505892332487</c:v>
                </c:pt>
                <c:pt idx="43">
                  <c:v>557.73111657369668</c:v>
                </c:pt>
                <c:pt idx="44">
                  <c:v>556.67916209840166</c:v>
                </c:pt>
                <c:pt idx="45">
                  <c:v>555.62919174804642</c:v>
                </c:pt>
                <c:pt idx="46">
                  <c:v>554.58120178030958</c:v>
                </c:pt>
                <c:pt idx="47">
                  <c:v>553.53518845992824</c:v>
                </c:pt>
                <c:pt idx="48">
                  <c:v>552.49114805868453</c:v>
                </c:pt>
                <c:pt idx="49">
                  <c:v>551.44907685539272</c:v>
                </c:pt>
                <c:pt idx="50">
                  <c:v>550.40897113588574</c:v>
                </c:pt>
                <c:pt idx="51">
                  <c:v>549.37082719300167</c:v>
                </c:pt>
                <c:pt idx="52">
                  <c:v>548.33464132657116</c:v>
                </c:pt>
                <c:pt idx="53">
                  <c:v>547.30040984340349</c:v>
                </c:pt>
                <c:pt idx="54">
                  <c:v>546.268129057274</c:v>
                </c:pt>
                <c:pt idx="55">
                  <c:v>545.23779528891066</c:v>
                </c:pt>
                <c:pt idx="56">
                  <c:v>544.20940486598124</c:v>
                </c:pt>
                <c:pt idx="57">
                  <c:v>543.18295412307964</c:v>
                </c:pt>
                <c:pt idx="58">
                  <c:v>542.15843940171351</c:v>
                </c:pt>
                <c:pt idx="59">
                  <c:v>541.13585705029061</c:v>
                </c:pt>
                <c:pt idx="60">
                  <c:v>540.11520342410654</c:v>
                </c:pt>
                <c:pt idx="61">
                  <c:v>539.09647488533085</c:v>
                </c:pt>
                <c:pt idx="62">
                  <c:v>538.07966780299466</c:v>
                </c:pt>
                <c:pt idx="63">
                  <c:v>537.06477855297771</c:v>
                </c:pt>
                <c:pt idx="64">
                  <c:v>536.05180351799504</c:v>
                </c:pt>
                <c:pt idx="65">
                  <c:v>535.04073908758471</c:v>
                </c:pt>
                <c:pt idx="66">
                  <c:v>534.0315816580943</c:v>
                </c:pt>
                <c:pt idx="67">
                  <c:v>533.02432763266847</c:v>
                </c:pt>
                <c:pt idx="68">
                  <c:v>532.01897342123596</c:v>
                </c:pt>
                <c:pt idx="69">
                  <c:v>531.01551544049698</c:v>
                </c:pt>
                <c:pt idx="70">
                  <c:v>530.01395011391025</c:v>
                </c:pt>
                <c:pt idx="71">
                  <c:v>529.0142738716803</c:v>
                </c:pt>
                <c:pt idx="72">
                  <c:v>528.01648315074476</c:v>
                </c:pt>
                <c:pt idx="73">
                  <c:v>527.02057439476164</c:v>
                </c:pt>
                <c:pt idx="74">
                  <c:v>526.02654405409692</c:v>
                </c:pt>
                <c:pt idx="75">
                  <c:v>525.03438858581114</c:v>
                </c:pt>
                <c:pt idx="76">
                  <c:v>524.04410445364795</c:v>
                </c:pt>
                <c:pt idx="77">
                  <c:v>523.05568812802028</c:v>
                </c:pt>
                <c:pt idx="78">
                  <c:v>522.06913608599859</c:v>
                </c:pt>
                <c:pt idx="79">
                  <c:v>521.08444481129823</c:v>
                </c:pt>
                <c:pt idx="80">
                  <c:v>520.10161079426621</c:v>
                </c:pt>
                <c:pt idx="81">
                  <c:v>519.12063053186966</c:v>
                </c:pt>
                <c:pt idx="82">
                  <c:v>518.14150052768275</c:v>
                </c:pt>
                <c:pt idx="83">
                  <c:v>517.16421729187437</c:v>
                </c:pt>
                <c:pt idx="84">
                  <c:v>516.18877734119565</c:v>
                </c:pt>
                <c:pt idx="85">
                  <c:v>515.21517719896758</c:v>
                </c:pt>
                <c:pt idx="86">
                  <c:v>514.24341339506884</c:v>
                </c:pt>
                <c:pt idx="87">
                  <c:v>513.27348246592294</c:v>
                </c:pt>
                <c:pt idx="88">
                  <c:v>512.30538095448617</c:v>
                </c:pt>
                <c:pt idx="89">
                  <c:v>511.33910541023545</c:v>
                </c:pt>
                <c:pt idx="90">
                  <c:v>510.37465238915581</c:v>
                </c:pt>
                <c:pt idx="91">
                  <c:v>509.41201845372791</c:v>
                </c:pt>
                <c:pt idx="92">
                  <c:v>508.4512001729164</c:v>
                </c:pt>
                <c:pt idx="93">
                  <c:v>507.49219412215689</c:v>
                </c:pt>
                <c:pt idx="94">
                  <c:v>506.53499688334455</c:v>
                </c:pt>
                <c:pt idx="95">
                  <c:v>505.57960504482128</c:v>
                </c:pt>
                <c:pt idx="96">
                  <c:v>504.626015201364</c:v>
                </c:pt>
                <c:pt idx="97">
                  <c:v>503.67422395417213</c:v>
                </c:pt>
                <c:pt idx="98">
                  <c:v>502.72422791085592</c:v>
                </c:pt>
                <c:pt idx="99">
                  <c:v>501.77602368542398</c:v>
                </c:pt>
                <c:pt idx="100">
                  <c:v>500.82960789827132</c:v>
                </c:pt>
                <c:pt idx="101">
                  <c:v>499.88497717616747</c:v>
                </c:pt>
                <c:pt idx="102">
                  <c:v>498.94212815224398</c:v>
                </c:pt>
                <c:pt idx="103">
                  <c:v>498.00105746598331</c:v>
                </c:pt>
                <c:pt idx="104">
                  <c:v>497.06176176320571</c:v>
                </c:pt>
                <c:pt idx="105">
                  <c:v>496.12423769605834</c:v>
                </c:pt>
                <c:pt idx="106">
                  <c:v>495.18848192300254</c:v>
                </c:pt>
                <c:pt idx="107">
                  <c:v>494.25449110880231</c:v>
                </c:pt>
                <c:pt idx="108">
                  <c:v>493.7264055348345</c:v>
                </c:pt>
                <c:pt idx="109">
                  <c:v>493.7264055348345</c:v>
                </c:pt>
                <c:pt idx="110">
                  <c:v>493.7264055348345</c:v>
                </c:pt>
                <c:pt idx="111">
                  <c:v>493.7264055348345</c:v>
                </c:pt>
                <c:pt idx="112">
                  <c:v>493.7264055348345</c:v>
                </c:pt>
                <c:pt idx="113">
                  <c:v>493.7264055348345</c:v>
                </c:pt>
                <c:pt idx="114">
                  <c:v>493.7264055348345</c:v>
                </c:pt>
                <c:pt idx="115">
                  <c:v>493.7264055348345</c:v>
                </c:pt>
                <c:pt idx="116">
                  <c:v>493.7264055348345</c:v>
                </c:pt>
                <c:pt idx="117">
                  <c:v>493.7264055348345</c:v>
                </c:pt>
                <c:pt idx="118">
                  <c:v>493.7264055348345</c:v>
                </c:pt>
                <c:pt idx="119">
                  <c:v>493.7264055348345</c:v>
                </c:pt>
                <c:pt idx="120">
                  <c:v>493.7264055348345</c:v>
                </c:pt>
                <c:pt idx="121">
                  <c:v>493.7264055348345</c:v>
                </c:pt>
                <c:pt idx="122">
                  <c:v>493.7264055348345</c:v>
                </c:pt>
                <c:pt idx="123">
                  <c:v>493.7264055348345</c:v>
                </c:pt>
                <c:pt idx="124">
                  <c:v>493.7264055348345</c:v>
                </c:pt>
                <c:pt idx="125">
                  <c:v>493.7264055348345</c:v>
                </c:pt>
                <c:pt idx="126">
                  <c:v>493.7264055348345</c:v>
                </c:pt>
                <c:pt idx="127">
                  <c:v>493.7264055348345</c:v>
                </c:pt>
                <c:pt idx="128">
                  <c:v>493.7264055348345</c:v>
                </c:pt>
                <c:pt idx="129">
                  <c:v>494.9409173614298</c:v>
                </c:pt>
                <c:pt idx="130">
                  <c:v>496.15841675150239</c:v>
                </c:pt>
                <c:pt idx="131">
                  <c:v>497.37891105412484</c:v>
                </c:pt>
                <c:pt idx="132">
                  <c:v>498.60240763644754</c:v>
                </c:pt>
                <c:pt idx="133">
                  <c:v>499.82891388374333</c:v>
                </c:pt>
                <c:pt idx="134">
                  <c:v>501.05843719945199</c:v>
                </c:pt>
                <c:pt idx="135">
                  <c:v>502.29098500522491</c:v>
                </c:pt>
                <c:pt idx="136">
                  <c:v>503.52656474096989</c:v>
                </c:pt>
                <c:pt idx="137">
                  <c:v>504.76518386489613</c:v>
                </c:pt>
                <c:pt idx="138">
                  <c:v>506.00684985355929</c:v>
                </c:pt>
                <c:pt idx="139">
                  <c:v>507.25157020190613</c:v>
                </c:pt>
                <c:pt idx="140">
                  <c:v>508.4993524233206</c:v>
                </c:pt>
                <c:pt idx="141">
                  <c:v>509.75020404966858</c:v>
                </c:pt>
                <c:pt idx="142">
                  <c:v>511.0041326313434</c:v>
                </c:pt>
                <c:pt idx="143">
                  <c:v>512.26114573731161</c:v>
                </c:pt>
                <c:pt idx="144">
                  <c:v>513.52125095515851</c:v>
                </c:pt>
                <c:pt idx="145">
                  <c:v>514.78445589113414</c:v>
                </c:pt>
                <c:pt idx="146">
                  <c:v>516.05076817019869</c:v>
                </c:pt>
                <c:pt idx="147">
                  <c:v>517.32019543606953</c:v>
                </c:pt>
                <c:pt idx="148">
                  <c:v>518.59274535126622</c:v>
                </c:pt>
                <c:pt idx="149">
                  <c:v>519.8684255971574</c:v>
                </c:pt>
                <c:pt idx="150">
                  <c:v>521.14724387400713</c:v>
                </c:pt>
                <c:pt idx="151">
                  <c:v>522.42920790102096</c:v>
                </c:pt>
                <c:pt idx="152">
                  <c:v>523.71432541639331</c:v>
                </c:pt>
                <c:pt idx="153">
                  <c:v>525.00260417735319</c:v>
                </c:pt>
                <c:pt idx="154">
                  <c:v>526.29405196021185</c:v>
                </c:pt>
                <c:pt idx="155">
                  <c:v>527.58867656040934</c:v>
                </c:pt>
                <c:pt idx="156">
                  <c:v>528.88648579256142</c:v>
                </c:pt>
                <c:pt idx="157">
                  <c:v>530.18748749050724</c:v>
                </c:pt>
                <c:pt idx="158">
                  <c:v>531.49168950735611</c:v>
                </c:pt>
                <c:pt idx="159">
                  <c:v>532.79909971553514</c:v>
                </c:pt>
                <c:pt idx="160">
                  <c:v>534.10972600683692</c:v>
                </c:pt>
                <c:pt idx="161">
                  <c:v>535.42357629246669</c:v>
                </c:pt>
                <c:pt idx="162">
                  <c:v>536.74065850309046</c:v>
                </c:pt>
                <c:pt idx="163">
                  <c:v>538.0609805888829</c:v>
                </c:pt>
                <c:pt idx="164">
                  <c:v>539.38455051957521</c:v>
                </c:pt>
                <c:pt idx="165">
                  <c:v>539.3851690647158</c:v>
                </c:pt>
                <c:pt idx="166">
                  <c:v>539.3851690647158</c:v>
                </c:pt>
                <c:pt idx="167">
                  <c:v>539.3851690647158</c:v>
                </c:pt>
                <c:pt idx="168">
                  <c:v>539.3851690647158</c:v>
                </c:pt>
                <c:pt idx="169">
                  <c:v>539.3851690647158</c:v>
                </c:pt>
                <c:pt idx="170">
                  <c:v>539.3851690647158</c:v>
                </c:pt>
                <c:pt idx="171">
                  <c:v>539.3851690647158</c:v>
                </c:pt>
                <c:pt idx="172">
                  <c:v>539.3851690647158</c:v>
                </c:pt>
                <c:pt idx="173">
                  <c:v>539.3851690647158</c:v>
                </c:pt>
                <c:pt idx="174">
                  <c:v>539.3851690647158</c:v>
                </c:pt>
                <c:pt idx="175">
                  <c:v>539.3851690647158</c:v>
                </c:pt>
                <c:pt idx="176">
                  <c:v>539.3851690647158</c:v>
                </c:pt>
                <c:pt idx="177">
                  <c:v>539.3851690647158</c:v>
                </c:pt>
                <c:pt idx="178">
                  <c:v>539.3851690647158</c:v>
                </c:pt>
                <c:pt idx="179">
                  <c:v>539.3851690647158</c:v>
                </c:pt>
                <c:pt idx="180">
                  <c:v>539.3851690647158</c:v>
                </c:pt>
                <c:pt idx="181">
                  <c:v>539.3851690647158</c:v>
                </c:pt>
                <c:pt idx="182">
                  <c:v>539.3851690647158</c:v>
                </c:pt>
                <c:pt idx="183">
                  <c:v>539.3851690647158</c:v>
                </c:pt>
                <c:pt idx="184">
                  <c:v>539.3851690647158</c:v>
                </c:pt>
                <c:pt idx="185">
                  <c:v>539.3851690647158</c:v>
                </c:pt>
                <c:pt idx="186">
                  <c:v>539.3851690647158</c:v>
                </c:pt>
                <c:pt idx="187">
                  <c:v>539.3851690647158</c:v>
                </c:pt>
                <c:pt idx="188">
                  <c:v>539.3851690647158</c:v>
                </c:pt>
                <c:pt idx="189">
                  <c:v>539.3851690647158</c:v>
                </c:pt>
                <c:pt idx="190">
                  <c:v>539.3851690647158</c:v>
                </c:pt>
                <c:pt idx="191">
                  <c:v>539.3851690647158</c:v>
                </c:pt>
                <c:pt idx="192">
                  <c:v>539.3851690647158</c:v>
                </c:pt>
                <c:pt idx="193">
                  <c:v>539.3851690647158</c:v>
                </c:pt>
                <c:pt idx="194">
                  <c:v>539.3851690647158</c:v>
                </c:pt>
                <c:pt idx="195">
                  <c:v>539.3851690647158</c:v>
                </c:pt>
                <c:pt idx="196">
                  <c:v>539.3851690647158</c:v>
                </c:pt>
                <c:pt idx="197">
                  <c:v>539.3851690647158</c:v>
                </c:pt>
                <c:pt idx="198">
                  <c:v>539.3851690647158</c:v>
                </c:pt>
                <c:pt idx="199">
                  <c:v>539.3851690647158</c:v>
                </c:pt>
                <c:pt idx="200">
                  <c:v>539.3851690647158</c:v>
                </c:pt>
                <c:pt idx="201">
                  <c:v>539.3851690647158</c:v>
                </c:pt>
                <c:pt idx="202">
                  <c:v>539.3851690647158</c:v>
                </c:pt>
                <c:pt idx="203">
                  <c:v>539.3851690647158</c:v>
                </c:pt>
                <c:pt idx="204">
                  <c:v>539.3851690647158</c:v>
                </c:pt>
                <c:pt idx="205">
                  <c:v>539.3851690647158</c:v>
                </c:pt>
                <c:pt idx="206">
                  <c:v>539.3851690647158</c:v>
                </c:pt>
                <c:pt idx="207">
                  <c:v>539.3851690647158</c:v>
                </c:pt>
                <c:pt idx="208">
                  <c:v>539.3851690647158</c:v>
                </c:pt>
                <c:pt idx="209">
                  <c:v>539.3851690647158</c:v>
                </c:pt>
                <c:pt idx="210">
                  <c:v>539.3851690647158</c:v>
                </c:pt>
                <c:pt idx="211">
                  <c:v>539.3851690647158</c:v>
                </c:pt>
                <c:pt idx="212">
                  <c:v>538.36781746706583</c:v>
                </c:pt>
                <c:pt idx="213">
                  <c:v>537.35238472876267</c:v>
                </c:pt>
                <c:pt idx="214">
                  <c:v>536.33886723058458</c:v>
                </c:pt>
                <c:pt idx="215">
                  <c:v>535.32726136013582</c:v>
                </c:pt>
                <c:pt idx="216">
                  <c:v>534.31756351183435</c:v>
                </c:pt>
                <c:pt idx="217">
                  <c:v>533.30977008689877</c:v>
                </c:pt>
                <c:pt idx="218">
                  <c:v>532.30387749333511</c:v>
                </c:pt>
                <c:pt idx="219">
                  <c:v>531.2998821459247</c:v>
                </c:pt>
                <c:pt idx="220">
                  <c:v>530.29778046621095</c:v>
                </c:pt>
                <c:pt idx="221">
                  <c:v>529.29756888248664</c:v>
                </c:pt>
                <c:pt idx="222">
                  <c:v>528.29924382978163</c:v>
                </c:pt>
                <c:pt idx="223">
                  <c:v>527.30280174984921</c:v>
                </c:pt>
                <c:pt idx="224">
                  <c:v>526.30823909115441</c:v>
                </c:pt>
                <c:pt idx="225">
                  <c:v>525.31555230886079</c:v>
                </c:pt>
                <c:pt idx="226">
                  <c:v>524.32473786481785</c:v>
                </c:pt>
                <c:pt idx="227">
                  <c:v>523.33579222754884</c:v>
                </c:pt>
                <c:pt idx="228">
                  <c:v>522.34871187223723</c:v>
                </c:pt>
                <c:pt idx="229">
                  <c:v>521.3634932807156</c:v>
                </c:pt>
                <c:pt idx="230">
                  <c:v>520.38013294145139</c:v>
                </c:pt>
                <c:pt idx="231">
                  <c:v>519.3986273495359</c:v>
                </c:pt>
                <c:pt idx="232">
                  <c:v>518.41897300667074</c:v>
                </c:pt>
                <c:pt idx="233">
                  <c:v>517.44116642115614</c:v>
                </c:pt>
                <c:pt idx="234">
                  <c:v>516.46520410787764</c:v>
                </c:pt>
                <c:pt idx="235">
                  <c:v>515.49108258829472</c:v>
                </c:pt>
                <c:pt idx="236">
                  <c:v>514.51879839042761</c:v>
                </c:pt>
                <c:pt idx="237">
                  <c:v>513.5483480488449</c:v>
                </c:pt>
                <c:pt idx="238">
                  <c:v>512.57972810465185</c:v>
                </c:pt>
                <c:pt idx="239">
                  <c:v>511.61293510547739</c:v>
                </c:pt>
                <c:pt idx="240">
                  <c:v>510.64796560546222</c:v>
                </c:pt>
                <c:pt idx="241">
                  <c:v>509.68481616524627</c:v>
                </c:pt>
                <c:pt idx="242">
                  <c:v>508.7234833519567</c:v>
                </c:pt>
                <c:pt idx="243">
                  <c:v>507.76396373919533</c:v>
                </c:pt>
                <c:pt idx="244">
                  <c:v>506.80625390702676</c:v>
                </c:pt>
                <c:pt idx="245">
                  <c:v>505.85035044196604</c:v>
                </c:pt>
                <c:pt idx="246">
                  <c:v>504.89624993696634</c:v>
                </c:pt>
                <c:pt idx="247">
                  <c:v>503.9439489914073</c:v>
                </c:pt>
                <c:pt idx="248">
                  <c:v>502.99344421108219</c:v>
                </c:pt>
                <c:pt idx="249">
                  <c:v>502.04473220818647</c:v>
                </c:pt>
                <c:pt idx="250">
                  <c:v>501.09780960130536</c:v>
                </c:pt>
                <c:pt idx="251">
                  <c:v>500.15267301540177</c:v>
                </c:pt>
                <c:pt idx="252">
                  <c:v>499.20931908180467</c:v>
                </c:pt>
                <c:pt idx="253">
                  <c:v>498.26774443819647</c:v>
                </c:pt>
                <c:pt idx="254">
                  <c:v>497.32794572860143</c:v>
                </c:pt>
                <c:pt idx="255">
                  <c:v>496.38991960337387</c:v>
                </c:pt>
                <c:pt idx="256">
                  <c:v>495.45366271918567</c:v>
                </c:pt>
                <c:pt idx="257">
                  <c:v>494.51917173901472</c:v>
                </c:pt>
                <c:pt idx="258">
                  <c:v>493.7264055348345</c:v>
                </c:pt>
                <c:pt idx="259">
                  <c:v>493.7264055348345</c:v>
                </c:pt>
                <c:pt idx="260">
                  <c:v>493.7264055348345</c:v>
                </c:pt>
                <c:pt idx="261">
                  <c:v>493.7264055348345</c:v>
                </c:pt>
                <c:pt idx="262">
                  <c:v>493.7264055348345</c:v>
                </c:pt>
                <c:pt idx="263">
                  <c:v>493.7264055348345</c:v>
                </c:pt>
                <c:pt idx="264">
                  <c:v>493.7264055348345</c:v>
                </c:pt>
                <c:pt idx="265">
                  <c:v>493.7264055348345</c:v>
                </c:pt>
                <c:pt idx="266">
                  <c:v>493.7264055348345</c:v>
                </c:pt>
                <c:pt idx="267">
                  <c:v>493.7264055348345</c:v>
                </c:pt>
                <c:pt idx="268">
                  <c:v>493.7264055348345</c:v>
                </c:pt>
                <c:pt idx="269">
                  <c:v>493.7264055348345</c:v>
                </c:pt>
                <c:pt idx="270">
                  <c:v>493.7264055348345</c:v>
                </c:pt>
                <c:pt idx="271">
                  <c:v>493.7264055348345</c:v>
                </c:pt>
                <c:pt idx="272">
                  <c:v>494.9409173614298</c:v>
                </c:pt>
                <c:pt idx="273">
                  <c:v>496.15841675150239</c:v>
                </c:pt>
                <c:pt idx="274">
                  <c:v>497.37891105412484</c:v>
                </c:pt>
                <c:pt idx="275">
                  <c:v>498.60240763644754</c:v>
                </c:pt>
                <c:pt idx="276">
                  <c:v>499.82891388374333</c:v>
                </c:pt>
                <c:pt idx="277">
                  <c:v>501.05843719945199</c:v>
                </c:pt>
                <c:pt idx="278">
                  <c:v>502.29098500522491</c:v>
                </c:pt>
                <c:pt idx="279">
                  <c:v>503.52656474096989</c:v>
                </c:pt>
                <c:pt idx="280">
                  <c:v>504.76518386489613</c:v>
                </c:pt>
                <c:pt idx="281">
                  <c:v>506.00684985355929</c:v>
                </c:pt>
                <c:pt idx="282">
                  <c:v>507.25157020190613</c:v>
                </c:pt>
                <c:pt idx="283">
                  <c:v>508.4993524233206</c:v>
                </c:pt>
                <c:pt idx="284">
                  <c:v>509.75020404966858</c:v>
                </c:pt>
                <c:pt idx="285">
                  <c:v>511.0041326313434</c:v>
                </c:pt>
                <c:pt idx="286">
                  <c:v>512.26114573731161</c:v>
                </c:pt>
                <c:pt idx="287">
                  <c:v>513.52125095515851</c:v>
                </c:pt>
                <c:pt idx="288">
                  <c:v>514.78445589113414</c:v>
                </c:pt>
                <c:pt idx="289">
                  <c:v>516.05076817019869</c:v>
                </c:pt>
                <c:pt idx="290">
                  <c:v>517.32019543606953</c:v>
                </c:pt>
                <c:pt idx="291">
                  <c:v>518.59274535126622</c:v>
                </c:pt>
                <c:pt idx="292">
                  <c:v>519.8684255971574</c:v>
                </c:pt>
                <c:pt idx="293">
                  <c:v>521.14724387400713</c:v>
                </c:pt>
                <c:pt idx="294">
                  <c:v>522.42920790102096</c:v>
                </c:pt>
                <c:pt idx="295">
                  <c:v>523.71432541639331</c:v>
                </c:pt>
                <c:pt idx="296">
                  <c:v>525.00260417735319</c:v>
                </c:pt>
                <c:pt idx="297">
                  <c:v>526.29405196021185</c:v>
                </c:pt>
                <c:pt idx="298">
                  <c:v>527.58867656040934</c:v>
                </c:pt>
                <c:pt idx="299">
                  <c:v>528.88648579256142</c:v>
                </c:pt>
                <c:pt idx="300">
                  <c:v>530.18748749050724</c:v>
                </c:pt>
                <c:pt idx="301">
                  <c:v>531.49168950735611</c:v>
                </c:pt>
                <c:pt idx="302">
                  <c:v>532.79909971553514</c:v>
                </c:pt>
                <c:pt idx="303">
                  <c:v>534.10972600683692</c:v>
                </c:pt>
                <c:pt idx="304">
                  <c:v>535.42357629246669</c:v>
                </c:pt>
                <c:pt idx="305">
                  <c:v>536.74065850309046</c:v>
                </c:pt>
                <c:pt idx="306">
                  <c:v>538.0609805888829</c:v>
                </c:pt>
                <c:pt idx="307">
                  <c:v>539.38455051957521</c:v>
                </c:pt>
                <c:pt idx="308">
                  <c:v>540.71137628450299</c:v>
                </c:pt>
                <c:pt idx="309">
                  <c:v>542.04146589265508</c:v>
                </c:pt>
                <c:pt idx="310">
                  <c:v>543.37482737272126</c:v>
                </c:pt>
                <c:pt idx="311">
                  <c:v>544.71146877314118</c:v>
                </c:pt>
                <c:pt idx="312">
                  <c:v>546.05139816215262</c:v>
                </c:pt>
                <c:pt idx="313">
                  <c:v>547.39462362784025</c:v>
                </c:pt>
                <c:pt idx="314">
                  <c:v>548.74115327818481</c:v>
                </c:pt>
                <c:pt idx="315">
                  <c:v>550.09099524111161</c:v>
                </c:pt>
                <c:pt idx="316">
                  <c:v>551.4441576645396</c:v>
                </c:pt>
                <c:pt idx="317">
                  <c:v>552.80064871643094</c:v>
                </c:pt>
                <c:pt idx="318">
                  <c:v>554.16047658484001</c:v>
                </c:pt>
                <c:pt idx="319">
                  <c:v>555.52364947796264</c:v>
                </c:pt>
                <c:pt idx="320">
                  <c:v>554.47585857687284</c:v>
                </c:pt>
                <c:pt idx="321">
                  <c:v>553.43004394767263</c:v>
                </c:pt>
                <c:pt idx="322">
                  <c:v>552.3862018628522</c:v>
                </c:pt>
                <c:pt idx="323">
                  <c:v>551.34432860193283</c:v>
                </c:pt>
                <c:pt idx="324">
                  <c:v>550.30442045145276</c:v>
                </c:pt>
                <c:pt idx="325">
                  <c:v>549.26647370495448</c:v>
                </c:pt>
                <c:pt idx="326">
                  <c:v>548.23048466297121</c:v>
                </c:pt>
                <c:pt idx="327">
                  <c:v>547.19644963301403</c:v>
                </c:pt>
                <c:pt idx="328">
                  <c:v>546.16436492955825</c:v>
                </c:pt>
                <c:pt idx="329">
                  <c:v>545.13422687403101</c:v>
                </c:pt>
                <c:pt idx="330">
                  <c:v>544.10603179479722</c:v>
                </c:pt>
                <c:pt idx="331">
                  <c:v>543.07977602714732</c:v>
                </c:pt>
                <c:pt idx="332">
                  <c:v>542.05545591328394</c:v>
                </c:pt>
                <c:pt idx="333">
                  <c:v>541.03306780230832</c:v>
                </c:pt>
                <c:pt idx="334">
                  <c:v>540.01260805020843</c:v>
                </c:pt>
                <c:pt idx="335">
                  <c:v>538.99407301984468</c:v>
                </c:pt>
                <c:pt idx="336">
                  <c:v>537.97745908093827</c:v>
                </c:pt>
                <c:pt idx="337">
                  <c:v>536.96276261005687</c:v>
                </c:pt>
                <c:pt idx="338">
                  <c:v>535.94997999060308</c:v>
                </c:pt>
                <c:pt idx="339">
                  <c:v>534.9391076128004</c:v>
                </c:pt>
                <c:pt idx="340">
                  <c:v>533.93014187368101</c:v>
                </c:pt>
                <c:pt idx="341">
                  <c:v>532.92307917707296</c:v>
                </c:pt>
                <c:pt idx="342">
                  <c:v>531.91791593358698</c:v>
                </c:pt>
                <c:pt idx="343">
                  <c:v>530.91464856060361</c:v>
                </c:pt>
                <c:pt idx="344">
                  <c:v>529.91327348226116</c:v>
                </c:pt>
                <c:pt idx="345">
                  <c:v>528.9137871294422</c:v>
                </c:pt>
                <c:pt idx="346">
                  <c:v>527.91618593976114</c:v>
                </c:pt>
                <c:pt idx="347">
                  <c:v>526.92046635755162</c:v>
                </c:pt>
                <c:pt idx="348">
                  <c:v>525.92662483385368</c:v>
                </c:pt>
                <c:pt idx="349">
                  <c:v>524.93465782640112</c:v>
                </c:pt>
                <c:pt idx="350">
                  <c:v>523.944561799609</c:v>
                </c:pt>
                <c:pt idx="351">
                  <c:v>522.95633322456104</c:v>
                </c:pt>
                <c:pt idx="352">
                  <c:v>521.9699685789966</c:v>
                </c:pt>
                <c:pt idx="353">
                  <c:v>520.98546434729894</c:v>
                </c:pt>
                <c:pt idx="354">
                  <c:v>520.00281702048198</c:v>
                </c:pt>
                <c:pt idx="355">
                  <c:v>519.02202309617803</c:v>
                </c:pt>
                <c:pt idx="356">
                  <c:v>518.04307907862551</c:v>
                </c:pt>
                <c:pt idx="357">
                  <c:v>517.06598147865623</c:v>
                </c:pt>
                <c:pt idx="358">
                  <c:v>516.09072681368286</c:v>
                </c:pt>
                <c:pt idx="359">
                  <c:v>515.11731160768693</c:v>
                </c:pt>
                <c:pt idx="360">
                  <c:v>514.14573239120614</c:v>
                </c:pt>
                <c:pt idx="361">
                  <c:v>513.17598570132191</c:v>
                </c:pt>
                <c:pt idx="362">
                  <c:v>512.20806808164741</c:v>
                </c:pt>
                <c:pt idx="363">
                  <c:v>511.24197608231475</c:v>
                </c:pt>
                <c:pt idx="364">
                  <c:v>510.27770625996311</c:v>
                </c:pt>
                <c:pt idx="365">
                  <c:v>509.3152551777265</c:v>
                </c:pt>
                <c:pt idx="366">
                  <c:v>508.35461940522077</c:v>
                </c:pt>
                <c:pt idx="367">
                  <c:v>507.3957955185324</c:v>
                </c:pt>
                <c:pt idx="368">
                  <c:v>506.43878010020569</c:v>
                </c:pt>
                <c:pt idx="369">
                  <c:v>505.48356973923069</c:v>
                </c:pt>
                <c:pt idx="370">
                  <c:v>504.53016103103107</c:v>
                </c:pt>
                <c:pt idx="371">
                  <c:v>503.57855057745189</c:v>
                </c:pt>
                <c:pt idx="372">
                  <c:v>504.81729758073095</c:v>
                </c:pt>
                <c:pt idx="373">
                  <c:v>506.05909176331591</c:v>
                </c:pt>
                <c:pt idx="374">
                  <c:v>507.30394062092728</c:v>
                </c:pt>
                <c:pt idx="375">
                  <c:v>508.5518516677248</c:v>
                </c:pt>
                <c:pt idx="376">
                  <c:v>509.80283243635176</c:v>
                </c:pt>
                <c:pt idx="377">
                  <c:v>511.05689047798126</c:v>
                </c:pt>
                <c:pt idx="378">
                  <c:v>512.31403336236099</c:v>
                </c:pt>
                <c:pt idx="379">
                  <c:v>513.57426867785989</c:v>
                </c:pt>
                <c:pt idx="380">
                  <c:v>514.83760403151314</c:v>
                </c:pt>
                <c:pt idx="381">
                  <c:v>516.10404704906853</c:v>
                </c:pt>
                <c:pt idx="382">
                  <c:v>517.37360537503207</c:v>
                </c:pt>
                <c:pt idx="383">
                  <c:v>518.64628667271461</c:v>
                </c:pt>
                <c:pt idx="384">
                  <c:v>519.92209862427796</c:v>
                </c:pt>
                <c:pt idx="385">
                  <c:v>521.2010489307811</c:v>
                </c:pt>
                <c:pt idx="386">
                  <c:v>522.48314531222661</c:v>
                </c:pt>
                <c:pt idx="387">
                  <c:v>523.76839550760758</c:v>
                </c:pt>
                <c:pt idx="388">
                  <c:v>525.05680727495428</c:v>
                </c:pt>
                <c:pt idx="389">
                  <c:v>526.34838839138058</c:v>
                </c:pt>
                <c:pt idx="390">
                  <c:v>527.64314665313134</c:v>
                </c:pt>
                <c:pt idx="391">
                  <c:v>528.94108987562925</c:v>
                </c:pt>
                <c:pt idx="392">
                  <c:v>530.24222589352212</c:v>
                </c:pt>
                <c:pt idx="393">
                  <c:v>531.54656256073019</c:v>
                </c:pt>
                <c:pt idx="394">
                  <c:v>532.8541077504932</c:v>
                </c:pt>
                <c:pt idx="395">
                  <c:v>534.16486935541866</c:v>
                </c:pt>
                <c:pt idx="396">
                  <c:v>535.4788552875284</c:v>
                </c:pt>
                <c:pt idx="397">
                  <c:v>536.79607347830745</c:v>
                </c:pt>
                <c:pt idx="398">
                  <c:v>538.11653187875106</c:v>
                </c:pt>
                <c:pt idx="399">
                  <c:v>539.44023845941342</c:v>
                </c:pt>
                <c:pt idx="400">
                  <c:v>540.76720121045491</c:v>
                </c:pt>
                <c:pt idx="401">
                  <c:v>542.09742814169124</c:v>
                </c:pt>
                <c:pt idx="402">
                  <c:v>543.43092728264116</c:v>
                </c:pt>
                <c:pt idx="403">
                  <c:v>544.76770668257518</c:v>
                </c:pt>
                <c:pt idx="404">
                  <c:v>546.10777441056416</c:v>
                </c:pt>
                <c:pt idx="405">
                  <c:v>547.45113855552779</c:v>
                </c:pt>
                <c:pt idx="406">
                  <c:v>548.79780722628379</c:v>
                </c:pt>
                <c:pt idx="407">
                  <c:v>550.14778855159682</c:v>
                </c:pt>
                <c:pt idx="408">
                  <c:v>551.50109068022687</c:v>
                </c:pt>
                <c:pt idx="409">
                  <c:v>552.85772178097943</c:v>
                </c:pt>
                <c:pt idx="410">
                  <c:v>554.21769004275427</c:v>
                </c:pt>
                <c:pt idx="411">
                  <c:v>555.58100367459485</c:v>
                </c:pt>
                <c:pt idx="412">
                  <c:v>556.94767090573782</c:v>
                </c:pt>
                <c:pt idx="413">
                  <c:v>558.31769998566324</c:v>
                </c:pt>
                <c:pt idx="414">
                  <c:v>559.69109918414347</c:v>
                </c:pt>
                <c:pt idx="415">
                  <c:v>561.067876791294</c:v>
                </c:pt>
                <c:pt idx="416">
                  <c:v>562.44804111762289</c:v>
                </c:pt>
                <c:pt idx="417">
                  <c:v>563.83160049408104</c:v>
                </c:pt>
                <c:pt idx="418">
                  <c:v>565.21856327211287</c:v>
                </c:pt>
                <c:pt idx="419">
                  <c:v>566.60893782370601</c:v>
                </c:pt>
                <c:pt idx="420">
                  <c:v>568.00273254144258</c:v>
                </c:pt>
                <c:pt idx="421">
                  <c:v>569.39995583854932</c:v>
                </c:pt>
                <c:pt idx="422">
                  <c:v>570.80061614894862</c:v>
                </c:pt>
                <c:pt idx="423">
                  <c:v>572.20472192730949</c:v>
                </c:pt>
                <c:pt idx="424">
                  <c:v>573.61228164909835</c:v>
                </c:pt>
                <c:pt idx="425">
                  <c:v>549.27205381063027</c:v>
                </c:pt>
                <c:pt idx="426">
                  <c:v>548.2360542438314</c:v>
                </c:pt>
                <c:pt idx="427">
                  <c:v>547.20200870890983</c:v>
                </c:pt>
                <c:pt idx="428">
                  <c:v>546.16991352030345</c:v>
                </c:pt>
                <c:pt idx="429">
                  <c:v>545.1397649994019</c:v>
                </c:pt>
                <c:pt idx="430">
                  <c:v>544.1115594745329</c:v>
                </c:pt>
                <c:pt idx="431">
                  <c:v>543.08529328094971</c:v>
                </c:pt>
                <c:pt idx="432">
                  <c:v>542.06096276081757</c:v>
                </c:pt>
                <c:pt idx="433">
                  <c:v>541.03856426320101</c:v>
                </c:pt>
                <c:pt idx="434">
                  <c:v>540.01809414405056</c:v>
                </c:pt>
                <c:pt idx="435">
                  <c:v>538.99954876619006</c:v>
                </c:pt>
                <c:pt idx="436">
                  <c:v>537.98292449930352</c:v>
                </c:pt>
                <c:pt idx="437">
                  <c:v>536.968217719922</c:v>
                </c:pt>
                <c:pt idx="438">
                  <c:v>535.95542481141115</c:v>
                </c:pt>
                <c:pt idx="439">
                  <c:v>534.94454216395809</c:v>
                </c:pt>
                <c:pt idx="440">
                  <c:v>533.93556617455818</c:v>
                </c:pt>
                <c:pt idx="441">
                  <c:v>532.92849324700296</c:v>
                </c:pt>
                <c:pt idx="442">
                  <c:v>531.92331979186667</c:v>
                </c:pt>
                <c:pt idx="443">
                  <c:v>530.92004222649371</c:v>
                </c:pt>
                <c:pt idx="444">
                  <c:v>529.91865697498577</c:v>
                </c:pt>
                <c:pt idx="445">
                  <c:v>528.91916046818915</c:v>
                </c:pt>
                <c:pt idx="446">
                  <c:v>527.92154914368223</c:v>
                </c:pt>
                <c:pt idx="447">
                  <c:v>526.9258194457625</c:v>
                </c:pt>
                <c:pt idx="448">
                  <c:v>525.93196782543384</c:v>
                </c:pt>
                <c:pt idx="449">
                  <c:v>524.93999074039425</c:v>
                </c:pt>
                <c:pt idx="450">
                  <c:v>523.94988465502263</c:v>
                </c:pt>
                <c:pt idx="451">
                  <c:v>522.96164604036699</c:v>
                </c:pt>
                <c:pt idx="452">
                  <c:v>521.97527137413101</c:v>
                </c:pt>
                <c:pt idx="453">
                  <c:v>520.99075714066203</c:v>
                </c:pt>
                <c:pt idx="454">
                  <c:v>520.00809983093836</c:v>
                </c:pt>
                <c:pt idx="455">
                  <c:v>519.02729594255686</c:v>
                </c:pt>
                <c:pt idx="456">
                  <c:v>518.04834197972048</c:v>
                </c:pt>
                <c:pt idx="457">
                  <c:v>517.0712344532252</c:v>
                </c:pt>
                <c:pt idx="458">
                  <c:v>516.09596988044871</c:v>
                </c:pt>
                <c:pt idx="459">
                  <c:v>515.12254478533714</c:v>
                </c:pt>
                <c:pt idx="460">
                  <c:v>514.15095569839275</c:v>
                </c:pt>
                <c:pt idx="461">
                  <c:v>-187.67932048648731</c:v>
                </c:pt>
                <c:pt idx="462">
                  <c:v>-187.32533252483483</c:v>
                </c:pt>
                <c:pt idx="463">
                  <c:v>-186.97201223118464</c:v>
                </c:pt>
                <c:pt idx="464">
                  <c:v>-186.61935834622727</c:v>
                </c:pt>
                <c:pt idx="465">
                  <c:v>-186.26736961302686</c:v>
                </c:pt>
                <c:pt idx="466">
                  <c:v>-185.9160447770206</c:v>
                </c:pt>
                <c:pt idx="467">
                  <c:v>-185.56538258601029</c:v>
                </c:pt>
                <c:pt idx="468">
                  <c:v>-185.2153817901609</c:v>
                </c:pt>
                <c:pt idx="469">
                  <c:v>-184.86604114199167</c:v>
                </c:pt>
                <c:pt idx="470">
                  <c:v>-184.51735939637899</c:v>
                </c:pt>
                <c:pt idx="471">
                  <c:v>-184.16933531054588</c:v>
                </c:pt>
                <c:pt idx="472">
                  <c:v>-183.82196764405626</c:v>
                </c:pt>
                <c:pt idx="473">
                  <c:v>-183.47525515882182</c:v>
                </c:pt>
                <c:pt idx="474">
                  <c:v>-183.12919661907824</c:v>
                </c:pt>
                <c:pt idx="475">
                  <c:v>-182.78379079140404</c:v>
                </c:pt>
                <c:pt idx="476">
                  <c:v>-182.43903644469367</c:v>
                </c:pt>
                <c:pt idx="477">
                  <c:v>-182.09493235016805</c:v>
                </c:pt>
                <c:pt idx="478">
                  <c:v>-181.75147728137028</c:v>
                </c:pt>
                <c:pt idx="479">
                  <c:v>-181.40867001414631</c:v>
                </c:pt>
                <c:pt idx="480">
                  <c:v>-181.06650932666264</c:v>
                </c:pt>
                <c:pt idx="481">
                  <c:v>-180.72499399938022</c:v>
                </c:pt>
                <c:pt idx="482">
                  <c:v>-180.38412281506612</c:v>
                </c:pt>
                <c:pt idx="483">
                  <c:v>-180.04389455877867</c:v>
                </c:pt>
                <c:pt idx="484">
                  <c:v>-179.70430801787973</c:v>
                </c:pt>
                <c:pt idx="485">
                  <c:v>-179.36536198200031</c:v>
                </c:pt>
                <c:pt idx="486">
                  <c:v>-179.02705524306668</c:v>
                </c:pt>
                <c:pt idx="487">
                  <c:v>-178.68938659528033</c:v>
                </c:pt>
                <c:pt idx="488">
                  <c:v>-178.35235483511417</c:v>
                </c:pt>
                <c:pt idx="489">
                  <c:v>-178.01595876132296</c:v>
                </c:pt>
                <c:pt idx="490">
                  <c:v>-177.68019717490961</c:v>
                </c:pt>
                <c:pt idx="491">
                  <c:v>-177.34506887914995</c:v>
                </c:pt>
                <c:pt idx="492">
                  <c:v>-177.01057267957447</c:v>
                </c:pt>
                <c:pt idx="493">
                  <c:v>-176.67670738396316</c:v>
                </c:pt>
                <c:pt idx="494">
                  <c:v>-176.34347180235704</c:v>
                </c:pt>
                <c:pt idx="495">
                  <c:v>-176.01086474702333</c:v>
                </c:pt>
                <c:pt idx="496">
                  <c:v>-175.67888503248162</c:v>
                </c:pt>
                <c:pt idx="497">
                  <c:v>-175.34753147548429</c:v>
                </c:pt>
                <c:pt idx="498">
                  <c:v>-175.0168028950128</c:v>
                </c:pt>
                <c:pt idx="499">
                  <c:v>-174.68669811228767</c:v>
                </c:pt>
                <c:pt idx="500">
                  <c:v>-174.35721595073528</c:v>
                </c:pt>
                <c:pt idx="501">
                  <c:v>-174.02835523600993</c:v>
                </c:pt>
                <c:pt idx="502">
                  <c:v>-173.70011479599293</c:v>
                </c:pt>
                <c:pt idx="503">
                  <c:v>-173.37249346074293</c:v>
                </c:pt>
                <c:pt idx="504">
                  <c:v>-173.04549006257128</c:v>
                </c:pt>
                <c:pt idx="505">
                  <c:v>-172.71910343594254</c:v>
                </c:pt>
                <c:pt idx="506">
                  <c:v>-172.39333241756265</c:v>
                </c:pt>
                <c:pt idx="507">
                  <c:v>-172.06817584631312</c:v>
                </c:pt>
                <c:pt idx="508">
                  <c:v>-171.74363256324727</c:v>
                </c:pt>
                <c:pt idx="509">
                  <c:v>-171.41970141164722</c:v>
                </c:pt>
                <c:pt idx="510">
                  <c:v>-171.09638123692775</c:v>
                </c:pt>
                <c:pt idx="511">
                  <c:v>-170.77367088672406</c:v>
                </c:pt>
                <c:pt idx="512">
                  <c:v>-170.45156921082685</c:v>
                </c:pt>
                <c:pt idx="513">
                  <c:v>-170.13007506117754</c:v>
                </c:pt>
                <c:pt idx="514">
                  <c:v>-169.80918729192604</c:v>
                </c:pt>
                <c:pt idx="515">
                  <c:v>-169.48890475933445</c:v>
                </c:pt>
                <c:pt idx="516">
                  <c:v>-169.16922632186493</c:v>
                </c:pt>
                <c:pt idx="517">
                  <c:v>-168.85015084011422</c:v>
                </c:pt>
                <c:pt idx="518">
                  <c:v>-168.53167717681015</c:v>
                </c:pt>
                <c:pt idx="519">
                  <c:v>-168.21380419686807</c:v>
                </c:pt>
                <c:pt idx="520">
                  <c:v>-167.89653076729542</c:v>
                </c:pt>
                <c:pt idx="521">
                  <c:v>-167.57985575727946</c:v>
                </c:pt>
                <c:pt idx="522">
                  <c:v>-167.26377803812204</c:v>
                </c:pt>
                <c:pt idx="523">
                  <c:v>-166.94829648323537</c:v>
                </c:pt>
                <c:pt idx="524">
                  <c:v>-166.63340996819943</c:v>
                </c:pt>
                <c:pt idx="525">
                  <c:v>-166.31911737066605</c:v>
                </c:pt>
                <c:pt idx="526">
                  <c:v>-166.00541757044687</c:v>
                </c:pt>
                <c:pt idx="527">
                  <c:v>-165.69230944944798</c:v>
                </c:pt>
                <c:pt idx="528">
                  <c:v>-165.37979189166572</c:v>
                </c:pt>
                <c:pt idx="529">
                  <c:v>-165.06786378324477</c:v>
                </c:pt>
                <c:pt idx="530">
                  <c:v>-164.75652401238108</c:v>
                </c:pt>
                <c:pt idx="531">
                  <c:v>-164.44577146941094</c:v>
                </c:pt>
                <c:pt idx="532">
                  <c:v>-164.1356050467449</c:v>
                </c:pt>
                <c:pt idx="533">
                  <c:v>-163.82602363886451</c:v>
                </c:pt>
                <c:pt idx="534">
                  <c:v>-163.51702614237911</c:v>
                </c:pt>
                <c:pt idx="535">
                  <c:v>-163.20861145593028</c:v>
                </c:pt>
                <c:pt idx="536">
                  <c:v>537.9597411628672</c:v>
                </c:pt>
                <c:pt idx="537">
                  <c:v>536.94507811031713</c:v>
                </c:pt>
                <c:pt idx="538">
                  <c:v>535.93232884616316</c:v>
                </c:pt>
                <c:pt idx="539">
                  <c:v>534.92148976074782</c:v>
                </c:pt>
                <c:pt idx="540">
                  <c:v>533.9125572512221</c:v>
                </c:pt>
                <c:pt idx="541">
                  <c:v>532.90552772153217</c:v>
                </c:pt>
                <c:pt idx="542">
                  <c:v>531.90039758240709</c:v>
                </c:pt>
                <c:pt idx="543">
                  <c:v>530.89716325134566</c:v>
                </c:pt>
                <c:pt idx="544">
                  <c:v>529.8958211526035</c:v>
                </c:pt>
                <c:pt idx="545">
                  <c:v>528.89636771718096</c:v>
                </c:pt>
                <c:pt idx="546">
                  <c:v>527.8987993828099</c:v>
                </c:pt>
                <c:pt idx="547">
                  <c:v>526.90311259394082</c:v>
                </c:pt>
                <c:pt idx="548">
                  <c:v>525.90930380173074</c:v>
                </c:pt>
                <c:pt idx="549">
                  <c:v>524.91736946403023</c:v>
                </c:pt>
                <c:pt idx="550">
                  <c:v>523.92730604537064</c:v>
                </c:pt>
                <c:pt idx="551">
                  <c:v>522.93911001695187</c:v>
                </c:pt>
                <c:pt idx="552">
                  <c:v>521.9527778566295</c:v>
                </c:pt>
                <c:pt idx="553">
                  <c:v>520.96830604890249</c:v>
                </c:pt>
                <c:pt idx="554">
                  <c:v>519.98569108490017</c:v>
                </c:pt>
                <c:pt idx="555">
                  <c:v>519.00492946237046</c:v>
                </c:pt>
                <c:pt idx="556">
                  <c:v>518.02601768566672</c:v>
                </c:pt>
                <c:pt idx="557">
                  <c:v>517.04895226573569</c:v>
                </c:pt>
                <c:pt idx="558">
                  <c:v>516.07372972010478</c:v>
                </c:pt>
                <c:pt idx="559">
                  <c:v>-185.76017307027689</c:v>
                </c:pt>
                <c:pt idx="560">
                  <c:v>-185.4098048738781</c:v>
                </c:pt>
                <c:pt idx="561">
                  <c:v>-185.0600975181145</c:v>
                </c:pt>
                <c:pt idx="562">
                  <c:v>-184.71104975657795</c:v>
                </c:pt>
                <c:pt idx="563">
                  <c:v>-184.36266034516234</c:v>
                </c:pt>
                <c:pt idx="564">
                  <c:v>-184.0149280421507</c:v>
                </c:pt>
                <c:pt idx="565">
                  <c:v>-183.66785160814391</c:v>
                </c:pt>
                <c:pt idx="566">
                  <c:v>-183.32142980609865</c:v>
                </c:pt>
                <c:pt idx="567">
                  <c:v>-182.97566140125593</c:v>
                </c:pt>
                <c:pt idx="568">
                  <c:v>-182.63054516125919</c:v>
                </c:pt>
                <c:pt idx="569">
                  <c:v>-182.28607985602719</c:v>
                </c:pt>
                <c:pt idx="570">
                  <c:v>-181.94226425781108</c:v>
                </c:pt>
                <c:pt idx="571">
                  <c:v>-181.59909714118976</c:v>
                </c:pt>
                <c:pt idx="572">
                  <c:v>-181.25657728300519</c:v>
                </c:pt>
                <c:pt idx="573">
                  <c:v>-180.91470346247877</c:v>
                </c:pt>
                <c:pt idx="574">
                  <c:v>-180.57347446108611</c:v>
                </c:pt>
                <c:pt idx="575">
                  <c:v>-180.23288906261337</c:v>
                </c:pt>
                <c:pt idx="576">
                  <c:v>-179.89294605315263</c:v>
                </c:pt>
                <c:pt idx="577">
                  <c:v>-179.55364422103685</c:v>
                </c:pt>
                <c:pt idx="578">
                  <c:v>-179.21498235695765</c:v>
                </c:pt>
                <c:pt idx="579">
                  <c:v>521.98356038930842</c:v>
                </c:pt>
                <c:pt idx="580">
                  <c:v>520.99903052166314</c:v>
                </c:pt>
                <c:pt idx="581">
                  <c:v>520.01635760725139</c:v>
                </c:pt>
                <c:pt idx="582">
                  <c:v>521.29553978032732</c:v>
                </c:pt>
                <c:pt idx="583">
                  <c:v>522.57786859871158</c:v>
                </c:pt>
                <c:pt idx="584">
                  <c:v>523.86335180280025</c:v>
                </c:pt>
                <c:pt idx="585">
                  <c:v>525.15199715202994</c:v>
                </c:pt>
                <c:pt idx="586">
                  <c:v>526.44381242492466</c:v>
                </c:pt>
                <c:pt idx="587">
                  <c:v>527.73880541914252</c:v>
                </c:pt>
                <c:pt idx="588">
                  <c:v>529.03698395152333</c:v>
                </c:pt>
                <c:pt idx="589">
                  <c:v>530.33835585813506</c:v>
                </c:pt>
                <c:pt idx="590">
                  <c:v>531.64292899432189</c:v>
                </c:pt>
                <c:pt idx="591">
                  <c:v>532.95071123475111</c:v>
                </c:pt>
                <c:pt idx="592">
                  <c:v>534.26171047346077</c:v>
                </c:pt>
                <c:pt idx="593">
                  <c:v>535.5759346239073</c:v>
                </c:pt>
                <c:pt idx="594">
                  <c:v>536.89339161901364</c:v>
                </c:pt>
                <c:pt idx="595">
                  <c:v>538.21408941121661</c:v>
                </c:pt>
                <c:pt idx="596">
                  <c:v>539.53803597251522</c:v>
                </c:pt>
                <c:pt idx="597">
                  <c:v>540.86523929451857</c:v>
                </c:pt>
                <c:pt idx="598">
                  <c:v>542.1957073884945</c:v>
                </c:pt>
                <c:pt idx="599">
                  <c:v>543.5294482854174</c:v>
                </c:pt>
                <c:pt idx="600">
                  <c:v>544.86647003601706</c:v>
                </c:pt>
                <c:pt idx="601">
                  <c:v>546.20678071082716</c:v>
                </c:pt>
                <c:pt idx="602">
                  <c:v>547.55038840023417</c:v>
                </c:pt>
                <c:pt idx="603">
                  <c:v>548.89730121452567</c:v>
                </c:pt>
                <c:pt idx="604">
                  <c:v>550.2475272839398</c:v>
                </c:pt>
                <c:pt idx="605">
                  <c:v>551.60107475871439</c:v>
                </c:pt>
                <c:pt idx="606">
                  <c:v>552.95795180913558</c:v>
                </c:pt>
                <c:pt idx="607">
                  <c:v>554.31816662558765</c:v>
                </c:pt>
                <c:pt idx="608">
                  <c:v>555.68172741860246</c:v>
                </c:pt>
                <c:pt idx="609">
                  <c:v>557.04864241890857</c:v>
                </c:pt>
                <c:pt idx="610">
                  <c:v>558.41891987748158</c:v>
                </c:pt>
                <c:pt idx="611">
                  <c:v>559.79256806559317</c:v>
                </c:pt>
                <c:pt idx="612">
                  <c:v>561.16959527486176</c:v>
                </c:pt>
                <c:pt idx="613">
                  <c:v>562.550009817302</c:v>
                </c:pt>
                <c:pt idx="614">
                  <c:v>563.93382002537521</c:v>
                </c:pt>
                <c:pt idx="615">
                  <c:v>565.32103425203979</c:v>
                </c:pt>
                <c:pt idx="616">
                  <c:v>566.71166087080132</c:v>
                </c:pt>
                <c:pt idx="617">
                  <c:v>568.10570827576339</c:v>
                </c:pt>
                <c:pt idx="618">
                  <c:v>569.50318488167795</c:v>
                </c:pt>
                <c:pt idx="619">
                  <c:v>570.9040991239965</c:v>
                </c:pt>
                <c:pt idx="620">
                  <c:v>570.9040991239965</c:v>
                </c:pt>
                <c:pt idx="621">
                  <c:v>570.9040991239965</c:v>
                </c:pt>
                <c:pt idx="622">
                  <c:v>570.9040991239965</c:v>
                </c:pt>
                <c:pt idx="623">
                  <c:v>570.9040991239965</c:v>
                </c:pt>
                <c:pt idx="624">
                  <c:v>570.9040991239965</c:v>
                </c:pt>
                <c:pt idx="625">
                  <c:v>570.9040991239965</c:v>
                </c:pt>
                <c:pt idx="626">
                  <c:v>570.9040991239965</c:v>
                </c:pt>
                <c:pt idx="627">
                  <c:v>570.9040991239965</c:v>
                </c:pt>
                <c:pt idx="628">
                  <c:v>570.9040991239965</c:v>
                </c:pt>
                <c:pt idx="629">
                  <c:v>570.9040991239965</c:v>
                </c:pt>
                <c:pt idx="630">
                  <c:v>570.9040991239965</c:v>
                </c:pt>
                <c:pt idx="631">
                  <c:v>570.9040991239965</c:v>
                </c:pt>
                <c:pt idx="632">
                  <c:v>570.9040991239965</c:v>
                </c:pt>
                <c:pt idx="633">
                  <c:v>570.9040991239965</c:v>
                </c:pt>
                <c:pt idx="634">
                  <c:v>570.9040991239965</c:v>
                </c:pt>
                <c:pt idx="635">
                  <c:v>570.9040991239965</c:v>
                </c:pt>
                <c:pt idx="636">
                  <c:v>570.9040991239965</c:v>
                </c:pt>
                <c:pt idx="637">
                  <c:v>570.9040991239965</c:v>
                </c:pt>
                <c:pt idx="638">
                  <c:v>570.9040991239965</c:v>
                </c:pt>
                <c:pt idx="639">
                  <c:v>570.9040991239965</c:v>
                </c:pt>
                <c:pt idx="640">
                  <c:v>570.9040991239965</c:v>
                </c:pt>
                <c:pt idx="641">
                  <c:v>570.9040991239965</c:v>
                </c:pt>
                <c:pt idx="642">
                  <c:v>570.9040991239965</c:v>
                </c:pt>
                <c:pt idx="643">
                  <c:v>570.9040991239965</c:v>
                </c:pt>
                <c:pt idx="644">
                  <c:v>570.9040991239965</c:v>
                </c:pt>
                <c:pt idx="645">
                  <c:v>570.9040991239965</c:v>
                </c:pt>
                <c:pt idx="646">
                  <c:v>570.9040991239965</c:v>
                </c:pt>
                <c:pt idx="647">
                  <c:v>570.9040991239965</c:v>
                </c:pt>
                <c:pt idx="648">
                  <c:v>570.9040991239965</c:v>
                </c:pt>
                <c:pt idx="649">
                  <c:v>570.9040991239965</c:v>
                </c:pt>
                <c:pt idx="650">
                  <c:v>570.9040991239965</c:v>
                </c:pt>
                <c:pt idx="651">
                  <c:v>570.9040991239965</c:v>
                </c:pt>
                <c:pt idx="652">
                  <c:v>570.9040991239965</c:v>
                </c:pt>
                <c:pt idx="653">
                  <c:v>570.9040991239965</c:v>
                </c:pt>
                <c:pt idx="654">
                  <c:v>570.9040991239965</c:v>
                </c:pt>
                <c:pt idx="655">
                  <c:v>570.9040991239965</c:v>
                </c:pt>
                <c:pt idx="656">
                  <c:v>570.9040991239965</c:v>
                </c:pt>
                <c:pt idx="657">
                  <c:v>570.9040991239965</c:v>
                </c:pt>
                <c:pt idx="658">
                  <c:v>570.9040991239965</c:v>
                </c:pt>
                <c:pt idx="659">
                  <c:v>570.9040991239965</c:v>
                </c:pt>
                <c:pt idx="660">
                  <c:v>570.9040991239965</c:v>
                </c:pt>
                <c:pt idx="661">
                  <c:v>570.9040991239965</c:v>
                </c:pt>
                <c:pt idx="662">
                  <c:v>570.9040991239965</c:v>
                </c:pt>
                <c:pt idx="663">
                  <c:v>570.9040991239965</c:v>
                </c:pt>
                <c:pt idx="664">
                  <c:v>570.9040991239965</c:v>
                </c:pt>
                <c:pt idx="665">
                  <c:v>570.9040991239965</c:v>
                </c:pt>
                <c:pt idx="666">
                  <c:v>570.9040991239965</c:v>
                </c:pt>
                <c:pt idx="667">
                  <c:v>570.9040991239965</c:v>
                </c:pt>
                <c:pt idx="668">
                  <c:v>-845.41465087600352</c:v>
                </c:pt>
                <c:pt idx="669">
                  <c:v>-846.58479436555342</c:v>
                </c:pt>
                <c:pt idx="670">
                  <c:v>-847.75493785510344</c:v>
                </c:pt>
                <c:pt idx="671">
                  <c:v>-848.92508134465345</c:v>
                </c:pt>
                <c:pt idx="672">
                  <c:v>-850.09522483420346</c:v>
                </c:pt>
                <c:pt idx="673">
                  <c:v>-851.26536832375348</c:v>
                </c:pt>
                <c:pt idx="674">
                  <c:v>-852.43551181330349</c:v>
                </c:pt>
                <c:pt idx="675">
                  <c:v>-853.60565530285351</c:v>
                </c:pt>
                <c:pt idx="676">
                  <c:v>-854.77579879240352</c:v>
                </c:pt>
                <c:pt idx="677">
                  <c:v>-855.94594228195342</c:v>
                </c:pt>
                <c:pt idx="678">
                  <c:v>-857.11608577150344</c:v>
                </c:pt>
                <c:pt idx="679">
                  <c:v>-858.28622926105345</c:v>
                </c:pt>
                <c:pt idx="680">
                  <c:v>-859.45637275060346</c:v>
                </c:pt>
                <c:pt idx="681">
                  <c:v>-860.62651624015348</c:v>
                </c:pt>
                <c:pt idx="682">
                  <c:v>-1562.6571793728504</c:v>
                </c:pt>
                <c:pt idx="683">
                  <c:v>-1559.7098017488588</c:v>
                </c:pt>
                <c:pt idx="684">
                  <c:v>-1556.7679832679678</c:v>
                </c:pt>
                <c:pt idx="685">
                  <c:v>-1553.8317134448639</c:v>
                </c:pt>
                <c:pt idx="686">
                  <c:v>-1550.9009818140821</c:v>
                </c:pt>
                <c:pt idx="687">
                  <c:v>-847.11525828670267</c:v>
                </c:pt>
                <c:pt idx="688">
                  <c:v>-848.28540177625268</c:v>
                </c:pt>
                <c:pt idx="689">
                  <c:v>-849.4555452658027</c:v>
                </c:pt>
                <c:pt idx="690">
                  <c:v>-850.62568875535271</c:v>
                </c:pt>
                <c:pt idx="691">
                  <c:v>-851.79583224490273</c:v>
                </c:pt>
                <c:pt idx="692">
                  <c:v>-852.96597573445274</c:v>
                </c:pt>
                <c:pt idx="693">
                  <c:v>-854.13611922400264</c:v>
                </c:pt>
                <c:pt idx="694">
                  <c:v>-855.30626271355266</c:v>
                </c:pt>
                <c:pt idx="695">
                  <c:v>-856.47640620310267</c:v>
                </c:pt>
                <c:pt idx="696">
                  <c:v>-857.64654969265268</c:v>
                </c:pt>
                <c:pt idx="697">
                  <c:v>-858.8166931822027</c:v>
                </c:pt>
                <c:pt idx="698">
                  <c:v>-859.98683667175271</c:v>
                </c:pt>
                <c:pt idx="699">
                  <c:v>-861.15698016130273</c:v>
                </c:pt>
                <c:pt idx="700">
                  <c:v>-862.32712365085274</c:v>
                </c:pt>
                <c:pt idx="701">
                  <c:v>-863.49726714040276</c:v>
                </c:pt>
                <c:pt idx="702">
                  <c:v>-864.66741062995266</c:v>
                </c:pt>
                <c:pt idx="703">
                  <c:v>-865.83755411950267</c:v>
                </c:pt>
                <c:pt idx="704">
                  <c:v>-867.00769760905268</c:v>
                </c:pt>
                <c:pt idx="705">
                  <c:v>-868.1778410986027</c:v>
                </c:pt>
                <c:pt idx="706">
                  <c:v>-869.34798458815271</c:v>
                </c:pt>
                <c:pt idx="707">
                  <c:v>-870.51812807770273</c:v>
                </c:pt>
                <c:pt idx="708">
                  <c:v>-871.68827156725274</c:v>
                </c:pt>
                <c:pt idx="709">
                  <c:v>-872.85841505680276</c:v>
                </c:pt>
                <c:pt idx="710">
                  <c:v>-874.02855854635277</c:v>
                </c:pt>
                <c:pt idx="711">
                  <c:v>-875.19870203590267</c:v>
                </c:pt>
                <c:pt idx="712">
                  <c:v>-876.36884552545268</c:v>
                </c:pt>
                <c:pt idx="713">
                  <c:v>-877.5389890150027</c:v>
                </c:pt>
                <c:pt idx="714">
                  <c:v>-878.70913250455271</c:v>
                </c:pt>
                <c:pt idx="715">
                  <c:v>-879.87927599410273</c:v>
                </c:pt>
                <c:pt idx="716">
                  <c:v>-881.04941948365274</c:v>
                </c:pt>
                <c:pt idx="717">
                  <c:v>-882.21956297320276</c:v>
                </c:pt>
                <c:pt idx="718">
                  <c:v>-883.38970646275277</c:v>
                </c:pt>
                <c:pt idx="719">
                  <c:v>-885.56274649861916</c:v>
                </c:pt>
                <c:pt idx="720">
                  <c:v>-887.74113197032534</c:v>
                </c:pt>
                <c:pt idx="721">
                  <c:v>-889.92487602704671</c:v>
                </c:pt>
                <c:pt idx="722">
                  <c:v>-892.11399185030393</c:v>
                </c:pt>
                <c:pt idx="723">
                  <c:v>-894.30849265404288</c:v>
                </c:pt>
                <c:pt idx="724">
                  <c:v>-896.5083916847143</c:v>
                </c:pt>
                <c:pt idx="725">
                  <c:v>-898.71370222135363</c:v>
                </c:pt>
                <c:pt idx="726">
                  <c:v>-900.92443757566139</c:v>
                </c:pt>
                <c:pt idx="727">
                  <c:v>-903.14061109208308</c:v>
                </c:pt>
                <c:pt idx="728">
                  <c:v>-905.36223614789037</c:v>
                </c:pt>
                <c:pt idx="729">
                  <c:v>-907.58932615326137</c:v>
                </c:pt>
                <c:pt idx="730">
                  <c:v>-909.82189455136188</c:v>
                </c:pt>
                <c:pt idx="731">
                  <c:v>-912.05995481842615</c:v>
                </c:pt>
                <c:pt idx="732">
                  <c:v>-914.30352046383871</c:v>
                </c:pt>
                <c:pt idx="733">
                  <c:v>-916.55260503021543</c:v>
                </c:pt>
                <c:pt idx="734">
                  <c:v>-918.80722209348573</c:v>
                </c:pt>
                <c:pt idx="735">
                  <c:v>-921.0673852629742</c:v>
                </c:pt>
                <c:pt idx="736">
                  <c:v>-923.33310818148277</c:v>
                </c:pt>
                <c:pt idx="737">
                  <c:v>-925.60440452537318</c:v>
                </c:pt>
                <c:pt idx="738">
                  <c:v>-927.8812880046496</c:v>
                </c:pt>
                <c:pt idx="739">
                  <c:v>-930.16377236304106</c:v>
                </c:pt>
                <c:pt idx="740">
                  <c:v>-932.451871378085</c:v>
                </c:pt>
                <c:pt idx="741">
                  <c:v>-934.74559886120971</c:v>
                </c:pt>
                <c:pt idx="742">
                  <c:v>-937.04496865781823</c:v>
                </c:pt>
                <c:pt idx="743">
                  <c:v>-939.34999464737155</c:v>
                </c:pt>
                <c:pt idx="744">
                  <c:v>-941.66069074347297</c:v>
                </c:pt>
                <c:pt idx="745">
                  <c:v>-943.97707089395124</c:v>
                </c:pt>
                <c:pt idx="746">
                  <c:v>-946.29914908094543</c:v>
                </c:pt>
                <c:pt idx="747">
                  <c:v>-948.34359446516555</c:v>
                </c:pt>
                <c:pt idx="748">
                  <c:v>-948.34359446516555</c:v>
                </c:pt>
                <c:pt idx="749">
                  <c:v>-948.34359446516555</c:v>
                </c:pt>
                <c:pt idx="750">
                  <c:v>-948.34359446516555</c:v>
                </c:pt>
                <c:pt idx="751">
                  <c:v>-948.34359446516555</c:v>
                </c:pt>
                <c:pt idx="752">
                  <c:v>-948.34359446516555</c:v>
                </c:pt>
                <c:pt idx="753">
                  <c:v>-948.34359446516555</c:v>
                </c:pt>
                <c:pt idx="754">
                  <c:v>-948.34359446516555</c:v>
                </c:pt>
                <c:pt idx="755">
                  <c:v>-948.34359446516555</c:v>
                </c:pt>
                <c:pt idx="756">
                  <c:v>-948.34359446516555</c:v>
                </c:pt>
                <c:pt idx="757">
                  <c:v>-948.34359446516555</c:v>
                </c:pt>
                <c:pt idx="758">
                  <c:v>-948.34359446516555</c:v>
                </c:pt>
                <c:pt idx="759">
                  <c:v>-948.34359446516555</c:v>
                </c:pt>
                <c:pt idx="760">
                  <c:v>-948.34359446516555</c:v>
                </c:pt>
                <c:pt idx="761">
                  <c:v>-948.34359446516555</c:v>
                </c:pt>
                <c:pt idx="762">
                  <c:v>-948.34359446516555</c:v>
                </c:pt>
                <c:pt idx="763">
                  <c:v>-948.34359446516555</c:v>
                </c:pt>
                <c:pt idx="764">
                  <c:v>-948.34359446516555</c:v>
                </c:pt>
                <c:pt idx="765">
                  <c:v>-948.34359446516555</c:v>
                </c:pt>
                <c:pt idx="766">
                  <c:v>-948.34359446516555</c:v>
                </c:pt>
                <c:pt idx="767">
                  <c:v>-948.34359446516555</c:v>
                </c:pt>
                <c:pt idx="768">
                  <c:v>-948.34359446516555</c:v>
                </c:pt>
                <c:pt idx="769">
                  <c:v>-948.34359446516555</c:v>
                </c:pt>
                <c:pt idx="770">
                  <c:v>-948.34359446516555</c:v>
                </c:pt>
                <c:pt idx="771">
                  <c:v>-948.34359446516555</c:v>
                </c:pt>
                <c:pt idx="772">
                  <c:v>-948.34359446516555</c:v>
                </c:pt>
                <c:pt idx="773">
                  <c:v>-948.34359446516555</c:v>
                </c:pt>
                <c:pt idx="774">
                  <c:v>-948.34359446516555</c:v>
                </c:pt>
                <c:pt idx="775">
                  <c:v>-948.34359446516555</c:v>
                </c:pt>
                <c:pt idx="776">
                  <c:v>-948.34359446516555</c:v>
                </c:pt>
                <c:pt idx="777">
                  <c:v>-948.34359446516555</c:v>
                </c:pt>
                <c:pt idx="778">
                  <c:v>-948.34359446516555</c:v>
                </c:pt>
                <c:pt idx="779">
                  <c:v>-948.34359446516555</c:v>
                </c:pt>
                <c:pt idx="780">
                  <c:v>-948.34359446516555</c:v>
                </c:pt>
                <c:pt idx="781">
                  <c:v>-948.34359446516555</c:v>
                </c:pt>
                <c:pt idx="782">
                  <c:v>-948.34359446516555</c:v>
                </c:pt>
                <c:pt idx="783">
                  <c:v>-948.34359446516555</c:v>
                </c:pt>
                <c:pt idx="784">
                  <c:v>-948.34359446516555</c:v>
                </c:pt>
                <c:pt idx="785">
                  <c:v>-948.34359446516555</c:v>
                </c:pt>
                <c:pt idx="786">
                  <c:v>-948.34359446516555</c:v>
                </c:pt>
                <c:pt idx="787">
                  <c:v>-948.34359446516555</c:v>
                </c:pt>
                <c:pt idx="788">
                  <c:v>-948.34359446516555</c:v>
                </c:pt>
                <c:pt idx="789">
                  <c:v>-948.34359446516555</c:v>
                </c:pt>
                <c:pt idx="790">
                  <c:v>-948.34359446516555</c:v>
                </c:pt>
                <c:pt idx="791">
                  <c:v>-948.34359446516555</c:v>
                </c:pt>
                <c:pt idx="792">
                  <c:v>-948.34359446516555</c:v>
                </c:pt>
                <c:pt idx="793">
                  <c:v>-948.34359446516555</c:v>
                </c:pt>
                <c:pt idx="794">
                  <c:v>-948.34359446516555</c:v>
                </c:pt>
                <c:pt idx="795">
                  <c:v>-948.34359446516555</c:v>
                </c:pt>
                <c:pt idx="796">
                  <c:v>-948.34359446516555</c:v>
                </c:pt>
                <c:pt idx="797">
                  <c:v>-948.34359446516555</c:v>
                </c:pt>
                <c:pt idx="798">
                  <c:v>-948.34359446516555</c:v>
                </c:pt>
                <c:pt idx="799">
                  <c:v>-948.34359446516555</c:v>
                </c:pt>
                <c:pt idx="800">
                  <c:v>-946.55489331748061</c:v>
                </c:pt>
                <c:pt idx="801">
                  <c:v>-944.76956589616907</c:v>
                </c:pt>
                <c:pt idx="802">
                  <c:v>-942.98760583793785</c:v>
                </c:pt>
                <c:pt idx="803">
                  <c:v>-941.20900679149599</c:v>
                </c:pt>
                <c:pt idx="804">
                  <c:v>-939.43376241753163</c:v>
                </c:pt>
                <c:pt idx="805">
                  <c:v>-937.66186638868999</c:v>
                </c:pt>
                <c:pt idx="806">
                  <c:v>-935.89331238955026</c:v>
                </c:pt>
                <c:pt idx="807">
                  <c:v>-934.12809411660351</c:v>
                </c:pt>
                <c:pt idx="808">
                  <c:v>-932.36620527823015</c:v>
                </c:pt>
                <c:pt idx="809">
                  <c:v>-930.60763959467704</c:v>
                </c:pt>
                <c:pt idx="810">
                  <c:v>-928.8523907980358</c:v>
                </c:pt>
                <c:pt idx="811">
                  <c:v>-927.10045263222003</c:v>
                </c:pt>
                <c:pt idx="812">
                  <c:v>-925.35181885294332</c:v>
                </c:pt>
                <c:pt idx="813">
                  <c:v>-925.35181885294332</c:v>
                </c:pt>
                <c:pt idx="814">
                  <c:v>-925.35181885294332</c:v>
                </c:pt>
                <c:pt idx="815">
                  <c:v>-925.35181885294332</c:v>
                </c:pt>
                <c:pt idx="816">
                  <c:v>-925.35181885294332</c:v>
                </c:pt>
                <c:pt idx="817">
                  <c:v>-925.35181885294332</c:v>
                </c:pt>
                <c:pt idx="818">
                  <c:v>-925.35181885294332</c:v>
                </c:pt>
                <c:pt idx="819">
                  <c:v>-925.35181885294332</c:v>
                </c:pt>
                <c:pt idx="820">
                  <c:v>-925.35181885294332</c:v>
                </c:pt>
                <c:pt idx="821">
                  <c:v>-925.35181885294332</c:v>
                </c:pt>
                <c:pt idx="822">
                  <c:v>-925.35181885294332</c:v>
                </c:pt>
                <c:pt idx="823">
                  <c:v>-925.35181885294332</c:v>
                </c:pt>
                <c:pt idx="824">
                  <c:v>-925.35181885294332</c:v>
                </c:pt>
                <c:pt idx="825">
                  <c:v>-925.35181885294332</c:v>
                </c:pt>
                <c:pt idx="826">
                  <c:v>-925.35181885294332</c:v>
                </c:pt>
                <c:pt idx="827">
                  <c:v>-925.35181885294332</c:v>
                </c:pt>
                <c:pt idx="828">
                  <c:v>-925.35181885294332</c:v>
                </c:pt>
                <c:pt idx="829">
                  <c:v>-925.35181885294332</c:v>
                </c:pt>
                <c:pt idx="830">
                  <c:v>-925.35181885294332</c:v>
                </c:pt>
                <c:pt idx="831">
                  <c:v>-925.35181885294332</c:v>
                </c:pt>
                <c:pt idx="832">
                  <c:v>-925.35181885294332</c:v>
                </c:pt>
                <c:pt idx="833">
                  <c:v>-925.35181885294332</c:v>
                </c:pt>
                <c:pt idx="834">
                  <c:v>-925.35181885294332</c:v>
                </c:pt>
                <c:pt idx="835">
                  <c:v>-925.35181885294332</c:v>
                </c:pt>
                <c:pt idx="836">
                  <c:v>-925.35181885294332</c:v>
                </c:pt>
                <c:pt idx="837">
                  <c:v>-925.35181885294332</c:v>
                </c:pt>
                <c:pt idx="838">
                  <c:v>-925.35181885294332</c:v>
                </c:pt>
                <c:pt idx="839">
                  <c:v>-925.35181885294332</c:v>
                </c:pt>
                <c:pt idx="840">
                  <c:v>-925.35181885294332</c:v>
                </c:pt>
                <c:pt idx="841">
                  <c:v>-925.35181885294332</c:v>
                </c:pt>
                <c:pt idx="842">
                  <c:v>-925.35181885294332</c:v>
                </c:pt>
                <c:pt idx="843">
                  <c:v>-925.35181885294332</c:v>
                </c:pt>
                <c:pt idx="844">
                  <c:v>-925.35181885294332</c:v>
                </c:pt>
                <c:pt idx="845">
                  <c:v>-925.35181885294332</c:v>
                </c:pt>
                <c:pt idx="846">
                  <c:v>-925.35181885294332</c:v>
                </c:pt>
                <c:pt idx="847">
                  <c:v>-925.35181885294332</c:v>
                </c:pt>
                <c:pt idx="848">
                  <c:v>-925.35181885294332</c:v>
                </c:pt>
                <c:pt idx="849">
                  <c:v>-925.35181885294332</c:v>
                </c:pt>
                <c:pt idx="850">
                  <c:v>-925.35181885294332</c:v>
                </c:pt>
                <c:pt idx="851">
                  <c:v>-925.35181885294332</c:v>
                </c:pt>
                <c:pt idx="852">
                  <c:v>-925.35181885294332</c:v>
                </c:pt>
                <c:pt idx="853">
                  <c:v>-925.35181885294332</c:v>
                </c:pt>
                <c:pt idx="854">
                  <c:v>-925.35181885294332</c:v>
                </c:pt>
                <c:pt idx="855">
                  <c:v>-925.35181885294332</c:v>
                </c:pt>
                <c:pt idx="856">
                  <c:v>-925.35181885294332</c:v>
                </c:pt>
                <c:pt idx="857">
                  <c:v>-925.35181885294332</c:v>
                </c:pt>
                <c:pt idx="858">
                  <c:v>-925.35181885294332</c:v>
                </c:pt>
                <c:pt idx="859">
                  <c:v>-925.35181885294332</c:v>
                </c:pt>
                <c:pt idx="860">
                  <c:v>-925.35181885294332</c:v>
                </c:pt>
                <c:pt idx="861">
                  <c:v>-925.35181885294332</c:v>
                </c:pt>
                <c:pt idx="862">
                  <c:v>-925.35181885294332</c:v>
                </c:pt>
                <c:pt idx="863">
                  <c:v>-925.35181885294332</c:v>
                </c:pt>
                <c:pt idx="864">
                  <c:v>-925.35181885294332</c:v>
                </c:pt>
                <c:pt idx="865">
                  <c:v>-925.35181885294332</c:v>
                </c:pt>
                <c:pt idx="866">
                  <c:v>-925.35181885294332</c:v>
                </c:pt>
                <c:pt idx="867">
                  <c:v>-925.35181885294332</c:v>
                </c:pt>
                <c:pt idx="868">
                  <c:v>-925.35181885294332</c:v>
                </c:pt>
                <c:pt idx="869">
                  <c:v>-925.35181885294332</c:v>
                </c:pt>
                <c:pt idx="870">
                  <c:v>-925.35181885294332</c:v>
                </c:pt>
                <c:pt idx="871">
                  <c:v>-925.35181885294332</c:v>
                </c:pt>
                <c:pt idx="872">
                  <c:v>-925.35181885294332</c:v>
                </c:pt>
                <c:pt idx="873">
                  <c:v>-925.35181885294332</c:v>
                </c:pt>
                <c:pt idx="874">
                  <c:v>-925.35181885294332</c:v>
                </c:pt>
                <c:pt idx="875">
                  <c:v>-925.35181885294332</c:v>
                </c:pt>
                <c:pt idx="876">
                  <c:v>-925.35181885294332</c:v>
                </c:pt>
                <c:pt idx="877">
                  <c:v>-925.35181885294332</c:v>
                </c:pt>
                <c:pt idx="878">
                  <c:v>-925.35181885294332</c:v>
                </c:pt>
                <c:pt idx="879">
                  <c:v>-925.35181885294332</c:v>
                </c:pt>
                <c:pt idx="880">
                  <c:v>-925.35181885294332</c:v>
                </c:pt>
                <c:pt idx="881">
                  <c:v>-925.35181885294332</c:v>
                </c:pt>
                <c:pt idx="882">
                  <c:v>-925.35181885294332</c:v>
                </c:pt>
                <c:pt idx="883">
                  <c:v>-925.35181885294332</c:v>
                </c:pt>
                <c:pt idx="884">
                  <c:v>-925.35181885294332</c:v>
                </c:pt>
                <c:pt idx="885">
                  <c:v>-925.35181885294332</c:v>
                </c:pt>
                <c:pt idx="886">
                  <c:v>-925.35181885294332</c:v>
                </c:pt>
                <c:pt idx="887">
                  <c:v>-925.35181885294332</c:v>
                </c:pt>
                <c:pt idx="888">
                  <c:v>-925.35181885294332</c:v>
                </c:pt>
                <c:pt idx="889">
                  <c:v>-925.35181885294332</c:v>
                </c:pt>
                <c:pt idx="890">
                  <c:v>-925.35181885294332</c:v>
                </c:pt>
                <c:pt idx="891">
                  <c:v>-925.35181885294332</c:v>
                </c:pt>
                <c:pt idx="892">
                  <c:v>-925.35181885294332</c:v>
                </c:pt>
                <c:pt idx="893">
                  <c:v>-925.35181885294332</c:v>
                </c:pt>
                <c:pt idx="894">
                  <c:v>-925.35181885294332</c:v>
                </c:pt>
                <c:pt idx="895">
                  <c:v>-925.35181885294332</c:v>
                </c:pt>
                <c:pt idx="896">
                  <c:v>-925.35181885294332</c:v>
                </c:pt>
                <c:pt idx="897">
                  <c:v>-925.35181885294332</c:v>
                </c:pt>
                <c:pt idx="898">
                  <c:v>-925.35181885294332</c:v>
                </c:pt>
                <c:pt idx="899">
                  <c:v>-925.35181885294332</c:v>
                </c:pt>
                <c:pt idx="900">
                  <c:v>-925.35181885294332</c:v>
                </c:pt>
                <c:pt idx="901">
                  <c:v>-925.35181885294332</c:v>
                </c:pt>
                <c:pt idx="902">
                  <c:v>-925.35181885294332</c:v>
                </c:pt>
                <c:pt idx="903">
                  <c:v>-925.35181885294332</c:v>
                </c:pt>
                <c:pt idx="904">
                  <c:v>-224.49129920979397</c:v>
                </c:pt>
                <c:pt idx="905">
                  <c:v>-224.49129920979397</c:v>
                </c:pt>
                <c:pt idx="906">
                  <c:v>-224.49129920979408</c:v>
                </c:pt>
                <c:pt idx="907">
                  <c:v>-224.49129920979374</c:v>
                </c:pt>
                <c:pt idx="908">
                  <c:v>-224.49129920979408</c:v>
                </c:pt>
                <c:pt idx="909">
                  <c:v>-224.49129920979408</c:v>
                </c:pt>
                <c:pt idx="910">
                  <c:v>-224.49129920979408</c:v>
                </c:pt>
                <c:pt idx="911">
                  <c:v>-224.4912992097934</c:v>
                </c:pt>
                <c:pt idx="912">
                  <c:v>-224.49129920979408</c:v>
                </c:pt>
                <c:pt idx="913">
                  <c:v>-224.49129920979408</c:v>
                </c:pt>
                <c:pt idx="914">
                  <c:v>-224.4912992097934</c:v>
                </c:pt>
                <c:pt idx="915">
                  <c:v>-224.49129920979487</c:v>
                </c:pt>
                <c:pt idx="916">
                  <c:v>-224.4912992097934</c:v>
                </c:pt>
                <c:pt idx="917">
                  <c:v>-224.49129920979487</c:v>
                </c:pt>
                <c:pt idx="918">
                  <c:v>-224.4912992097934</c:v>
                </c:pt>
                <c:pt idx="919">
                  <c:v>-224.4912992097934</c:v>
                </c:pt>
                <c:pt idx="920">
                  <c:v>-224.49129920979487</c:v>
                </c:pt>
                <c:pt idx="921">
                  <c:v>-224.4912992097934</c:v>
                </c:pt>
                <c:pt idx="922">
                  <c:v>-224.49129920979487</c:v>
                </c:pt>
                <c:pt idx="923">
                  <c:v>-224.4912992097934</c:v>
                </c:pt>
                <c:pt idx="924">
                  <c:v>-224.4912992097934</c:v>
                </c:pt>
                <c:pt idx="925">
                  <c:v>-224.4912992097934</c:v>
                </c:pt>
                <c:pt idx="926">
                  <c:v>-224.49129920979635</c:v>
                </c:pt>
                <c:pt idx="927">
                  <c:v>-224.4912992097934</c:v>
                </c:pt>
                <c:pt idx="928">
                  <c:v>-224.4912992097934</c:v>
                </c:pt>
                <c:pt idx="929">
                  <c:v>-224.4912992097934</c:v>
                </c:pt>
                <c:pt idx="930">
                  <c:v>-224.4912992097934</c:v>
                </c:pt>
                <c:pt idx="931">
                  <c:v>-224.49129920979635</c:v>
                </c:pt>
                <c:pt idx="932">
                  <c:v>-224.4912992097934</c:v>
                </c:pt>
                <c:pt idx="933">
                  <c:v>-224.4912992097934</c:v>
                </c:pt>
                <c:pt idx="934">
                  <c:v>60.362938831823953</c:v>
                </c:pt>
                <c:pt idx="935">
                  <c:v>-925.35181885294332</c:v>
                </c:pt>
                <c:pt idx="936">
                  <c:v>-925.35181885294332</c:v>
                </c:pt>
                <c:pt idx="937">
                  <c:v>-925.35181885294332</c:v>
                </c:pt>
                <c:pt idx="938">
                  <c:v>-925.35181885294332</c:v>
                </c:pt>
                <c:pt idx="939">
                  <c:v>-925.35181885294332</c:v>
                </c:pt>
                <c:pt idx="940">
                  <c:v>-925.35181885294332</c:v>
                </c:pt>
                <c:pt idx="941">
                  <c:v>-925.35181885294332</c:v>
                </c:pt>
                <c:pt idx="942">
                  <c:v>-925.35181885294332</c:v>
                </c:pt>
                <c:pt idx="943">
                  <c:v>-925.35181885294332</c:v>
                </c:pt>
                <c:pt idx="944">
                  <c:v>-925.35181885294332</c:v>
                </c:pt>
                <c:pt idx="945">
                  <c:v>-925.35181885294332</c:v>
                </c:pt>
                <c:pt idx="946">
                  <c:v>-925.35181885294332</c:v>
                </c:pt>
                <c:pt idx="947">
                  <c:v>-925.35181885294332</c:v>
                </c:pt>
                <c:pt idx="948">
                  <c:v>-925.35181885294332</c:v>
                </c:pt>
                <c:pt idx="949">
                  <c:v>-925.35181885294332</c:v>
                </c:pt>
                <c:pt idx="950">
                  <c:v>-925.35181885294332</c:v>
                </c:pt>
                <c:pt idx="951">
                  <c:v>-925.35181885294332</c:v>
                </c:pt>
                <c:pt idx="952">
                  <c:v>-925.35181885294332</c:v>
                </c:pt>
                <c:pt idx="953">
                  <c:v>-925.35181885294332</c:v>
                </c:pt>
                <c:pt idx="954">
                  <c:v>-925.35181885294332</c:v>
                </c:pt>
                <c:pt idx="955">
                  <c:v>-925.35181885294332</c:v>
                </c:pt>
                <c:pt idx="956">
                  <c:v>-923.60648322769646</c:v>
                </c:pt>
                <c:pt idx="957">
                  <c:v>-921.86443953572598</c:v>
                </c:pt>
                <c:pt idx="958">
                  <c:v>-920.12568156801126</c:v>
                </c:pt>
                <c:pt idx="959">
                  <c:v>-918.3902031272429</c:v>
                </c:pt>
                <c:pt idx="960">
                  <c:v>-916.6579980278002</c:v>
                </c:pt>
                <c:pt idx="961">
                  <c:v>-914.92906009572971</c:v>
                </c:pt>
                <c:pt idx="962">
                  <c:v>-913.20338316872255</c:v>
                </c:pt>
                <c:pt idx="963">
                  <c:v>-911.48096109609298</c:v>
                </c:pt>
                <c:pt idx="964">
                  <c:v>-909.76178773875608</c:v>
                </c:pt>
                <c:pt idx="965">
                  <c:v>-908.04585696920628</c:v>
                </c:pt>
                <c:pt idx="966">
                  <c:v>-906.33316267149507</c:v>
                </c:pt>
                <c:pt idx="967">
                  <c:v>-904.62369874120964</c:v>
                </c:pt>
                <c:pt idx="968">
                  <c:v>-902.91745908545067</c:v>
                </c:pt>
                <c:pt idx="969">
                  <c:v>-386.18943762281128</c:v>
                </c:pt>
                <c:pt idx="970">
                  <c:v>-385.46103338796286</c:v>
                </c:pt>
                <c:pt idx="971">
                  <c:v>-384.73400301961021</c:v>
                </c:pt>
                <c:pt idx="972">
                  <c:v>-384.00834392645982</c:v>
                </c:pt>
                <c:pt idx="973">
                  <c:v>-383.28405352210564</c:v>
                </c:pt>
                <c:pt idx="974">
                  <c:v>-382.56112922502007</c:v>
                </c:pt>
                <c:pt idx="975">
                  <c:v>-381.83956845854448</c:v>
                </c:pt>
                <c:pt idx="976">
                  <c:v>-381.11936865088035</c:v>
                </c:pt>
                <c:pt idx="977">
                  <c:v>-380.40052723507972</c:v>
                </c:pt>
                <c:pt idx="978">
                  <c:v>-379.68304164903634</c:v>
                </c:pt>
                <c:pt idx="979">
                  <c:v>-378.96690933547632</c:v>
                </c:pt>
                <c:pt idx="980">
                  <c:v>-378.25212774194927</c:v>
                </c:pt>
                <c:pt idx="981">
                  <c:v>-377.53869432081888</c:v>
                </c:pt>
                <c:pt idx="982">
                  <c:v>-376.82660652925438</c:v>
                </c:pt>
                <c:pt idx="983">
                  <c:v>-376.11586182922053</c:v>
                </c:pt>
                <c:pt idx="984">
                  <c:v>-375.4064576874697</c:v>
                </c:pt>
                <c:pt idx="985">
                  <c:v>-374.69839157553201</c:v>
                </c:pt>
                <c:pt idx="986">
                  <c:v>-373.9916609697068</c:v>
                </c:pt>
                <c:pt idx="987">
                  <c:v>-373.28626335105321</c:v>
                </c:pt>
                <c:pt idx="988">
                  <c:v>-372.58219620538159</c:v>
                </c:pt>
                <c:pt idx="989">
                  <c:v>-371.8794570232443</c:v>
                </c:pt>
                <c:pt idx="990">
                  <c:v>-371.17804329992703</c:v>
                </c:pt>
                <c:pt idx="991">
                  <c:v>-370.47795253543939</c:v>
                </c:pt>
                <c:pt idx="992">
                  <c:v>-369.77918223450661</c:v>
                </c:pt>
                <c:pt idx="993">
                  <c:v>-369.0817299065601</c:v>
                </c:pt>
                <c:pt idx="994">
                  <c:v>-368.38559306572893</c:v>
                </c:pt>
                <c:pt idx="995">
                  <c:v>-367.69076923083094</c:v>
                </c:pt>
                <c:pt idx="996">
                  <c:v>-366.99725592536356</c:v>
                </c:pt>
                <c:pt idx="997">
                  <c:v>-366.30505067749539</c:v>
                </c:pt>
                <c:pt idx="998">
                  <c:v>-365.61415102005719</c:v>
                </c:pt>
                <c:pt idx="999">
                  <c:v>-364.9245544905333</c:v>
                </c:pt>
                <c:pt idx="1000">
                  <c:v>-364.23625863105235</c:v>
                </c:pt>
                <c:pt idx="1001">
                  <c:v>-363.54926098837905</c:v>
                </c:pt>
                <c:pt idx="1002">
                  <c:v>-362.86355911390535</c:v>
                </c:pt>
                <c:pt idx="1003">
                  <c:v>-362.17915056364131</c:v>
                </c:pt>
                <c:pt idx="1004">
                  <c:v>-361.49603289820686</c:v>
                </c:pt>
                <c:pt idx="1005">
                  <c:v>-360.81420368282284</c:v>
                </c:pt>
                <c:pt idx="1006">
                  <c:v>-360.13366048730256</c:v>
                </c:pt>
                <c:pt idx="1007">
                  <c:v>-359.45440088604289</c:v>
                </c:pt>
                <c:pt idx="1008">
                  <c:v>-358.77642245801553</c:v>
                </c:pt>
                <c:pt idx="1009">
                  <c:v>-358.09972278675889</c:v>
                </c:pt>
                <c:pt idx="1010">
                  <c:v>-357.42429946036884</c:v>
                </c:pt>
                <c:pt idx="1011">
                  <c:v>-356.75015007149057</c:v>
                </c:pt>
                <c:pt idx="1012">
                  <c:v>-356.07727221731</c:v>
                </c:pt>
                <c:pt idx="1013">
                  <c:v>-355.40566349954474</c:v>
                </c:pt>
                <c:pt idx="1014">
                  <c:v>-354.73532152443613</c:v>
                </c:pt>
                <c:pt idx="1015">
                  <c:v>-354.06624390274033</c:v>
                </c:pt>
                <c:pt idx="1016">
                  <c:v>-353.39842824972004</c:v>
                </c:pt>
                <c:pt idx="1017">
                  <c:v>-352.7318721851359</c:v>
                </c:pt>
                <c:pt idx="1018">
                  <c:v>-352.06657333323778</c:v>
                </c:pt>
                <c:pt idx="1019">
                  <c:v>-351.40252932275666</c:v>
                </c:pt>
                <c:pt idx="1020">
                  <c:v>-350.73973778689617</c:v>
                </c:pt>
                <c:pt idx="1021">
                  <c:v>-350.07819636332397</c:v>
                </c:pt>
                <c:pt idx="1022">
                  <c:v>-349.4179026941631</c:v>
                </c:pt>
                <c:pt idx="1023">
                  <c:v>-348.75885442598428</c:v>
                </c:pt>
                <c:pt idx="1024">
                  <c:v>-348.10104920979688</c:v>
                </c:pt>
                <c:pt idx="1025">
                  <c:v>-347.44448470104101</c:v>
                </c:pt>
                <c:pt idx="1026">
                  <c:v>-346.78915855957837</c:v>
                </c:pt>
                <c:pt idx="1027">
                  <c:v>-346.13506844968526</c:v>
                </c:pt>
                <c:pt idx="1028">
                  <c:v>-345.48221204004278</c:v>
                </c:pt>
                <c:pt idx="1029">
                  <c:v>-344.83058700372953</c:v>
                </c:pt>
                <c:pt idx="1030">
                  <c:v>-344.18019101821301</c:v>
                </c:pt>
                <c:pt idx="1031">
                  <c:v>-343.53102176534117</c:v>
                </c:pt>
                <c:pt idx="1032">
                  <c:v>-342.88307693133447</c:v>
                </c:pt>
                <c:pt idx="1033">
                  <c:v>-342.23635420677738</c:v>
                </c:pt>
                <c:pt idx="1034">
                  <c:v>-341.59085128661013</c:v>
                </c:pt>
                <c:pt idx="1035">
                  <c:v>-340.94656587012071</c:v>
                </c:pt>
                <c:pt idx="1036">
                  <c:v>-340.30349566093651</c:v>
                </c:pt>
                <c:pt idx="1037">
                  <c:v>-339.66163836701639</c:v>
                </c:pt>
                <c:pt idx="1038">
                  <c:v>-339.02099170064196</c:v>
                </c:pt>
                <c:pt idx="1039">
                  <c:v>-338.38155337840999</c:v>
                </c:pt>
                <c:pt idx="1040">
                  <c:v>-337.74332112122397</c:v>
                </c:pt>
                <c:pt idx="1041">
                  <c:v>-337.10629265428622</c:v>
                </c:pt>
                <c:pt idx="1042">
                  <c:v>-336.47046570708926</c:v>
                </c:pt>
                <c:pt idx="1043">
                  <c:v>-335.83583801340842</c:v>
                </c:pt>
                <c:pt idx="1044">
                  <c:v>179.82259268870666</c:v>
                </c:pt>
                <c:pt idx="1045">
                  <c:v>179.48342355233115</c:v>
                </c:pt>
                <c:pt idx="1046">
                  <c:v>880.0054137768476</c:v>
                </c:pt>
                <c:pt idx="1047">
                  <c:v>878.3456074547737</c:v>
                </c:pt>
                <c:pt idx="1048">
                  <c:v>876.68893174642494</c:v>
                </c:pt>
                <c:pt idx="1049">
                  <c:v>875.03538074705159</c:v>
                </c:pt>
                <c:pt idx="1050">
                  <c:v>873.38494856303896</c:v>
                </c:pt>
                <c:pt idx="1051">
                  <c:v>871.73762931189083</c:v>
                </c:pt>
                <c:pt idx="1052">
                  <c:v>870.09341712220476</c:v>
                </c:pt>
                <c:pt idx="1053">
                  <c:v>868.45230613365345</c:v>
                </c:pt>
                <c:pt idx="1054">
                  <c:v>866.81429049696044</c:v>
                </c:pt>
                <c:pt idx="1055">
                  <c:v>865.17936437388573</c:v>
                </c:pt>
                <c:pt idx="1056">
                  <c:v>863.54752193719901</c:v>
                </c:pt>
                <c:pt idx="1057">
                  <c:v>861.91875737065811</c:v>
                </c:pt>
                <c:pt idx="1058">
                  <c:v>860.29306486899873</c:v>
                </c:pt>
                <c:pt idx="1059">
                  <c:v>858.67043863789536</c:v>
                </c:pt>
                <c:pt idx="1060">
                  <c:v>857.05087289396317</c:v>
                </c:pt>
                <c:pt idx="1061">
                  <c:v>855.4343618647149</c:v>
                </c:pt>
                <c:pt idx="1062">
                  <c:v>853.82089978855572</c:v>
                </c:pt>
                <c:pt idx="1063">
                  <c:v>852.21048091476234</c:v>
                </c:pt>
                <c:pt idx="1064">
                  <c:v>850.60309950344754</c:v>
                </c:pt>
                <c:pt idx="1065">
                  <c:v>848.99874982556219</c:v>
                </c:pt>
                <c:pt idx="1066">
                  <c:v>847.39742616285264</c:v>
                </c:pt>
                <c:pt idx="1067">
                  <c:v>845.79912280785641</c:v>
                </c:pt>
                <c:pt idx="1068">
                  <c:v>844.20383406387191</c:v>
                </c:pt>
                <c:pt idx="1069">
                  <c:v>842.6115542449536</c:v>
                </c:pt>
                <c:pt idx="1070">
                  <c:v>841.02227767586305</c:v>
                </c:pt>
                <c:pt idx="1071">
                  <c:v>839.43599869207776</c:v>
                </c:pt>
                <c:pt idx="1072">
                  <c:v>837.85271163975642</c:v>
                </c:pt>
                <c:pt idx="1073">
                  <c:v>836.27241087571849</c:v>
                </c:pt>
                <c:pt idx="1074">
                  <c:v>834.69509076743907</c:v>
                </c:pt>
                <c:pt idx="1075">
                  <c:v>833.12074569299932</c:v>
                </c:pt>
                <c:pt idx="1076">
                  <c:v>831.54937004109581</c:v>
                </c:pt>
                <c:pt idx="1077">
                  <c:v>829.98095821100583</c:v>
                </c:pt>
                <c:pt idx="1078">
                  <c:v>828.41550461256736</c:v>
                </c:pt>
                <c:pt idx="1079">
                  <c:v>826.85300366617423</c:v>
                </c:pt>
                <c:pt idx="1080">
                  <c:v>825.29344980272606</c:v>
                </c:pt>
                <c:pt idx="1081">
                  <c:v>823.73683746363861</c:v>
                </c:pt>
                <c:pt idx="1082">
                  <c:v>822.18316110080877</c:v>
                </c:pt>
                <c:pt idx="1083">
                  <c:v>820.63241517659503</c:v>
                </c:pt>
                <c:pt idx="1084">
                  <c:v>819.08459416381231</c:v>
                </c:pt>
                <c:pt idx="1085">
                  <c:v>817.5396925456829</c:v>
                </c:pt>
                <c:pt idx="1086">
                  <c:v>815.99770481584324</c:v>
                </c:pt>
                <c:pt idx="1087">
                  <c:v>814.45862547832769</c:v>
                </c:pt>
                <c:pt idx="1088">
                  <c:v>812.92244904750316</c:v>
                </c:pt>
                <c:pt idx="1089">
                  <c:v>811.38917004812913</c:v>
                </c:pt>
                <c:pt idx="1090">
                  <c:v>809.85878301524303</c:v>
                </c:pt>
                <c:pt idx="1091">
                  <c:v>808.33128249423294</c:v>
                </c:pt>
                <c:pt idx="1092">
                  <c:v>806.80666304075658</c:v>
                </c:pt>
                <c:pt idx="1093">
                  <c:v>805.28491922072203</c:v>
                </c:pt>
                <c:pt idx="1094">
                  <c:v>803.7660456103298</c:v>
                </c:pt>
                <c:pt idx="1095">
                  <c:v>802.25003679596114</c:v>
                </c:pt>
                <c:pt idx="1096">
                  <c:v>800.7368873742513</c:v>
                </c:pt>
                <c:pt idx="1097">
                  <c:v>799.22659195200822</c:v>
                </c:pt>
                <c:pt idx="1098">
                  <c:v>797.71914514619425</c:v>
                </c:pt>
                <c:pt idx="1099">
                  <c:v>796.21454158396716</c:v>
                </c:pt>
                <c:pt idx="1100">
                  <c:v>794.71277590257012</c:v>
                </c:pt>
                <c:pt idx="1101">
                  <c:v>793.21384274940374</c:v>
                </c:pt>
                <c:pt idx="1102">
                  <c:v>791.71773678194597</c:v>
                </c:pt>
                <c:pt idx="1103">
                  <c:v>790.22445266773332</c:v>
                </c:pt>
                <c:pt idx="1104">
                  <c:v>788.73398508440255</c:v>
                </c:pt>
                <c:pt idx="1105">
                  <c:v>787.24632871958033</c:v>
                </c:pt>
                <c:pt idx="1106">
                  <c:v>785.7614782709561</c:v>
                </c:pt>
                <c:pt idx="1107">
                  <c:v>784.27942844620179</c:v>
                </c:pt>
                <c:pt idx="1108">
                  <c:v>782.8001739629525</c:v>
                </c:pt>
                <c:pt idx="1109">
                  <c:v>782.56692517798751</c:v>
                </c:pt>
                <c:pt idx="1110">
                  <c:v>782.56692517798137</c:v>
                </c:pt>
                <c:pt idx="1111">
                  <c:v>782.56692517798137</c:v>
                </c:pt>
                <c:pt idx="1112">
                  <c:v>782.56692517798751</c:v>
                </c:pt>
                <c:pt idx="1113">
                  <c:v>782.56692517798137</c:v>
                </c:pt>
                <c:pt idx="1114">
                  <c:v>782.56692517798751</c:v>
                </c:pt>
                <c:pt idx="1115">
                  <c:v>782.56692517798137</c:v>
                </c:pt>
                <c:pt idx="1116">
                  <c:v>782.57</c:v>
                </c:pt>
                <c:pt idx="1117">
                  <c:v>81.706405534834403</c:v>
                </c:pt>
                <c:pt idx="1118">
                  <c:v>81.706405534834403</c:v>
                </c:pt>
                <c:pt idx="1119">
                  <c:v>81.706405534834403</c:v>
                </c:pt>
                <c:pt idx="1120">
                  <c:v>81.706405534834403</c:v>
                </c:pt>
                <c:pt idx="1121">
                  <c:v>81.706405534834403</c:v>
                </c:pt>
                <c:pt idx="1122">
                  <c:v>81.706405534834403</c:v>
                </c:pt>
                <c:pt idx="1123">
                  <c:v>81.706405534834403</c:v>
                </c:pt>
                <c:pt idx="1124">
                  <c:v>81.706405534834403</c:v>
                </c:pt>
                <c:pt idx="1125">
                  <c:v>81.706405534834403</c:v>
                </c:pt>
                <c:pt idx="1126">
                  <c:v>81.706405534834403</c:v>
                </c:pt>
                <c:pt idx="1127">
                  <c:v>81.706405534834403</c:v>
                </c:pt>
                <c:pt idx="1128">
                  <c:v>81.706405534834403</c:v>
                </c:pt>
                <c:pt idx="1129">
                  <c:v>81.706405534834403</c:v>
                </c:pt>
                <c:pt idx="1130">
                  <c:v>81.706405534834403</c:v>
                </c:pt>
                <c:pt idx="1131">
                  <c:v>81.706405534834403</c:v>
                </c:pt>
                <c:pt idx="1132">
                  <c:v>81.706405534834403</c:v>
                </c:pt>
                <c:pt idx="1133">
                  <c:v>81.907394168859696</c:v>
                </c:pt>
                <c:pt idx="1134">
                  <c:v>82.108877212481616</c:v>
                </c:pt>
                <c:pt idx="1135">
                  <c:v>82.310855881892621</c:v>
                </c:pt>
                <c:pt idx="1136">
                  <c:v>82.513331396276953</c:v>
                </c:pt>
                <c:pt idx="1137">
                  <c:v>82.716304977817458</c:v>
                </c:pt>
                <c:pt idx="1138">
                  <c:v>82.919777851703998</c:v>
                </c:pt>
                <c:pt idx="1139">
                  <c:v>83.123751246139818</c:v>
                </c:pt>
                <c:pt idx="1140">
                  <c:v>83.328226392349734</c:v>
                </c:pt>
                <c:pt idx="1141">
                  <c:v>83.533204524586949</c:v>
                </c:pt>
                <c:pt idx="1142">
                  <c:v>83.738686880140904</c:v>
                </c:pt>
                <c:pt idx="1143">
                  <c:v>83.944674699344887</c:v>
                </c:pt>
                <c:pt idx="1144">
                  <c:v>84.151169225582748</c:v>
                </c:pt>
                <c:pt idx="1145">
                  <c:v>84.358171705297309</c:v>
                </c:pt>
                <c:pt idx="1146">
                  <c:v>84.565683387997524</c:v>
                </c:pt>
                <c:pt idx="1147">
                  <c:v>84.773705526265758</c:v>
                </c:pt>
                <c:pt idx="1148">
                  <c:v>84.982239375765744</c:v>
                </c:pt>
                <c:pt idx="1149">
                  <c:v>85.191286195249972</c:v>
                </c:pt>
                <c:pt idx="1150">
                  <c:v>85.400847246567196</c:v>
                </c:pt>
                <c:pt idx="1151">
                  <c:v>85.610923794670612</c:v>
                </c:pt>
                <c:pt idx="1152">
                  <c:v>85.821517107624459</c:v>
                </c:pt>
                <c:pt idx="1153">
                  <c:v>86.032628456612656</c:v>
                </c:pt>
                <c:pt idx="1154">
                  <c:v>86.244259115946079</c:v>
                </c:pt>
                <c:pt idx="1155">
                  <c:v>86.456410363070063</c:v>
                </c:pt>
                <c:pt idx="1156">
                  <c:v>86.669083478572475</c:v>
                </c:pt>
                <c:pt idx="1157">
                  <c:v>86.88227974619133</c:v>
                </c:pt>
                <c:pt idx="1158">
                  <c:v>87.096000452822409</c:v>
                </c:pt>
                <c:pt idx="1159">
                  <c:v>87.310246888527104</c:v>
                </c:pt>
                <c:pt idx="1160">
                  <c:v>87.525020346540146</c:v>
                </c:pt>
                <c:pt idx="1161">
                  <c:v>87.740322123277565</c:v>
                </c:pt>
                <c:pt idx="1162">
                  <c:v>87.956153518344649</c:v>
                </c:pt>
                <c:pt idx="1163">
                  <c:v>88.172515834543105</c:v>
                </c:pt>
                <c:pt idx="1164">
                  <c:v>88.389410377879813</c:v>
                </c:pt>
                <c:pt idx="1165">
                  <c:v>88.606838457573872</c:v>
                </c:pt>
                <c:pt idx="1166">
                  <c:v>88.82480138606536</c:v>
                </c:pt>
                <c:pt idx="1167">
                  <c:v>89.043300479022491</c:v>
                </c:pt>
                <c:pt idx="1168">
                  <c:v>89.262337055350031</c:v>
                </c:pt>
                <c:pt idx="1169">
                  <c:v>89.481912437197025</c:v>
                </c:pt>
                <c:pt idx="1170">
                  <c:v>89.702027949964872</c:v>
                </c:pt>
                <c:pt idx="1171">
                  <c:v>89.922684922315398</c:v>
                </c:pt>
                <c:pt idx="1172">
                  <c:v>90.143884686178694</c:v>
                </c:pt>
                <c:pt idx="1173">
                  <c:v>90.365628576761196</c:v>
                </c:pt>
                <c:pt idx="1174">
                  <c:v>90.587917932553864</c:v>
                </c:pt>
                <c:pt idx="1175">
                  <c:v>90.810754095340371</c:v>
                </c:pt>
                <c:pt idx="1176">
                  <c:v>91.034138410204605</c:v>
                </c:pt>
                <c:pt idx="1177">
                  <c:v>91.258072225539763</c:v>
                </c:pt>
                <c:pt idx="1178">
                  <c:v>91.482556893055516</c:v>
                </c:pt>
                <c:pt idx="1179">
                  <c:v>91.707593767786648</c:v>
                </c:pt>
                <c:pt idx="1180">
                  <c:v>91.933184208101238</c:v>
                </c:pt>
                <c:pt idx="1181">
                  <c:v>92.159329575708966</c:v>
                </c:pt>
                <c:pt idx="1182">
                  <c:v>92.386031235668952</c:v>
                </c:pt>
                <c:pt idx="1183">
                  <c:v>92.613290556398169</c:v>
                </c:pt>
                <c:pt idx="1184">
                  <c:v>92.841108909679861</c:v>
                </c:pt>
                <c:pt idx="1185">
                  <c:v>93.069487670671833</c:v>
                </c:pt>
                <c:pt idx="1186">
                  <c:v>93.298428217914193</c:v>
                </c:pt>
                <c:pt idx="1187">
                  <c:v>93.527931933338664</c:v>
                </c:pt>
                <c:pt idx="1188">
                  <c:v>93.75800020227598</c:v>
                </c:pt>
                <c:pt idx="1189">
                  <c:v>93.988634413464752</c:v>
                </c:pt>
                <c:pt idx="1190">
                  <c:v>94.219835959059765</c:v>
                </c:pt>
                <c:pt idx="1191">
                  <c:v>94.451606234640167</c:v>
                </c:pt>
                <c:pt idx="1192">
                  <c:v>94.683946639218334</c:v>
                </c:pt>
                <c:pt idx="1193">
                  <c:v>94.916858575247943</c:v>
                </c:pt>
                <c:pt idx="1194">
                  <c:v>95.150343448632498</c:v>
                </c:pt>
                <c:pt idx="1195">
                  <c:v>95.384402668733969</c:v>
                </c:pt>
                <c:pt idx="1196">
                  <c:v>95.619037648381095</c:v>
                </c:pt>
                <c:pt idx="1197">
                  <c:v>95.85424980387802</c:v>
                </c:pt>
                <c:pt idx="1198">
                  <c:v>96.090040555013047</c:v>
                </c:pt>
                <c:pt idx="1199">
                  <c:v>96.326411325066715</c:v>
                </c:pt>
                <c:pt idx="1200">
                  <c:v>96.563363540820774</c:v>
                </c:pt>
                <c:pt idx="1201">
                  <c:v>96.800898632566714</c:v>
                </c:pt>
                <c:pt idx="1202">
                  <c:v>97.039018034114633</c:v>
                </c:pt>
                <c:pt idx="1203">
                  <c:v>97.277723182801083</c:v>
                </c:pt>
                <c:pt idx="1204">
                  <c:v>97.517015519498727</c:v>
                </c:pt>
                <c:pt idx="1205">
                  <c:v>97.756896488624648</c:v>
                </c:pt>
                <c:pt idx="1206">
                  <c:v>97.997367538148637</c:v>
                </c:pt>
                <c:pt idx="1207">
                  <c:v>98.238430119602754</c:v>
                </c:pt>
                <c:pt idx="1208">
                  <c:v>98.480085688089503</c:v>
                </c:pt>
                <c:pt idx="1209">
                  <c:v>98.722335702290593</c:v>
                </c:pt>
                <c:pt idx="1210">
                  <c:v>98.965181624476372</c:v>
                </c:pt>
                <c:pt idx="1211">
                  <c:v>99.208624920513671</c:v>
                </c:pt>
                <c:pt idx="1212">
                  <c:v>99.452667059875694</c:v>
                </c:pt>
                <c:pt idx="1213">
                  <c:v>99.697309515649977</c:v>
                </c:pt>
                <c:pt idx="1214">
                  <c:v>99.942553764547938</c:v>
                </c:pt>
                <c:pt idx="1215">
                  <c:v>100.18840128691352</c:v>
                </c:pt>
                <c:pt idx="1216">
                  <c:v>100.43485356673204</c:v>
                </c:pt>
                <c:pt idx="1217">
                  <c:v>100.68191209163922</c:v>
                </c:pt>
                <c:pt idx="1218">
                  <c:v>100.92957835293032</c:v>
                </c:pt>
                <c:pt idx="1219">
                  <c:v>101.17785384556908</c:v>
                </c:pt>
                <c:pt idx="1220">
                  <c:v>101.42674006819652</c:v>
                </c:pt>
                <c:pt idx="1221">
                  <c:v>101.67623852314023</c:v>
                </c:pt>
                <c:pt idx="1222">
                  <c:v>101.92635071642326</c:v>
                </c:pt>
                <c:pt idx="1223">
                  <c:v>102.17707815777339</c:v>
                </c:pt>
                <c:pt idx="1224">
                  <c:v>102.42842236063245</c:v>
                </c:pt>
                <c:pt idx="1225">
                  <c:v>102.68038484216459</c:v>
                </c:pt>
                <c:pt idx="1226">
                  <c:v>102.93296712326628</c:v>
                </c:pt>
                <c:pt idx="1227">
                  <c:v>103.18617072857546</c:v>
                </c:pt>
                <c:pt idx="1228">
                  <c:v>103.43999718648024</c:v>
                </c:pt>
                <c:pt idx="1229">
                  <c:v>103.69444802912824</c:v>
                </c:pt>
                <c:pt idx="1230">
                  <c:v>103.94952479243659</c:v>
                </c:pt>
                <c:pt idx="1231">
                  <c:v>104.20522901609991</c:v>
                </c:pt>
                <c:pt idx="1232">
                  <c:v>104.46156224360072</c:v>
                </c:pt>
                <c:pt idx="1233">
                  <c:v>104.71852602221827</c:v>
                </c:pt>
                <c:pt idx="1234">
                  <c:v>104.97612190303778</c:v>
                </c:pt>
                <c:pt idx="1235">
                  <c:v>105.23435144096015</c:v>
                </c:pt>
                <c:pt idx="1236">
                  <c:v>105.49321619471118</c:v>
                </c:pt>
                <c:pt idx="1237">
                  <c:v>105.75271772685085</c:v>
                </c:pt>
                <c:pt idx="1238">
                  <c:v>106.01285760378266</c:v>
                </c:pt>
                <c:pt idx="1239">
                  <c:v>106.27363739576379</c:v>
                </c:pt>
                <c:pt idx="1240">
                  <c:v>106.53505867691376</c:v>
                </c:pt>
                <c:pt idx="1241">
                  <c:v>106.79712302522421</c:v>
                </c:pt>
                <c:pt idx="1242">
                  <c:v>107.05983202256857</c:v>
                </c:pt>
                <c:pt idx="1243">
                  <c:v>107.32318725471146</c:v>
                </c:pt>
                <c:pt idx="1244">
                  <c:v>107.58719031131841</c:v>
                </c:pt>
                <c:pt idx="1245">
                  <c:v>107.85184278596512</c:v>
                </c:pt>
                <c:pt idx="1246">
                  <c:v>108.11714627614765</c:v>
                </c:pt>
                <c:pt idx="1247">
                  <c:v>108.38310238329132</c:v>
                </c:pt>
                <c:pt idx="1248">
                  <c:v>108.64971271276124</c:v>
                </c:pt>
                <c:pt idx="1249">
                  <c:v>108.91697887387102</c:v>
                </c:pt>
                <c:pt idx="1250">
                  <c:v>109.18490247989337</c:v>
                </c:pt>
                <c:pt idx="1251">
                  <c:v>109.45348514806938</c:v>
                </c:pt>
                <c:pt idx="1252">
                  <c:v>109.72272849961826</c:v>
                </c:pt>
                <c:pt idx="1253">
                  <c:v>109.99263415974747</c:v>
                </c:pt>
                <c:pt idx="1254">
                  <c:v>110.26320375766204</c:v>
                </c:pt>
                <c:pt idx="1255">
                  <c:v>110.53443892657492</c:v>
                </c:pt>
                <c:pt idx="1256">
                  <c:v>110.80634130371629</c:v>
                </c:pt>
                <c:pt idx="1257">
                  <c:v>111.07891253034404</c:v>
                </c:pt>
                <c:pt idx="1258">
                  <c:v>111.35215425175306</c:v>
                </c:pt>
                <c:pt idx="1259">
                  <c:v>111.62606811728585</c:v>
                </c:pt>
                <c:pt idx="1260">
                  <c:v>111.90065578034171</c:v>
                </c:pt>
                <c:pt idx="1261">
                  <c:v>112.17591889838741</c:v>
                </c:pt>
                <c:pt idx="1262">
                  <c:v>112.45185913296666</c:v>
                </c:pt>
                <c:pt idx="1263">
                  <c:v>112.72847814971078</c:v>
                </c:pt>
                <c:pt idx="1264">
                  <c:v>113.00577761834779</c:v>
                </c:pt>
                <c:pt idx="1265">
                  <c:v>113.28375921271368</c:v>
                </c:pt>
                <c:pt idx="1266">
                  <c:v>113.56242461076135</c:v>
                </c:pt>
                <c:pt idx="1267">
                  <c:v>113.84177549457161</c:v>
                </c:pt>
                <c:pt idx="1268">
                  <c:v>114.12181355036284</c:v>
                </c:pt>
                <c:pt idx="1269">
                  <c:v>114.40254046850134</c:v>
                </c:pt>
                <c:pt idx="1270">
                  <c:v>114.6839579435117</c:v>
                </c:pt>
                <c:pt idx="1271">
                  <c:v>114.96606767408662</c:v>
                </c:pt>
                <c:pt idx="1272">
                  <c:v>115.24887136309758</c:v>
                </c:pt>
                <c:pt idx="1273">
                  <c:v>115.53237071760464</c:v>
                </c:pt>
                <c:pt idx="1274">
                  <c:v>115.81656744886743</c:v>
                </c:pt>
                <c:pt idx="1275">
                  <c:v>116.10146327235486</c:v>
                </c:pt>
                <c:pt idx="1276">
                  <c:v>116.38705990775566</c:v>
                </c:pt>
                <c:pt idx="1277">
                  <c:v>116.67335907898894</c:v>
                </c:pt>
                <c:pt idx="1278">
                  <c:v>116.96036251421447</c:v>
                </c:pt>
                <c:pt idx="1279">
                  <c:v>117.24807194584298</c:v>
                </c:pt>
                <c:pt idx="1280">
                  <c:v>117.53648911054665</c:v>
                </c:pt>
                <c:pt idx="1281">
                  <c:v>117.82561574927001</c:v>
                </c:pt>
                <c:pt idx="1282">
                  <c:v>118.11545360723983</c:v>
                </c:pt>
                <c:pt idx="1283">
                  <c:v>118.40600443397614</c:v>
                </c:pt>
                <c:pt idx="1284">
                  <c:v>118.69726998330236</c:v>
                </c:pt>
                <c:pt idx="1285">
                  <c:v>118.98925201335624</c:v>
                </c:pt>
                <c:pt idx="1286">
                  <c:v>119.28195228660059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7F-4218-86F5-65F110A1BBDA}"/>
            </c:ext>
          </c:extLst>
        </c:ser>
        <c:ser>
          <c:idx val="1"/>
          <c:order val="1"/>
          <c:tx>
            <c:v>Aero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'Lap Simulation'!$S$5:$S$1291</c:f>
              <c:numCache>
                <c:formatCode>General</c:formatCode>
                <c:ptCount val="1287"/>
                <c:pt idx="0">
                  <c:v>0</c:v>
                </c:pt>
                <c:pt idx="1">
                  <c:v>1.140914455700081</c:v>
                </c:pt>
                <c:pt idx="2">
                  <c:v>2.2796769961995622</c:v>
                </c:pt>
                <c:pt idx="3">
                  <c:v>3.4162916802944459</c:v>
                </c:pt>
                <c:pt idx="4">
                  <c:v>4.5507625591253067</c:v>
                </c:pt>
                <c:pt idx="5">
                  <c:v>5.6830936761917368</c:v>
                </c:pt>
                <c:pt idx="6">
                  <c:v>6.8132890673667514</c:v>
                </c:pt>
                <c:pt idx="7">
                  <c:v>7.9413527609111814</c:v>
                </c:pt>
                <c:pt idx="8">
                  <c:v>9.0672887774880184</c:v>
                </c:pt>
                <c:pt idx="9">
                  <c:v>10.191101130176763</c:v>
                </c:pt>
                <c:pt idx="10">
                  <c:v>11.312793824487715</c:v>
                </c:pt>
                <c:pt idx="11">
                  <c:v>12.432370858376244</c:v>
                </c:pt>
                <c:pt idx="12">
                  <c:v>13.54983622225706</c:v>
                </c:pt>
                <c:pt idx="13">
                  <c:v>14.665193899018423</c:v>
                </c:pt>
                <c:pt idx="14">
                  <c:v>15.778447864036337</c:v>
                </c:pt>
                <c:pt idx="15">
                  <c:v>16.88960208518872</c:v>
                </c:pt>
                <c:pt idx="16">
                  <c:v>17.99866052286955</c:v>
                </c:pt>
                <c:pt idx="17">
                  <c:v>19.105627130002986</c:v>
                </c:pt>
                <c:pt idx="18">
                  <c:v>20.210505852057448</c:v>
                </c:pt>
                <c:pt idx="19">
                  <c:v>21.313300627059675</c:v>
                </c:pt>
                <c:pt idx="20">
                  <c:v>22.414015385608764</c:v>
                </c:pt>
                <c:pt idx="21">
                  <c:v>23.512654050890205</c:v>
                </c:pt>
                <c:pt idx="22">
                  <c:v>24.609220538689829</c:v>
                </c:pt>
                <c:pt idx="23">
                  <c:v>25.703718757407774</c:v>
                </c:pt>
                <c:pt idx="24">
                  <c:v>26.796152608072425</c:v>
                </c:pt>
                <c:pt idx="25">
                  <c:v>27.886525984354311</c:v>
                </c:pt>
                <c:pt idx="26">
                  <c:v>28.974842772579986</c:v>
                </c:pt>
                <c:pt idx="27">
                  <c:v>30.061106851745876</c:v>
                </c:pt>
                <c:pt idx="28">
                  <c:v>31.145322093532126</c:v>
                </c:pt>
                <c:pt idx="29">
                  <c:v>32.227492362316347</c:v>
                </c:pt>
                <c:pt idx="30">
                  <c:v>33.307621515187456</c:v>
                </c:pt>
                <c:pt idx="31">
                  <c:v>34.385713401959372</c:v>
                </c:pt>
                <c:pt idx="32">
                  <c:v>35.461771865184765</c:v>
                </c:pt>
                <c:pt idx="33">
                  <c:v>36.535800740168739</c:v>
                </c:pt>
                <c:pt idx="34">
                  <c:v>37.607803854982521</c:v>
                </c:pt>
                <c:pt idx="35">
                  <c:v>38.677785030477068</c:v>
                </c:pt>
                <c:pt idx="36">
                  <c:v>39.745748080296728</c:v>
                </c:pt>
                <c:pt idx="37">
                  <c:v>40.811696810892805</c:v>
                </c:pt>
                <c:pt idx="38">
                  <c:v>41.875635021537128</c:v>
                </c:pt>
                <c:pt idx="39">
                  <c:v>42.937566504335578</c:v>
                </c:pt>
                <c:pt idx="40">
                  <c:v>43.997495044241695</c:v>
                </c:pt>
                <c:pt idx="41">
                  <c:v>45.055424419070036</c:v>
                </c:pt>
                <c:pt idx="42">
                  <c:v>46.11135839950969</c:v>
                </c:pt>
                <c:pt idx="43">
                  <c:v>47.165300749137792</c:v>
                </c:pt>
                <c:pt idx="44">
                  <c:v>48.217255224432805</c:v>
                </c:pt>
                <c:pt idx="45">
                  <c:v>49.267225574788036</c:v>
                </c:pt>
                <c:pt idx="46">
                  <c:v>50.315215542524896</c:v>
                </c:pt>
                <c:pt idx="47">
                  <c:v>51.361228862906316</c:v>
                </c:pt>
                <c:pt idx="48">
                  <c:v>52.405269264150014</c:v>
                </c:pt>
                <c:pt idx="49">
                  <c:v>53.447340467441791</c:v>
                </c:pt>
                <c:pt idx="50">
                  <c:v>54.487446186948802</c:v>
                </c:pt>
                <c:pt idx="51">
                  <c:v>55.525590129832814</c:v>
                </c:pt>
                <c:pt idx="52">
                  <c:v>56.561775996263371</c:v>
                </c:pt>
                <c:pt idx="53">
                  <c:v>57.59600747943103</c:v>
                </c:pt>
                <c:pt idx="54">
                  <c:v>58.628288265560514</c:v>
                </c:pt>
                <c:pt idx="55">
                  <c:v>59.658622033923805</c:v>
                </c:pt>
                <c:pt idx="56">
                  <c:v>60.687012456853275</c:v>
                </c:pt>
                <c:pt idx="57">
                  <c:v>61.713463199754884</c:v>
                </c:pt>
                <c:pt idx="58">
                  <c:v>62.73797792112105</c:v>
                </c:pt>
                <c:pt idx="59">
                  <c:v>63.760560272543856</c:v>
                </c:pt>
                <c:pt idx="60">
                  <c:v>64.78121389872797</c:v>
                </c:pt>
                <c:pt idx="61">
                  <c:v>65.799942437503674</c:v>
                </c:pt>
                <c:pt idx="62">
                  <c:v>66.816749519839831</c:v>
                </c:pt>
                <c:pt idx="63">
                  <c:v>67.831638769856824</c:v>
                </c:pt>
                <c:pt idx="64">
                  <c:v>68.84461380483944</c:v>
                </c:pt>
                <c:pt idx="65">
                  <c:v>69.855678235249783</c:v>
                </c:pt>
                <c:pt idx="66">
                  <c:v>70.864835664740212</c:v>
                </c:pt>
                <c:pt idx="67">
                  <c:v>71.872089690166064</c:v>
                </c:pt>
                <c:pt idx="68">
                  <c:v>72.877443901598525</c:v>
                </c:pt>
                <c:pt idx="69">
                  <c:v>73.880901882337497</c:v>
                </c:pt>
                <c:pt idx="70">
                  <c:v>74.88246720892424</c:v>
                </c:pt>
                <c:pt idx="71">
                  <c:v>75.882143451154207</c:v>
                </c:pt>
                <c:pt idx="72">
                  <c:v>76.879934172089747</c:v>
                </c:pt>
                <c:pt idx="73">
                  <c:v>77.875842928072828</c:v>
                </c:pt>
                <c:pt idx="74">
                  <c:v>78.869873268737649</c:v>
                </c:pt>
                <c:pt idx="75">
                  <c:v>79.862028737023337</c:v>
                </c:pt>
                <c:pt idx="76">
                  <c:v>80.852312869186576</c:v>
                </c:pt>
                <c:pt idx="77">
                  <c:v>81.84072919481423</c:v>
                </c:pt>
                <c:pt idx="78">
                  <c:v>82.827281236835859</c:v>
                </c:pt>
                <c:pt idx="79">
                  <c:v>83.811972511536325</c:v>
                </c:pt>
                <c:pt idx="80">
                  <c:v>84.794806528568287</c:v>
                </c:pt>
                <c:pt idx="81">
                  <c:v>85.77578679096483</c:v>
                </c:pt>
                <c:pt idx="82">
                  <c:v>86.754916795151757</c:v>
                </c:pt>
                <c:pt idx="83">
                  <c:v>87.732200030960158</c:v>
                </c:pt>
                <c:pt idx="84">
                  <c:v>88.707639981638877</c:v>
                </c:pt>
                <c:pt idx="85">
                  <c:v>89.681240123866885</c:v>
                </c:pt>
                <c:pt idx="86">
                  <c:v>90.653003927765667</c:v>
                </c:pt>
                <c:pt idx="87">
                  <c:v>91.622934856911584</c:v>
                </c:pt>
                <c:pt idx="88">
                  <c:v>92.591036368348313</c:v>
                </c:pt>
                <c:pt idx="89">
                  <c:v>93.557311912599005</c:v>
                </c:pt>
                <c:pt idx="90">
                  <c:v>94.521764933678682</c:v>
                </c:pt>
                <c:pt idx="91">
                  <c:v>95.484398869106542</c:v>
                </c:pt>
                <c:pt idx="92">
                  <c:v>96.445217149918122</c:v>
                </c:pt>
                <c:pt idx="93">
                  <c:v>97.404223200677606</c:v>
                </c:pt>
                <c:pt idx="94">
                  <c:v>98.36142043948999</c:v>
                </c:pt>
                <c:pt idx="95">
                  <c:v>99.316812278013231</c:v>
                </c:pt>
                <c:pt idx="96">
                  <c:v>100.27040212147055</c:v>
                </c:pt>
                <c:pt idx="97">
                  <c:v>101.22219336866239</c:v>
                </c:pt>
                <c:pt idx="98">
                  <c:v>102.17218941197858</c:v>
                </c:pt>
                <c:pt idx="99">
                  <c:v>103.12039363741052</c:v>
                </c:pt>
                <c:pt idx="100">
                  <c:v>104.06680942456319</c:v>
                </c:pt>
                <c:pt idx="101">
                  <c:v>105.01144014666708</c:v>
                </c:pt>
                <c:pt idx="102">
                  <c:v>105.95428917059049</c:v>
                </c:pt>
                <c:pt idx="103">
                  <c:v>106.89535985685123</c:v>
                </c:pt>
                <c:pt idx="104">
                  <c:v>107.83465555962877</c:v>
                </c:pt>
                <c:pt idx="105">
                  <c:v>108.77217962677618</c:v>
                </c:pt>
                <c:pt idx="106">
                  <c:v>109.707935399832</c:v>
                </c:pt>
                <c:pt idx="107">
                  <c:v>110.64192621403217</c:v>
                </c:pt>
                <c:pt idx="108">
                  <c:v>111.17001178799997</c:v>
                </c:pt>
                <c:pt idx="109">
                  <c:v>111.17001178799997</c:v>
                </c:pt>
                <c:pt idx="110">
                  <c:v>111.17001178799997</c:v>
                </c:pt>
                <c:pt idx="111">
                  <c:v>111.17001178799997</c:v>
                </c:pt>
                <c:pt idx="112">
                  <c:v>111.17001178799997</c:v>
                </c:pt>
                <c:pt idx="113">
                  <c:v>111.17001178799997</c:v>
                </c:pt>
                <c:pt idx="114">
                  <c:v>111.17001178799997</c:v>
                </c:pt>
                <c:pt idx="115">
                  <c:v>111.17001178799997</c:v>
                </c:pt>
                <c:pt idx="116">
                  <c:v>111.17001178799997</c:v>
                </c:pt>
                <c:pt idx="117">
                  <c:v>111.17001178799997</c:v>
                </c:pt>
                <c:pt idx="118">
                  <c:v>111.17001178799997</c:v>
                </c:pt>
                <c:pt idx="119">
                  <c:v>111.17001178799997</c:v>
                </c:pt>
                <c:pt idx="120">
                  <c:v>111.17001178799997</c:v>
                </c:pt>
                <c:pt idx="121">
                  <c:v>111.17001178799997</c:v>
                </c:pt>
                <c:pt idx="122">
                  <c:v>111.17001178799997</c:v>
                </c:pt>
                <c:pt idx="123">
                  <c:v>111.17001178799997</c:v>
                </c:pt>
                <c:pt idx="124">
                  <c:v>111.17001178799997</c:v>
                </c:pt>
                <c:pt idx="125">
                  <c:v>111.17001178799997</c:v>
                </c:pt>
                <c:pt idx="126">
                  <c:v>111.17001178799997</c:v>
                </c:pt>
                <c:pt idx="127">
                  <c:v>111.17001178799997</c:v>
                </c:pt>
                <c:pt idx="128">
                  <c:v>111.17001178799997</c:v>
                </c:pt>
                <c:pt idx="129">
                  <c:v>109.95549996140466</c:v>
                </c:pt>
                <c:pt idx="130">
                  <c:v>108.73800057133207</c:v>
                </c:pt>
                <c:pt idx="131">
                  <c:v>107.51750626870965</c:v>
                </c:pt>
                <c:pt idx="132">
                  <c:v>106.29400968638697</c:v>
                </c:pt>
                <c:pt idx="133">
                  <c:v>105.06750343909118</c:v>
                </c:pt>
                <c:pt idx="134">
                  <c:v>103.83798012338255</c:v>
                </c:pt>
                <c:pt idx="135">
                  <c:v>102.60543231760964</c:v>
                </c:pt>
                <c:pt idx="136">
                  <c:v>101.36985258186462</c:v>
                </c:pt>
                <c:pt idx="137">
                  <c:v>100.13123345793835</c:v>
                </c:pt>
                <c:pt idx="138">
                  <c:v>98.889567469275264</c:v>
                </c:pt>
                <c:pt idx="139">
                  <c:v>97.644847120928375</c:v>
                </c:pt>
                <c:pt idx="140">
                  <c:v>96.39706489951385</c:v>
                </c:pt>
                <c:pt idx="141">
                  <c:v>95.146213273165884</c:v>
                </c:pt>
                <c:pt idx="142">
                  <c:v>93.892284691491071</c:v>
                </c:pt>
                <c:pt idx="143">
                  <c:v>92.635271585522872</c:v>
                </c:pt>
                <c:pt idx="144">
                  <c:v>91.375166367675959</c:v>
                </c:pt>
                <c:pt idx="145">
                  <c:v>90.111961431700422</c:v>
                </c:pt>
                <c:pt idx="146">
                  <c:v>88.845649152635772</c:v>
                </c:pt>
                <c:pt idx="147">
                  <c:v>87.576221886764955</c:v>
                </c:pt>
                <c:pt idx="148">
                  <c:v>86.303671971568278</c:v>
                </c:pt>
                <c:pt idx="149">
                  <c:v>85.027991725677083</c:v>
                </c:pt>
                <c:pt idx="150">
                  <c:v>83.749173448827392</c:v>
                </c:pt>
                <c:pt idx="151">
                  <c:v>82.467209421813507</c:v>
                </c:pt>
                <c:pt idx="152">
                  <c:v>81.182091906441229</c:v>
                </c:pt>
                <c:pt idx="153">
                  <c:v>79.893813145481317</c:v>
                </c:pt>
                <c:pt idx="154">
                  <c:v>78.602365362622649</c:v>
                </c:pt>
                <c:pt idx="155">
                  <c:v>77.307740762425212</c:v>
                </c:pt>
                <c:pt idx="156">
                  <c:v>76.009931530273093</c:v>
                </c:pt>
                <c:pt idx="157">
                  <c:v>74.708929832327286</c:v>
                </c:pt>
                <c:pt idx="158">
                  <c:v>73.404727815478395</c:v>
                </c:pt>
                <c:pt idx="159">
                  <c:v>72.097317607299317</c:v>
                </c:pt>
                <c:pt idx="160">
                  <c:v>70.786691315997587</c:v>
                </c:pt>
                <c:pt idx="161">
                  <c:v>69.472841030367846</c:v>
                </c:pt>
                <c:pt idx="162">
                  <c:v>68.155758819744051</c:v>
                </c:pt>
                <c:pt idx="163">
                  <c:v>66.83543673395161</c:v>
                </c:pt>
                <c:pt idx="164">
                  <c:v>65.511866803259338</c:v>
                </c:pt>
                <c:pt idx="165">
                  <c:v>65.511248258118655</c:v>
                </c:pt>
                <c:pt idx="166">
                  <c:v>65.511248258118655</c:v>
                </c:pt>
                <c:pt idx="167">
                  <c:v>65.511248258118655</c:v>
                </c:pt>
                <c:pt idx="168">
                  <c:v>65.511248258118655</c:v>
                </c:pt>
                <c:pt idx="169">
                  <c:v>65.511248258118655</c:v>
                </c:pt>
                <c:pt idx="170">
                  <c:v>65.511248258118655</c:v>
                </c:pt>
                <c:pt idx="171">
                  <c:v>65.511248258118655</c:v>
                </c:pt>
                <c:pt idx="172">
                  <c:v>65.511248258118655</c:v>
                </c:pt>
                <c:pt idx="173">
                  <c:v>65.511248258118655</c:v>
                </c:pt>
                <c:pt idx="174">
                  <c:v>65.511248258118655</c:v>
                </c:pt>
                <c:pt idx="175">
                  <c:v>65.511248258118655</c:v>
                </c:pt>
                <c:pt idx="176">
                  <c:v>65.511248258118655</c:v>
                </c:pt>
                <c:pt idx="177">
                  <c:v>65.511248258118655</c:v>
                </c:pt>
                <c:pt idx="178">
                  <c:v>65.511248258118655</c:v>
                </c:pt>
                <c:pt idx="179">
                  <c:v>65.511248258118655</c:v>
                </c:pt>
                <c:pt idx="180">
                  <c:v>65.511248258118655</c:v>
                </c:pt>
                <c:pt idx="181">
                  <c:v>65.511248258118655</c:v>
                </c:pt>
                <c:pt idx="182">
                  <c:v>65.511248258118655</c:v>
                </c:pt>
                <c:pt idx="183">
                  <c:v>65.511248258118655</c:v>
                </c:pt>
                <c:pt idx="184">
                  <c:v>65.511248258118655</c:v>
                </c:pt>
                <c:pt idx="185">
                  <c:v>65.511248258118655</c:v>
                </c:pt>
                <c:pt idx="186">
                  <c:v>65.511248258118655</c:v>
                </c:pt>
                <c:pt idx="187">
                  <c:v>65.511248258118655</c:v>
                </c:pt>
                <c:pt idx="188">
                  <c:v>65.511248258118655</c:v>
                </c:pt>
                <c:pt idx="189">
                  <c:v>65.511248258118655</c:v>
                </c:pt>
                <c:pt idx="190">
                  <c:v>65.511248258118655</c:v>
                </c:pt>
                <c:pt idx="191">
                  <c:v>65.511248258118655</c:v>
                </c:pt>
                <c:pt idx="192">
                  <c:v>65.511248258118655</c:v>
                </c:pt>
                <c:pt idx="193">
                  <c:v>65.511248258118655</c:v>
                </c:pt>
                <c:pt idx="194">
                  <c:v>65.511248258118655</c:v>
                </c:pt>
                <c:pt idx="195">
                  <c:v>65.511248258118655</c:v>
                </c:pt>
                <c:pt idx="196">
                  <c:v>65.511248258118655</c:v>
                </c:pt>
                <c:pt idx="197">
                  <c:v>65.511248258118655</c:v>
                </c:pt>
                <c:pt idx="198">
                  <c:v>65.511248258118655</c:v>
                </c:pt>
                <c:pt idx="199">
                  <c:v>65.511248258118655</c:v>
                </c:pt>
                <c:pt idx="200">
                  <c:v>65.511248258118655</c:v>
                </c:pt>
                <c:pt idx="201">
                  <c:v>65.511248258118655</c:v>
                </c:pt>
                <c:pt idx="202">
                  <c:v>65.511248258118655</c:v>
                </c:pt>
                <c:pt idx="203">
                  <c:v>65.511248258118655</c:v>
                </c:pt>
                <c:pt idx="204">
                  <c:v>65.511248258118655</c:v>
                </c:pt>
                <c:pt idx="205">
                  <c:v>65.511248258118655</c:v>
                </c:pt>
                <c:pt idx="206">
                  <c:v>65.511248258118655</c:v>
                </c:pt>
                <c:pt idx="207">
                  <c:v>65.511248258118655</c:v>
                </c:pt>
                <c:pt idx="208">
                  <c:v>65.511248258118655</c:v>
                </c:pt>
                <c:pt idx="209">
                  <c:v>65.511248258118655</c:v>
                </c:pt>
                <c:pt idx="210">
                  <c:v>65.511248258118655</c:v>
                </c:pt>
                <c:pt idx="211">
                  <c:v>65.511248258118655</c:v>
                </c:pt>
                <c:pt idx="212">
                  <c:v>66.528599855768704</c:v>
                </c:pt>
                <c:pt idx="213">
                  <c:v>67.544032594071822</c:v>
                </c:pt>
                <c:pt idx="214">
                  <c:v>68.557550092249954</c:v>
                </c:pt>
                <c:pt idx="215">
                  <c:v>69.569155962698702</c:v>
                </c:pt>
                <c:pt idx="216">
                  <c:v>70.578853811000144</c:v>
                </c:pt>
                <c:pt idx="217">
                  <c:v>71.5866472359358</c:v>
                </c:pt>
                <c:pt idx="218">
                  <c:v>72.592539829499458</c:v>
                </c:pt>
                <c:pt idx="219">
                  <c:v>73.596535176909867</c:v>
                </c:pt>
                <c:pt idx="220">
                  <c:v>74.5986368566236</c:v>
                </c:pt>
                <c:pt idx="221">
                  <c:v>75.598848440347822</c:v>
                </c:pt>
                <c:pt idx="222">
                  <c:v>76.597173493052921</c:v>
                </c:pt>
                <c:pt idx="223">
                  <c:v>77.593615572985314</c:v>
                </c:pt>
                <c:pt idx="224">
                  <c:v>78.588178231680104</c:v>
                </c:pt>
                <c:pt idx="225">
                  <c:v>79.580865013973735</c:v>
                </c:pt>
                <c:pt idx="226">
                  <c:v>80.571679458016618</c:v>
                </c:pt>
                <c:pt idx="227">
                  <c:v>81.560625095285715</c:v>
                </c:pt>
                <c:pt idx="228">
                  <c:v>82.547705450597221</c:v>
                </c:pt>
                <c:pt idx="229">
                  <c:v>83.53292404211895</c:v>
                </c:pt>
                <c:pt idx="230">
                  <c:v>84.516284381383116</c:v>
                </c:pt>
                <c:pt idx="231">
                  <c:v>85.497789973298623</c:v>
                </c:pt>
                <c:pt idx="232">
                  <c:v>86.477444316163741</c:v>
                </c:pt>
                <c:pt idx="233">
                  <c:v>87.455250901678397</c:v>
                </c:pt>
                <c:pt idx="234">
                  <c:v>88.431213214956813</c:v>
                </c:pt>
                <c:pt idx="235">
                  <c:v>89.405334734539736</c:v>
                </c:pt>
                <c:pt idx="236">
                  <c:v>90.377618932406918</c:v>
                </c:pt>
                <c:pt idx="237">
                  <c:v>91.34806927398958</c:v>
                </c:pt>
                <c:pt idx="238">
                  <c:v>92.316689218182646</c:v>
                </c:pt>
                <c:pt idx="239">
                  <c:v>93.283482217357076</c:v>
                </c:pt>
                <c:pt idx="240">
                  <c:v>94.248451717372262</c:v>
                </c:pt>
                <c:pt idx="241">
                  <c:v>95.211601157588191</c:v>
                </c:pt>
                <c:pt idx="242">
                  <c:v>96.172933970877807</c:v>
                </c:pt>
                <c:pt idx="243">
                  <c:v>97.132453583639176</c:v>
                </c:pt>
                <c:pt idx="244">
                  <c:v>98.090163415807751</c:v>
                </c:pt>
                <c:pt idx="245">
                  <c:v>99.046066880868509</c:v>
                </c:pt>
                <c:pt idx="246">
                  <c:v>100.00016738586815</c:v>
                </c:pt>
                <c:pt idx="247">
                  <c:v>100.95246833142724</c:v>
                </c:pt>
                <c:pt idx="248">
                  <c:v>101.90297311175235</c:v>
                </c:pt>
                <c:pt idx="249">
                  <c:v>102.85168511464808</c:v>
                </c:pt>
                <c:pt idx="250">
                  <c:v>103.79860772152921</c:v>
                </c:pt>
                <c:pt idx="251">
                  <c:v>104.74374430743273</c:v>
                </c:pt>
                <c:pt idx="252">
                  <c:v>105.68709824102987</c:v>
                </c:pt>
                <c:pt idx="253">
                  <c:v>106.62867288463808</c:v>
                </c:pt>
                <c:pt idx="254">
                  <c:v>107.56847159423303</c:v>
                </c:pt>
                <c:pt idx="255">
                  <c:v>108.50649771946063</c:v>
                </c:pt>
                <c:pt idx="256">
                  <c:v>109.44275460364884</c:v>
                </c:pt>
                <c:pt idx="257">
                  <c:v>110.37724558381973</c:v>
                </c:pt>
                <c:pt idx="258">
                  <c:v>111.17001178799997</c:v>
                </c:pt>
                <c:pt idx="259">
                  <c:v>111.17001178799997</c:v>
                </c:pt>
                <c:pt idx="260">
                  <c:v>111.17001178799997</c:v>
                </c:pt>
                <c:pt idx="261">
                  <c:v>111.17001178799997</c:v>
                </c:pt>
                <c:pt idx="262">
                  <c:v>111.17001178799997</c:v>
                </c:pt>
                <c:pt idx="263">
                  <c:v>111.17001178799997</c:v>
                </c:pt>
                <c:pt idx="264">
                  <c:v>111.17001178799997</c:v>
                </c:pt>
                <c:pt idx="265">
                  <c:v>111.17001178799997</c:v>
                </c:pt>
                <c:pt idx="266">
                  <c:v>111.17001178799997</c:v>
                </c:pt>
                <c:pt idx="267">
                  <c:v>111.17001178799997</c:v>
                </c:pt>
                <c:pt idx="268">
                  <c:v>111.17001178799997</c:v>
                </c:pt>
                <c:pt idx="269">
                  <c:v>111.17001178799997</c:v>
                </c:pt>
                <c:pt idx="270">
                  <c:v>111.17001178799997</c:v>
                </c:pt>
                <c:pt idx="271">
                  <c:v>111.17001178799997</c:v>
                </c:pt>
                <c:pt idx="272">
                  <c:v>109.95549996140466</c:v>
                </c:pt>
                <c:pt idx="273">
                  <c:v>108.73800057133207</c:v>
                </c:pt>
                <c:pt idx="274">
                  <c:v>107.51750626870965</c:v>
                </c:pt>
                <c:pt idx="275">
                  <c:v>106.29400968638697</c:v>
                </c:pt>
                <c:pt idx="276">
                  <c:v>105.06750343909118</c:v>
                </c:pt>
                <c:pt idx="277">
                  <c:v>103.83798012338255</c:v>
                </c:pt>
                <c:pt idx="278">
                  <c:v>102.60543231760964</c:v>
                </c:pt>
                <c:pt idx="279">
                  <c:v>101.36985258186462</c:v>
                </c:pt>
                <c:pt idx="280">
                  <c:v>100.13123345793835</c:v>
                </c:pt>
                <c:pt idx="281">
                  <c:v>98.889567469275264</c:v>
                </c:pt>
                <c:pt idx="282">
                  <c:v>97.644847120928375</c:v>
                </c:pt>
                <c:pt idx="283">
                  <c:v>96.39706489951385</c:v>
                </c:pt>
                <c:pt idx="284">
                  <c:v>95.146213273165884</c:v>
                </c:pt>
                <c:pt idx="285">
                  <c:v>93.892284691491071</c:v>
                </c:pt>
                <c:pt idx="286">
                  <c:v>92.635271585522872</c:v>
                </c:pt>
                <c:pt idx="287">
                  <c:v>91.375166367675959</c:v>
                </c:pt>
                <c:pt idx="288">
                  <c:v>90.111961431700422</c:v>
                </c:pt>
                <c:pt idx="289">
                  <c:v>88.845649152635772</c:v>
                </c:pt>
                <c:pt idx="290">
                  <c:v>87.576221886764955</c:v>
                </c:pt>
                <c:pt idx="291">
                  <c:v>86.303671971568278</c:v>
                </c:pt>
                <c:pt idx="292">
                  <c:v>85.027991725677083</c:v>
                </c:pt>
                <c:pt idx="293">
                  <c:v>83.749173448827392</c:v>
                </c:pt>
                <c:pt idx="294">
                  <c:v>82.467209421813507</c:v>
                </c:pt>
                <c:pt idx="295">
                  <c:v>81.182091906441229</c:v>
                </c:pt>
                <c:pt idx="296">
                  <c:v>79.893813145481317</c:v>
                </c:pt>
                <c:pt idx="297">
                  <c:v>78.602365362622649</c:v>
                </c:pt>
                <c:pt idx="298">
                  <c:v>77.307740762425212</c:v>
                </c:pt>
                <c:pt idx="299">
                  <c:v>76.009931530273093</c:v>
                </c:pt>
                <c:pt idx="300">
                  <c:v>74.708929832327286</c:v>
                </c:pt>
                <c:pt idx="301">
                  <c:v>73.404727815478395</c:v>
                </c:pt>
                <c:pt idx="302">
                  <c:v>72.097317607299317</c:v>
                </c:pt>
                <c:pt idx="303">
                  <c:v>70.786691315997587</c:v>
                </c:pt>
                <c:pt idx="304">
                  <c:v>69.472841030367846</c:v>
                </c:pt>
                <c:pt idx="305">
                  <c:v>68.155758819744051</c:v>
                </c:pt>
                <c:pt idx="306">
                  <c:v>66.83543673395161</c:v>
                </c:pt>
                <c:pt idx="307">
                  <c:v>65.511866803259338</c:v>
                </c:pt>
                <c:pt idx="308">
                  <c:v>64.185041038331519</c:v>
                </c:pt>
                <c:pt idx="309">
                  <c:v>62.854951430179433</c:v>
                </c:pt>
                <c:pt idx="310">
                  <c:v>61.521589950113224</c:v>
                </c:pt>
                <c:pt idx="311">
                  <c:v>60.184948549693338</c:v>
                </c:pt>
                <c:pt idx="312">
                  <c:v>58.845019160681936</c:v>
                </c:pt>
                <c:pt idx="313">
                  <c:v>57.501793694994227</c:v>
                </c:pt>
                <c:pt idx="314">
                  <c:v>56.155264044649655</c:v>
                </c:pt>
                <c:pt idx="315">
                  <c:v>54.805422081722909</c:v>
                </c:pt>
                <c:pt idx="316">
                  <c:v>53.452259658294892</c:v>
                </c:pt>
                <c:pt idx="317">
                  <c:v>52.095768606403553</c:v>
                </c:pt>
                <c:pt idx="318">
                  <c:v>50.735940737994547</c:v>
                </c:pt>
                <c:pt idx="319">
                  <c:v>49.372767844871845</c:v>
                </c:pt>
                <c:pt idx="320">
                  <c:v>50.420558745961628</c:v>
                </c:pt>
                <c:pt idx="321">
                  <c:v>51.466373375161929</c:v>
                </c:pt>
                <c:pt idx="322">
                  <c:v>52.510215459982277</c:v>
                </c:pt>
                <c:pt idx="323">
                  <c:v>53.552088720901644</c:v>
                </c:pt>
                <c:pt idx="324">
                  <c:v>54.59199687138171</c:v>
                </c:pt>
                <c:pt idx="325">
                  <c:v>55.629943617880002</c:v>
                </c:pt>
                <c:pt idx="326">
                  <c:v>56.665932659863266</c:v>
                </c:pt>
                <c:pt idx="327">
                  <c:v>57.699967689820504</c:v>
                </c:pt>
                <c:pt idx="328">
                  <c:v>58.73205239327622</c:v>
                </c:pt>
                <c:pt idx="329">
                  <c:v>59.762190448803537</c:v>
                </c:pt>
                <c:pt idx="330">
                  <c:v>60.790385528037298</c:v>
                </c:pt>
                <c:pt idx="331">
                  <c:v>61.816641295687162</c:v>
                </c:pt>
                <c:pt idx="332">
                  <c:v>62.840961409550623</c:v>
                </c:pt>
                <c:pt idx="333">
                  <c:v>63.863349520526157</c:v>
                </c:pt>
                <c:pt idx="334">
                  <c:v>64.88380927262611</c:v>
                </c:pt>
                <c:pt idx="335">
                  <c:v>65.902344302989775</c:v>
                </c:pt>
                <c:pt idx="336">
                  <c:v>66.918958241896291</c:v>
                </c:pt>
                <c:pt idx="337">
                  <c:v>67.933654712777624</c:v>
                </c:pt>
                <c:pt idx="338">
                  <c:v>68.946437332231483</c:v>
                </c:pt>
                <c:pt idx="339">
                  <c:v>69.957309710034139</c:v>
                </c:pt>
                <c:pt idx="340">
                  <c:v>70.966275449153443</c:v>
                </c:pt>
                <c:pt idx="341">
                  <c:v>71.973338145761488</c:v>
                </c:pt>
                <c:pt idx="342">
                  <c:v>72.978501389247555</c:v>
                </c:pt>
                <c:pt idx="343">
                  <c:v>73.981768762230857</c:v>
                </c:pt>
                <c:pt idx="344">
                  <c:v>74.983143840573319</c:v>
                </c:pt>
                <c:pt idx="345">
                  <c:v>75.982630193392296</c:v>
                </c:pt>
                <c:pt idx="346">
                  <c:v>76.980231383073331</c:v>
                </c:pt>
                <c:pt idx="347">
                  <c:v>77.975950965282848</c:v>
                </c:pt>
                <c:pt idx="348">
                  <c:v>78.969792488980801</c:v>
                </c:pt>
                <c:pt idx="349">
                  <c:v>79.961759496433359</c:v>
                </c:pt>
                <c:pt idx="350">
                  <c:v>80.951855523225447</c:v>
                </c:pt>
                <c:pt idx="351">
                  <c:v>81.940084098273502</c:v>
                </c:pt>
                <c:pt idx="352">
                  <c:v>82.926448743837895</c:v>
                </c:pt>
                <c:pt idx="353">
                  <c:v>83.910952975535579</c:v>
                </c:pt>
                <c:pt idx="354">
                  <c:v>84.893600302352553</c:v>
                </c:pt>
                <c:pt idx="355">
                  <c:v>85.874394226656477</c:v>
                </c:pt>
                <c:pt idx="356">
                  <c:v>86.853338244208985</c:v>
                </c:pt>
                <c:pt idx="357">
                  <c:v>87.830435844178297</c:v>
                </c:pt>
                <c:pt idx="358">
                  <c:v>88.805690509151631</c:v>
                </c:pt>
                <c:pt idx="359">
                  <c:v>89.779105715147537</c:v>
                </c:pt>
                <c:pt idx="360">
                  <c:v>90.750684931628356</c:v>
                </c:pt>
                <c:pt idx="361">
                  <c:v>91.72043162151256</c:v>
                </c:pt>
                <c:pt idx="362">
                  <c:v>92.688349241187112</c:v>
                </c:pt>
                <c:pt idx="363">
                  <c:v>93.654441240519745</c:v>
                </c:pt>
                <c:pt idx="364">
                  <c:v>94.618711062871341</c:v>
                </c:pt>
                <c:pt idx="365">
                  <c:v>95.581162145108067</c:v>
                </c:pt>
                <c:pt idx="366">
                  <c:v>96.541797917613749</c:v>
                </c:pt>
                <c:pt idx="367">
                  <c:v>97.500621804302085</c:v>
                </c:pt>
                <c:pt idx="368">
                  <c:v>98.45763722262879</c:v>
                </c:pt>
                <c:pt idx="369">
                  <c:v>99.412847583603806</c:v>
                </c:pt>
                <c:pt idx="370">
                  <c:v>100.36625629180345</c:v>
                </c:pt>
                <c:pt idx="371">
                  <c:v>101.31786674538262</c:v>
                </c:pt>
                <c:pt idx="372">
                  <c:v>100.0791197421035</c:v>
                </c:pt>
                <c:pt idx="373">
                  <c:v>98.837325559518646</c:v>
                </c:pt>
                <c:pt idx="374">
                  <c:v>97.592476701907202</c:v>
                </c:pt>
                <c:pt idx="375">
                  <c:v>96.344565655109733</c:v>
                </c:pt>
                <c:pt idx="376">
                  <c:v>95.093584886482731</c:v>
                </c:pt>
                <c:pt idx="377">
                  <c:v>93.83952684485331</c:v>
                </c:pt>
                <c:pt idx="378">
                  <c:v>92.582383960473521</c:v>
                </c:pt>
                <c:pt idx="379">
                  <c:v>91.322148644974604</c:v>
                </c:pt>
                <c:pt idx="380">
                  <c:v>90.058813291321329</c:v>
                </c:pt>
                <c:pt idx="381">
                  <c:v>88.792370273766025</c:v>
                </c:pt>
                <c:pt idx="382">
                  <c:v>87.522811947802481</c:v>
                </c:pt>
                <c:pt idx="383">
                  <c:v>86.250130650119871</c:v>
                </c:pt>
                <c:pt idx="384">
                  <c:v>84.974318698556516</c:v>
                </c:pt>
                <c:pt idx="385">
                  <c:v>83.695368392053439</c:v>
                </c:pt>
                <c:pt idx="386">
                  <c:v>82.413272010607912</c:v>
                </c:pt>
                <c:pt idx="387">
                  <c:v>81.128021815226887</c:v>
                </c:pt>
                <c:pt idx="388">
                  <c:v>79.839610047880228</c:v>
                </c:pt>
                <c:pt idx="389">
                  <c:v>78.548028931453942</c:v>
                </c:pt>
                <c:pt idx="390">
                  <c:v>77.253270669703227</c:v>
                </c:pt>
                <c:pt idx="391">
                  <c:v>75.955327447205292</c:v>
                </c:pt>
                <c:pt idx="392">
                  <c:v>74.654191429312391</c:v>
                </c:pt>
                <c:pt idx="393">
                  <c:v>73.349854762104357</c:v>
                </c:pt>
                <c:pt idx="394">
                  <c:v>72.042309572341253</c:v>
                </c:pt>
                <c:pt idx="395">
                  <c:v>70.731547967415892</c:v>
                </c:pt>
                <c:pt idx="396">
                  <c:v>69.417562035306105</c:v>
                </c:pt>
                <c:pt idx="397">
                  <c:v>68.10034384452706</c:v>
                </c:pt>
                <c:pt idx="398">
                  <c:v>66.779885444083391</c:v>
                </c:pt>
                <c:pt idx="399">
                  <c:v>65.456178863421087</c:v>
                </c:pt>
                <c:pt idx="400">
                  <c:v>64.129216112379552</c:v>
                </c:pt>
                <c:pt idx="401">
                  <c:v>62.79898918114322</c:v>
                </c:pt>
                <c:pt idx="402">
                  <c:v>61.465490040193295</c:v>
                </c:pt>
                <c:pt idx="403">
                  <c:v>60.128710640259293</c:v>
                </c:pt>
                <c:pt idx="404">
                  <c:v>58.788642912270383</c:v>
                </c:pt>
                <c:pt idx="405">
                  <c:v>57.445278767306732</c:v>
                </c:pt>
                <c:pt idx="406">
                  <c:v>56.098610096550665</c:v>
                </c:pt>
                <c:pt idx="407">
                  <c:v>54.748628771237748</c:v>
                </c:pt>
                <c:pt idx="408">
                  <c:v>53.39532664260765</c:v>
                </c:pt>
                <c:pt idx="409">
                  <c:v>52.038695541855027</c:v>
                </c:pt>
                <c:pt idx="410">
                  <c:v>50.678727280080203</c:v>
                </c:pt>
                <c:pt idx="411">
                  <c:v>49.315413648239677</c:v>
                </c:pt>
                <c:pt idx="412">
                  <c:v>47.948746417096636</c:v>
                </c:pt>
                <c:pt idx="413">
                  <c:v>46.578717337171284</c:v>
                </c:pt>
                <c:pt idx="414">
                  <c:v>45.205318138690998</c:v>
                </c:pt>
                <c:pt idx="415">
                  <c:v>43.82854053154049</c:v>
                </c:pt>
                <c:pt idx="416">
                  <c:v>42.44837620521163</c:v>
                </c:pt>
                <c:pt idx="417">
                  <c:v>41.064816828753422</c:v>
                </c:pt>
                <c:pt idx="418">
                  <c:v>39.677854050721656</c:v>
                </c:pt>
                <c:pt idx="419">
                  <c:v>38.287479499128494</c:v>
                </c:pt>
                <c:pt idx="420">
                  <c:v>36.893684781391947</c:v>
                </c:pt>
                <c:pt idx="421">
                  <c:v>35.496461484285199</c:v>
                </c:pt>
                <c:pt idx="422">
                  <c:v>34.09580117388586</c:v>
                </c:pt>
                <c:pt idx="423">
                  <c:v>32.691695395525009</c:v>
                </c:pt>
                <c:pt idx="424">
                  <c:v>31.284135673736188</c:v>
                </c:pt>
                <c:pt idx="425">
                  <c:v>29.873113512204245</c:v>
                </c:pt>
                <c:pt idx="426">
                  <c:v>30.90911307900307</c:v>
                </c:pt>
                <c:pt idx="427">
                  <c:v>31.943158613924695</c:v>
                </c:pt>
                <c:pt idx="428">
                  <c:v>32.975253802531043</c:v>
                </c:pt>
                <c:pt idx="429">
                  <c:v>34.005402323432612</c:v>
                </c:pt>
                <c:pt idx="430">
                  <c:v>35.03360784830155</c:v>
                </c:pt>
                <c:pt idx="431">
                  <c:v>36.059874041884733</c:v>
                </c:pt>
                <c:pt idx="432">
                  <c:v>37.084204562016858</c:v>
                </c:pt>
                <c:pt idx="433">
                  <c:v>38.106603059633436</c:v>
                </c:pt>
                <c:pt idx="434">
                  <c:v>39.127073178783874</c:v>
                </c:pt>
                <c:pt idx="435">
                  <c:v>40.145618556644386</c:v>
                </c:pt>
                <c:pt idx="436">
                  <c:v>41.162242823530995</c:v>
                </c:pt>
                <c:pt idx="437">
                  <c:v>42.176949602912494</c:v>
                </c:pt>
                <c:pt idx="438">
                  <c:v>43.189742511423319</c:v>
                </c:pt>
                <c:pt idx="439">
                  <c:v>44.200625158876441</c:v>
                </c:pt>
                <c:pt idx="440">
                  <c:v>45.209601148276271</c:v>
                </c:pt>
                <c:pt idx="441">
                  <c:v>46.21667407583147</c:v>
                </c:pt>
                <c:pt idx="442">
                  <c:v>47.221847530967779</c:v>
                </c:pt>
                <c:pt idx="443">
                  <c:v>48.225125096340804</c:v>
                </c:pt>
                <c:pt idx="444">
                  <c:v>49.226510347848773</c:v>
                </c:pt>
                <c:pt idx="445">
                  <c:v>50.226006854645355</c:v>
                </c:pt>
                <c:pt idx="446">
                  <c:v>51.223618179152254</c:v>
                </c:pt>
                <c:pt idx="447">
                  <c:v>52.219347877072025</c:v>
                </c:pt>
                <c:pt idx="448">
                  <c:v>53.213199497400637</c:v>
                </c:pt>
                <c:pt idx="449">
                  <c:v>54.205176582440274</c:v>
                </c:pt>
                <c:pt idx="450">
                  <c:v>55.195282667811817</c:v>
                </c:pt>
                <c:pt idx="451">
                  <c:v>56.183521282467495</c:v>
                </c:pt>
                <c:pt idx="452">
                  <c:v>57.169895948703513</c:v>
                </c:pt>
                <c:pt idx="453">
                  <c:v>58.154410182172491</c:v>
                </c:pt>
                <c:pt idx="454">
                  <c:v>59.137067491896111</c:v>
                </c:pt>
                <c:pt idx="455">
                  <c:v>60.11787138027757</c:v>
                </c:pt>
                <c:pt idx="456">
                  <c:v>61.096825343114055</c:v>
                </c:pt>
                <c:pt idx="457">
                  <c:v>62.073932869609258</c:v>
                </c:pt>
                <c:pt idx="458">
                  <c:v>63.049197442385719</c:v>
                </c:pt>
                <c:pt idx="459">
                  <c:v>64.022622537497341</c:v>
                </c:pt>
                <c:pt idx="460">
                  <c:v>64.994211624441689</c:v>
                </c:pt>
                <c:pt idx="461">
                  <c:v>65.963968166172421</c:v>
                </c:pt>
                <c:pt idx="462">
                  <c:v>65.609980204519957</c:v>
                </c:pt>
                <c:pt idx="463">
                  <c:v>65.256659910869843</c:v>
                </c:pt>
                <c:pt idx="464">
                  <c:v>64.904006025912139</c:v>
                </c:pt>
                <c:pt idx="465">
                  <c:v>64.552017292712137</c:v>
                </c:pt>
                <c:pt idx="466">
                  <c:v>64.200692456705852</c:v>
                </c:pt>
                <c:pt idx="467">
                  <c:v>63.85003026569558</c:v>
                </c:pt>
                <c:pt idx="468">
                  <c:v>63.500029469845444</c:v>
                </c:pt>
                <c:pt idx="469">
                  <c:v>63.15068882167688</c:v>
                </c:pt>
                <c:pt idx="470">
                  <c:v>62.802007076064271</c:v>
                </c:pt>
                <c:pt idx="471">
                  <c:v>62.45398299023045</c:v>
                </c:pt>
                <c:pt idx="472">
                  <c:v>62.106615323742304</c:v>
                </c:pt>
                <c:pt idx="473">
                  <c:v>61.759902838506342</c:v>
                </c:pt>
                <c:pt idx="474">
                  <c:v>61.413844298764239</c:v>
                </c:pt>
                <c:pt idx="475">
                  <c:v>61.068438471088569</c:v>
                </c:pt>
                <c:pt idx="476">
                  <c:v>60.723684124378217</c:v>
                </c:pt>
                <c:pt idx="477">
                  <c:v>60.379580029854111</c:v>
                </c:pt>
                <c:pt idx="478">
                  <c:v>60.036124961054867</c:v>
                </c:pt>
                <c:pt idx="479">
                  <c:v>59.693317693832299</c:v>
                </c:pt>
                <c:pt idx="480">
                  <c:v>59.351157006347194</c:v>
                </c:pt>
                <c:pt idx="481">
                  <c:v>59.009641679064821</c:v>
                </c:pt>
                <c:pt idx="482">
                  <c:v>58.668770494750689</c:v>
                </c:pt>
                <c:pt idx="483">
                  <c:v>58.328542238466191</c:v>
                </c:pt>
                <c:pt idx="484">
                  <c:v>57.988955697564236</c:v>
                </c:pt>
                <c:pt idx="485">
                  <c:v>57.650009661684919</c:v>
                </c:pt>
                <c:pt idx="486">
                  <c:v>57.311702922751259</c:v>
                </c:pt>
                <c:pt idx="487">
                  <c:v>56.974034274964872</c:v>
                </c:pt>
                <c:pt idx="488">
                  <c:v>56.637002514801665</c:v>
                </c:pt>
                <c:pt idx="489">
                  <c:v>56.300606441007545</c:v>
                </c:pt>
                <c:pt idx="490">
                  <c:v>55.964844854594133</c:v>
                </c:pt>
                <c:pt idx="491">
                  <c:v>55.629716558834531</c:v>
                </c:pt>
                <c:pt idx="492">
                  <c:v>55.295220359258984</c:v>
                </c:pt>
                <c:pt idx="493">
                  <c:v>54.961355063650707</c:v>
                </c:pt>
                <c:pt idx="494">
                  <c:v>54.628119482041576</c:v>
                </c:pt>
                <c:pt idx="495">
                  <c:v>54.29551242670788</c:v>
                </c:pt>
                <c:pt idx="496">
                  <c:v>53.963532712166149</c:v>
                </c:pt>
                <c:pt idx="497">
                  <c:v>53.632179155168863</c:v>
                </c:pt>
                <c:pt idx="498">
                  <c:v>53.301450574700304</c:v>
                </c:pt>
                <c:pt idx="499">
                  <c:v>52.971345791972261</c:v>
                </c:pt>
                <c:pt idx="500">
                  <c:v>52.64186363041987</c:v>
                </c:pt>
                <c:pt idx="501">
                  <c:v>52.313002915697453</c:v>
                </c:pt>
                <c:pt idx="502">
                  <c:v>51.984762475674302</c:v>
                </c:pt>
                <c:pt idx="503">
                  <c:v>51.657141140430468</c:v>
                </c:pt>
                <c:pt idx="504">
                  <c:v>51.330137742252681</c:v>
                </c:pt>
                <c:pt idx="505">
                  <c:v>51.003751115630095</c:v>
                </c:pt>
                <c:pt idx="506">
                  <c:v>50.67798009725017</c:v>
                </c:pt>
                <c:pt idx="507">
                  <c:v>50.352823525994545</c:v>
                </c:pt>
                <c:pt idx="508">
                  <c:v>50.028280242934834</c:v>
                </c:pt>
                <c:pt idx="509">
                  <c:v>49.704349091328638</c:v>
                </c:pt>
                <c:pt idx="510">
                  <c:v>49.381028916615222</c:v>
                </c:pt>
                <c:pt idx="511">
                  <c:v>49.058318566411572</c:v>
                </c:pt>
                <c:pt idx="512">
                  <c:v>48.736216890508189</c:v>
                </c:pt>
                <c:pt idx="513">
                  <c:v>48.414722740865045</c:v>
                </c:pt>
                <c:pt idx="514">
                  <c:v>48.093834971607443</c:v>
                </c:pt>
                <c:pt idx="515">
                  <c:v>47.773552439021955</c:v>
                </c:pt>
                <c:pt idx="516">
                  <c:v>47.4538740015524</c:v>
                </c:pt>
                <c:pt idx="517">
                  <c:v>47.134798519795638</c:v>
                </c:pt>
                <c:pt idx="518">
                  <c:v>46.816324856497666</c:v>
                </c:pt>
                <c:pt idx="519">
                  <c:v>46.498451876549453</c:v>
                </c:pt>
                <c:pt idx="520">
                  <c:v>46.181178446982948</c:v>
                </c:pt>
                <c:pt idx="521">
                  <c:v>45.864503436967027</c:v>
                </c:pt>
                <c:pt idx="522">
                  <c:v>45.548425717803447</c:v>
                </c:pt>
                <c:pt idx="523">
                  <c:v>45.232944162922863</c:v>
                </c:pt>
                <c:pt idx="524">
                  <c:v>44.918057647880772</c:v>
                </c:pt>
                <c:pt idx="525">
                  <c:v>44.603765050353537</c:v>
                </c:pt>
                <c:pt idx="526">
                  <c:v>44.290065250134361</c:v>
                </c:pt>
                <c:pt idx="527">
                  <c:v>43.976957129129296</c:v>
                </c:pt>
                <c:pt idx="528">
                  <c:v>43.664439571353263</c:v>
                </c:pt>
                <c:pt idx="529">
                  <c:v>43.352511462926103</c:v>
                </c:pt>
                <c:pt idx="530">
                  <c:v>43.041171692068573</c:v>
                </c:pt>
                <c:pt idx="531">
                  <c:v>42.730419149098395</c:v>
                </c:pt>
                <c:pt idx="532">
                  <c:v>42.42025272642627</c:v>
                </c:pt>
                <c:pt idx="533">
                  <c:v>42.110671318551979</c:v>
                </c:pt>
                <c:pt idx="534">
                  <c:v>41.801673822060458</c:v>
                </c:pt>
                <c:pt idx="535">
                  <c:v>41.49325913561777</c:v>
                </c:pt>
                <c:pt idx="536">
                  <c:v>41.185426159967292</c:v>
                </c:pt>
                <c:pt idx="537">
                  <c:v>42.200089212517362</c:v>
                </c:pt>
                <c:pt idx="538">
                  <c:v>43.21283847667133</c:v>
                </c:pt>
                <c:pt idx="539">
                  <c:v>44.223677562086621</c:v>
                </c:pt>
                <c:pt idx="540">
                  <c:v>45.232610071612349</c:v>
                </c:pt>
                <c:pt idx="541">
                  <c:v>46.239639601302258</c:v>
                </c:pt>
                <c:pt idx="542">
                  <c:v>47.244769740427351</c:v>
                </c:pt>
                <c:pt idx="543">
                  <c:v>48.248004071488879</c:v>
                </c:pt>
                <c:pt idx="544">
                  <c:v>49.249346170230979</c:v>
                </c:pt>
                <c:pt idx="545">
                  <c:v>50.248799605653481</c:v>
                </c:pt>
                <c:pt idx="546">
                  <c:v>51.246367940024598</c:v>
                </c:pt>
                <c:pt idx="547">
                  <c:v>52.242054728893649</c:v>
                </c:pt>
                <c:pt idx="548">
                  <c:v>53.235863521103703</c:v>
                </c:pt>
                <c:pt idx="549">
                  <c:v>54.227797858804252</c:v>
                </c:pt>
                <c:pt idx="550">
                  <c:v>55.217861277463832</c:v>
                </c:pt>
                <c:pt idx="551">
                  <c:v>56.206057305882588</c:v>
                </c:pt>
                <c:pt idx="552">
                  <c:v>57.192389466204929</c:v>
                </c:pt>
                <c:pt idx="553">
                  <c:v>58.176861273932012</c:v>
                </c:pt>
                <c:pt idx="554">
                  <c:v>59.159476237934285</c:v>
                </c:pt>
                <c:pt idx="555">
                  <c:v>60.140237860464005</c:v>
                </c:pt>
                <c:pt idx="556">
                  <c:v>61.119149637167737</c:v>
                </c:pt>
                <c:pt idx="557">
                  <c:v>62.096215057098782</c:v>
                </c:pt>
                <c:pt idx="558">
                  <c:v>63.071437602729652</c:v>
                </c:pt>
                <c:pt idx="559">
                  <c:v>64.044820749964401</c:v>
                </c:pt>
                <c:pt idx="560">
                  <c:v>63.694452553559429</c:v>
                </c:pt>
                <c:pt idx="561">
                  <c:v>63.344745197801956</c:v>
                </c:pt>
                <c:pt idx="562">
                  <c:v>62.995697436259327</c:v>
                </c:pt>
                <c:pt idx="563">
                  <c:v>62.647308024849835</c:v>
                </c:pt>
                <c:pt idx="564">
                  <c:v>62.299575721838259</c:v>
                </c:pt>
                <c:pt idx="565">
                  <c:v>61.952499287831458</c:v>
                </c:pt>
                <c:pt idx="566">
                  <c:v>61.606077485773945</c:v>
                </c:pt>
                <c:pt idx="567">
                  <c:v>61.260309080943479</c:v>
                </c:pt>
                <c:pt idx="568">
                  <c:v>60.915192840946716</c:v>
                </c:pt>
                <c:pt idx="569">
                  <c:v>60.570727535714688</c:v>
                </c:pt>
                <c:pt idx="570">
                  <c:v>60.226911937498549</c:v>
                </c:pt>
                <c:pt idx="571">
                  <c:v>59.883744820865154</c:v>
                </c:pt>
                <c:pt idx="572">
                  <c:v>59.54122496269266</c:v>
                </c:pt>
                <c:pt idx="573">
                  <c:v>59.199351142166257</c:v>
                </c:pt>
                <c:pt idx="574">
                  <c:v>58.858122140773638</c:v>
                </c:pt>
                <c:pt idx="575">
                  <c:v>58.517536742300884</c:v>
                </c:pt>
                <c:pt idx="576">
                  <c:v>58.177593732827944</c:v>
                </c:pt>
                <c:pt idx="577">
                  <c:v>57.838291900724386</c:v>
                </c:pt>
                <c:pt idx="578">
                  <c:v>57.499630036645136</c:v>
                </c:pt>
                <c:pt idx="579">
                  <c:v>57.161606933526045</c:v>
                </c:pt>
                <c:pt idx="580">
                  <c:v>58.146136801171323</c:v>
                </c:pt>
                <c:pt idx="581">
                  <c:v>59.128809715583131</c:v>
                </c:pt>
                <c:pt idx="582">
                  <c:v>57.849627542507186</c:v>
                </c:pt>
                <c:pt idx="583">
                  <c:v>56.567298724122907</c:v>
                </c:pt>
                <c:pt idx="584">
                  <c:v>55.281815520034215</c:v>
                </c:pt>
                <c:pt idx="585">
                  <c:v>53.993170170804511</c:v>
                </c:pt>
                <c:pt idx="586">
                  <c:v>52.701354897909816</c:v>
                </c:pt>
                <c:pt idx="587">
                  <c:v>51.406361903691909</c:v>
                </c:pt>
                <c:pt idx="588">
                  <c:v>50.108183371311156</c:v>
                </c:pt>
                <c:pt idx="589">
                  <c:v>48.806811464699379</c:v>
                </c:pt>
                <c:pt idx="590">
                  <c:v>47.502238328512547</c:v>
                </c:pt>
                <c:pt idx="591">
                  <c:v>46.194456088083378</c:v>
                </c:pt>
                <c:pt idx="592">
                  <c:v>44.883456849373772</c:v>
                </c:pt>
                <c:pt idx="593">
                  <c:v>43.569232698927188</c:v>
                </c:pt>
                <c:pt idx="594">
                  <c:v>42.25177570382084</c:v>
                </c:pt>
                <c:pt idx="595">
                  <c:v>40.931077911617876</c:v>
                </c:pt>
                <c:pt idx="596">
                  <c:v>39.607131350319293</c:v>
                </c:pt>
                <c:pt idx="597">
                  <c:v>38.279928028315894</c:v>
                </c:pt>
                <c:pt idx="598">
                  <c:v>36.949459934339991</c:v>
                </c:pt>
                <c:pt idx="599">
                  <c:v>35.615719037417108</c:v>
                </c:pt>
                <c:pt idx="600">
                  <c:v>34.278697286817433</c:v>
                </c:pt>
                <c:pt idx="601">
                  <c:v>32.938386612007271</c:v>
                </c:pt>
                <c:pt idx="602">
                  <c:v>31.594778922600316</c:v>
                </c:pt>
                <c:pt idx="603">
                  <c:v>30.247866108308823</c:v>
                </c:pt>
                <c:pt idx="604">
                  <c:v>28.897640038894632</c:v>
                </c:pt>
                <c:pt idx="605">
                  <c:v>27.544092564120106</c:v>
                </c:pt>
                <c:pt idx="606">
                  <c:v>26.187215513698945</c:v>
                </c:pt>
                <c:pt idx="607">
                  <c:v>24.827000697246849</c:v>
                </c:pt>
                <c:pt idx="608">
                  <c:v>23.463439904232072</c:v>
                </c:pt>
                <c:pt idx="609">
                  <c:v>22.0965249039259</c:v>
                </c:pt>
                <c:pt idx="610">
                  <c:v>20.726247445352946</c:v>
                </c:pt>
                <c:pt idx="611">
                  <c:v>19.352599257241327</c:v>
                </c:pt>
                <c:pt idx="612">
                  <c:v>17.975572047972765</c:v>
                </c:pt>
                <c:pt idx="613">
                  <c:v>16.59515750553253</c:v>
                </c:pt>
                <c:pt idx="614">
                  <c:v>15.211347297459255</c:v>
                </c:pt>
                <c:pt idx="615">
                  <c:v>13.824133070794655</c:v>
                </c:pt>
                <c:pt idx="616">
                  <c:v>12.433506452033104</c:v>
                </c:pt>
                <c:pt idx="617">
                  <c:v>11.039459047071077</c:v>
                </c:pt>
                <c:pt idx="618">
                  <c:v>9.6419824411564914</c:v>
                </c:pt>
                <c:pt idx="619">
                  <c:v>8.2410681988379277</c:v>
                </c:pt>
                <c:pt idx="620">
                  <c:v>8.2410681988379277</c:v>
                </c:pt>
                <c:pt idx="621">
                  <c:v>8.2410681988379277</c:v>
                </c:pt>
                <c:pt idx="622">
                  <c:v>8.2410681988379277</c:v>
                </c:pt>
                <c:pt idx="623">
                  <c:v>8.2410681988379277</c:v>
                </c:pt>
                <c:pt idx="624">
                  <c:v>8.2410681988379277</c:v>
                </c:pt>
                <c:pt idx="625">
                  <c:v>8.2410681988379277</c:v>
                </c:pt>
                <c:pt idx="626">
                  <c:v>8.2410681988379277</c:v>
                </c:pt>
                <c:pt idx="627">
                  <c:v>8.2410681988379277</c:v>
                </c:pt>
                <c:pt idx="628">
                  <c:v>8.2410681988379277</c:v>
                </c:pt>
                <c:pt idx="629">
                  <c:v>8.2410681988379277</c:v>
                </c:pt>
                <c:pt idx="630">
                  <c:v>8.2410681988379277</c:v>
                </c:pt>
                <c:pt idx="631">
                  <c:v>8.2410681988379277</c:v>
                </c:pt>
                <c:pt idx="632">
                  <c:v>8.2410681988379277</c:v>
                </c:pt>
                <c:pt idx="633">
                  <c:v>8.2410681988379277</c:v>
                </c:pt>
                <c:pt idx="634">
                  <c:v>8.2410681988379277</c:v>
                </c:pt>
                <c:pt idx="635">
                  <c:v>8.2410681988379277</c:v>
                </c:pt>
                <c:pt idx="636">
                  <c:v>8.2410681988379277</c:v>
                </c:pt>
                <c:pt idx="637">
                  <c:v>8.2410681988379277</c:v>
                </c:pt>
                <c:pt idx="638">
                  <c:v>8.2410681988379277</c:v>
                </c:pt>
                <c:pt idx="639">
                  <c:v>8.2410681988379277</c:v>
                </c:pt>
                <c:pt idx="640">
                  <c:v>8.2410681988379277</c:v>
                </c:pt>
                <c:pt idx="641">
                  <c:v>8.2410681988379277</c:v>
                </c:pt>
                <c:pt idx="642">
                  <c:v>8.2410681988379277</c:v>
                </c:pt>
                <c:pt idx="643">
                  <c:v>8.2410681988379277</c:v>
                </c:pt>
                <c:pt idx="644">
                  <c:v>8.2410681988379277</c:v>
                </c:pt>
                <c:pt idx="645">
                  <c:v>8.2410681988379277</c:v>
                </c:pt>
                <c:pt idx="646">
                  <c:v>8.2410681988379277</c:v>
                </c:pt>
                <c:pt idx="647">
                  <c:v>8.2410681988379277</c:v>
                </c:pt>
                <c:pt idx="648">
                  <c:v>8.2410681988379277</c:v>
                </c:pt>
                <c:pt idx="649">
                  <c:v>8.2410681988379277</c:v>
                </c:pt>
                <c:pt idx="650">
                  <c:v>8.2410681988379277</c:v>
                </c:pt>
                <c:pt idx="651">
                  <c:v>8.2410681988379277</c:v>
                </c:pt>
                <c:pt idx="652">
                  <c:v>8.2410681988379277</c:v>
                </c:pt>
                <c:pt idx="653">
                  <c:v>8.2410681988379277</c:v>
                </c:pt>
                <c:pt idx="654">
                  <c:v>8.2410681988379277</c:v>
                </c:pt>
                <c:pt idx="655">
                  <c:v>8.2410681988379277</c:v>
                </c:pt>
                <c:pt idx="656">
                  <c:v>8.2410681988379277</c:v>
                </c:pt>
                <c:pt idx="657">
                  <c:v>8.2410681988379277</c:v>
                </c:pt>
                <c:pt idx="658">
                  <c:v>8.2410681988379277</c:v>
                </c:pt>
                <c:pt idx="659">
                  <c:v>8.2410681988379277</c:v>
                </c:pt>
                <c:pt idx="660">
                  <c:v>8.2410681988379277</c:v>
                </c:pt>
                <c:pt idx="661">
                  <c:v>8.2410681988379277</c:v>
                </c:pt>
                <c:pt idx="662">
                  <c:v>8.2410681988379277</c:v>
                </c:pt>
                <c:pt idx="663">
                  <c:v>8.2410681988379277</c:v>
                </c:pt>
                <c:pt idx="664">
                  <c:v>8.2410681988379277</c:v>
                </c:pt>
                <c:pt idx="665">
                  <c:v>8.2410681988379277</c:v>
                </c:pt>
                <c:pt idx="666">
                  <c:v>8.2410681988379277</c:v>
                </c:pt>
                <c:pt idx="667">
                  <c:v>8.2410681988379277</c:v>
                </c:pt>
                <c:pt idx="668">
                  <c:v>8.2410681988379277</c:v>
                </c:pt>
                <c:pt idx="669">
                  <c:v>9.4112116883879278</c:v>
                </c:pt>
                <c:pt idx="670">
                  <c:v>10.581355177937931</c:v>
                </c:pt>
                <c:pt idx="671">
                  <c:v>11.75149866748793</c:v>
                </c:pt>
                <c:pt idx="672">
                  <c:v>12.921642157037928</c:v>
                </c:pt>
                <c:pt idx="673">
                  <c:v>14.091785646587928</c:v>
                </c:pt>
                <c:pt idx="674">
                  <c:v>15.261929136137926</c:v>
                </c:pt>
                <c:pt idx="675">
                  <c:v>16.432072625687926</c:v>
                </c:pt>
                <c:pt idx="676">
                  <c:v>17.602216115237926</c:v>
                </c:pt>
                <c:pt idx="677">
                  <c:v>18.77235960478793</c:v>
                </c:pt>
                <c:pt idx="678">
                  <c:v>19.942503094337926</c:v>
                </c:pt>
                <c:pt idx="679">
                  <c:v>21.11264658388793</c:v>
                </c:pt>
                <c:pt idx="680">
                  <c:v>22.282790073437933</c:v>
                </c:pt>
                <c:pt idx="681">
                  <c:v>23.452933562987937</c:v>
                </c:pt>
                <c:pt idx="682">
                  <c:v>24.623077052537937</c:v>
                </c:pt>
                <c:pt idx="683">
                  <c:v>21.675699428546356</c:v>
                </c:pt>
                <c:pt idx="684">
                  <c:v>18.733880947643268</c:v>
                </c:pt>
                <c:pt idx="685">
                  <c:v>15.797611124551295</c:v>
                </c:pt>
                <c:pt idx="686">
                  <c:v>12.866879493769741</c:v>
                </c:pt>
                <c:pt idx="687">
                  <c:v>9.9416756095371479</c:v>
                </c:pt>
                <c:pt idx="688">
                  <c:v>11.111819099087146</c:v>
                </c:pt>
                <c:pt idx="689">
                  <c:v>12.281962588637146</c:v>
                </c:pt>
                <c:pt idx="690">
                  <c:v>13.452106078187148</c:v>
                </c:pt>
                <c:pt idx="691">
                  <c:v>14.622249567737148</c:v>
                </c:pt>
                <c:pt idx="692">
                  <c:v>15.792393057287148</c:v>
                </c:pt>
                <c:pt idx="693">
                  <c:v>16.962536546837146</c:v>
                </c:pt>
                <c:pt idx="694">
                  <c:v>18.132680036387146</c:v>
                </c:pt>
                <c:pt idx="695">
                  <c:v>19.302823525937146</c:v>
                </c:pt>
                <c:pt idx="696">
                  <c:v>20.47296701548715</c:v>
                </c:pt>
                <c:pt idx="697">
                  <c:v>21.643110505037146</c:v>
                </c:pt>
                <c:pt idx="698">
                  <c:v>22.813253994587146</c:v>
                </c:pt>
                <c:pt idx="699">
                  <c:v>23.98339748413715</c:v>
                </c:pt>
                <c:pt idx="700">
                  <c:v>25.15354097368715</c:v>
                </c:pt>
                <c:pt idx="701">
                  <c:v>26.323684463237157</c:v>
                </c:pt>
                <c:pt idx="702">
                  <c:v>27.493827952787161</c:v>
                </c:pt>
                <c:pt idx="703">
                  <c:v>28.663971442337161</c:v>
                </c:pt>
                <c:pt idx="704">
                  <c:v>29.834114931887168</c:v>
                </c:pt>
                <c:pt idx="705">
                  <c:v>31.004258421437171</c:v>
                </c:pt>
                <c:pt idx="706">
                  <c:v>32.174401910987179</c:v>
                </c:pt>
                <c:pt idx="707">
                  <c:v>33.344545400537179</c:v>
                </c:pt>
                <c:pt idx="708">
                  <c:v>34.514688890087179</c:v>
                </c:pt>
                <c:pt idx="709">
                  <c:v>35.684832379637179</c:v>
                </c:pt>
                <c:pt idx="710">
                  <c:v>36.854975869187179</c:v>
                </c:pt>
                <c:pt idx="711">
                  <c:v>38.025119358737179</c:v>
                </c:pt>
                <c:pt idx="712">
                  <c:v>39.195262848287172</c:v>
                </c:pt>
                <c:pt idx="713">
                  <c:v>40.365406337837179</c:v>
                </c:pt>
                <c:pt idx="714">
                  <c:v>41.535549827387193</c:v>
                </c:pt>
                <c:pt idx="715">
                  <c:v>42.7056933169372</c:v>
                </c:pt>
                <c:pt idx="716">
                  <c:v>43.875836806487207</c:v>
                </c:pt>
                <c:pt idx="717">
                  <c:v>45.045980296037214</c:v>
                </c:pt>
                <c:pt idx="718">
                  <c:v>46.216123785587229</c:v>
                </c:pt>
                <c:pt idx="719">
                  <c:v>48.389163821453593</c:v>
                </c:pt>
                <c:pt idx="720">
                  <c:v>50.5675492931598</c:v>
                </c:pt>
                <c:pt idx="721">
                  <c:v>52.751293349881117</c:v>
                </c:pt>
                <c:pt idx="722">
                  <c:v>54.940409173138363</c:v>
                </c:pt>
                <c:pt idx="723">
                  <c:v>57.134909976877367</c:v>
                </c:pt>
                <c:pt idx="724">
                  <c:v>59.334809007548806</c:v>
                </c:pt>
                <c:pt idx="725">
                  <c:v>61.540119544188137</c:v>
                </c:pt>
                <c:pt idx="726">
                  <c:v>63.750854898495795</c:v>
                </c:pt>
                <c:pt idx="727">
                  <c:v>65.967028414917493</c:v>
                </c:pt>
                <c:pt idx="728">
                  <c:v>68.188653470724773</c:v>
                </c:pt>
                <c:pt idx="729">
                  <c:v>70.415743476095827</c:v>
                </c:pt>
                <c:pt idx="730">
                  <c:v>72.648311874196324</c:v>
                </c:pt>
                <c:pt idx="731">
                  <c:v>74.886372141260637</c:v>
                </c:pt>
                <c:pt idx="732">
                  <c:v>77.129937786673182</c:v>
                </c:pt>
                <c:pt idx="733">
                  <c:v>79.379022353049933</c:v>
                </c:pt>
                <c:pt idx="734">
                  <c:v>81.633639416320236</c:v>
                </c:pt>
                <c:pt idx="735">
                  <c:v>83.893802585808643</c:v>
                </c:pt>
                <c:pt idx="736">
                  <c:v>86.159525504317216</c:v>
                </c:pt>
                <c:pt idx="737">
                  <c:v>88.430821848207614</c:v>
                </c:pt>
                <c:pt idx="738">
                  <c:v>90.707705327484007</c:v>
                </c:pt>
                <c:pt idx="739">
                  <c:v>92.990189685875563</c:v>
                </c:pt>
                <c:pt idx="740">
                  <c:v>95.278288700919489</c:v>
                </c:pt>
                <c:pt idx="741">
                  <c:v>97.572016184044188</c:v>
                </c:pt>
                <c:pt idx="742">
                  <c:v>99.871385980652647</c:v>
                </c:pt>
                <c:pt idx="743">
                  <c:v>102.17641197020605</c:v>
                </c:pt>
                <c:pt idx="744">
                  <c:v>104.4871080663074</c:v>
                </c:pt>
                <c:pt idx="745">
                  <c:v>106.80348821678567</c:v>
                </c:pt>
                <c:pt idx="746">
                  <c:v>109.12556640377989</c:v>
                </c:pt>
                <c:pt idx="747">
                  <c:v>111.17001178799997</c:v>
                </c:pt>
                <c:pt idx="748">
                  <c:v>111.17001178799997</c:v>
                </c:pt>
                <c:pt idx="749">
                  <c:v>111.17001178799997</c:v>
                </c:pt>
                <c:pt idx="750">
                  <c:v>111.17001178799997</c:v>
                </c:pt>
                <c:pt idx="751">
                  <c:v>111.17001178799997</c:v>
                </c:pt>
                <c:pt idx="752">
                  <c:v>111.17001178799997</c:v>
                </c:pt>
                <c:pt idx="753">
                  <c:v>111.17001178799997</c:v>
                </c:pt>
                <c:pt idx="754">
                  <c:v>111.17001178799997</c:v>
                </c:pt>
                <c:pt idx="755">
                  <c:v>111.17001178799997</c:v>
                </c:pt>
                <c:pt idx="756">
                  <c:v>111.17001178799997</c:v>
                </c:pt>
                <c:pt idx="757">
                  <c:v>111.17001178799997</c:v>
                </c:pt>
                <c:pt idx="758">
                  <c:v>111.17001178799997</c:v>
                </c:pt>
                <c:pt idx="759">
                  <c:v>111.17001178799997</c:v>
                </c:pt>
                <c:pt idx="760">
                  <c:v>111.17001178799997</c:v>
                </c:pt>
                <c:pt idx="761">
                  <c:v>111.17001178799997</c:v>
                </c:pt>
                <c:pt idx="762">
                  <c:v>111.17001178799997</c:v>
                </c:pt>
                <c:pt idx="763">
                  <c:v>111.17001178799997</c:v>
                </c:pt>
                <c:pt idx="764">
                  <c:v>111.17001178799997</c:v>
                </c:pt>
                <c:pt idx="765">
                  <c:v>111.17001178799997</c:v>
                </c:pt>
                <c:pt idx="766">
                  <c:v>111.17001178799997</c:v>
                </c:pt>
                <c:pt idx="767">
                  <c:v>111.17001178799997</c:v>
                </c:pt>
                <c:pt idx="768">
                  <c:v>111.17001178799997</c:v>
                </c:pt>
                <c:pt idx="769">
                  <c:v>111.17001178799997</c:v>
                </c:pt>
                <c:pt idx="770">
                  <c:v>111.17001178799997</c:v>
                </c:pt>
                <c:pt idx="771">
                  <c:v>111.17001178799997</c:v>
                </c:pt>
                <c:pt idx="772">
                  <c:v>111.17001178799997</c:v>
                </c:pt>
                <c:pt idx="773">
                  <c:v>111.17001178799997</c:v>
                </c:pt>
                <c:pt idx="774">
                  <c:v>111.17001178799997</c:v>
                </c:pt>
                <c:pt idx="775">
                  <c:v>111.17001178799997</c:v>
                </c:pt>
                <c:pt idx="776">
                  <c:v>111.17001178799997</c:v>
                </c:pt>
                <c:pt idx="777">
                  <c:v>111.17001178799997</c:v>
                </c:pt>
                <c:pt idx="778">
                  <c:v>111.17001178799997</c:v>
                </c:pt>
                <c:pt idx="779">
                  <c:v>111.17001178799997</c:v>
                </c:pt>
                <c:pt idx="780">
                  <c:v>111.17001178799997</c:v>
                </c:pt>
                <c:pt idx="781">
                  <c:v>111.17001178799997</c:v>
                </c:pt>
                <c:pt idx="782">
                  <c:v>111.17001178799997</c:v>
                </c:pt>
                <c:pt idx="783">
                  <c:v>111.17001178799997</c:v>
                </c:pt>
                <c:pt idx="784">
                  <c:v>111.17001178799997</c:v>
                </c:pt>
                <c:pt idx="785">
                  <c:v>111.17001178799997</c:v>
                </c:pt>
                <c:pt idx="786">
                  <c:v>111.17001178799997</c:v>
                </c:pt>
                <c:pt idx="787">
                  <c:v>111.17001178799997</c:v>
                </c:pt>
                <c:pt idx="788">
                  <c:v>111.17001178799997</c:v>
                </c:pt>
                <c:pt idx="789">
                  <c:v>111.17001178799997</c:v>
                </c:pt>
                <c:pt idx="790">
                  <c:v>111.17001178799997</c:v>
                </c:pt>
                <c:pt idx="791">
                  <c:v>111.17001178799997</c:v>
                </c:pt>
                <c:pt idx="792">
                  <c:v>111.17001178799997</c:v>
                </c:pt>
                <c:pt idx="793">
                  <c:v>111.17001178799997</c:v>
                </c:pt>
                <c:pt idx="794">
                  <c:v>111.17001178799997</c:v>
                </c:pt>
                <c:pt idx="795">
                  <c:v>111.17001178799997</c:v>
                </c:pt>
                <c:pt idx="796">
                  <c:v>111.17001178799997</c:v>
                </c:pt>
                <c:pt idx="797">
                  <c:v>111.17001178799997</c:v>
                </c:pt>
                <c:pt idx="798">
                  <c:v>111.17001178799997</c:v>
                </c:pt>
                <c:pt idx="799">
                  <c:v>111.17001178799997</c:v>
                </c:pt>
                <c:pt idx="800">
                  <c:v>109.38131064031502</c:v>
                </c:pt>
                <c:pt idx="801">
                  <c:v>107.59598321900349</c:v>
                </c:pt>
                <c:pt idx="802">
                  <c:v>105.81402316077231</c:v>
                </c:pt>
                <c:pt idx="803">
                  <c:v>104.03542411433041</c:v>
                </c:pt>
                <c:pt idx="804">
                  <c:v>102.26017974036608</c:v>
                </c:pt>
                <c:pt idx="805">
                  <c:v>100.4882837115244</c:v>
                </c:pt>
                <c:pt idx="806">
                  <c:v>98.719729712384719</c:v>
                </c:pt>
                <c:pt idx="807">
                  <c:v>96.954511439437994</c:v>
                </c:pt>
                <c:pt idx="808">
                  <c:v>95.192622601064556</c:v>
                </c:pt>
                <c:pt idx="809">
                  <c:v>93.434056917511441</c:v>
                </c:pt>
                <c:pt idx="810">
                  <c:v>91.678808120870229</c:v>
                </c:pt>
                <c:pt idx="811">
                  <c:v>89.926869955054514</c:v>
                </c:pt>
                <c:pt idx="812">
                  <c:v>88.178236175777755</c:v>
                </c:pt>
                <c:pt idx="813">
                  <c:v>88.178236175777755</c:v>
                </c:pt>
                <c:pt idx="814">
                  <c:v>88.178236175777755</c:v>
                </c:pt>
                <c:pt idx="815">
                  <c:v>88.178236175777755</c:v>
                </c:pt>
                <c:pt idx="816">
                  <c:v>88.178236175777755</c:v>
                </c:pt>
                <c:pt idx="817">
                  <c:v>88.178236175777755</c:v>
                </c:pt>
                <c:pt idx="818">
                  <c:v>88.178236175777755</c:v>
                </c:pt>
                <c:pt idx="819">
                  <c:v>88.178236175777755</c:v>
                </c:pt>
                <c:pt idx="820">
                  <c:v>88.178236175777755</c:v>
                </c:pt>
                <c:pt idx="821">
                  <c:v>88.178236175777755</c:v>
                </c:pt>
                <c:pt idx="822">
                  <c:v>88.178236175777755</c:v>
                </c:pt>
                <c:pt idx="823">
                  <c:v>88.178236175777755</c:v>
                </c:pt>
                <c:pt idx="824">
                  <c:v>88.178236175777755</c:v>
                </c:pt>
                <c:pt idx="825">
                  <c:v>88.178236175777755</c:v>
                </c:pt>
                <c:pt idx="826">
                  <c:v>88.178236175777755</c:v>
                </c:pt>
                <c:pt idx="827">
                  <c:v>88.178236175777755</c:v>
                </c:pt>
                <c:pt idx="828">
                  <c:v>88.178236175777755</c:v>
                </c:pt>
                <c:pt idx="829">
                  <c:v>88.178236175777755</c:v>
                </c:pt>
                <c:pt idx="830">
                  <c:v>88.178236175777755</c:v>
                </c:pt>
                <c:pt idx="831">
                  <c:v>88.178236175777755</c:v>
                </c:pt>
                <c:pt idx="832">
                  <c:v>88.178236175777755</c:v>
                </c:pt>
                <c:pt idx="833">
                  <c:v>88.178236175777755</c:v>
                </c:pt>
                <c:pt idx="834">
                  <c:v>88.178236175777755</c:v>
                </c:pt>
                <c:pt idx="835">
                  <c:v>88.178236175777755</c:v>
                </c:pt>
                <c:pt idx="836">
                  <c:v>88.178236175777755</c:v>
                </c:pt>
                <c:pt idx="837">
                  <c:v>88.178236175777755</c:v>
                </c:pt>
                <c:pt idx="838">
                  <c:v>88.178236175777755</c:v>
                </c:pt>
                <c:pt idx="839">
                  <c:v>88.178236175777755</c:v>
                </c:pt>
                <c:pt idx="840">
                  <c:v>88.178236175777755</c:v>
                </c:pt>
                <c:pt idx="841">
                  <c:v>88.178236175777755</c:v>
                </c:pt>
                <c:pt idx="842">
                  <c:v>88.178236175777755</c:v>
                </c:pt>
                <c:pt idx="843">
                  <c:v>88.178236175777755</c:v>
                </c:pt>
                <c:pt idx="844">
                  <c:v>88.178236175777755</c:v>
                </c:pt>
                <c:pt idx="845">
                  <c:v>88.178236175777755</c:v>
                </c:pt>
                <c:pt idx="846">
                  <c:v>88.178236175777755</c:v>
                </c:pt>
                <c:pt idx="847">
                  <c:v>88.178236175777755</c:v>
                </c:pt>
                <c:pt idx="848">
                  <c:v>88.178236175777755</c:v>
                </c:pt>
                <c:pt idx="849">
                  <c:v>88.178236175777755</c:v>
                </c:pt>
                <c:pt idx="850">
                  <c:v>88.178236175777755</c:v>
                </c:pt>
                <c:pt idx="851">
                  <c:v>88.178236175777755</c:v>
                </c:pt>
                <c:pt idx="852">
                  <c:v>88.178236175777755</c:v>
                </c:pt>
                <c:pt idx="853">
                  <c:v>88.178236175777755</c:v>
                </c:pt>
                <c:pt idx="854">
                  <c:v>88.178236175777755</c:v>
                </c:pt>
                <c:pt idx="855">
                  <c:v>88.178236175777755</c:v>
                </c:pt>
                <c:pt idx="856">
                  <c:v>88.178236175777755</c:v>
                </c:pt>
                <c:pt idx="857">
                  <c:v>88.178236175777755</c:v>
                </c:pt>
                <c:pt idx="858">
                  <c:v>88.178236175777755</c:v>
                </c:pt>
                <c:pt idx="859">
                  <c:v>88.178236175777755</c:v>
                </c:pt>
                <c:pt idx="860">
                  <c:v>88.178236175777755</c:v>
                </c:pt>
                <c:pt idx="861">
                  <c:v>88.178236175777755</c:v>
                </c:pt>
                <c:pt idx="862">
                  <c:v>88.178236175777755</c:v>
                </c:pt>
                <c:pt idx="863">
                  <c:v>88.178236175777755</c:v>
                </c:pt>
                <c:pt idx="864">
                  <c:v>88.178236175777755</c:v>
                </c:pt>
                <c:pt idx="865">
                  <c:v>88.178236175777755</c:v>
                </c:pt>
                <c:pt idx="866">
                  <c:v>88.178236175777755</c:v>
                </c:pt>
                <c:pt idx="867">
                  <c:v>88.178236175777755</c:v>
                </c:pt>
                <c:pt idx="868">
                  <c:v>88.178236175777755</c:v>
                </c:pt>
                <c:pt idx="869">
                  <c:v>88.178236175777755</c:v>
                </c:pt>
                <c:pt idx="870">
                  <c:v>88.178236175777755</c:v>
                </c:pt>
                <c:pt idx="871">
                  <c:v>88.178236175777755</c:v>
                </c:pt>
                <c:pt idx="872">
                  <c:v>88.178236175777755</c:v>
                </c:pt>
                <c:pt idx="873">
                  <c:v>88.178236175777755</c:v>
                </c:pt>
                <c:pt idx="874">
                  <c:v>88.178236175777755</c:v>
                </c:pt>
                <c:pt idx="875">
                  <c:v>88.178236175777755</c:v>
                </c:pt>
                <c:pt idx="876">
                  <c:v>88.178236175777755</c:v>
                </c:pt>
                <c:pt idx="877">
                  <c:v>88.178236175777755</c:v>
                </c:pt>
                <c:pt idx="878">
                  <c:v>88.178236175777755</c:v>
                </c:pt>
                <c:pt idx="879">
                  <c:v>88.178236175777755</c:v>
                </c:pt>
                <c:pt idx="880">
                  <c:v>88.178236175777755</c:v>
                </c:pt>
                <c:pt idx="881">
                  <c:v>88.178236175777755</c:v>
                </c:pt>
                <c:pt idx="882">
                  <c:v>88.178236175777755</c:v>
                </c:pt>
                <c:pt idx="883">
                  <c:v>88.178236175777755</c:v>
                </c:pt>
                <c:pt idx="884">
                  <c:v>88.178236175777755</c:v>
                </c:pt>
                <c:pt idx="885">
                  <c:v>88.178236175777755</c:v>
                </c:pt>
                <c:pt idx="886">
                  <c:v>88.178236175777755</c:v>
                </c:pt>
                <c:pt idx="887">
                  <c:v>88.178236175777755</c:v>
                </c:pt>
                <c:pt idx="888">
                  <c:v>88.178236175777755</c:v>
                </c:pt>
                <c:pt idx="889">
                  <c:v>88.178236175777755</c:v>
                </c:pt>
                <c:pt idx="890">
                  <c:v>88.178236175777755</c:v>
                </c:pt>
                <c:pt idx="891">
                  <c:v>88.178236175777755</c:v>
                </c:pt>
                <c:pt idx="892">
                  <c:v>88.178236175777755</c:v>
                </c:pt>
                <c:pt idx="893">
                  <c:v>88.178236175777755</c:v>
                </c:pt>
                <c:pt idx="894">
                  <c:v>88.178236175777755</c:v>
                </c:pt>
                <c:pt idx="895">
                  <c:v>88.178236175777755</c:v>
                </c:pt>
                <c:pt idx="896">
                  <c:v>88.178236175777755</c:v>
                </c:pt>
                <c:pt idx="897">
                  <c:v>88.178236175777755</c:v>
                </c:pt>
                <c:pt idx="898">
                  <c:v>88.178236175777755</c:v>
                </c:pt>
                <c:pt idx="899">
                  <c:v>88.178236175777755</c:v>
                </c:pt>
                <c:pt idx="900">
                  <c:v>88.178236175777755</c:v>
                </c:pt>
                <c:pt idx="901">
                  <c:v>88.178236175777755</c:v>
                </c:pt>
                <c:pt idx="902">
                  <c:v>88.178236175777755</c:v>
                </c:pt>
                <c:pt idx="903">
                  <c:v>88.178236175777755</c:v>
                </c:pt>
                <c:pt idx="904">
                  <c:v>88.178236175777755</c:v>
                </c:pt>
                <c:pt idx="905">
                  <c:v>88.178236175777755</c:v>
                </c:pt>
                <c:pt idx="906">
                  <c:v>88.178236175777755</c:v>
                </c:pt>
                <c:pt idx="907">
                  <c:v>88.178236175777755</c:v>
                </c:pt>
                <c:pt idx="908">
                  <c:v>88.178236175777755</c:v>
                </c:pt>
                <c:pt idx="909">
                  <c:v>88.178236175777755</c:v>
                </c:pt>
                <c:pt idx="910">
                  <c:v>88.178236175777755</c:v>
                </c:pt>
                <c:pt idx="911">
                  <c:v>88.178236175777755</c:v>
                </c:pt>
                <c:pt idx="912">
                  <c:v>88.178236175777755</c:v>
                </c:pt>
                <c:pt idx="913">
                  <c:v>88.178236175777755</c:v>
                </c:pt>
                <c:pt idx="914">
                  <c:v>88.178236175777755</c:v>
                </c:pt>
                <c:pt idx="915">
                  <c:v>88.178236175777755</c:v>
                </c:pt>
                <c:pt idx="916">
                  <c:v>88.178236175777755</c:v>
                </c:pt>
                <c:pt idx="917">
                  <c:v>88.178236175777755</c:v>
                </c:pt>
                <c:pt idx="918">
                  <c:v>88.178236175777755</c:v>
                </c:pt>
                <c:pt idx="919">
                  <c:v>88.178236175777755</c:v>
                </c:pt>
                <c:pt idx="920">
                  <c:v>88.178236175777755</c:v>
                </c:pt>
                <c:pt idx="921">
                  <c:v>88.178236175777755</c:v>
                </c:pt>
                <c:pt idx="922">
                  <c:v>88.178236175777755</c:v>
                </c:pt>
                <c:pt idx="923">
                  <c:v>88.178236175777755</c:v>
                </c:pt>
                <c:pt idx="924">
                  <c:v>88.178236175777755</c:v>
                </c:pt>
                <c:pt idx="925">
                  <c:v>88.178236175777755</c:v>
                </c:pt>
                <c:pt idx="926">
                  <c:v>88.178236175777755</c:v>
                </c:pt>
                <c:pt idx="927">
                  <c:v>88.178236175777755</c:v>
                </c:pt>
                <c:pt idx="928">
                  <c:v>88.178236175777755</c:v>
                </c:pt>
                <c:pt idx="929">
                  <c:v>88.178236175777755</c:v>
                </c:pt>
                <c:pt idx="930">
                  <c:v>88.178236175777755</c:v>
                </c:pt>
                <c:pt idx="931">
                  <c:v>88.178236175777755</c:v>
                </c:pt>
                <c:pt idx="932">
                  <c:v>88.178236175777755</c:v>
                </c:pt>
                <c:pt idx="933">
                  <c:v>88.178236175777755</c:v>
                </c:pt>
                <c:pt idx="934">
                  <c:v>88.178236175777755</c:v>
                </c:pt>
                <c:pt idx="935">
                  <c:v>88.178236175777755</c:v>
                </c:pt>
                <c:pt idx="936">
                  <c:v>88.178236175777755</c:v>
                </c:pt>
                <c:pt idx="937">
                  <c:v>88.178236175777755</c:v>
                </c:pt>
                <c:pt idx="938">
                  <c:v>88.178236175777755</c:v>
                </c:pt>
                <c:pt idx="939">
                  <c:v>88.178236175777755</c:v>
                </c:pt>
                <c:pt idx="940">
                  <c:v>88.178236175777755</c:v>
                </c:pt>
                <c:pt idx="941">
                  <c:v>88.178236175777755</c:v>
                </c:pt>
                <c:pt idx="942">
                  <c:v>88.178236175777755</c:v>
                </c:pt>
                <c:pt idx="943">
                  <c:v>88.178236175777755</c:v>
                </c:pt>
                <c:pt idx="944">
                  <c:v>88.178236175777755</c:v>
                </c:pt>
                <c:pt idx="945">
                  <c:v>88.178236175777755</c:v>
                </c:pt>
                <c:pt idx="946">
                  <c:v>88.178236175777755</c:v>
                </c:pt>
                <c:pt idx="947">
                  <c:v>88.178236175777755</c:v>
                </c:pt>
                <c:pt idx="948">
                  <c:v>88.178236175777755</c:v>
                </c:pt>
                <c:pt idx="949">
                  <c:v>88.178236175777755</c:v>
                </c:pt>
                <c:pt idx="950">
                  <c:v>88.178236175777755</c:v>
                </c:pt>
                <c:pt idx="951">
                  <c:v>88.178236175777755</c:v>
                </c:pt>
                <c:pt idx="952">
                  <c:v>88.178236175777755</c:v>
                </c:pt>
                <c:pt idx="953">
                  <c:v>88.178236175777755</c:v>
                </c:pt>
                <c:pt idx="954">
                  <c:v>88.178236175777755</c:v>
                </c:pt>
                <c:pt idx="955">
                  <c:v>88.178236175777755</c:v>
                </c:pt>
                <c:pt idx="956">
                  <c:v>86.43290055053096</c:v>
                </c:pt>
                <c:pt idx="957">
                  <c:v>84.69085685856048</c:v>
                </c:pt>
                <c:pt idx="958">
                  <c:v>82.952098890845775</c:v>
                </c:pt>
                <c:pt idx="959">
                  <c:v>81.216620450077372</c:v>
                </c:pt>
                <c:pt idx="960">
                  <c:v>79.48441535063472</c:v>
                </c:pt>
                <c:pt idx="961">
                  <c:v>77.755477418564183</c:v>
                </c:pt>
                <c:pt idx="962">
                  <c:v>76.029800491557012</c:v>
                </c:pt>
                <c:pt idx="963">
                  <c:v>74.307378418927414</c:v>
                </c:pt>
                <c:pt idx="964">
                  <c:v>72.588205061590543</c:v>
                </c:pt>
                <c:pt idx="965">
                  <c:v>70.872274292040728</c:v>
                </c:pt>
                <c:pt idx="966">
                  <c:v>69.159579994329562</c:v>
                </c:pt>
                <c:pt idx="967">
                  <c:v>67.450116064044096</c:v>
                </c:pt>
                <c:pt idx="968">
                  <c:v>65.743876408285161</c:v>
                </c:pt>
                <c:pt idx="969">
                  <c:v>64.040854945645577</c:v>
                </c:pt>
                <c:pt idx="970">
                  <c:v>63.312450710797222</c:v>
                </c:pt>
                <c:pt idx="971">
                  <c:v>62.585420342444579</c:v>
                </c:pt>
                <c:pt idx="972">
                  <c:v>61.859761249294145</c:v>
                </c:pt>
                <c:pt idx="973">
                  <c:v>61.13547084493996</c:v>
                </c:pt>
                <c:pt idx="974">
                  <c:v>60.412546547854376</c:v>
                </c:pt>
                <c:pt idx="975">
                  <c:v>59.690985781378835</c:v>
                </c:pt>
                <c:pt idx="976">
                  <c:v>58.970785973714698</c:v>
                </c:pt>
                <c:pt idx="977">
                  <c:v>58.251944557914079</c:v>
                </c:pt>
                <c:pt idx="978">
                  <c:v>57.534458971870649</c:v>
                </c:pt>
                <c:pt idx="979">
                  <c:v>56.818326658310639</c:v>
                </c:pt>
                <c:pt idx="980">
                  <c:v>56.103545064783567</c:v>
                </c:pt>
                <c:pt idx="981">
                  <c:v>55.390111643653249</c:v>
                </c:pt>
                <c:pt idx="982">
                  <c:v>54.67802385208865</c:v>
                </c:pt>
                <c:pt idx="983">
                  <c:v>53.967279152054857</c:v>
                </c:pt>
                <c:pt idx="984">
                  <c:v>53.257875010304026</c:v>
                </c:pt>
                <c:pt idx="985">
                  <c:v>52.549808898366386</c:v>
                </c:pt>
                <c:pt idx="986">
                  <c:v>51.843078292541122</c:v>
                </c:pt>
                <c:pt idx="987">
                  <c:v>51.137680673887523</c:v>
                </c:pt>
                <c:pt idx="988">
                  <c:v>50.433613528215893</c:v>
                </c:pt>
                <c:pt idx="989">
                  <c:v>49.730874346078629</c:v>
                </c:pt>
                <c:pt idx="990">
                  <c:v>49.029460622761313</c:v>
                </c:pt>
                <c:pt idx="991">
                  <c:v>48.329369858273708</c:v>
                </c:pt>
                <c:pt idx="992">
                  <c:v>47.630599557340894</c:v>
                </c:pt>
                <c:pt idx="993">
                  <c:v>46.9331472293944</c:v>
                </c:pt>
                <c:pt idx="994">
                  <c:v>46.237010388563263</c:v>
                </c:pt>
                <c:pt idx="995">
                  <c:v>45.542186553665218</c:v>
                </c:pt>
                <c:pt idx="996">
                  <c:v>44.848673248197848</c:v>
                </c:pt>
                <c:pt idx="997">
                  <c:v>44.156468000329703</c:v>
                </c:pt>
                <c:pt idx="998">
                  <c:v>43.465568342891565</c:v>
                </c:pt>
                <c:pt idx="999">
                  <c:v>42.775971813367605</c:v>
                </c:pt>
                <c:pt idx="1000">
                  <c:v>42.087675953886652</c:v>
                </c:pt>
                <c:pt idx="1001">
                  <c:v>41.400678311213412</c:v>
                </c:pt>
                <c:pt idx="1002">
                  <c:v>40.714976436739654</c:v>
                </c:pt>
                <c:pt idx="1003">
                  <c:v>40.030567886475609</c:v>
                </c:pt>
                <c:pt idx="1004">
                  <c:v>39.347450221041164</c:v>
                </c:pt>
                <c:pt idx="1005">
                  <c:v>38.665621005657208</c:v>
                </c:pt>
                <c:pt idx="1006">
                  <c:v>37.985077810136936</c:v>
                </c:pt>
                <c:pt idx="1007">
                  <c:v>37.305818208877206</c:v>
                </c:pt>
                <c:pt idx="1008">
                  <c:v>36.627839780849875</c:v>
                </c:pt>
                <c:pt idx="1009">
                  <c:v>35.951140109593183</c:v>
                </c:pt>
                <c:pt idx="1010">
                  <c:v>35.275716783203144</c:v>
                </c:pt>
                <c:pt idx="1011">
                  <c:v>34.601567394324931</c:v>
                </c:pt>
                <c:pt idx="1012">
                  <c:v>33.928689540144298</c:v>
                </c:pt>
                <c:pt idx="1013">
                  <c:v>33.257080822379045</c:v>
                </c:pt>
                <c:pt idx="1014">
                  <c:v>32.586738847270439</c:v>
                </c:pt>
                <c:pt idx="1015">
                  <c:v>31.91766122557468</c:v>
                </c:pt>
                <c:pt idx="1016">
                  <c:v>31.249845572554417</c:v>
                </c:pt>
                <c:pt idx="1017">
                  <c:v>30.583289507970203</c:v>
                </c:pt>
                <c:pt idx="1018">
                  <c:v>29.917990656072067</c:v>
                </c:pt>
                <c:pt idx="1019">
                  <c:v>29.253946645591007</c:v>
                </c:pt>
                <c:pt idx="1020">
                  <c:v>28.591155109730533</c:v>
                </c:pt>
                <c:pt idx="1021">
                  <c:v>27.929613686158241</c:v>
                </c:pt>
                <c:pt idx="1022">
                  <c:v>27.269320016997419</c:v>
                </c:pt>
                <c:pt idx="1023">
                  <c:v>26.610271748818615</c:v>
                </c:pt>
                <c:pt idx="1024">
                  <c:v>25.952466532631259</c:v>
                </c:pt>
                <c:pt idx="1025">
                  <c:v>25.295902023875275</c:v>
                </c:pt>
                <c:pt idx="1026">
                  <c:v>24.640575882412744</c:v>
                </c:pt>
                <c:pt idx="1027">
                  <c:v>23.986485772519558</c:v>
                </c:pt>
                <c:pt idx="1028">
                  <c:v>23.333629362877083</c:v>
                </c:pt>
                <c:pt idx="1029">
                  <c:v>22.682004326563863</c:v>
                </c:pt>
                <c:pt idx="1030">
                  <c:v>22.031608341047338</c:v>
                </c:pt>
                <c:pt idx="1031">
                  <c:v>21.382439088175534</c:v>
                </c:pt>
                <c:pt idx="1032">
                  <c:v>20.734494254168826</c:v>
                </c:pt>
                <c:pt idx="1033">
                  <c:v>20.087771529611672</c:v>
                </c:pt>
                <c:pt idx="1034">
                  <c:v>19.442268609444405</c:v>
                </c:pt>
                <c:pt idx="1035">
                  <c:v>18.797983192954998</c:v>
                </c:pt>
                <c:pt idx="1036">
                  <c:v>18.154912983770878</c:v>
                </c:pt>
                <c:pt idx="1037">
                  <c:v>17.51305568985072</c:v>
                </c:pt>
                <c:pt idx="1038">
                  <c:v>16.872409023476305</c:v>
                </c:pt>
                <c:pt idx="1039">
                  <c:v>16.232970701244337</c:v>
                </c:pt>
                <c:pt idx="1040">
                  <c:v>15.594738444058338</c:v>
                </c:pt>
                <c:pt idx="1041">
                  <c:v>14.957709977120494</c:v>
                </c:pt>
                <c:pt idx="1042">
                  <c:v>14.321883029923564</c:v>
                </c:pt>
                <c:pt idx="1043">
                  <c:v>13.687255336242785</c:v>
                </c:pt>
                <c:pt idx="1044">
                  <c:v>13.053824634127789</c:v>
                </c:pt>
                <c:pt idx="1045">
                  <c:v>13.392993770503278</c:v>
                </c:pt>
                <c:pt idx="1046">
                  <c:v>13.73152318913613</c:v>
                </c:pt>
                <c:pt idx="1047">
                  <c:v>15.391329511210106</c:v>
                </c:pt>
                <c:pt idx="1048">
                  <c:v>17.048005219558679</c:v>
                </c:pt>
                <c:pt idx="1049">
                  <c:v>18.701556218932403</c:v>
                </c:pt>
                <c:pt idx="1050">
                  <c:v>20.351988402944698</c:v>
                </c:pt>
                <c:pt idx="1051">
                  <c:v>21.999307654092835</c:v>
                </c:pt>
                <c:pt idx="1052">
                  <c:v>23.64351984377894</c:v>
                </c:pt>
                <c:pt idx="1053">
                  <c:v>25.284630832330876</c:v>
                </c:pt>
                <c:pt idx="1054">
                  <c:v>26.922646469023185</c:v>
                </c:pt>
                <c:pt idx="1055">
                  <c:v>28.557572592097877</c:v>
                </c:pt>
                <c:pt idx="1056">
                  <c:v>30.18941502878528</c:v>
                </c:pt>
                <c:pt idx="1057">
                  <c:v>31.818179595324796</c:v>
                </c:pt>
                <c:pt idx="1058">
                  <c:v>33.443872096985629</c:v>
                </c:pt>
                <c:pt idx="1059">
                  <c:v>35.066498328087484</c:v>
                </c:pt>
                <c:pt idx="1060">
                  <c:v>36.68606407202121</c:v>
                </c:pt>
                <c:pt idx="1061">
                  <c:v>38.302575101269433</c:v>
                </c:pt>
                <c:pt idx="1062">
                  <c:v>39.916037177427086</c:v>
                </c:pt>
                <c:pt idx="1063">
                  <c:v>41.526456051221992</c:v>
                </c:pt>
                <c:pt idx="1064">
                  <c:v>43.133837462535361</c:v>
                </c:pt>
                <c:pt idx="1065">
                  <c:v>44.738187140422184</c:v>
                </c:pt>
                <c:pt idx="1066">
                  <c:v>46.339510803131731</c:v>
                </c:pt>
                <c:pt idx="1067">
                  <c:v>47.937814158127885</c:v>
                </c:pt>
                <c:pt idx="1068">
                  <c:v>49.533102902109526</c:v>
                </c:pt>
                <c:pt idx="1069">
                  <c:v>51.125382721030761</c:v>
                </c:pt>
                <c:pt idx="1070">
                  <c:v>52.71465929012129</c:v>
                </c:pt>
                <c:pt idx="1071">
                  <c:v>54.300938273906539</c:v>
                </c:pt>
                <c:pt idx="1072">
                  <c:v>55.884225326227913</c:v>
                </c:pt>
                <c:pt idx="1073">
                  <c:v>57.464526090262915</c:v>
                </c:pt>
                <c:pt idx="1074">
                  <c:v>59.041846198545265</c:v>
                </c:pt>
                <c:pt idx="1075">
                  <c:v>60.616191272985034</c:v>
                </c:pt>
                <c:pt idx="1076">
                  <c:v>62.187566924888557</c:v>
                </c:pt>
                <c:pt idx="1077">
                  <c:v>63.75597875497855</c:v>
                </c:pt>
                <c:pt idx="1078">
                  <c:v>65.321432353414011</c:v>
                </c:pt>
                <c:pt idx="1079">
                  <c:v>66.883933299810124</c:v>
                </c:pt>
                <c:pt idx="1080">
                  <c:v>68.443487163258268</c:v>
                </c:pt>
                <c:pt idx="1081">
                  <c:v>70.000099502345734</c:v>
                </c:pt>
                <c:pt idx="1082">
                  <c:v>71.553775865175552</c:v>
                </c:pt>
                <c:pt idx="1083">
                  <c:v>73.104521789386354</c:v>
                </c:pt>
                <c:pt idx="1084">
                  <c:v>74.652342802172015</c:v>
                </c:pt>
                <c:pt idx="1085">
                  <c:v>76.197244420301431</c:v>
                </c:pt>
                <c:pt idx="1086">
                  <c:v>77.739232150138093</c:v>
                </c:pt>
                <c:pt idx="1087">
                  <c:v>79.278311487659792</c:v>
                </c:pt>
                <c:pt idx="1088">
                  <c:v>80.814487918478193</c:v>
                </c:pt>
                <c:pt idx="1089">
                  <c:v>82.34776691785838</c:v>
                </c:pt>
                <c:pt idx="1090">
                  <c:v>83.878153950738323</c:v>
                </c:pt>
                <c:pt idx="1091">
                  <c:v>85.40565447174842</c:v>
                </c:pt>
                <c:pt idx="1092">
                  <c:v>86.930273925230935</c:v>
                </c:pt>
                <c:pt idx="1093">
                  <c:v>88.452017745259326</c:v>
                </c:pt>
                <c:pt idx="1094">
                  <c:v>89.970891355657727</c:v>
                </c:pt>
                <c:pt idx="1095">
                  <c:v>91.486900170020235</c:v>
                </c:pt>
                <c:pt idx="1096">
                  <c:v>93.000049591730118</c:v>
                </c:pt>
                <c:pt idx="1097">
                  <c:v>94.510345013979261</c:v>
                </c:pt>
                <c:pt idx="1098">
                  <c:v>96.017791819787149</c:v>
                </c:pt>
                <c:pt idx="1099">
                  <c:v>97.522395382020321</c:v>
                </c:pt>
                <c:pt idx="1100">
                  <c:v>99.024161063411242</c:v>
                </c:pt>
                <c:pt idx="1101">
                  <c:v>100.52309421657765</c:v>
                </c:pt>
                <c:pt idx="1102">
                  <c:v>102.01920018404152</c:v>
                </c:pt>
                <c:pt idx="1103">
                  <c:v>103.51248429824811</c:v>
                </c:pt>
                <c:pt idx="1104">
                  <c:v>105.00295188158499</c:v>
                </c:pt>
                <c:pt idx="1105">
                  <c:v>106.49060824640101</c:v>
                </c:pt>
                <c:pt idx="1106">
                  <c:v>107.97545869502522</c:v>
                </c:pt>
                <c:pt idx="1107">
                  <c:v>109.45750851978579</c:v>
                </c:pt>
                <c:pt idx="1108">
                  <c:v>110.93676300302884</c:v>
                </c:pt>
                <c:pt idx="1109">
                  <c:v>111.17001178799997</c:v>
                </c:pt>
                <c:pt idx="1110">
                  <c:v>111.17001178799997</c:v>
                </c:pt>
                <c:pt idx="1111">
                  <c:v>111.17001178799997</c:v>
                </c:pt>
                <c:pt idx="1112">
                  <c:v>111.17001178799997</c:v>
                </c:pt>
                <c:pt idx="1113">
                  <c:v>111.17001178799997</c:v>
                </c:pt>
                <c:pt idx="1114">
                  <c:v>111.17001178799997</c:v>
                </c:pt>
                <c:pt idx="1115">
                  <c:v>111.17001178799997</c:v>
                </c:pt>
                <c:pt idx="1116">
                  <c:v>111.17001178799997</c:v>
                </c:pt>
                <c:pt idx="1117">
                  <c:v>111.17001178799997</c:v>
                </c:pt>
                <c:pt idx="1118">
                  <c:v>111.17001178799997</c:v>
                </c:pt>
                <c:pt idx="1119">
                  <c:v>111.17001178799997</c:v>
                </c:pt>
                <c:pt idx="1120">
                  <c:v>111.17001178799997</c:v>
                </c:pt>
                <c:pt idx="1121">
                  <c:v>111.17001178799997</c:v>
                </c:pt>
                <c:pt idx="1122">
                  <c:v>111.17001178799997</c:v>
                </c:pt>
                <c:pt idx="1123">
                  <c:v>111.17001178799997</c:v>
                </c:pt>
                <c:pt idx="1124">
                  <c:v>111.17001178799997</c:v>
                </c:pt>
                <c:pt idx="1125">
                  <c:v>111.17001178799997</c:v>
                </c:pt>
                <c:pt idx="1126">
                  <c:v>111.17001178799997</c:v>
                </c:pt>
                <c:pt idx="1127">
                  <c:v>111.17001178799997</c:v>
                </c:pt>
                <c:pt idx="1128">
                  <c:v>111.17001178799997</c:v>
                </c:pt>
                <c:pt idx="1129">
                  <c:v>111.17001178799997</c:v>
                </c:pt>
                <c:pt idx="1130">
                  <c:v>111.17001178799997</c:v>
                </c:pt>
                <c:pt idx="1131">
                  <c:v>111.17001178799997</c:v>
                </c:pt>
                <c:pt idx="1132">
                  <c:v>111.17001178799997</c:v>
                </c:pt>
                <c:pt idx="1133">
                  <c:v>110.96902315397472</c:v>
                </c:pt>
                <c:pt idx="1134">
                  <c:v>110.76754011035277</c:v>
                </c:pt>
                <c:pt idx="1135">
                  <c:v>110.56556144094175</c:v>
                </c:pt>
                <c:pt idx="1136">
                  <c:v>110.36308592655752</c:v>
                </c:pt>
                <c:pt idx="1137">
                  <c:v>110.16011234501694</c:v>
                </c:pt>
                <c:pt idx="1138">
                  <c:v>109.95663947113044</c:v>
                </c:pt>
                <c:pt idx="1139">
                  <c:v>109.75266607669461</c:v>
                </c:pt>
                <c:pt idx="1140">
                  <c:v>109.54819093048474</c:v>
                </c:pt>
                <c:pt idx="1141">
                  <c:v>109.34321279824751</c:v>
                </c:pt>
                <c:pt idx="1142">
                  <c:v>109.13773044269347</c:v>
                </c:pt>
                <c:pt idx="1143">
                  <c:v>108.93174262348957</c:v>
                </c:pt>
                <c:pt idx="1144">
                  <c:v>108.72524809725168</c:v>
                </c:pt>
                <c:pt idx="1145">
                  <c:v>108.51824561753706</c:v>
                </c:pt>
                <c:pt idx="1146">
                  <c:v>108.31073393483686</c:v>
                </c:pt>
                <c:pt idx="1147">
                  <c:v>108.10271179656864</c:v>
                </c:pt>
                <c:pt idx="1148">
                  <c:v>107.89417794706868</c:v>
                </c:pt>
                <c:pt idx="1149">
                  <c:v>107.68513112758448</c:v>
                </c:pt>
                <c:pt idx="1150">
                  <c:v>107.47557007626718</c:v>
                </c:pt>
                <c:pt idx="1151">
                  <c:v>107.26549352816384</c:v>
                </c:pt>
                <c:pt idx="1152">
                  <c:v>107.05490021520998</c:v>
                </c:pt>
                <c:pt idx="1153">
                  <c:v>106.84378886622176</c:v>
                </c:pt>
                <c:pt idx="1154">
                  <c:v>106.63215820688836</c:v>
                </c:pt>
                <c:pt idx="1155">
                  <c:v>106.42000695976435</c:v>
                </c:pt>
                <c:pt idx="1156">
                  <c:v>106.20733384426188</c:v>
                </c:pt>
                <c:pt idx="1157">
                  <c:v>105.99413757664304</c:v>
                </c:pt>
                <c:pt idx="1158">
                  <c:v>105.780416870012</c:v>
                </c:pt>
                <c:pt idx="1159">
                  <c:v>105.56617043430735</c:v>
                </c:pt>
                <c:pt idx="1160">
                  <c:v>105.35139697629431</c:v>
                </c:pt>
                <c:pt idx="1161">
                  <c:v>105.13609519955679</c:v>
                </c:pt>
                <c:pt idx="1162">
                  <c:v>104.92026380448976</c:v>
                </c:pt>
                <c:pt idx="1163">
                  <c:v>104.70390148829129</c:v>
                </c:pt>
                <c:pt idx="1164">
                  <c:v>104.48700694495466</c:v>
                </c:pt>
                <c:pt idx="1165">
                  <c:v>104.26957886526053</c:v>
                </c:pt>
                <c:pt idx="1166">
                  <c:v>104.05161593676905</c:v>
                </c:pt>
                <c:pt idx="1167">
                  <c:v>103.83311684381192</c:v>
                </c:pt>
                <c:pt idx="1168">
                  <c:v>103.61408026748437</c:v>
                </c:pt>
                <c:pt idx="1169">
                  <c:v>103.39450488563739</c:v>
                </c:pt>
                <c:pt idx="1170">
                  <c:v>103.17438937286951</c:v>
                </c:pt>
                <c:pt idx="1171">
                  <c:v>102.95373240051899</c:v>
                </c:pt>
                <c:pt idx="1172">
                  <c:v>102.73253263665573</c:v>
                </c:pt>
                <c:pt idx="1173">
                  <c:v>102.51078874607325</c:v>
                </c:pt>
                <c:pt idx="1174">
                  <c:v>102.28849939028053</c:v>
                </c:pt>
                <c:pt idx="1175">
                  <c:v>102.06566322749407</c:v>
                </c:pt>
                <c:pt idx="1176">
                  <c:v>101.84227891262975</c:v>
                </c:pt>
                <c:pt idx="1177">
                  <c:v>101.61834509729465</c:v>
                </c:pt>
                <c:pt idx="1178">
                  <c:v>101.39386042977895</c:v>
                </c:pt>
                <c:pt idx="1179">
                  <c:v>101.16882355504782</c:v>
                </c:pt>
                <c:pt idx="1180">
                  <c:v>100.94323311473316</c:v>
                </c:pt>
                <c:pt idx="1181">
                  <c:v>100.71708774712545</c:v>
                </c:pt>
                <c:pt idx="1182">
                  <c:v>100.49038608716549</c:v>
                </c:pt>
                <c:pt idx="1183">
                  <c:v>100.26312676643627</c:v>
                </c:pt>
                <c:pt idx="1184">
                  <c:v>100.03530841315454</c:v>
                </c:pt>
                <c:pt idx="1185">
                  <c:v>99.806929652162623</c:v>
                </c:pt>
                <c:pt idx="1186">
                  <c:v>99.577989104920178</c:v>
                </c:pt>
                <c:pt idx="1187">
                  <c:v>99.348485389495707</c:v>
                </c:pt>
                <c:pt idx="1188">
                  <c:v>99.118417120558405</c:v>
                </c:pt>
                <c:pt idx="1189">
                  <c:v>98.887782909369619</c:v>
                </c:pt>
                <c:pt idx="1190">
                  <c:v>98.656581363774677</c:v>
                </c:pt>
                <c:pt idx="1191">
                  <c:v>98.424811088194232</c:v>
                </c:pt>
                <c:pt idx="1192">
                  <c:v>98.192470683616037</c:v>
                </c:pt>
                <c:pt idx="1193">
                  <c:v>97.959558747586428</c:v>
                </c:pt>
                <c:pt idx="1194">
                  <c:v>97.726073874201887</c:v>
                </c:pt>
                <c:pt idx="1195">
                  <c:v>97.49201465410043</c:v>
                </c:pt>
                <c:pt idx="1196">
                  <c:v>97.257379674453333</c:v>
                </c:pt>
                <c:pt idx="1197">
                  <c:v>97.02216751895638</c:v>
                </c:pt>
                <c:pt idx="1198">
                  <c:v>96.786376767821395</c:v>
                </c:pt>
                <c:pt idx="1199">
                  <c:v>96.550005997767741</c:v>
                </c:pt>
                <c:pt idx="1200">
                  <c:v>96.313053782013668</c:v>
                </c:pt>
                <c:pt idx="1201">
                  <c:v>96.075518690267643</c:v>
                </c:pt>
                <c:pt idx="1202">
                  <c:v>95.837399288719823</c:v>
                </c:pt>
                <c:pt idx="1203">
                  <c:v>95.598694140033359</c:v>
                </c:pt>
                <c:pt idx="1204">
                  <c:v>95.359401803335658</c:v>
                </c:pt>
                <c:pt idx="1205">
                  <c:v>95.119520834209808</c:v>
                </c:pt>
                <c:pt idx="1206">
                  <c:v>94.879049784685805</c:v>
                </c:pt>
                <c:pt idx="1207">
                  <c:v>94.637987203231674</c:v>
                </c:pt>
                <c:pt idx="1208">
                  <c:v>94.396331634744968</c:v>
                </c:pt>
                <c:pt idx="1209">
                  <c:v>94.154081620543806</c:v>
                </c:pt>
                <c:pt idx="1210">
                  <c:v>93.911235698358084</c:v>
                </c:pt>
                <c:pt idx="1211">
                  <c:v>93.667792402320714</c:v>
                </c:pt>
                <c:pt idx="1212">
                  <c:v>93.423750262958748</c:v>
                </c:pt>
                <c:pt idx="1213">
                  <c:v>93.179107807184423</c:v>
                </c:pt>
                <c:pt idx="1214">
                  <c:v>92.933863558286433</c:v>
                </c:pt>
                <c:pt idx="1215">
                  <c:v>92.688016035920896</c:v>
                </c:pt>
                <c:pt idx="1216">
                  <c:v>92.441563756102411</c:v>
                </c:pt>
                <c:pt idx="1217">
                  <c:v>92.194505231195222</c:v>
                </c:pt>
                <c:pt idx="1218">
                  <c:v>91.946838969904078</c:v>
                </c:pt>
                <c:pt idx="1219">
                  <c:v>91.698563477265338</c:v>
                </c:pt>
                <c:pt idx="1220">
                  <c:v>91.449677254637933</c:v>
                </c:pt>
                <c:pt idx="1221">
                  <c:v>91.200178799694243</c:v>
                </c:pt>
                <c:pt idx="1222">
                  <c:v>90.950066606411184</c:v>
                </c:pt>
                <c:pt idx="1223">
                  <c:v>90.699339165060962</c:v>
                </c:pt>
                <c:pt idx="1224">
                  <c:v>90.447994962202003</c:v>
                </c:pt>
                <c:pt idx="1225">
                  <c:v>90.196032480669885</c:v>
                </c:pt>
                <c:pt idx="1226">
                  <c:v>89.943450199568105</c:v>
                </c:pt>
                <c:pt idx="1227">
                  <c:v>89.690246594258966</c:v>
                </c:pt>
                <c:pt idx="1228">
                  <c:v>89.436420136354229</c:v>
                </c:pt>
                <c:pt idx="1229">
                  <c:v>89.181969293706132</c:v>
                </c:pt>
                <c:pt idx="1230">
                  <c:v>88.926892530397865</c:v>
                </c:pt>
                <c:pt idx="1231">
                  <c:v>88.671188306734521</c:v>
                </c:pt>
                <c:pt idx="1232">
                  <c:v>88.414855079233703</c:v>
                </c:pt>
                <c:pt idx="1233">
                  <c:v>88.157891300616186</c:v>
                </c:pt>
                <c:pt idx="1234">
                  <c:v>87.900295419796606</c:v>
                </c:pt>
                <c:pt idx="1235">
                  <c:v>87.642065881874203</c:v>
                </c:pt>
                <c:pt idx="1236">
                  <c:v>87.383201128123204</c:v>
                </c:pt>
                <c:pt idx="1237">
                  <c:v>87.123699595983609</c:v>
                </c:pt>
                <c:pt idx="1238">
                  <c:v>86.863559719051707</c:v>
                </c:pt>
                <c:pt idx="1239">
                  <c:v>86.602779927070614</c:v>
                </c:pt>
                <c:pt idx="1240">
                  <c:v>86.341358645920693</c:v>
                </c:pt>
                <c:pt idx="1241">
                  <c:v>86.079294297610261</c:v>
                </c:pt>
                <c:pt idx="1242">
                  <c:v>85.816585300265899</c:v>
                </c:pt>
                <c:pt idx="1243">
                  <c:v>85.553230068123</c:v>
                </c:pt>
                <c:pt idx="1244">
                  <c:v>85.289227011516061</c:v>
                </c:pt>
                <c:pt idx="1245">
                  <c:v>85.024574536869281</c:v>
                </c:pt>
                <c:pt idx="1246">
                  <c:v>84.759271046686791</c:v>
                </c:pt>
                <c:pt idx="1247">
                  <c:v>84.493314939543041</c:v>
                </c:pt>
                <c:pt idx="1248">
                  <c:v>84.226704610073199</c:v>
                </c:pt>
                <c:pt idx="1249">
                  <c:v>83.959438448963411</c:v>
                </c:pt>
                <c:pt idx="1250">
                  <c:v>83.691514842941046</c:v>
                </c:pt>
                <c:pt idx="1251">
                  <c:v>83.422932174765066</c:v>
                </c:pt>
                <c:pt idx="1252">
                  <c:v>83.153688823216143</c:v>
                </c:pt>
                <c:pt idx="1253">
                  <c:v>82.883783163086946</c:v>
                </c:pt>
                <c:pt idx="1254">
                  <c:v>82.613213565172344</c:v>
                </c:pt>
                <c:pt idx="1255">
                  <c:v>82.341978396259492</c:v>
                </c:pt>
                <c:pt idx="1256">
                  <c:v>82.070076019118119</c:v>
                </c:pt>
                <c:pt idx="1257">
                  <c:v>81.7975047924904</c:v>
                </c:pt>
                <c:pt idx="1258">
                  <c:v>81.524263071081307</c:v>
                </c:pt>
                <c:pt idx="1259">
                  <c:v>81.250349205548588</c:v>
                </c:pt>
                <c:pt idx="1260">
                  <c:v>80.97576154249272</c:v>
                </c:pt>
                <c:pt idx="1261">
                  <c:v>80.700498424447062</c:v>
                </c:pt>
                <c:pt idx="1262">
                  <c:v>80.424558189867724</c:v>
                </c:pt>
                <c:pt idx="1263">
                  <c:v>80.14793917312366</c:v>
                </c:pt>
                <c:pt idx="1264">
                  <c:v>79.870639704486578</c:v>
                </c:pt>
                <c:pt idx="1265">
                  <c:v>79.592658110120752</c:v>
                </c:pt>
                <c:pt idx="1266">
                  <c:v>79.313992712073059</c:v>
                </c:pt>
                <c:pt idx="1267">
                  <c:v>79.034641828262806</c:v>
                </c:pt>
                <c:pt idx="1268">
                  <c:v>78.754603772471583</c:v>
                </c:pt>
                <c:pt idx="1269">
                  <c:v>78.473876854333028</c:v>
                </c:pt>
                <c:pt idx="1270">
                  <c:v>78.192459379322685</c:v>
                </c:pt>
                <c:pt idx="1271">
                  <c:v>77.910349648747768</c:v>
                </c:pt>
                <c:pt idx="1272">
                  <c:v>77.627545959736892</c:v>
                </c:pt>
                <c:pt idx="1273">
                  <c:v>77.344046605229778</c:v>
                </c:pt>
                <c:pt idx="1274">
                  <c:v>77.059849873966996</c:v>
                </c:pt>
                <c:pt idx="1275">
                  <c:v>76.774954050479593</c:v>
                </c:pt>
                <c:pt idx="1276">
                  <c:v>76.489357415078771</c:v>
                </c:pt>
                <c:pt idx="1277">
                  <c:v>76.203058243845447</c:v>
                </c:pt>
                <c:pt idx="1278">
                  <c:v>75.916054808619933</c:v>
                </c:pt>
                <c:pt idx="1279">
                  <c:v>75.628345376991476</c:v>
                </c:pt>
                <c:pt idx="1280">
                  <c:v>75.339928212287731</c:v>
                </c:pt>
                <c:pt idx="1281">
                  <c:v>75.050801573564385</c:v>
                </c:pt>
                <c:pt idx="1282">
                  <c:v>74.760963715594542</c:v>
                </c:pt>
                <c:pt idx="1283">
                  <c:v>74.470412888858277</c:v>
                </c:pt>
                <c:pt idx="1284">
                  <c:v>74.179147339532079</c:v>
                </c:pt>
                <c:pt idx="1285">
                  <c:v>73.887165309478121</c:v>
                </c:pt>
                <c:pt idx="1286">
                  <c:v>73.594465036233871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A7F-4218-86F5-65F110A1BBDA}"/>
            </c:ext>
          </c:extLst>
        </c:ser>
        <c:ser>
          <c:idx val="2"/>
          <c:order val="2"/>
          <c:tx>
            <c:v>Rolling Resistance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'Lap Simulation'!$T$5:$T$1291</c:f>
              <c:numCache>
                <c:formatCode>General</c:formatCode>
                <c:ptCount val="1287"/>
                <c:pt idx="0">
                  <c:v>103.00500000000001</c:v>
                </c:pt>
                <c:pt idx="1">
                  <c:v>103.00500000000001</c:v>
                </c:pt>
                <c:pt idx="2">
                  <c:v>103.00500000000001</c:v>
                </c:pt>
                <c:pt idx="3">
                  <c:v>103.00500000000001</c:v>
                </c:pt>
                <c:pt idx="4">
                  <c:v>103.00500000000001</c:v>
                </c:pt>
                <c:pt idx="5">
                  <c:v>103.00500000000001</c:v>
                </c:pt>
                <c:pt idx="6">
                  <c:v>103.00500000000001</c:v>
                </c:pt>
                <c:pt idx="7">
                  <c:v>103.00500000000001</c:v>
                </c:pt>
                <c:pt idx="8">
                  <c:v>103.00500000000001</c:v>
                </c:pt>
                <c:pt idx="9">
                  <c:v>103.00500000000001</c:v>
                </c:pt>
                <c:pt idx="10">
                  <c:v>103.00500000000001</c:v>
                </c:pt>
                <c:pt idx="11">
                  <c:v>103.00500000000001</c:v>
                </c:pt>
                <c:pt idx="12">
                  <c:v>103.00500000000001</c:v>
                </c:pt>
                <c:pt idx="13">
                  <c:v>103.00500000000001</c:v>
                </c:pt>
                <c:pt idx="14">
                  <c:v>103.00500000000001</c:v>
                </c:pt>
                <c:pt idx="15">
                  <c:v>103.00500000000001</c:v>
                </c:pt>
                <c:pt idx="16">
                  <c:v>103.00500000000001</c:v>
                </c:pt>
                <c:pt idx="17">
                  <c:v>103.00500000000001</c:v>
                </c:pt>
                <c:pt idx="18">
                  <c:v>103.00500000000001</c:v>
                </c:pt>
                <c:pt idx="19">
                  <c:v>103.00500000000001</c:v>
                </c:pt>
                <c:pt idx="20">
                  <c:v>103.00500000000001</c:v>
                </c:pt>
                <c:pt idx="21">
                  <c:v>103.00500000000001</c:v>
                </c:pt>
                <c:pt idx="22">
                  <c:v>103.00500000000001</c:v>
                </c:pt>
                <c:pt idx="23">
                  <c:v>103.00500000000001</c:v>
                </c:pt>
                <c:pt idx="24">
                  <c:v>103.00500000000001</c:v>
                </c:pt>
                <c:pt idx="25">
                  <c:v>103.00500000000001</c:v>
                </c:pt>
                <c:pt idx="26">
                  <c:v>103.00500000000001</c:v>
                </c:pt>
                <c:pt idx="27">
                  <c:v>103.00500000000001</c:v>
                </c:pt>
                <c:pt idx="28">
                  <c:v>103.00500000000001</c:v>
                </c:pt>
                <c:pt idx="29">
                  <c:v>103.00500000000001</c:v>
                </c:pt>
                <c:pt idx="30">
                  <c:v>103.00500000000001</c:v>
                </c:pt>
                <c:pt idx="31">
                  <c:v>103.00500000000001</c:v>
                </c:pt>
                <c:pt idx="32">
                  <c:v>103.00500000000001</c:v>
                </c:pt>
                <c:pt idx="33">
                  <c:v>103.00500000000001</c:v>
                </c:pt>
                <c:pt idx="34">
                  <c:v>103.00500000000001</c:v>
                </c:pt>
                <c:pt idx="35">
                  <c:v>103.00500000000001</c:v>
                </c:pt>
                <c:pt idx="36">
                  <c:v>103.00500000000001</c:v>
                </c:pt>
                <c:pt idx="37">
                  <c:v>103.00500000000001</c:v>
                </c:pt>
                <c:pt idx="38">
                  <c:v>103.00500000000001</c:v>
                </c:pt>
                <c:pt idx="39">
                  <c:v>103.00500000000001</c:v>
                </c:pt>
                <c:pt idx="40">
                  <c:v>103.00500000000001</c:v>
                </c:pt>
                <c:pt idx="41">
                  <c:v>103.00500000000001</c:v>
                </c:pt>
                <c:pt idx="42">
                  <c:v>103.00500000000001</c:v>
                </c:pt>
                <c:pt idx="43">
                  <c:v>103.00500000000001</c:v>
                </c:pt>
                <c:pt idx="44">
                  <c:v>103.00500000000001</c:v>
                </c:pt>
                <c:pt idx="45">
                  <c:v>103.00500000000001</c:v>
                </c:pt>
                <c:pt idx="46">
                  <c:v>103.00500000000001</c:v>
                </c:pt>
                <c:pt idx="47">
                  <c:v>103.00500000000001</c:v>
                </c:pt>
                <c:pt idx="48">
                  <c:v>103.00500000000001</c:v>
                </c:pt>
                <c:pt idx="49">
                  <c:v>103.00500000000001</c:v>
                </c:pt>
                <c:pt idx="50">
                  <c:v>103.00500000000001</c:v>
                </c:pt>
                <c:pt idx="51">
                  <c:v>103.00500000000001</c:v>
                </c:pt>
                <c:pt idx="52">
                  <c:v>103.00500000000001</c:v>
                </c:pt>
                <c:pt idx="53">
                  <c:v>103.00500000000001</c:v>
                </c:pt>
                <c:pt idx="54">
                  <c:v>103.00500000000001</c:v>
                </c:pt>
                <c:pt idx="55">
                  <c:v>103.00500000000001</c:v>
                </c:pt>
                <c:pt idx="56">
                  <c:v>103.00500000000001</c:v>
                </c:pt>
                <c:pt idx="57">
                  <c:v>103.00500000000001</c:v>
                </c:pt>
                <c:pt idx="58">
                  <c:v>103.00500000000001</c:v>
                </c:pt>
                <c:pt idx="59">
                  <c:v>103.00500000000001</c:v>
                </c:pt>
                <c:pt idx="60">
                  <c:v>103.00500000000001</c:v>
                </c:pt>
                <c:pt idx="61">
                  <c:v>103.00500000000001</c:v>
                </c:pt>
                <c:pt idx="62">
                  <c:v>103.00500000000001</c:v>
                </c:pt>
                <c:pt idx="63">
                  <c:v>103.00500000000001</c:v>
                </c:pt>
                <c:pt idx="64">
                  <c:v>103.00500000000001</c:v>
                </c:pt>
                <c:pt idx="65">
                  <c:v>103.00500000000001</c:v>
                </c:pt>
                <c:pt idx="66">
                  <c:v>103.00500000000001</c:v>
                </c:pt>
                <c:pt idx="67">
                  <c:v>103.00500000000001</c:v>
                </c:pt>
                <c:pt idx="68">
                  <c:v>103.00500000000001</c:v>
                </c:pt>
                <c:pt idx="69">
                  <c:v>103.00500000000001</c:v>
                </c:pt>
                <c:pt idx="70">
                  <c:v>103.00500000000001</c:v>
                </c:pt>
                <c:pt idx="71">
                  <c:v>103.00500000000001</c:v>
                </c:pt>
                <c:pt idx="72">
                  <c:v>103.00500000000001</c:v>
                </c:pt>
                <c:pt idx="73">
                  <c:v>103.00500000000001</c:v>
                </c:pt>
                <c:pt idx="74">
                  <c:v>103.00500000000001</c:v>
                </c:pt>
                <c:pt idx="75">
                  <c:v>103.00500000000001</c:v>
                </c:pt>
                <c:pt idx="76">
                  <c:v>103.00500000000001</c:v>
                </c:pt>
                <c:pt idx="77">
                  <c:v>103.00500000000001</c:v>
                </c:pt>
                <c:pt idx="78">
                  <c:v>103.00500000000001</c:v>
                </c:pt>
                <c:pt idx="79">
                  <c:v>103.00500000000001</c:v>
                </c:pt>
                <c:pt idx="80">
                  <c:v>103.00500000000001</c:v>
                </c:pt>
                <c:pt idx="81">
                  <c:v>103.00500000000001</c:v>
                </c:pt>
                <c:pt idx="82">
                  <c:v>103.00500000000001</c:v>
                </c:pt>
                <c:pt idx="83">
                  <c:v>103.00500000000001</c:v>
                </c:pt>
                <c:pt idx="84">
                  <c:v>103.00500000000001</c:v>
                </c:pt>
                <c:pt idx="85">
                  <c:v>103.00500000000001</c:v>
                </c:pt>
                <c:pt idx="86">
                  <c:v>103.00500000000001</c:v>
                </c:pt>
                <c:pt idx="87">
                  <c:v>103.00500000000001</c:v>
                </c:pt>
                <c:pt idx="88">
                  <c:v>103.00500000000001</c:v>
                </c:pt>
                <c:pt idx="89">
                  <c:v>103.00500000000001</c:v>
                </c:pt>
                <c:pt idx="90">
                  <c:v>103.00500000000001</c:v>
                </c:pt>
                <c:pt idx="91">
                  <c:v>103.00500000000001</c:v>
                </c:pt>
                <c:pt idx="92">
                  <c:v>103.00500000000001</c:v>
                </c:pt>
                <c:pt idx="93">
                  <c:v>103.00500000000001</c:v>
                </c:pt>
                <c:pt idx="94">
                  <c:v>103.00500000000001</c:v>
                </c:pt>
                <c:pt idx="95">
                  <c:v>103.00500000000001</c:v>
                </c:pt>
                <c:pt idx="96">
                  <c:v>103.00500000000001</c:v>
                </c:pt>
                <c:pt idx="97">
                  <c:v>103.00500000000001</c:v>
                </c:pt>
                <c:pt idx="98">
                  <c:v>103.00500000000001</c:v>
                </c:pt>
                <c:pt idx="99">
                  <c:v>103.00500000000001</c:v>
                </c:pt>
                <c:pt idx="100">
                  <c:v>103.00500000000001</c:v>
                </c:pt>
                <c:pt idx="101">
                  <c:v>103.00500000000001</c:v>
                </c:pt>
                <c:pt idx="102">
                  <c:v>103.00500000000001</c:v>
                </c:pt>
                <c:pt idx="103">
                  <c:v>103.00500000000001</c:v>
                </c:pt>
                <c:pt idx="104">
                  <c:v>103.00500000000001</c:v>
                </c:pt>
                <c:pt idx="105">
                  <c:v>103.00500000000001</c:v>
                </c:pt>
                <c:pt idx="106">
                  <c:v>103.00500000000001</c:v>
                </c:pt>
                <c:pt idx="107">
                  <c:v>103.00500000000001</c:v>
                </c:pt>
                <c:pt idx="108">
                  <c:v>103.00500000000001</c:v>
                </c:pt>
                <c:pt idx="109">
                  <c:v>103.00500000000001</c:v>
                </c:pt>
                <c:pt idx="110">
                  <c:v>103.00500000000001</c:v>
                </c:pt>
                <c:pt idx="111">
                  <c:v>103.00500000000001</c:v>
                </c:pt>
                <c:pt idx="112">
                  <c:v>103.00500000000001</c:v>
                </c:pt>
                <c:pt idx="113">
                  <c:v>103.00500000000001</c:v>
                </c:pt>
                <c:pt idx="114">
                  <c:v>103.00500000000001</c:v>
                </c:pt>
                <c:pt idx="115">
                  <c:v>103.00500000000001</c:v>
                </c:pt>
                <c:pt idx="116">
                  <c:v>103.00500000000001</c:v>
                </c:pt>
                <c:pt idx="117">
                  <c:v>103.00500000000001</c:v>
                </c:pt>
                <c:pt idx="118">
                  <c:v>103.00500000000001</c:v>
                </c:pt>
                <c:pt idx="119">
                  <c:v>103.00500000000001</c:v>
                </c:pt>
                <c:pt idx="120">
                  <c:v>103.00500000000001</c:v>
                </c:pt>
                <c:pt idx="121">
                  <c:v>103.00500000000001</c:v>
                </c:pt>
                <c:pt idx="122">
                  <c:v>103.00500000000001</c:v>
                </c:pt>
                <c:pt idx="123">
                  <c:v>103.00500000000001</c:v>
                </c:pt>
                <c:pt idx="124">
                  <c:v>103.00500000000001</c:v>
                </c:pt>
                <c:pt idx="125">
                  <c:v>103.00500000000001</c:v>
                </c:pt>
                <c:pt idx="126">
                  <c:v>103.00500000000001</c:v>
                </c:pt>
                <c:pt idx="127">
                  <c:v>103.00500000000001</c:v>
                </c:pt>
                <c:pt idx="128">
                  <c:v>103.00500000000001</c:v>
                </c:pt>
                <c:pt idx="129">
                  <c:v>103.00500000000001</c:v>
                </c:pt>
                <c:pt idx="130">
                  <c:v>103.00500000000001</c:v>
                </c:pt>
                <c:pt idx="131">
                  <c:v>103.00500000000001</c:v>
                </c:pt>
                <c:pt idx="132">
                  <c:v>103.00500000000001</c:v>
                </c:pt>
                <c:pt idx="133">
                  <c:v>103.00500000000001</c:v>
                </c:pt>
                <c:pt idx="134">
                  <c:v>103.00500000000001</c:v>
                </c:pt>
                <c:pt idx="135">
                  <c:v>103.00500000000001</c:v>
                </c:pt>
                <c:pt idx="136">
                  <c:v>103.00500000000001</c:v>
                </c:pt>
                <c:pt idx="137">
                  <c:v>103.00500000000001</c:v>
                </c:pt>
                <c:pt idx="138">
                  <c:v>103.00500000000001</c:v>
                </c:pt>
                <c:pt idx="139">
                  <c:v>103.00500000000001</c:v>
                </c:pt>
                <c:pt idx="140">
                  <c:v>103.00500000000001</c:v>
                </c:pt>
                <c:pt idx="141">
                  <c:v>103.00500000000001</c:v>
                </c:pt>
                <c:pt idx="142">
                  <c:v>103.00500000000001</c:v>
                </c:pt>
                <c:pt idx="143">
                  <c:v>103.00500000000001</c:v>
                </c:pt>
                <c:pt idx="144">
                  <c:v>103.00500000000001</c:v>
                </c:pt>
                <c:pt idx="145">
                  <c:v>103.00500000000001</c:v>
                </c:pt>
                <c:pt idx="146">
                  <c:v>103.00500000000001</c:v>
                </c:pt>
                <c:pt idx="147">
                  <c:v>103.00500000000001</c:v>
                </c:pt>
                <c:pt idx="148">
                  <c:v>103.00500000000001</c:v>
                </c:pt>
                <c:pt idx="149">
                  <c:v>103.00500000000001</c:v>
                </c:pt>
                <c:pt idx="150">
                  <c:v>103.00500000000001</c:v>
                </c:pt>
                <c:pt idx="151">
                  <c:v>103.00500000000001</c:v>
                </c:pt>
                <c:pt idx="152">
                  <c:v>103.00500000000001</c:v>
                </c:pt>
                <c:pt idx="153">
                  <c:v>103.00500000000001</c:v>
                </c:pt>
                <c:pt idx="154">
                  <c:v>103.00500000000001</c:v>
                </c:pt>
                <c:pt idx="155">
                  <c:v>103.00500000000001</c:v>
                </c:pt>
                <c:pt idx="156">
                  <c:v>103.00500000000001</c:v>
                </c:pt>
                <c:pt idx="157">
                  <c:v>103.00500000000001</c:v>
                </c:pt>
                <c:pt idx="158">
                  <c:v>103.00500000000001</c:v>
                </c:pt>
                <c:pt idx="159">
                  <c:v>103.00500000000001</c:v>
                </c:pt>
                <c:pt idx="160">
                  <c:v>103.00500000000001</c:v>
                </c:pt>
                <c:pt idx="161">
                  <c:v>103.00500000000001</c:v>
                </c:pt>
                <c:pt idx="162">
                  <c:v>103.00500000000001</c:v>
                </c:pt>
                <c:pt idx="163">
                  <c:v>103.00500000000001</c:v>
                </c:pt>
                <c:pt idx="164">
                  <c:v>103.00500000000001</c:v>
                </c:pt>
                <c:pt idx="165">
                  <c:v>103.00500000000001</c:v>
                </c:pt>
                <c:pt idx="166">
                  <c:v>103.00500000000001</c:v>
                </c:pt>
                <c:pt idx="167">
                  <c:v>103.00500000000001</c:v>
                </c:pt>
                <c:pt idx="168">
                  <c:v>103.00500000000001</c:v>
                </c:pt>
                <c:pt idx="169">
                  <c:v>103.00500000000001</c:v>
                </c:pt>
                <c:pt idx="170">
                  <c:v>103.00500000000001</c:v>
                </c:pt>
                <c:pt idx="171">
                  <c:v>103.00500000000001</c:v>
                </c:pt>
                <c:pt idx="172">
                  <c:v>103.00500000000001</c:v>
                </c:pt>
                <c:pt idx="173">
                  <c:v>103.00500000000001</c:v>
                </c:pt>
                <c:pt idx="174">
                  <c:v>103.00500000000001</c:v>
                </c:pt>
                <c:pt idx="175">
                  <c:v>103.00500000000001</c:v>
                </c:pt>
                <c:pt idx="176">
                  <c:v>103.00500000000001</c:v>
                </c:pt>
                <c:pt idx="177">
                  <c:v>103.00500000000001</c:v>
                </c:pt>
                <c:pt idx="178">
                  <c:v>103.00500000000001</c:v>
                </c:pt>
                <c:pt idx="179">
                  <c:v>103.00500000000001</c:v>
                </c:pt>
                <c:pt idx="180">
                  <c:v>103.00500000000001</c:v>
                </c:pt>
                <c:pt idx="181">
                  <c:v>103.00500000000001</c:v>
                </c:pt>
                <c:pt idx="182">
                  <c:v>103.00500000000001</c:v>
                </c:pt>
                <c:pt idx="183">
                  <c:v>103.00500000000001</c:v>
                </c:pt>
                <c:pt idx="184">
                  <c:v>103.00500000000001</c:v>
                </c:pt>
                <c:pt idx="185">
                  <c:v>103.00500000000001</c:v>
                </c:pt>
                <c:pt idx="186">
                  <c:v>103.00500000000001</c:v>
                </c:pt>
                <c:pt idx="187">
                  <c:v>103.00500000000001</c:v>
                </c:pt>
                <c:pt idx="188">
                  <c:v>103.00500000000001</c:v>
                </c:pt>
                <c:pt idx="189">
                  <c:v>103.00500000000001</c:v>
                </c:pt>
                <c:pt idx="190">
                  <c:v>103.00500000000001</c:v>
                </c:pt>
                <c:pt idx="191">
                  <c:v>103.00500000000001</c:v>
                </c:pt>
                <c:pt idx="192">
                  <c:v>103.00500000000001</c:v>
                </c:pt>
                <c:pt idx="193">
                  <c:v>103.00500000000001</c:v>
                </c:pt>
                <c:pt idx="194">
                  <c:v>103.00500000000001</c:v>
                </c:pt>
                <c:pt idx="195">
                  <c:v>103.00500000000001</c:v>
                </c:pt>
                <c:pt idx="196">
                  <c:v>103.00500000000001</c:v>
                </c:pt>
                <c:pt idx="197">
                  <c:v>103.00500000000001</c:v>
                </c:pt>
                <c:pt idx="198">
                  <c:v>103.00500000000001</c:v>
                </c:pt>
                <c:pt idx="199">
                  <c:v>103.00500000000001</c:v>
                </c:pt>
                <c:pt idx="200">
                  <c:v>103.00500000000001</c:v>
                </c:pt>
                <c:pt idx="201">
                  <c:v>103.00500000000001</c:v>
                </c:pt>
                <c:pt idx="202">
                  <c:v>103.00500000000001</c:v>
                </c:pt>
                <c:pt idx="203">
                  <c:v>103.00500000000001</c:v>
                </c:pt>
                <c:pt idx="204">
                  <c:v>103.00500000000001</c:v>
                </c:pt>
                <c:pt idx="205">
                  <c:v>103.00500000000001</c:v>
                </c:pt>
                <c:pt idx="206">
                  <c:v>103.00500000000001</c:v>
                </c:pt>
                <c:pt idx="207">
                  <c:v>103.00500000000001</c:v>
                </c:pt>
                <c:pt idx="208">
                  <c:v>103.00500000000001</c:v>
                </c:pt>
                <c:pt idx="209">
                  <c:v>103.00500000000001</c:v>
                </c:pt>
                <c:pt idx="210">
                  <c:v>103.00500000000001</c:v>
                </c:pt>
                <c:pt idx="211">
                  <c:v>103.00500000000001</c:v>
                </c:pt>
                <c:pt idx="212">
                  <c:v>103.00500000000001</c:v>
                </c:pt>
                <c:pt idx="213">
                  <c:v>103.00500000000001</c:v>
                </c:pt>
                <c:pt idx="214">
                  <c:v>103.00500000000001</c:v>
                </c:pt>
                <c:pt idx="215">
                  <c:v>103.00500000000001</c:v>
                </c:pt>
                <c:pt idx="216">
                  <c:v>103.00500000000001</c:v>
                </c:pt>
                <c:pt idx="217">
                  <c:v>103.00500000000001</c:v>
                </c:pt>
                <c:pt idx="218">
                  <c:v>103.00500000000001</c:v>
                </c:pt>
                <c:pt idx="219">
                  <c:v>103.00500000000001</c:v>
                </c:pt>
                <c:pt idx="220">
                  <c:v>103.00500000000001</c:v>
                </c:pt>
                <c:pt idx="221">
                  <c:v>103.00500000000001</c:v>
                </c:pt>
                <c:pt idx="222">
                  <c:v>103.00500000000001</c:v>
                </c:pt>
                <c:pt idx="223">
                  <c:v>103.00500000000001</c:v>
                </c:pt>
                <c:pt idx="224">
                  <c:v>103.00500000000001</c:v>
                </c:pt>
                <c:pt idx="225">
                  <c:v>103.00500000000001</c:v>
                </c:pt>
                <c:pt idx="226">
                  <c:v>103.00500000000001</c:v>
                </c:pt>
                <c:pt idx="227">
                  <c:v>103.00500000000001</c:v>
                </c:pt>
                <c:pt idx="228">
                  <c:v>103.00500000000001</c:v>
                </c:pt>
                <c:pt idx="229">
                  <c:v>103.00500000000001</c:v>
                </c:pt>
                <c:pt idx="230">
                  <c:v>103.00500000000001</c:v>
                </c:pt>
                <c:pt idx="231">
                  <c:v>103.00500000000001</c:v>
                </c:pt>
                <c:pt idx="232">
                  <c:v>103.00500000000001</c:v>
                </c:pt>
                <c:pt idx="233">
                  <c:v>103.00500000000001</c:v>
                </c:pt>
                <c:pt idx="234">
                  <c:v>103.00500000000001</c:v>
                </c:pt>
                <c:pt idx="235">
                  <c:v>103.00500000000001</c:v>
                </c:pt>
                <c:pt idx="236">
                  <c:v>103.00500000000001</c:v>
                </c:pt>
                <c:pt idx="237">
                  <c:v>103.00500000000001</c:v>
                </c:pt>
                <c:pt idx="238">
                  <c:v>103.00500000000001</c:v>
                </c:pt>
                <c:pt idx="239">
                  <c:v>103.00500000000001</c:v>
                </c:pt>
                <c:pt idx="240">
                  <c:v>103.00500000000001</c:v>
                </c:pt>
                <c:pt idx="241">
                  <c:v>103.00500000000001</c:v>
                </c:pt>
                <c:pt idx="242">
                  <c:v>103.00500000000001</c:v>
                </c:pt>
                <c:pt idx="243">
                  <c:v>103.00500000000001</c:v>
                </c:pt>
                <c:pt idx="244">
                  <c:v>103.00500000000001</c:v>
                </c:pt>
                <c:pt idx="245">
                  <c:v>103.00500000000001</c:v>
                </c:pt>
                <c:pt idx="246">
                  <c:v>103.00500000000001</c:v>
                </c:pt>
                <c:pt idx="247">
                  <c:v>103.00500000000001</c:v>
                </c:pt>
                <c:pt idx="248">
                  <c:v>103.00500000000001</c:v>
                </c:pt>
                <c:pt idx="249">
                  <c:v>103.00500000000001</c:v>
                </c:pt>
                <c:pt idx="250">
                  <c:v>103.00500000000001</c:v>
                </c:pt>
                <c:pt idx="251">
                  <c:v>103.00500000000001</c:v>
                </c:pt>
                <c:pt idx="252">
                  <c:v>103.00500000000001</c:v>
                </c:pt>
                <c:pt idx="253">
                  <c:v>103.00500000000001</c:v>
                </c:pt>
                <c:pt idx="254">
                  <c:v>103.00500000000001</c:v>
                </c:pt>
                <c:pt idx="255">
                  <c:v>103.00500000000001</c:v>
                </c:pt>
                <c:pt idx="256">
                  <c:v>103.00500000000001</c:v>
                </c:pt>
                <c:pt idx="257">
                  <c:v>103.00500000000001</c:v>
                </c:pt>
                <c:pt idx="258">
                  <c:v>103.00500000000001</c:v>
                </c:pt>
                <c:pt idx="259">
                  <c:v>103.00500000000001</c:v>
                </c:pt>
                <c:pt idx="260">
                  <c:v>103.00500000000001</c:v>
                </c:pt>
                <c:pt idx="261">
                  <c:v>103.00500000000001</c:v>
                </c:pt>
                <c:pt idx="262">
                  <c:v>103.00500000000001</c:v>
                </c:pt>
                <c:pt idx="263">
                  <c:v>103.00500000000001</c:v>
                </c:pt>
                <c:pt idx="264">
                  <c:v>103.00500000000001</c:v>
                </c:pt>
                <c:pt idx="265">
                  <c:v>103.00500000000001</c:v>
                </c:pt>
                <c:pt idx="266">
                  <c:v>103.00500000000001</c:v>
                </c:pt>
                <c:pt idx="267">
                  <c:v>103.00500000000001</c:v>
                </c:pt>
                <c:pt idx="268">
                  <c:v>103.00500000000001</c:v>
                </c:pt>
                <c:pt idx="269">
                  <c:v>103.00500000000001</c:v>
                </c:pt>
                <c:pt idx="270">
                  <c:v>103.00500000000001</c:v>
                </c:pt>
                <c:pt idx="271">
                  <c:v>103.00500000000001</c:v>
                </c:pt>
                <c:pt idx="272">
                  <c:v>103.00500000000001</c:v>
                </c:pt>
                <c:pt idx="273">
                  <c:v>103.00500000000001</c:v>
                </c:pt>
                <c:pt idx="274">
                  <c:v>103.00500000000001</c:v>
                </c:pt>
                <c:pt idx="275">
                  <c:v>103.00500000000001</c:v>
                </c:pt>
                <c:pt idx="276">
                  <c:v>103.00500000000001</c:v>
                </c:pt>
                <c:pt idx="277">
                  <c:v>103.00500000000001</c:v>
                </c:pt>
                <c:pt idx="278">
                  <c:v>103.00500000000001</c:v>
                </c:pt>
                <c:pt idx="279">
                  <c:v>103.00500000000001</c:v>
                </c:pt>
                <c:pt idx="280">
                  <c:v>103.00500000000001</c:v>
                </c:pt>
                <c:pt idx="281">
                  <c:v>103.00500000000001</c:v>
                </c:pt>
                <c:pt idx="282">
                  <c:v>103.00500000000001</c:v>
                </c:pt>
                <c:pt idx="283">
                  <c:v>103.00500000000001</c:v>
                </c:pt>
                <c:pt idx="284">
                  <c:v>103.00500000000001</c:v>
                </c:pt>
                <c:pt idx="285">
                  <c:v>103.00500000000001</c:v>
                </c:pt>
                <c:pt idx="286">
                  <c:v>103.00500000000001</c:v>
                </c:pt>
                <c:pt idx="287">
                  <c:v>103.00500000000001</c:v>
                </c:pt>
                <c:pt idx="288">
                  <c:v>103.00500000000001</c:v>
                </c:pt>
                <c:pt idx="289">
                  <c:v>103.00500000000001</c:v>
                </c:pt>
                <c:pt idx="290">
                  <c:v>103.00500000000001</c:v>
                </c:pt>
                <c:pt idx="291">
                  <c:v>103.00500000000001</c:v>
                </c:pt>
                <c:pt idx="292">
                  <c:v>103.00500000000001</c:v>
                </c:pt>
                <c:pt idx="293">
                  <c:v>103.00500000000001</c:v>
                </c:pt>
                <c:pt idx="294">
                  <c:v>103.00500000000001</c:v>
                </c:pt>
                <c:pt idx="295">
                  <c:v>103.00500000000001</c:v>
                </c:pt>
                <c:pt idx="296">
                  <c:v>103.00500000000001</c:v>
                </c:pt>
                <c:pt idx="297">
                  <c:v>103.00500000000001</c:v>
                </c:pt>
                <c:pt idx="298">
                  <c:v>103.00500000000001</c:v>
                </c:pt>
                <c:pt idx="299">
                  <c:v>103.00500000000001</c:v>
                </c:pt>
                <c:pt idx="300">
                  <c:v>103.00500000000001</c:v>
                </c:pt>
                <c:pt idx="301">
                  <c:v>103.00500000000001</c:v>
                </c:pt>
                <c:pt idx="302">
                  <c:v>103.00500000000001</c:v>
                </c:pt>
                <c:pt idx="303">
                  <c:v>103.00500000000001</c:v>
                </c:pt>
                <c:pt idx="304">
                  <c:v>103.00500000000001</c:v>
                </c:pt>
                <c:pt idx="305">
                  <c:v>103.00500000000001</c:v>
                </c:pt>
                <c:pt idx="306">
                  <c:v>103.00500000000001</c:v>
                </c:pt>
                <c:pt idx="307">
                  <c:v>103.00500000000001</c:v>
                </c:pt>
                <c:pt idx="308">
                  <c:v>103.00500000000001</c:v>
                </c:pt>
                <c:pt idx="309">
                  <c:v>103.00500000000001</c:v>
                </c:pt>
                <c:pt idx="310">
                  <c:v>103.00500000000001</c:v>
                </c:pt>
                <c:pt idx="311">
                  <c:v>103.00500000000001</c:v>
                </c:pt>
                <c:pt idx="312">
                  <c:v>103.00500000000001</c:v>
                </c:pt>
                <c:pt idx="313">
                  <c:v>103.00500000000001</c:v>
                </c:pt>
                <c:pt idx="314">
                  <c:v>103.00500000000001</c:v>
                </c:pt>
                <c:pt idx="315">
                  <c:v>103.00500000000001</c:v>
                </c:pt>
                <c:pt idx="316">
                  <c:v>103.00500000000001</c:v>
                </c:pt>
                <c:pt idx="317">
                  <c:v>103.00500000000001</c:v>
                </c:pt>
                <c:pt idx="318">
                  <c:v>103.00500000000001</c:v>
                </c:pt>
                <c:pt idx="319">
                  <c:v>103.00500000000001</c:v>
                </c:pt>
                <c:pt idx="320">
                  <c:v>103.00500000000001</c:v>
                </c:pt>
                <c:pt idx="321">
                  <c:v>103.00500000000001</c:v>
                </c:pt>
                <c:pt idx="322">
                  <c:v>103.00500000000001</c:v>
                </c:pt>
                <c:pt idx="323">
                  <c:v>103.00500000000001</c:v>
                </c:pt>
                <c:pt idx="324">
                  <c:v>103.00500000000001</c:v>
                </c:pt>
                <c:pt idx="325">
                  <c:v>103.00500000000001</c:v>
                </c:pt>
                <c:pt idx="326">
                  <c:v>103.00500000000001</c:v>
                </c:pt>
                <c:pt idx="327">
                  <c:v>103.00500000000001</c:v>
                </c:pt>
                <c:pt idx="328">
                  <c:v>103.00500000000001</c:v>
                </c:pt>
                <c:pt idx="329">
                  <c:v>103.00500000000001</c:v>
                </c:pt>
                <c:pt idx="330">
                  <c:v>103.00500000000001</c:v>
                </c:pt>
                <c:pt idx="331">
                  <c:v>103.00500000000001</c:v>
                </c:pt>
                <c:pt idx="332">
                  <c:v>103.00500000000001</c:v>
                </c:pt>
                <c:pt idx="333">
                  <c:v>103.00500000000001</c:v>
                </c:pt>
                <c:pt idx="334">
                  <c:v>103.00500000000001</c:v>
                </c:pt>
                <c:pt idx="335">
                  <c:v>103.00500000000001</c:v>
                </c:pt>
                <c:pt idx="336">
                  <c:v>103.00500000000001</c:v>
                </c:pt>
                <c:pt idx="337">
                  <c:v>103.00500000000001</c:v>
                </c:pt>
                <c:pt idx="338">
                  <c:v>103.00500000000001</c:v>
                </c:pt>
                <c:pt idx="339">
                  <c:v>103.00500000000001</c:v>
                </c:pt>
                <c:pt idx="340">
                  <c:v>103.00500000000001</c:v>
                </c:pt>
                <c:pt idx="341">
                  <c:v>103.00500000000001</c:v>
                </c:pt>
                <c:pt idx="342">
                  <c:v>103.00500000000001</c:v>
                </c:pt>
                <c:pt idx="343">
                  <c:v>103.00500000000001</c:v>
                </c:pt>
                <c:pt idx="344">
                  <c:v>103.00500000000001</c:v>
                </c:pt>
                <c:pt idx="345">
                  <c:v>103.00500000000001</c:v>
                </c:pt>
                <c:pt idx="346">
                  <c:v>103.00500000000001</c:v>
                </c:pt>
                <c:pt idx="347">
                  <c:v>103.00500000000001</c:v>
                </c:pt>
                <c:pt idx="348">
                  <c:v>103.00500000000001</c:v>
                </c:pt>
                <c:pt idx="349">
                  <c:v>103.00500000000001</c:v>
                </c:pt>
                <c:pt idx="350">
                  <c:v>103.00500000000001</c:v>
                </c:pt>
                <c:pt idx="351">
                  <c:v>103.00500000000001</c:v>
                </c:pt>
                <c:pt idx="352">
                  <c:v>103.00500000000001</c:v>
                </c:pt>
                <c:pt idx="353">
                  <c:v>103.00500000000001</c:v>
                </c:pt>
                <c:pt idx="354">
                  <c:v>103.00500000000001</c:v>
                </c:pt>
                <c:pt idx="355">
                  <c:v>103.00500000000001</c:v>
                </c:pt>
                <c:pt idx="356">
                  <c:v>103.00500000000001</c:v>
                </c:pt>
                <c:pt idx="357">
                  <c:v>103.00500000000001</c:v>
                </c:pt>
                <c:pt idx="358">
                  <c:v>103.00500000000001</c:v>
                </c:pt>
                <c:pt idx="359">
                  <c:v>103.00500000000001</c:v>
                </c:pt>
                <c:pt idx="360">
                  <c:v>103.00500000000001</c:v>
                </c:pt>
                <c:pt idx="361">
                  <c:v>103.00500000000001</c:v>
                </c:pt>
                <c:pt idx="362">
                  <c:v>103.00500000000001</c:v>
                </c:pt>
                <c:pt idx="363">
                  <c:v>103.00500000000001</c:v>
                </c:pt>
                <c:pt idx="364">
                  <c:v>103.00500000000001</c:v>
                </c:pt>
                <c:pt idx="365">
                  <c:v>103.00500000000001</c:v>
                </c:pt>
                <c:pt idx="366">
                  <c:v>103.00500000000001</c:v>
                </c:pt>
                <c:pt idx="367">
                  <c:v>103.00500000000001</c:v>
                </c:pt>
                <c:pt idx="368">
                  <c:v>103.00500000000001</c:v>
                </c:pt>
                <c:pt idx="369">
                  <c:v>103.00500000000001</c:v>
                </c:pt>
                <c:pt idx="370">
                  <c:v>103.00500000000001</c:v>
                </c:pt>
                <c:pt idx="371">
                  <c:v>103.00500000000001</c:v>
                </c:pt>
                <c:pt idx="372">
                  <c:v>103.00500000000001</c:v>
                </c:pt>
                <c:pt idx="373">
                  <c:v>103.00500000000001</c:v>
                </c:pt>
                <c:pt idx="374">
                  <c:v>103.00500000000001</c:v>
                </c:pt>
                <c:pt idx="375">
                  <c:v>103.00500000000001</c:v>
                </c:pt>
                <c:pt idx="376">
                  <c:v>103.00500000000001</c:v>
                </c:pt>
                <c:pt idx="377">
                  <c:v>103.00500000000001</c:v>
                </c:pt>
                <c:pt idx="378">
                  <c:v>103.00500000000001</c:v>
                </c:pt>
                <c:pt idx="379">
                  <c:v>103.00500000000001</c:v>
                </c:pt>
                <c:pt idx="380">
                  <c:v>103.00500000000001</c:v>
                </c:pt>
                <c:pt idx="381">
                  <c:v>103.00500000000001</c:v>
                </c:pt>
                <c:pt idx="382">
                  <c:v>103.00500000000001</c:v>
                </c:pt>
                <c:pt idx="383">
                  <c:v>103.00500000000001</c:v>
                </c:pt>
                <c:pt idx="384">
                  <c:v>103.00500000000001</c:v>
                </c:pt>
                <c:pt idx="385">
                  <c:v>103.00500000000001</c:v>
                </c:pt>
                <c:pt idx="386">
                  <c:v>103.00500000000001</c:v>
                </c:pt>
                <c:pt idx="387">
                  <c:v>103.00500000000001</c:v>
                </c:pt>
                <c:pt idx="388">
                  <c:v>103.00500000000001</c:v>
                </c:pt>
                <c:pt idx="389">
                  <c:v>103.00500000000001</c:v>
                </c:pt>
                <c:pt idx="390">
                  <c:v>103.00500000000001</c:v>
                </c:pt>
                <c:pt idx="391">
                  <c:v>103.00500000000001</c:v>
                </c:pt>
                <c:pt idx="392">
                  <c:v>103.00500000000001</c:v>
                </c:pt>
                <c:pt idx="393">
                  <c:v>103.00500000000001</c:v>
                </c:pt>
                <c:pt idx="394">
                  <c:v>103.00500000000001</c:v>
                </c:pt>
                <c:pt idx="395">
                  <c:v>103.00500000000001</c:v>
                </c:pt>
                <c:pt idx="396">
                  <c:v>103.00500000000001</c:v>
                </c:pt>
                <c:pt idx="397">
                  <c:v>103.00500000000001</c:v>
                </c:pt>
                <c:pt idx="398">
                  <c:v>103.00500000000001</c:v>
                </c:pt>
                <c:pt idx="399">
                  <c:v>103.00500000000001</c:v>
                </c:pt>
                <c:pt idx="400">
                  <c:v>103.00500000000001</c:v>
                </c:pt>
                <c:pt idx="401">
                  <c:v>103.00500000000001</c:v>
                </c:pt>
                <c:pt idx="402">
                  <c:v>103.00500000000001</c:v>
                </c:pt>
                <c:pt idx="403">
                  <c:v>103.00500000000001</c:v>
                </c:pt>
                <c:pt idx="404">
                  <c:v>103.00500000000001</c:v>
                </c:pt>
                <c:pt idx="405">
                  <c:v>103.00500000000001</c:v>
                </c:pt>
                <c:pt idx="406">
                  <c:v>103.00500000000001</c:v>
                </c:pt>
                <c:pt idx="407">
                  <c:v>103.00500000000001</c:v>
                </c:pt>
                <c:pt idx="408">
                  <c:v>103.00500000000001</c:v>
                </c:pt>
                <c:pt idx="409">
                  <c:v>103.00500000000001</c:v>
                </c:pt>
                <c:pt idx="410">
                  <c:v>103.00500000000001</c:v>
                </c:pt>
                <c:pt idx="411">
                  <c:v>103.00500000000001</c:v>
                </c:pt>
                <c:pt idx="412">
                  <c:v>103.00500000000001</c:v>
                </c:pt>
                <c:pt idx="413">
                  <c:v>103.00500000000001</c:v>
                </c:pt>
                <c:pt idx="414">
                  <c:v>103.00500000000001</c:v>
                </c:pt>
                <c:pt idx="415">
                  <c:v>103.00500000000001</c:v>
                </c:pt>
                <c:pt idx="416">
                  <c:v>103.00500000000001</c:v>
                </c:pt>
                <c:pt idx="417">
                  <c:v>103.00500000000001</c:v>
                </c:pt>
                <c:pt idx="418">
                  <c:v>103.00500000000001</c:v>
                </c:pt>
                <c:pt idx="419">
                  <c:v>103.00500000000001</c:v>
                </c:pt>
                <c:pt idx="420">
                  <c:v>103.00500000000001</c:v>
                </c:pt>
                <c:pt idx="421">
                  <c:v>103.00500000000001</c:v>
                </c:pt>
                <c:pt idx="422">
                  <c:v>103.00500000000001</c:v>
                </c:pt>
                <c:pt idx="423">
                  <c:v>103.00500000000001</c:v>
                </c:pt>
                <c:pt idx="424">
                  <c:v>103.00500000000001</c:v>
                </c:pt>
                <c:pt idx="425">
                  <c:v>128.75625000000002</c:v>
                </c:pt>
                <c:pt idx="426">
                  <c:v>128.75625000000002</c:v>
                </c:pt>
                <c:pt idx="427">
                  <c:v>128.75625000000002</c:v>
                </c:pt>
                <c:pt idx="428">
                  <c:v>128.75625000000002</c:v>
                </c:pt>
                <c:pt idx="429">
                  <c:v>128.75625000000002</c:v>
                </c:pt>
                <c:pt idx="430">
                  <c:v>128.75625000000002</c:v>
                </c:pt>
                <c:pt idx="431">
                  <c:v>128.75625000000002</c:v>
                </c:pt>
                <c:pt idx="432">
                  <c:v>128.75625000000002</c:v>
                </c:pt>
                <c:pt idx="433">
                  <c:v>128.75625000000002</c:v>
                </c:pt>
                <c:pt idx="434">
                  <c:v>128.75625000000002</c:v>
                </c:pt>
                <c:pt idx="435">
                  <c:v>128.75625000000002</c:v>
                </c:pt>
                <c:pt idx="436">
                  <c:v>128.75625000000002</c:v>
                </c:pt>
                <c:pt idx="437">
                  <c:v>128.75625000000002</c:v>
                </c:pt>
                <c:pt idx="438">
                  <c:v>128.75625000000002</c:v>
                </c:pt>
                <c:pt idx="439">
                  <c:v>128.75625000000002</c:v>
                </c:pt>
                <c:pt idx="440">
                  <c:v>128.75625000000002</c:v>
                </c:pt>
                <c:pt idx="441">
                  <c:v>128.75625000000002</c:v>
                </c:pt>
                <c:pt idx="442">
                  <c:v>128.75625000000002</c:v>
                </c:pt>
                <c:pt idx="443">
                  <c:v>128.75625000000002</c:v>
                </c:pt>
                <c:pt idx="444">
                  <c:v>128.75625000000002</c:v>
                </c:pt>
                <c:pt idx="445">
                  <c:v>128.75625000000002</c:v>
                </c:pt>
                <c:pt idx="446">
                  <c:v>128.75625000000002</c:v>
                </c:pt>
                <c:pt idx="447">
                  <c:v>128.75625000000002</c:v>
                </c:pt>
                <c:pt idx="448">
                  <c:v>128.75625000000002</c:v>
                </c:pt>
                <c:pt idx="449">
                  <c:v>128.75625000000002</c:v>
                </c:pt>
                <c:pt idx="450">
                  <c:v>128.75625000000002</c:v>
                </c:pt>
                <c:pt idx="451">
                  <c:v>128.75625000000002</c:v>
                </c:pt>
                <c:pt idx="452">
                  <c:v>128.75625000000002</c:v>
                </c:pt>
                <c:pt idx="453">
                  <c:v>128.75625000000002</c:v>
                </c:pt>
                <c:pt idx="454">
                  <c:v>128.75625000000002</c:v>
                </c:pt>
                <c:pt idx="455">
                  <c:v>128.75625000000002</c:v>
                </c:pt>
                <c:pt idx="456">
                  <c:v>128.75625000000002</c:v>
                </c:pt>
                <c:pt idx="457">
                  <c:v>128.75625000000002</c:v>
                </c:pt>
                <c:pt idx="458">
                  <c:v>128.75625000000002</c:v>
                </c:pt>
                <c:pt idx="459">
                  <c:v>128.75625000000002</c:v>
                </c:pt>
                <c:pt idx="460">
                  <c:v>128.75625000000002</c:v>
                </c:pt>
                <c:pt idx="461">
                  <c:v>128.75625000000002</c:v>
                </c:pt>
                <c:pt idx="462">
                  <c:v>128.75625000000002</c:v>
                </c:pt>
                <c:pt idx="463">
                  <c:v>128.75625000000002</c:v>
                </c:pt>
                <c:pt idx="464">
                  <c:v>128.75625000000002</c:v>
                </c:pt>
                <c:pt idx="465">
                  <c:v>128.75625000000002</c:v>
                </c:pt>
                <c:pt idx="466">
                  <c:v>128.75625000000002</c:v>
                </c:pt>
                <c:pt idx="467">
                  <c:v>128.75625000000002</c:v>
                </c:pt>
                <c:pt idx="468">
                  <c:v>128.75625000000002</c:v>
                </c:pt>
                <c:pt idx="469">
                  <c:v>128.75625000000002</c:v>
                </c:pt>
                <c:pt idx="470">
                  <c:v>128.75625000000002</c:v>
                </c:pt>
                <c:pt idx="471">
                  <c:v>128.75625000000002</c:v>
                </c:pt>
                <c:pt idx="472">
                  <c:v>128.75625000000002</c:v>
                </c:pt>
                <c:pt idx="473">
                  <c:v>128.75625000000002</c:v>
                </c:pt>
                <c:pt idx="474">
                  <c:v>128.75625000000002</c:v>
                </c:pt>
                <c:pt idx="475">
                  <c:v>128.75625000000002</c:v>
                </c:pt>
                <c:pt idx="476">
                  <c:v>128.75625000000002</c:v>
                </c:pt>
                <c:pt idx="477">
                  <c:v>128.75625000000002</c:v>
                </c:pt>
                <c:pt idx="478">
                  <c:v>128.75625000000002</c:v>
                </c:pt>
                <c:pt idx="479">
                  <c:v>128.75625000000002</c:v>
                </c:pt>
                <c:pt idx="480">
                  <c:v>128.75625000000002</c:v>
                </c:pt>
                <c:pt idx="481">
                  <c:v>128.75625000000002</c:v>
                </c:pt>
                <c:pt idx="482">
                  <c:v>128.75625000000002</c:v>
                </c:pt>
                <c:pt idx="483">
                  <c:v>128.75625000000002</c:v>
                </c:pt>
                <c:pt idx="484">
                  <c:v>128.75625000000002</c:v>
                </c:pt>
                <c:pt idx="485">
                  <c:v>128.75625000000002</c:v>
                </c:pt>
                <c:pt idx="486">
                  <c:v>128.75625000000002</c:v>
                </c:pt>
                <c:pt idx="487">
                  <c:v>128.75625000000002</c:v>
                </c:pt>
                <c:pt idx="488">
                  <c:v>128.75625000000002</c:v>
                </c:pt>
                <c:pt idx="489">
                  <c:v>128.75625000000002</c:v>
                </c:pt>
                <c:pt idx="490">
                  <c:v>128.75625000000002</c:v>
                </c:pt>
                <c:pt idx="491">
                  <c:v>128.75625000000002</c:v>
                </c:pt>
                <c:pt idx="492">
                  <c:v>128.75625000000002</c:v>
                </c:pt>
                <c:pt idx="493">
                  <c:v>128.75625000000002</c:v>
                </c:pt>
                <c:pt idx="494">
                  <c:v>128.75625000000002</c:v>
                </c:pt>
                <c:pt idx="495">
                  <c:v>128.75625000000002</c:v>
                </c:pt>
                <c:pt idx="496">
                  <c:v>128.75625000000002</c:v>
                </c:pt>
                <c:pt idx="497">
                  <c:v>128.75625000000002</c:v>
                </c:pt>
                <c:pt idx="498">
                  <c:v>128.75625000000002</c:v>
                </c:pt>
                <c:pt idx="499">
                  <c:v>128.75625000000002</c:v>
                </c:pt>
                <c:pt idx="500">
                  <c:v>128.75625000000002</c:v>
                </c:pt>
                <c:pt idx="501">
                  <c:v>128.75625000000002</c:v>
                </c:pt>
                <c:pt idx="502">
                  <c:v>128.75625000000002</c:v>
                </c:pt>
                <c:pt idx="503">
                  <c:v>128.75625000000002</c:v>
                </c:pt>
                <c:pt idx="504">
                  <c:v>128.75625000000002</c:v>
                </c:pt>
                <c:pt idx="505">
                  <c:v>128.75625000000002</c:v>
                </c:pt>
                <c:pt idx="506">
                  <c:v>128.75625000000002</c:v>
                </c:pt>
                <c:pt idx="507">
                  <c:v>128.75625000000002</c:v>
                </c:pt>
                <c:pt idx="508">
                  <c:v>128.75625000000002</c:v>
                </c:pt>
                <c:pt idx="509">
                  <c:v>128.75625000000002</c:v>
                </c:pt>
                <c:pt idx="510">
                  <c:v>128.75625000000002</c:v>
                </c:pt>
                <c:pt idx="511">
                  <c:v>128.75625000000002</c:v>
                </c:pt>
                <c:pt idx="512">
                  <c:v>128.75625000000002</c:v>
                </c:pt>
                <c:pt idx="513">
                  <c:v>128.75625000000002</c:v>
                </c:pt>
                <c:pt idx="514">
                  <c:v>128.75625000000002</c:v>
                </c:pt>
                <c:pt idx="515">
                  <c:v>128.75625000000002</c:v>
                </c:pt>
                <c:pt idx="516">
                  <c:v>128.75625000000002</c:v>
                </c:pt>
                <c:pt idx="517">
                  <c:v>128.75625000000002</c:v>
                </c:pt>
                <c:pt idx="518">
                  <c:v>128.75625000000002</c:v>
                </c:pt>
                <c:pt idx="519">
                  <c:v>128.75625000000002</c:v>
                </c:pt>
                <c:pt idx="520">
                  <c:v>128.75625000000002</c:v>
                </c:pt>
                <c:pt idx="521">
                  <c:v>128.75625000000002</c:v>
                </c:pt>
                <c:pt idx="522">
                  <c:v>128.75625000000002</c:v>
                </c:pt>
                <c:pt idx="523">
                  <c:v>128.75625000000002</c:v>
                </c:pt>
                <c:pt idx="524">
                  <c:v>128.75625000000002</c:v>
                </c:pt>
                <c:pt idx="525">
                  <c:v>128.75625000000002</c:v>
                </c:pt>
                <c:pt idx="526">
                  <c:v>128.75625000000002</c:v>
                </c:pt>
                <c:pt idx="527">
                  <c:v>128.75625000000002</c:v>
                </c:pt>
                <c:pt idx="528">
                  <c:v>128.75625000000002</c:v>
                </c:pt>
                <c:pt idx="529">
                  <c:v>128.75625000000002</c:v>
                </c:pt>
                <c:pt idx="530">
                  <c:v>128.75625000000002</c:v>
                </c:pt>
                <c:pt idx="531">
                  <c:v>128.75625000000002</c:v>
                </c:pt>
                <c:pt idx="532">
                  <c:v>128.75625000000002</c:v>
                </c:pt>
                <c:pt idx="533">
                  <c:v>128.75625000000002</c:v>
                </c:pt>
                <c:pt idx="534">
                  <c:v>128.75625000000002</c:v>
                </c:pt>
                <c:pt idx="535">
                  <c:v>128.75625000000002</c:v>
                </c:pt>
                <c:pt idx="536">
                  <c:v>128.75625000000002</c:v>
                </c:pt>
                <c:pt idx="537">
                  <c:v>128.75625000000002</c:v>
                </c:pt>
                <c:pt idx="538">
                  <c:v>128.75625000000002</c:v>
                </c:pt>
                <c:pt idx="539">
                  <c:v>128.75625000000002</c:v>
                </c:pt>
                <c:pt idx="540">
                  <c:v>128.75625000000002</c:v>
                </c:pt>
                <c:pt idx="541">
                  <c:v>128.75625000000002</c:v>
                </c:pt>
                <c:pt idx="542">
                  <c:v>128.75625000000002</c:v>
                </c:pt>
                <c:pt idx="543">
                  <c:v>128.75625000000002</c:v>
                </c:pt>
                <c:pt idx="544">
                  <c:v>128.75625000000002</c:v>
                </c:pt>
                <c:pt idx="545">
                  <c:v>128.75625000000002</c:v>
                </c:pt>
                <c:pt idx="546">
                  <c:v>128.75625000000002</c:v>
                </c:pt>
                <c:pt idx="547">
                  <c:v>128.75625000000002</c:v>
                </c:pt>
                <c:pt idx="548">
                  <c:v>128.75625000000002</c:v>
                </c:pt>
                <c:pt idx="549">
                  <c:v>128.75625000000002</c:v>
                </c:pt>
                <c:pt idx="550">
                  <c:v>128.75625000000002</c:v>
                </c:pt>
                <c:pt idx="551">
                  <c:v>128.75625000000002</c:v>
                </c:pt>
                <c:pt idx="552">
                  <c:v>128.75625000000002</c:v>
                </c:pt>
                <c:pt idx="553">
                  <c:v>128.75625000000002</c:v>
                </c:pt>
                <c:pt idx="554">
                  <c:v>128.75625000000002</c:v>
                </c:pt>
                <c:pt idx="555">
                  <c:v>128.75625000000002</c:v>
                </c:pt>
                <c:pt idx="556">
                  <c:v>128.75625000000002</c:v>
                </c:pt>
                <c:pt idx="557">
                  <c:v>128.75625000000002</c:v>
                </c:pt>
                <c:pt idx="558">
                  <c:v>128.75625000000002</c:v>
                </c:pt>
                <c:pt idx="559">
                  <c:v>128.75625000000002</c:v>
                </c:pt>
                <c:pt idx="560">
                  <c:v>128.75625000000002</c:v>
                </c:pt>
                <c:pt idx="561">
                  <c:v>128.75625000000002</c:v>
                </c:pt>
                <c:pt idx="562">
                  <c:v>128.75625000000002</c:v>
                </c:pt>
                <c:pt idx="563">
                  <c:v>128.75625000000002</c:v>
                </c:pt>
                <c:pt idx="564">
                  <c:v>128.75625000000002</c:v>
                </c:pt>
                <c:pt idx="565">
                  <c:v>128.75625000000002</c:v>
                </c:pt>
                <c:pt idx="566">
                  <c:v>128.75625000000002</c:v>
                </c:pt>
                <c:pt idx="567">
                  <c:v>128.75625000000002</c:v>
                </c:pt>
                <c:pt idx="568">
                  <c:v>128.75625000000002</c:v>
                </c:pt>
                <c:pt idx="569">
                  <c:v>128.75625000000002</c:v>
                </c:pt>
                <c:pt idx="570">
                  <c:v>128.75625000000002</c:v>
                </c:pt>
                <c:pt idx="571">
                  <c:v>128.75625000000002</c:v>
                </c:pt>
                <c:pt idx="572">
                  <c:v>128.75625000000002</c:v>
                </c:pt>
                <c:pt idx="573">
                  <c:v>128.75625000000002</c:v>
                </c:pt>
                <c:pt idx="574">
                  <c:v>128.75625000000002</c:v>
                </c:pt>
                <c:pt idx="575">
                  <c:v>128.75625000000002</c:v>
                </c:pt>
                <c:pt idx="576">
                  <c:v>128.75625000000002</c:v>
                </c:pt>
                <c:pt idx="577">
                  <c:v>128.75625000000002</c:v>
                </c:pt>
                <c:pt idx="578">
                  <c:v>128.75625000000002</c:v>
                </c:pt>
                <c:pt idx="579">
                  <c:v>128.75625000000002</c:v>
                </c:pt>
                <c:pt idx="580">
                  <c:v>128.75625000000002</c:v>
                </c:pt>
                <c:pt idx="581">
                  <c:v>128.75625000000002</c:v>
                </c:pt>
                <c:pt idx="582">
                  <c:v>128.75625000000002</c:v>
                </c:pt>
                <c:pt idx="583">
                  <c:v>128.75625000000002</c:v>
                </c:pt>
                <c:pt idx="584">
                  <c:v>128.75625000000002</c:v>
                </c:pt>
                <c:pt idx="585">
                  <c:v>128.75625000000002</c:v>
                </c:pt>
                <c:pt idx="586">
                  <c:v>128.75625000000002</c:v>
                </c:pt>
                <c:pt idx="587">
                  <c:v>128.75625000000002</c:v>
                </c:pt>
                <c:pt idx="588">
                  <c:v>128.75625000000002</c:v>
                </c:pt>
                <c:pt idx="589">
                  <c:v>128.75625000000002</c:v>
                </c:pt>
                <c:pt idx="590">
                  <c:v>128.75625000000002</c:v>
                </c:pt>
                <c:pt idx="591">
                  <c:v>128.75625000000002</c:v>
                </c:pt>
                <c:pt idx="592">
                  <c:v>128.75625000000002</c:v>
                </c:pt>
                <c:pt idx="593">
                  <c:v>128.75625000000002</c:v>
                </c:pt>
                <c:pt idx="594">
                  <c:v>128.75625000000002</c:v>
                </c:pt>
                <c:pt idx="595">
                  <c:v>128.75625000000002</c:v>
                </c:pt>
                <c:pt idx="596">
                  <c:v>128.75625000000002</c:v>
                </c:pt>
                <c:pt idx="597">
                  <c:v>128.75625000000002</c:v>
                </c:pt>
                <c:pt idx="598">
                  <c:v>128.75625000000002</c:v>
                </c:pt>
                <c:pt idx="599">
                  <c:v>128.75625000000002</c:v>
                </c:pt>
                <c:pt idx="600">
                  <c:v>128.75625000000002</c:v>
                </c:pt>
                <c:pt idx="601">
                  <c:v>128.75625000000002</c:v>
                </c:pt>
                <c:pt idx="602">
                  <c:v>128.75625000000002</c:v>
                </c:pt>
                <c:pt idx="603">
                  <c:v>128.75625000000002</c:v>
                </c:pt>
                <c:pt idx="604">
                  <c:v>128.75625000000002</c:v>
                </c:pt>
                <c:pt idx="605">
                  <c:v>128.75625000000002</c:v>
                </c:pt>
                <c:pt idx="606">
                  <c:v>128.75625000000002</c:v>
                </c:pt>
                <c:pt idx="607">
                  <c:v>128.75625000000002</c:v>
                </c:pt>
                <c:pt idx="608">
                  <c:v>128.75625000000002</c:v>
                </c:pt>
                <c:pt idx="609">
                  <c:v>128.75625000000002</c:v>
                </c:pt>
                <c:pt idx="610">
                  <c:v>128.75625000000002</c:v>
                </c:pt>
                <c:pt idx="611">
                  <c:v>128.75625000000002</c:v>
                </c:pt>
                <c:pt idx="612">
                  <c:v>128.75625000000002</c:v>
                </c:pt>
                <c:pt idx="613">
                  <c:v>128.75625000000002</c:v>
                </c:pt>
                <c:pt idx="614">
                  <c:v>128.75625000000002</c:v>
                </c:pt>
                <c:pt idx="615">
                  <c:v>128.75625000000002</c:v>
                </c:pt>
                <c:pt idx="616">
                  <c:v>128.75625000000002</c:v>
                </c:pt>
                <c:pt idx="617">
                  <c:v>128.75625000000002</c:v>
                </c:pt>
                <c:pt idx="618">
                  <c:v>128.75625000000002</c:v>
                </c:pt>
                <c:pt idx="619">
                  <c:v>128.75625000000002</c:v>
                </c:pt>
                <c:pt idx="620">
                  <c:v>128.75625000000002</c:v>
                </c:pt>
                <c:pt idx="621">
                  <c:v>128.75625000000002</c:v>
                </c:pt>
                <c:pt idx="622">
                  <c:v>128.75625000000002</c:v>
                </c:pt>
                <c:pt idx="623">
                  <c:v>128.75625000000002</c:v>
                </c:pt>
                <c:pt idx="624">
                  <c:v>128.75625000000002</c:v>
                </c:pt>
                <c:pt idx="625">
                  <c:v>128.75625000000002</c:v>
                </c:pt>
                <c:pt idx="626">
                  <c:v>128.75625000000002</c:v>
                </c:pt>
                <c:pt idx="627">
                  <c:v>128.75625000000002</c:v>
                </c:pt>
                <c:pt idx="628">
                  <c:v>128.75625000000002</c:v>
                </c:pt>
                <c:pt idx="629">
                  <c:v>128.75625000000002</c:v>
                </c:pt>
                <c:pt idx="630">
                  <c:v>128.75625000000002</c:v>
                </c:pt>
                <c:pt idx="631">
                  <c:v>128.75625000000002</c:v>
                </c:pt>
                <c:pt idx="632">
                  <c:v>128.75625000000002</c:v>
                </c:pt>
                <c:pt idx="633">
                  <c:v>128.75625000000002</c:v>
                </c:pt>
                <c:pt idx="634">
                  <c:v>128.75625000000002</c:v>
                </c:pt>
                <c:pt idx="635">
                  <c:v>128.75625000000002</c:v>
                </c:pt>
                <c:pt idx="636">
                  <c:v>128.75625000000002</c:v>
                </c:pt>
                <c:pt idx="637">
                  <c:v>128.75625000000002</c:v>
                </c:pt>
                <c:pt idx="638">
                  <c:v>128.75625000000002</c:v>
                </c:pt>
                <c:pt idx="639">
                  <c:v>128.75625000000002</c:v>
                </c:pt>
                <c:pt idx="640">
                  <c:v>128.75625000000002</c:v>
                </c:pt>
                <c:pt idx="641">
                  <c:v>128.75625000000002</c:v>
                </c:pt>
                <c:pt idx="642">
                  <c:v>128.75625000000002</c:v>
                </c:pt>
                <c:pt idx="643">
                  <c:v>128.75625000000002</c:v>
                </c:pt>
                <c:pt idx="644">
                  <c:v>128.75625000000002</c:v>
                </c:pt>
                <c:pt idx="645">
                  <c:v>128.75625000000002</c:v>
                </c:pt>
                <c:pt idx="646">
                  <c:v>128.75625000000002</c:v>
                </c:pt>
                <c:pt idx="647">
                  <c:v>128.75625000000002</c:v>
                </c:pt>
                <c:pt idx="648">
                  <c:v>128.75625000000002</c:v>
                </c:pt>
                <c:pt idx="649">
                  <c:v>128.75625000000002</c:v>
                </c:pt>
                <c:pt idx="650">
                  <c:v>128.75625000000002</c:v>
                </c:pt>
                <c:pt idx="651">
                  <c:v>128.75625000000002</c:v>
                </c:pt>
                <c:pt idx="652">
                  <c:v>128.75625000000002</c:v>
                </c:pt>
                <c:pt idx="653">
                  <c:v>128.75625000000002</c:v>
                </c:pt>
                <c:pt idx="654">
                  <c:v>128.75625000000002</c:v>
                </c:pt>
                <c:pt idx="655">
                  <c:v>128.75625000000002</c:v>
                </c:pt>
                <c:pt idx="656">
                  <c:v>128.75625000000002</c:v>
                </c:pt>
                <c:pt idx="657">
                  <c:v>128.75625000000002</c:v>
                </c:pt>
                <c:pt idx="658">
                  <c:v>128.75625000000002</c:v>
                </c:pt>
                <c:pt idx="659">
                  <c:v>128.75625000000002</c:v>
                </c:pt>
                <c:pt idx="660">
                  <c:v>128.75625000000002</c:v>
                </c:pt>
                <c:pt idx="661">
                  <c:v>128.75625000000002</c:v>
                </c:pt>
                <c:pt idx="662">
                  <c:v>128.75625000000002</c:v>
                </c:pt>
                <c:pt idx="663">
                  <c:v>128.75625000000002</c:v>
                </c:pt>
                <c:pt idx="664">
                  <c:v>128.75625000000002</c:v>
                </c:pt>
                <c:pt idx="665">
                  <c:v>128.75625000000002</c:v>
                </c:pt>
                <c:pt idx="666">
                  <c:v>128.75625000000002</c:v>
                </c:pt>
                <c:pt idx="667">
                  <c:v>128.75625000000002</c:v>
                </c:pt>
                <c:pt idx="668">
                  <c:v>1545.075</c:v>
                </c:pt>
                <c:pt idx="669">
                  <c:v>1545.075</c:v>
                </c:pt>
                <c:pt idx="670">
                  <c:v>1545.075</c:v>
                </c:pt>
                <c:pt idx="671">
                  <c:v>1545.075</c:v>
                </c:pt>
                <c:pt idx="672">
                  <c:v>1545.075</c:v>
                </c:pt>
                <c:pt idx="673">
                  <c:v>1545.075</c:v>
                </c:pt>
                <c:pt idx="674">
                  <c:v>1545.075</c:v>
                </c:pt>
                <c:pt idx="675">
                  <c:v>1545.075</c:v>
                </c:pt>
                <c:pt idx="676">
                  <c:v>1545.075</c:v>
                </c:pt>
                <c:pt idx="677">
                  <c:v>1545.075</c:v>
                </c:pt>
                <c:pt idx="678">
                  <c:v>1545.075</c:v>
                </c:pt>
                <c:pt idx="679">
                  <c:v>1545.075</c:v>
                </c:pt>
                <c:pt idx="680">
                  <c:v>1545.075</c:v>
                </c:pt>
                <c:pt idx="681">
                  <c:v>1545.075</c:v>
                </c:pt>
                <c:pt idx="682">
                  <c:v>1545.075</c:v>
                </c:pt>
                <c:pt idx="683">
                  <c:v>1545.075</c:v>
                </c:pt>
                <c:pt idx="684">
                  <c:v>1545.075</c:v>
                </c:pt>
                <c:pt idx="685">
                  <c:v>1545.075</c:v>
                </c:pt>
                <c:pt idx="686">
                  <c:v>1545.075</c:v>
                </c:pt>
                <c:pt idx="687">
                  <c:v>1545.075</c:v>
                </c:pt>
                <c:pt idx="688">
                  <c:v>1545.075</c:v>
                </c:pt>
                <c:pt idx="689">
                  <c:v>1545.075</c:v>
                </c:pt>
                <c:pt idx="690">
                  <c:v>1545.075</c:v>
                </c:pt>
                <c:pt idx="691">
                  <c:v>1545.075</c:v>
                </c:pt>
                <c:pt idx="692">
                  <c:v>1545.075</c:v>
                </c:pt>
                <c:pt idx="693">
                  <c:v>1545.075</c:v>
                </c:pt>
                <c:pt idx="694">
                  <c:v>1545.075</c:v>
                </c:pt>
                <c:pt idx="695">
                  <c:v>1545.075</c:v>
                </c:pt>
                <c:pt idx="696">
                  <c:v>1545.075</c:v>
                </c:pt>
                <c:pt idx="697">
                  <c:v>1545.075</c:v>
                </c:pt>
                <c:pt idx="698">
                  <c:v>1545.075</c:v>
                </c:pt>
                <c:pt idx="699">
                  <c:v>1545.075</c:v>
                </c:pt>
                <c:pt idx="700">
                  <c:v>1545.075</c:v>
                </c:pt>
                <c:pt idx="701">
                  <c:v>1545.075</c:v>
                </c:pt>
                <c:pt idx="702">
                  <c:v>1545.075</c:v>
                </c:pt>
                <c:pt idx="703">
                  <c:v>1545.075</c:v>
                </c:pt>
                <c:pt idx="704">
                  <c:v>1545.075</c:v>
                </c:pt>
                <c:pt idx="705">
                  <c:v>1545.075</c:v>
                </c:pt>
                <c:pt idx="706">
                  <c:v>1545.075</c:v>
                </c:pt>
                <c:pt idx="707">
                  <c:v>1545.075</c:v>
                </c:pt>
                <c:pt idx="708">
                  <c:v>1545.075</c:v>
                </c:pt>
                <c:pt idx="709">
                  <c:v>1545.075</c:v>
                </c:pt>
                <c:pt idx="710">
                  <c:v>1545.075</c:v>
                </c:pt>
                <c:pt idx="711">
                  <c:v>1545.075</c:v>
                </c:pt>
                <c:pt idx="712">
                  <c:v>1545.075</c:v>
                </c:pt>
                <c:pt idx="713">
                  <c:v>1545.075</c:v>
                </c:pt>
                <c:pt idx="714">
                  <c:v>1545.075</c:v>
                </c:pt>
                <c:pt idx="715">
                  <c:v>1545.075</c:v>
                </c:pt>
                <c:pt idx="716">
                  <c:v>1545.075</c:v>
                </c:pt>
                <c:pt idx="717">
                  <c:v>1545.075</c:v>
                </c:pt>
                <c:pt idx="718">
                  <c:v>1545.075</c:v>
                </c:pt>
                <c:pt idx="719">
                  <c:v>1545.075</c:v>
                </c:pt>
                <c:pt idx="720">
                  <c:v>1545.075</c:v>
                </c:pt>
                <c:pt idx="721">
                  <c:v>1545.075</c:v>
                </c:pt>
                <c:pt idx="722">
                  <c:v>1545.075</c:v>
                </c:pt>
                <c:pt idx="723">
                  <c:v>1545.075</c:v>
                </c:pt>
                <c:pt idx="724">
                  <c:v>1545.075</c:v>
                </c:pt>
                <c:pt idx="725">
                  <c:v>1545.075</c:v>
                </c:pt>
                <c:pt idx="726">
                  <c:v>1545.075</c:v>
                </c:pt>
                <c:pt idx="727">
                  <c:v>1545.075</c:v>
                </c:pt>
                <c:pt idx="728">
                  <c:v>1545.075</c:v>
                </c:pt>
                <c:pt idx="729">
                  <c:v>1545.075</c:v>
                </c:pt>
                <c:pt idx="730">
                  <c:v>1545.075</c:v>
                </c:pt>
                <c:pt idx="731">
                  <c:v>1545.075</c:v>
                </c:pt>
                <c:pt idx="732">
                  <c:v>1545.075</c:v>
                </c:pt>
                <c:pt idx="733">
                  <c:v>1545.075</c:v>
                </c:pt>
                <c:pt idx="734">
                  <c:v>1545.075</c:v>
                </c:pt>
                <c:pt idx="735">
                  <c:v>1545.075</c:v>
                </c:pt>
                <c:pt idx="736">
                  <c:v>1545.075</c:v>
                </c:pt>
                <c:pt idx="737">
                  <c:v>1545.075</c:v>
                </c:pt>
                <c:pt idx="738">
                  <c:v>1545.075</c:v>
                </c:pt>
                <c:pt idx="739">
                  <c:v>1545.075</c:v>
                </c:pt>
                <c:pt idx="740">
                  <c:v>1545.075</c:v>
                </c:pt>
                <c:pt idx="741">
                  <c:v>1545.075</c:v>
                </c:pt>
                <c:pt idx="742">
                  <c:v>1545.075</c:v>
                </c:pt>
                <c:pt idx="743">
                  <c:v>1545.075</c:v>
                </c:pt>
                <c:pt idx="744">
                  <c:v>1545.075</c:v>
                </c:pt>
                <c:pt idx="745">
                  <c:v>1545.075</c:v>
                </c:pt>
                <c:pt idx="746">
                  <c:v>1545.075</c:v>
                </c:pt>
                <c:pt idx="747">
                  <c:v>1545.075</c:v>
                </c:pt>
                <c:pt idx="748">
                  <c:v>1545.075</c:v>
                </c:pt>
                <c:pt idx="749">
                  <c:v>1545.075</c:v>
                </c:pt>
                <c:pt idx="750">
                  <c:v>1545.075</c:v>
                </c:pt>
                <c:pt idx="751">
                  <c:v>1545.075</c:v>
                </c:pt>
                <c:pt idx="752">
                  <c:v>1545.075</c:v>
                </c:pt>
                <c:pt idx="753">
                  <c:v>1545.075</c:v>
                </c:pt>
                <c:pt idx="754">
                  <c:v>1545.075</c:v>
                </c:pt>
                <c:pt idx="755">
                  <c:v>1545.075</c:v>
                </c:pt>
                <c:pt idx="756">
                  <c:v>1545.075</c:v>
                </c:pt>
                <c:pt idx="757">
                  <c:v>1545.075</c:v>
                </c:pt>
                <c:pt idx="758">
                  <c:v>1545.075</c:v>
                </c:pt>
                <c:pt idx="759">
                  <c:v>1545.075</c:v>
                </c:pt>
                <c:pt idx="760">
                  <c:v>1545.075</c:v>
                </c:pt>
                <c:pt idx="761">
                  <c:v>1545.075</c:v>
                </c:pt>
                <c:pt idx="762">
                  <c:v>1545.075</c:v>
                </c:pt>
                <c:pt idx="763">
                  <c:v>1545.075</c:v>
                </c:pt>
                <c:pt idx="764">
                  <c:v>1545.075</c:v>
                </c:pt>
                <c:pt idx="765">
                  <c:v>1545.075</c:v>
                </c:pt>
                <c:pt idx="766">
                  <c:v>1545.075</c:v>
                </c:pt>
                <c:pt idx="767">
                  <c:v>1545.075</c:v>
                </c:pt>
                <c:pt idx="768">
                  <c:v>1545.075</c:v>
                </c:pt>
                <c:pt idx="769">
                  <c:v>1545.075</c:v>
                </c:pt>
                <c:pt idx="770">
                  <c:v>1545.075</c:v>
                </c:pt>
                <c:pt idx="771">
                  <c:v>1545.075</c:v>
                </c:pt>
                <c:pt idx="772">
                  <c:v>1545.075</c:v>
                </c:pt>
                <c:pt idx="773">
                  <c:v>1545.075</c:v>
                </c:pt>
                <c:pt idx="774">
                  <c:v>1545.075</c:v>
                </c:pt>
                <c:pt idx="775">
                  <c:v>1545.075</c:v>
                </c:pt>
                <c:pt idx="776">
                  <c:v>1545.075</c:v>
                </c:pt>
                <c:pt idx="777">
                  <c:v>1545.075</c:v>
                </c:pt>
                <c:pt idx="778">
                  <c:v>1545.075</c:v>
                </c:pt>
                <c:pt idx="779">
                  <c:v>1545.075</c:v>
                </c:pt>
                <c:pt idx="780">
                  <c:v>1545.075</c:v>
                </c:pt>
                <c:pt idx="781">
                  <c:v>1545.075</c:v>
                </c:pt>
                <c:pt idx="782">
                  <c:v>1545.075</c:v>
                </c:pt>
                <c:pt idx="783">
                  <c:v>1545.075</c:v>
                </c:pt>
                <c:pt idx="784">
                  <c:v>1545.075</c:v>
                </c:pt>
                <c:pt idx="785">
                  <c:v>1545.075</c:v>
                </c:pt>
                <c:pt idx="786">
                  <c:v>1545.075</c:v>
                </c:pt>
                <c:pt idx="787">
                  <c:v>1545.075</c:v>
                </c:pt>
                <c:pt idx="788">
                  <c:v>1545.075</c:v>
                </c:pt>
                <c:pt idx="789">
                  <c:v>1545.075</c:v>
                </c:pt>
                <c:pt idx="790">
                  <c:v>1545.075</c:v>
                </c:pt>
                <c:pt idx="791">
                  <c:v>1545.075</c:v>
                </c:pt>
                <c:pt idx="792">
                  <c:v>1545.075</c:v>
                </c:pt>
                <c:pt idx="793">
                  <c:v>1545.075</c:v>
                </c:pt>
                <c:pt idx="794">
                  <c:v>1545.075</c:v>
                </c:pt>
                <c:pt idx="795">
                  <c:v>1545.075</c:v>
                </c:pt>
                <c:pt idx="796">
                  <c:v>1545.075</c:v>
                </c:pt>
                <c:pt idx="797">
                  <c:v>1545.075</c:v>
                </c:pt>
                <c:pt idx="798">
                  <c:v>1545.075</c:v>
                </c:pt>
                <c:pt idx="799">
                  <c:v>1545.075</c:v>
                </c:pt>
                <c:pt idx="800">
                  <c:v>1545.075</c:v>
                </c:pt>
                <c:pt idx="801">
                  <c:v>1545.075</c:v>
                </c:pt>
                <c:pt idx="802">
                  <c:v>1545.075</c:v>
                </c:pt>
                <c:pt idx="803">
                  <c:v>1545.075</c:v>
                </c:pt>
                <c:pt idx="804">
                  <c:v>1545.075</c:v>
                </c:pt>
                <c:pt idx="805">
                  <c:v>1545.075</c:v>
                </c:pt>
                <c:pt idx="806">
                  <c:v>1545.075</c:v>
                </c:pt>
                <c:pt idx="807">
                  <c:v>1545.075</c:v>
                </c:pt>
                <c:pt idx="808">
                  <c:v>1545.075</c:v>
                </c:pt>
                <c:pt idx="809">
                  <c:v>1545.075</c:v>
                </c:pt>
                <c:pt idx="810">
                  <c:v>1545.075</c:v>
                </c:pt>
                <c:pt idx="811">
                  <c:v>1545.075</c:v>
                </c:pt>
                <c:pt idx="812">
                  <c:v>1545.075</c:v>
                </c:pt>
                <c:pt idx="813">
                  <c:v>1545.075</c:v>
                </c:pt>
                <c:pt idx="814">
                  <c:v>1545.075</c:v>
                </c:pt>
                <c:pt idx="815">
                  <c:v>1545.075</c:v>
                </c:pt>
                <c:pt idx="816">
                  <c:v>1545.075</c:v>
                </c:pt>
                <c:pt idx="817">
                  <c:v>1545.075</c:v>
                </c:pt>
                <c:pt idx="818">
                  <c:v>1545.075</c:v>
                </c:pt>
                <c:pt idx="819">
                  <c:v>1545.075</c:v>
                </c:pt>
                <c:pt idx="820">
                  <c:v>1545.075</c:v>
                </c:pt>
                <c:pt idx="821">
                  <c:v>1545.075</c:v>
                </c:pt>
                <c:pt idx="822">
                  <c:v>1545.075</c:v>
                </c:pt>
                <c:pt idx="823">
                  <c:v>1545.075</c:v>
                </c:pt>
                <c:pt idx="824">
                  <c:v>1545.075</c:v>
                </c:pt>
                <c:pt idx="825">
                  <c:v>1545.075</c:v>
                </c:pt>
                <c:pt idx="826">
                  <c:v>1545.075</c:v>
                </c:pt>
                <c:pt idx="827">
                  <c:v>1545.075</c:v>
                </c:pt>
                <c:pt idx="828">
                  <c:v>1545.075</c:v>
                </c:pt>
                <c:pt idx="829">
                  <c:v>1545.075</c:v>
                </c:pt>
                <c:pt idx="830">
                  <c:v>1545.075</c:v>
                </c:pt>
                <c:pt idx="831">
                  <c:v>1545.075</c:v>
                </c:pt>
                <c:pt idx="832">
                  <c:v>1545.075</c:v>
                </c:pt>
                <c:pt idx="833">
                  <c:v>1545.075</c:v>
                </c:pt>
                <c:pt idx="834">
                  <c:v>1545.075</c:v>
                </c:pt>
                <c:pt idx="835">
                  <c:v>1545.075</c:v>
                </c:pt>
                <c:pt idx="836">
                  <c:v>1545.075</c:v>
                </c:pt>
                <c:pt idx="837">
                  <c:v>1545.075</c:v>
                </c:pt>
                <c:pt idx="838">
                  <c:v>1545.075</c:v>
                </c:pt>
                <c:pt idx="839">
                  <c:v>1545.075</c:v>
                </c:pt>
                <c:pt idx="840">
                  <c:v>1545.075</c:v>
                </c:pt>
                <c:pt idx="841">
                  <c:v>1545.075</c:v>
                </c:pt>
                <c:pt idx="842">
                  <c:v>1545.075</c:v>
                </c:pt>
                <c:pt idx="843">
                  <c:v>1545.075</c:v>
                </c:pt>
                <c:pt idx="844">
                  <c:v>1545.075</c:v>
                </c:pt>
                <c:pt idx="845">
                  <c:v>1545.075</c:v>
                </c:pt>
                <c:pt idx="846">
                  <c:v>1545.075</c:v>
                </c:pt>
                <c:pt idx="847">
                  <c:v>1545.075</c:v>
                </c:pt>
                <c:pt idx="848">
                  <c:v>1545.075</c:v>
                </c:pt>
                <c:pt idx="849">
                  <c:v>1545.075</c:v>
                </c:pt>
                <c:pt idx="850">
                  <c:v>1545.075</c:v>
                </c:pt>
                <c:pt idx="851">
                  <c:v>1545.075</c:v>
                </c:pt>
                <c:pt idx="852">
                  <c:v>1545.075</c:v>
                </c:pt>
                <c:pt idx="853">
                  <c:v>1545.075</c:v>
                </c:pt>
                <c:pt idx="854">
                  <c:v>1545.075</c:v>
                </c:pt>
                <c:pt idx="855">
                  <c:v>1545.075</c:v>
                </c:pt>
                <c:pt idx="856">
                  <c:v>1545.075</c:v>
                </c:pt>
                <c:pt idx="857">
                  <c:v>1545.075</c:v>
                </c:pt>
                <c:pt idx="858">
                  <c:v>1545.075</c:v>
                </c:pt>
                <c:pt idx="859">
                  <c:v>1545.075</c:v>
                </c:pt>
                <c:pt idx="860">
                  <c:v>1545.075</c:v>
                </c:pt>
                <c:pt idx="861">
                  <c:v>1545.075</c:v>
                </c:pt>
                <c:pt idx="862">
                  <c:v>1545.075</c:v>
                </c:pt>
                <c:pt idx="863">
                  <c:v>1545.075</c:v>
                </c:pt>
                <c:pt idx="864">
                  <c:v>1545.075</c:v>
                </c:pt>
                <c:pt idx="865">
                  <c:v>1545.075</c:v>
                </c:pt>
                <c:pt idx="866">
                  <c:v>1545.075</c:v>
                </c:pt>
                <c:pt idx="867">
                  <c:v>1545.075</c:v>
                </c:pt>
                <c:pt idx="868">
                  <c:v>1545.075</c:v>
                </c:pt>
                <c:pt idx="869">
                  <c:v>1545.075</c:v>
                </c:pt>
                <c:pt idx="870">
                  <c:v>1545.075</c:v>
                </c:pt>
                <c:pt idx="871">
                  <c:v>1545.075</c:v>
                </c:pt>
                <c:pt idx="872">
                  <c:v>1545.075</c:v>
                </c:pt>
                <c:pt idx="873">
                  <c:v>1545.075</c:v>
                </c:pt>
                <c:pt idx="874">
                  <c:v>1545.075</c:v>
                </c:pt>
                <c:pt idx="875">
                  <c:v>1545.075</c:v>
                </c:pt>
                <c:pt idx="876">
                  <c:v>1545.075</c:v>
                </c:pt>
                <c:pt idx="877">
                  <c:v>1545.075</c:v>
                </c:pt>
                <c:pt idx="878">
                  <c:v>1545.075</c:v>
                </c:pt>
                <c:pt idx="879">
                  <c:v>1545.075</c:v>
                </c:pt>
                <c:pt idx="880">
                  <c:v>1545.075</c:v>
                </c:pt>
                <c:pt idx="881">
                  <c:v>1545.075</c:v>
                </c:pt>
                <c:pt idx="882">
                  <c:v>1545.075</c:v>
                </c:pt>
                <c:pt idx="883">
                  <c:v>1545.075</c:v>
                </c:pt>
                <c:pt idx="884">
                  <c:v>1545.075</c:v>
                </c:pt>
                <c:pt idx="885">
                  <c:v>1545.075</c:v>
                </c:pt>
                <c:pt idx="886">
                  <c:v>1545.075</c:v>
                </c:pt>
                <c:pt idx="887">
                  <c:v>1545.075</c:v>
                </c:pt>
                <c:pt idx="888">
                  <c:v>1545.075</c:v>
                </c:pt>
                <c:pt idx="889">
                  <c:v>1545.075</c:v>
                </c:pt>
                <c:pt idx="890">
                  <c:v>1545.075</c:v>
                </c:pt>
                <c:pt idx="891">
                  <c:v>1545.075</c:v>
                </c:pt>
                <c:pt idx="892">
                  <c:v>1545.075</c:v>
                </c:pt>
                <c:pt idx="893">
                  <c:v>1545.075</c:v>
                </c:pt>
                <c:pt idx="894">
                  <c:v>1545.075</c:v>
                </c:pt>
                <c:pt idx="895">
                  <c:v>1545.075</c:v>
                </c:pt>
                <c:pt idx="896">
                  <c:v>1545.075</c:v>
                </c:pt>
                <c:pt idx="897">
                  <c:v>1545.075</c:v>
                </c:pt>
                <c:pt idx="898">
                  <c:v>1545.075</c:v>
                </c:pt>
                <c:pt idx="899">
                  <c:v>1545.075</c:v>
                </c:pt>
                <c:pt idx="900">
                  <c:v>1545.075</c:v>
                </c:pt>
                <c:pt idx="901">
                  <c:v>1545.075</c:v>
                </c:pt>
                <c:pt idx="902">
                  <c:v>1545.075</c:v>
                </c:pt>
                <c:pt idx="903">
                  <c:v>1545.075</c:v>
                </c:pt>
                <c:pt idx="904">
                  <c:v>1545.075</c:v>
                </c:pt>
                <c:pt idx="905">
                  <c:v>1545.075</c:v>
                </c:pt>
                <c:pt idx="906">
                  <c:v>1545.075</c:v>
                </c:pt>
                <c:pt idx="907">
                  <c:v>1545.075</c:v>
                </c:pt>
                <c:pt idx="908">
                  <c:v>1545.075</c:v>
                </c:pt>
                <c:pt idx="909">
                  <c:v>1545.075</c:v>
                </c:pt>
                <c:pt idx="910">
                  <c:v>1545.075</c:v>
                </c:pt>
                <c:pt idx="911">
                  <c:v>1545.075</c:v>
                </c:pt>
                <c:pt idx="912">
                  <c:v>1545.075</c:v>
                </c:pt>
                <c:pt idx="913">
                  <c:v>1545.075</c:v>
                </c:pt>
                <c:pt idx="914">
                  <c:v>1545.075</c:v>
                </c:pt>
                <c:pt idx="915">
                  <c:v>1545.075</c:v>
                </c:pt>
                <c:pt idx="916">
                  <c:v>1545.075</c:v>
                </c:pt>
                <c:pt idx="917">
                  <c:v>1545.075</c:v>
                </c:pt>
                <c:pt idx="918">
                  <c:v>1545.075</c:v>
                </c:pt>
                <c:pt idx="919">
                  <c:v>1545.075</c:v>
                </c:pt>
                <c:pt idx="920">
                  <c:v>1545.075</c:v>
                </c:pt>
                <c:pt idx="921">
                  <c:v>1545.075</c:v>
                </c:pt>
                <c:pt idx="922">
                  <c:v>1545.075</c:v>
                </c:pt>
                <c:pt idx="923">
                  <c:v>1545.075</c:v>
                </c:pt>
                <c:pt idx="924">
                  <c:v>1545.075</c:v>
                </c:pt>
                <c:pt idx="925">
                  <c:v>1545.075</c:v>
                </c:pt>
                <c:pt idx="926">
                  <c:v>1545.075</c:v>
                </c:pt>
                <c:pt idx="927">
                  <c:v>1545.075</c:v>
                </c:pt>
                <c:pt idx="928">
                  <c:v>1545.075</c:v>
                </c:pt>
                <c:pt idx="929">
                  <c:v>1545.075</c:v>
                </c:pt>
                <c:pt idx="930">
                  <c:v>1545.075</c:v>
                </c:pt>
                <c:pt idx="931">
                  <c:v>1545.075</c:v>
                </c:pt>
                <c:pt idx="932">
                  <c:v>1545.075</c:v>
                </c:pt>
                <c:pt idx="933">
                  <c:v>1545.075</c:v>
                </c:pt>
                <c:pt idx="934">
                  <c:v>1545.075</c:v>
                </c:pt>
                <c:pt idx="935">
                  <c:v>1545.075</c:v>
                </c:pt>
                <c:pt idx="936">
                  <c:v>1545.075</c:v>
                </c:pt>
                <c:pt idx="937">
                  <c:v>1545.075</c:v>
                </c:pt>
                <c:pt idx="938">
                  <c:v>1545.075</c:v>
                </c:pt>
                <c:pt idx="939">
                  <c:v>1545.075</c:v>
                </c:pt>
                <c:pt idx="940">
                  <c:v>1545.075</c:v>
                </c:pt>
                <c:pt idx="941">
                  <c:v>1545.075</c:v>
                </c:pt>
                <c:pt idx="942">
                  <c:v>1545.075</c:v>
                </c:pt>
                <c:pt idx="943">
                  <c:v>1545.075</c:v>
                </c:pt>
                <c:pt idx="944">
                  <c:v>1545.075</c:v>
                </c:pt>
                <c:pt idx="945">
                  <c:v>1545.075</c:v>
                </c:pt>
                <c:pt idx="946">
                  <c:v>1545.075</c:v>
                </c:pt>
                <c:pt idx="947">
                  <c:v>1545.075</c:v>
                </c:pt>
                <c:pt idx="948">
                  <c:v>1545.075</c:v>
                </c:pt>
                <c:pt idx="949">
                  <c:v>1545.075</c:v>
                </c:pt>
                <c:pt idx="950">
                  <c:v>1545.075</c:v>
                </c:pt>
                <c:pt idx="951">
                  <c:v>1545.075</c:v>
                </c:pt>
                <c:pt idx="952">
                  <c:v>1545.075</c:v>
                </c:pt>
                <c:pt idx="953">
                  <c:v>1545.075</c:v>
                </c:pt>
                <c:pt idx="954">
                  <c:v>1545.075</c:v>
                </c:pt>
                <c:pt idx="955">
                  <c:v>1545.075</c:v>
                </c:pt>
                <c:pt idx="956">
                  <c:v>1545.075</c:v>
                </c:pt>
                <c:pt idx="957">
                  <c:v>1545.075</c:v>
                </c:pt>
                <c:pt idx="958">
                  <c:v>1545.075</c:v>
                </c:pt>
                <c:pt idx="959">
                  <c:v>1545.075</c:v>
                </c:pt>
                <c:pt idx="960">
                  <c:v>1545.075</c:v>
                </c:pt>
                <c:pt idx="961">
                  <c:v>1545.075</c:v>
                </c:pt>
                <c:pt idx="962">
                  <c:v>1545.075</c:v>
                </c:pt>
                <c:pt idx="963">
                  <c:v>1545.075</c:v>
                </c:pt>
                <c:pt idx="964">
                  <c:v>1545.075</c:v>
                </c:pt>
                <c:pt idx="965">
                  <c:v>1545.075</c:v>
                </c:pt>
                <c:pt idx="966">
                  <c:v>1545.075</c:v>
                </c:pt>
                <c:pt idx="967">
                  <c:v>1545.075</c:v>
                </c:pt>
                <c:pt idx="968">
                  <c:v>1545.075</c:v>
                </c:pt>
                <c:pt idx="969">
                  <c:v>1030.0500000000002</c:v>
                </c:pt>
                <c:pt idx="970">
                  <c:v>1030.0500000000002</c:v>
                </c:pt>
                <c:pt idx="971">
                  <c:v>1030.0500000000002</c:v>
                </c:pt>
                <c:pt idx="972">
                  <c:v>1030.0500000000002</c:v>
                </c:pt>
                <c:pt idx="973">
                  <c:v>1030.0500000000002</c:v>
                </c:pt>
                <c:pt idx="974">
                  <c:v>1030.0500000000002</c:v>
                </c:pt>
                <c:pt idx="975">
                  <c:v>1030.0500000000002</c:v>
                </c:pt>
                <c:pt idx="976">
                  <c:v>1030.0500000000002</c:v>
                </c:pt>
                <c:pt idx="977">
                  <c:v>1030.0500000000002</c:v>
                </c:pt>
                <c:pt idx="978">
                  <c:v>1030.0500000000002</c:v>
                </c:pt>
                <c:pt idx="979">
                  <c:v>1030.0500000000002</c:v>
                </c:pt>
                <c:pt idx="980">
                  <c:v>1030.0500000000002</c:v>
                </c:pt>
                <c:pt idx="981">
                  <c:v>1030.0500000000002</c:v>
                </c:pt>
                <c:pt idx="982">
                  <c:v>1030.0500000000002</c:v>
                </c:pt>
                <c:pt idx="983">
                  <c:v>1030.0500000000002</c:v>
                </c:pt>
                <c:pt idx="984">
                  <c:v>1030.0500000000002</c:v>
                </c:pt>
                <c:pt idx="985">
                  <c:v>1030.0500000000002</c:v>
                </c:pt>
                <c:pt idx="986">
                  <c:v>1030.0500000000002</c:v>
                </c:pt>
                <c:pt idx="987">
                  <c:v>1030.0500000000002</c:v>
                </c:pt>
                <c:pt idx="988">
                  <c:v>1030.0500000000002</c:v>
                </c:pt>
                <c:pt idx="989">
                  <c:v>1030.0500000000002</c:v>
                </c:pt>
                <c:pt idx="990">
                  <c:v>1030.0500000000002</c:v>
                </c:pt>
                <c:pt idx="991">
                  <c:v>1030.0500000000002</c:v>
                </c:pt>
                <c:pt idx="992">
                  <c:v>1030.0500000000002</c:v>
                </c:pt>
                <c:pt idx="993">
                  <c:v>1030.0500000000002</c:v>
                </c:pt>
                <c:pt idx="994">
                  <c:v>1030.0500000000002</c:v>
                </c:pt>
                <c:pt idx="995">
                  <c:v>1030.0500000000002</c:v>
                </c:pt>
                <c:pt idx="996">
                  <c:v>1030.0500000000002</c:v>
                </c:pt>
                <c:pt idx="997">
                  <c:v>1030.0500000000002</c:v>
                </c:pt>
                <c:pt idx="998">
                  <c:v>1030.0500000000002</c:v>
                </c:pt>
                <c:pt idx="999">
                  <c:v>1030.0500000000002</c:v>
                </c:pt>
                <c:pt idx="1000">
                  <c:v>1030.0500000000002</c:v>
                </c:pt>
                <c:pt idx="1001">
                  <c:v>1030.0500000000002</c:v>
                </c:pt>
                <c:pt idx="1002">
                  <c:v>1030.0500000000002</c:v>
                </c:pt>
                <c:pt idx="1003">
                  <c:v>1030.0500000000002</c:v>
                </c:pt>
                <c:pt idx="1004">
                  <c:v>1030.0500000000002</c:v>
                </c:pt>
                <c:pt idx="1005">
                  <c:v>1030.0500000000002</c:v>
                </c:pt>
                <c:pt idx="1006">
                  <c:v>1030.0500000000002</c:v>
                </c:pt>
                <c:pt idx="1007">
                  <c:v>1030.0500000000002</c:v>
                </c:pt>
                <c:pt idx="1008">
                  <c:v>1030.0500000000002</c:v>
                </c:pt>
                <c:pt idx="1009">
                  <c:v>1030.0500000000002</c:v>
                </c:pt>
                <c:pt idx="1010">
                  <c:v>1030.0500000000002</c:v>
                </c:pt>
                <c:pt idx="1011">
                  <c:v>1030.0500000000002</c:v>
                </c:pt>
                <c:pt idx="1012">
                  <c:v>1030.0500000000002</c:v>
                </c:pt>
                <c:pt idx="1013">
                  <c:v>1030.0500000000002</c:v>
                </c:pt>
                <c:pt idx="1014">
                  <c:v>1030.0500000000002</c:v>
                </c:pt>
                <c:pt idx="1015">
                  <c:v>1030.0500000000002</c:v>
                </c:pt>
                <c:pt idx="1016">
                  <c:v>1030.0500000000002</c:v>
                </c:pt>
                <c:pt idx="1017">
                  <c:v>1030.0500000000002</c:v>
                </c:pt>
                <c:pt idx="1018">
                  <c:v>1030.0500000000002</c:v>
                </c:pt>
                <c:pt idx="1019">
                  <c:v>1030.0500000000002</c:v>
                </c:pt>
                <c:pt idx="1020">
                  <c:v>1030.0500000000002</c:v>
                </c:pt>
                <c:pt idx="1021">
                  <c:v>1030.0500000000002</c:v>
                </c:pt>
                <c:pt idx="1022">
                  <c:v>1030.0500000000002</c:v>
                </c:pt>
                <c:pt idx="1023">
                  <c:v>1030.0500000000002</c:v>
                </c:pt>
                <c:pt idx="1024">
                  <c:v>1030.0500000000002</c:v>
                </c:pt>
                <c:pt idx="1025">
                  <c:v>1030.0500000000002</c:v>
                </c:pt>
                <c:pt idx="1026">
                  <c:v>1030.0500000000002</c:v>
                </c:pt>
                <c:pt idx="1027">
                  <c:v>1030.0500000000002</c:v>
                </c:pt>
                <c:pt idx="1028">
                  <c:v>1030.0500000000002</c:v>
                </c:pt>
                <c:pt idx="1029">
                  <c:v>1030.0500000000002</c:v>
                </c:pt>
                <c:pt idx="1030">
                  <c:v>1030.0500000000002</c:v>
                </c:pt>
                <c:pt idx="1031">
                  <c:v>1030.0500000000002</c:v>
                </c:pt>
                <c:pt idx="1032">
                  <c:v>1030.0500000000002</c:v>
                </c:pt>
                <c:pt idx="1033">
                  <c:v>1030.0500000000002</c:v>
                </c:pt>
                <c:pt idx="1034">
                  <c:v>1030.0500000000002</c:v>
                </c:pt>
                <c:pt idx="1035">
                  <c:v>1030.0500000000002</c:v>
                </c:pt>
                <c:pt idx="1036">
                  <c:v>1030.0500000000002</c:v>
                </c:pt>
                <c:pt idx="1037">
                  <c:v>1030.0500000000002</c:v>
                </c:pt>
                <c:pt idx="1038">
                  <c:v>1030.0500000000002</c:v>
                </c:pt>
                <c:pt idx="1039">
                  <c:v>1030.0500000000002</c:v>
                </c:pt>
                <c:pt idx="1040">
                  <c:v>1030.0500000000002</c:v>
                </c:pt>
                <c:pt idx="1041">
                  <c:v>1030.0500000000002</c:v>
                </c:pt>
                <c:pt idx="1042">
                  <c:v>1030.0500000000002</c:v>
                </c:pt>
                <c:pt idx="1043">
                  <c:v>1030.0500000000002</c:v>
                </c:pt>
                <c:pt idx="1044">
                  <c:v>515.02500000000009</c:v>
                </c:pt>
                <c:pt idx="1045">
                  <c:v>515.02500000000009</c:v>
                </c:pt>
                <c:pt idx="1046">
                  <c:v>515.02500000000009</c:v>
                </c:pt>
                <c:pt idx="1047">
                  <c:v>515.02500000000009</c:v>
                </c:pt>
                <c:pt idx="1048">
                  <c:v>515.02500000000009</c:v>
                </c:pt>
                <c:pt idx="1049">
                  <c:v>515.02500000000009</c:v>
                </c:pt>
                <c:pt idx="1050">
                  <c:v>515.02500000000009</c:v>
                </c:pt>
                <c:pt idx="1051">
                  <c:v>515.02500000000009</c:v>
                </c:pt>
                <c:pt idx="1052">
                  <c:v>515.02500000000009</c:v>
                </c:pt>
                <c:pt idx="1053">
                  <c:v>515.02500000000009</c:v>
                </c:pt>
                <c:pt idx="1054">
                  <c:v>515.02500000000009</c:v>
                </c:pt>
                <c:pt idx="1055">
                  <c:v>515.02500000000009</c:v>
                </c:pt>
                <c:pt idx="1056">
                  <c:v>515.02500000000009</c:v>
                </c:pt>
                <c:pt idx="1057">
                  <c:v>515.02500000000009</c:v>
                </c:pt>
                <c:pt idx="1058">
                  <c:v>515.02500000000009</c:v>
                </c:pt>
                <c:pt idx="1059">
                  <c:v>515.02500000000009</c:v>
                </c:pt>
                <c:pt idx="1060">
                  <c:v>515.02500000000009</c:v>
                </c:pt>
                <c:pt idx="1061">
                  <c:v>515.02500000000009</c:v>
                </c:pt>
                <c:pt idx="1062">
                  <c:v>515.02500000000009</c:v>
                </c:pt>
                <c:pt idx="1063">
                  <c:v>515.02500000000009</c:v>
                </c:pt>
                <c:pt idx="1064">
                  <c:v>515.02500000000009</c:v>
                </c:pt>
                <c:pt idx="1065">
                  <c:v>515.02500000000009</c:v>
                </c:pt>
                <c:pt idx="1066">
                  <c:v>515.02500000000009</c:v>
                </c:pt>
                <c:pt idx="1067">
                  <c:v>515.02500000000009</c:v>
                </c:pt>
                <c:pt idx="1068">
                  <c:v>515.02500000000009</c:v>
                </c:pt>
                <c:pt idx="1069">
                  <c:v>515.02500000000009</c:v>
                </c:pt>
                <c:pt idx="1070">
                  <c:v>515.02500000000009</c:v>
                </c:pt>
                <c:pt idx="1071">
                  <c:v>515.02500000000009</c:v>
                </c:pt>
                <c:pt idx="1072">
                  <c:v>515.02500000000009</c:v>
                </c:pt>
                <c:pt idx="1073">
                  <c:v>515.02500000000009</c:v>
                </c:pt>
                <c:pt idx="1074">
                  <c:v>515.02500000000009</c:v>
                </c:pt>
                <c:pt idx="1075">
                  <c:v>515.02500000000009</c:v>
                </c:pt>
                <c:pt idx="1076">
                  <c:v>515.02500000000009</c:v>
                </c:pt>
                <c:pt idx="1077">
                  <c:v>515.02500000000009</c:v>
                </c:pt>
                <c:pt idx="1078">
                  <c:v>515.02500000000009</c:v>
                </c:pt>
                <c:pt idx="1079">
                  <c:v>515.02500000000009</c:v>
                </c:pt>
                <c:pt idx="1080">
                  <c:v>515.02500000000009</c:v>
                </c:pt>
                <c:pt idx="1081">
                  <c:v>515.02500000000009</c:v>
                </c:pt>
                <c:pt idx="1082">
                  <c:v>515.02500000000009</c:v>
                </c:pt>
                <c:pt idx="1083">
                  <c:v>515.02500000000009</c:v>
                </c:pt>
                <c:pt idx="1084">
                  <c:v>515.02500000000009</c:v>
                </c:pt>
                <c:pt idx="1085">
                  <c:v>515.02500000000009</c:v>
                </c:pt>
                <c:pt idx="1086">
                  <c:v>515.02500000000009</c:v>
                </c:pt>
                <c:pt idx="1087">
                  <c:v>515.02500000000009</c:v>
                </c:pt>
                <c:pt idx="1088">
                  <c:v>515.02500000000009</c:v>
                </c:pt>
                <c:pt idx="1089">
                  <c:v>515.02500000000009</c:v>
                </c:pt>
                <c:pt idx="1090">
                  <c:v>515.02500000000009</c:v>
                </c:pt>
                <c:pt idx="1091">
                  <c:v>515.02500000000009</c:v>
                </c:pt>
                <c:pt idx="1092">
                  <c:v>515.02500000000009</c:v>
                </c:pt>
                <c:pt idx="1093">
                  <c:v>515.02500000000009</c:v>
                </c:pt>
                <c:pt idx="1094">
                  <c:v>515.02500000000009</c:v>
                </c:pt>
                <c:pt idx="1095">
                  <c:v>515.02500000000009</c:v>
                </c:pt>
                <c:pt idx="1096">
                  <c:v>515.02500000000009</c:v>
                </c:pt>
                <c:pt idx="1097">
                  <c:v>515.02500000000009</c:v>
                </c:pt>
                <c:pt idx="1098">
                  <c:v>515.02500000000009</c:v>
                </c:pt>
                <c:pt idx="1099">
                  <c:v>515.02500000000009</c:v>
                </c:pt>
                <c:pt idx="1100">
                  <c:v>515.02500000000009</c:v>
                </c:pt>
                <c:pt idx="1101">
                  <c:v>515.02500000000009</c:v>
                </c:pt>
                <c:pt idx="1102">
                  <c:v>515.02500000000009</c:v>
                </c:pt>
                <c:pt idx="1103">
                  <c:v>515.02500000000009</c:v>
                </c:pt>
                <c:pt idx="1104">
                  <c:v>515.02500000000009</c:v>
                </c:pt>
                <c:pt idx="1105">
                  <c:v>515.02500000000009</c:v>
                </c:pt>
                <c:pt idx="1106">
                  <c:v>515.02500000000009</c:v>
                </c:pt>
                <c:pt idx="1107">
                  <c:v>515.02500000000009</c:v>
                </c:pt>
                <c:pt idx="1108">
                  <c:v>515.02500000000009</c:v>
                </c:pt>
                <c:pt idx="1109">
                  <c:v>515.02500000000009</c:v>
                </c:pt>
                <c:pt idx="1110">
                  <c:v>515.02500000000009</c:v>
                </c:pt>
                <c:pt idx="1111">
                  <c:v>515.02500000000009</c:v>
                </c:pt>
                <c:pt idx="1112">
                  <c:v>515.02500000000009</c:v>
                </c:pt>
                <c:pt idx="1113">
                  <c:v>515.02500000000009</c:v>
                </c:pt>
                <c:pt idx="1114">
                  <c:v>515.02500000000009</c:v>
                </c:pt>
                <c:pt idx="1115">
                  <c:v>515.02500000000009</c:v>
                </c:pt>
                <c:pt idx="1116">
                  <c:v>515.02500000000009</c:v>
                </c:pt>
                <c:pt idx="1117">
                  <c:v>515.02500000000009</c:v>
                </c:pt>
                <c:pt idx="1118">
                  <c:v>515.02500000000009</c:v>
                </c:pt>
                <c:pt idx="1119">
                  <c:v>515.02500000000009</c:v>
                </c:pt>
                <c:pt idx="1120">
                  <c:v>515.02500000000009</c:v>
                </c:pt>
                <c:pt idx="1121">
                  <c:v>515.02500000000009</c:v>
                </c:pt>
                <c:pt idx="1122">
                  <c:v>515.02500000000009</c:v>
                </c:pt>
                <c:pt idx="1123">
                  <c:v>515.02500000000009</c:v>
                </c:pt>
                <c:pt idx="1124">
                  <c:v>515.02500000000009</c:v>
                </c:pt>
                <c:pt idx="1125">
                  <c:v>515.02500000000009</c:v>
                </c:pt>
                <c:pt idx="1126">
                  <c:v>515.02500000000009</c:v>
                </c:pt>
                <c:pt idx="1127">
                  <c:v>515.02500000000009</c:v>
                </c:pt>
                <c:pt idx="1128">
                  <c:v>515.02500000000009</c:v>
                </c:pt>
                <c:pt idx="1129">
                  <c:v>515.02500000000009</c:v>
                </c:pt>
                <c:pt idx="1130">
                  <c:v>515.02500000000009</c:v>
                </c:pt>
                <c:pt idx="1131">
                  <c:v>515.02500000000009</c:v>
                </c:pt>
                <c:pt idx="1132">
                  <c:v>515.02500000000009</c:v>
                </c:pt>
                <c:pt idx="1133">
                  <c:v>515.02500000000009</c:v>
                </c:pt>
                <c:pt idx="1134">
                  <c:v>515.02500000000009</c:v>
                </c:pt>
                <c:pt idx="1135">
                  <c:v>515.02500000000009</c:v>
                </c:pt>
                <c:pt idx="1136">
                  <c:v>515.02500000000009</c:v>
                </c:pt>
                <c:pt idx="1137">
                  <c:v>515.02500000000009</c:v>
                </c:pt>
                <c:pt idx="1138">
                  <c:v>515.02500000000009</c:v>
                </c:pt>
                <c:pt idx="1139">
                  <c:v>515.02500000000009</c:v>
                </c:pt>
                <c:pt idx="1140">
                  <c:v>515.02500000000009</c:v>
                </c:pt>
                <c:pt idx="1141">
                  <c:v>515.02500000000009</c:v>
                </c:pt>
                <c:pt idx="1142">
                  <c:v>515.02500000000009</c:v>
                </c:pt>
                <c:pt idx="1143">
                  <c:v>515.02500000000009</c:v>
                </c:pt>
                <c:pt idx="1144">
                  <c:v>515.02500000000009</c:v>
                </c:pt>
                <c:pt idx="1145">
                  <c:v>515.02500000000009</c:v>
                </c:pt>
                <c:pt idx="1146">
                  <c:v>515.02500000000009</c:v>
                </c:pt>
                <c:pt idx="1147">
                  <c:v>515.02500000000009</c:v>
                </c:pt>
                <c:pt idx="1148">
                  <c:v>515.02500000000009</c:v>
                </c:pt>
                <c:pt idx="1149">
                  <c:v>515.02500000000009</c:v>
                </c:pt>
                <c:pt idx="1150">
                  <c:v>515.02500000000009</c:v>
                </c:pt>
                <c:pt idx="1151">
                  <c:v>515.02500000000009</c:v>
                </c:pt>
                <c:pt idx="1152">
                  <c:v>515.02500000000009</c:v>
                </c:pt>
                <c:pt idx="1153">
                  <c:v>515.02500000000009</c:v>
                </c:pt>
                <c:pt idx="1154">
                  <c:v>515.02500000000009</c:v>
                </c:pt>
                <c:pt idx="1155">
                  <c:v>515.02500000000009</c:v>
                </c:pt>
                <c:pt idx="1156">
                  <c:v>515.02500000000009</c:v>
                </c:pt>
                <c:pt idx="1157">
                  <c:v>515.02500000000009</c:v>
                </c:pt>
                <c:pt idx="1158">
                  <c:v>515.02500000000009</c:v>
                </c:pt>
                <c:pt idx="1159">
                  <c:v>515.02500000000009</c:v>
                </c:pt>
                <c:pt idx="1160">
                  <c:v>515.02500000000009</c:v>
                </c:pt>
                <c:pt idx="1161">
                  <c:v>515.02500000000009</c:v>
                </c:pt>
                <c:pt idx="1162">
                  <c:v>515.02500000000009</c:v>
                </c:pt>
                <c:pt idx="1163">
                  <c:v>515.02500000000009</c:v>
                </c:pt>
                <c:pt idx="1164">
                  <c:v>515.02500000000009</c:v>
                </c:pt>
                <c:pt idx="1165">
                  <c:v>515.02500000000009</c:v>
                </c:pt>
                <c:pt idx="1166">
                  <c:v>515.02500000000009</c:v>
                </c:pt>
                <c:pt idx="1167">
                  <c:v>515.02500000000009</c:v>
                </c:pt>
                <c:pt idx="1168">
                  <c:v>515.02500000000009</c:v>
                </c:pt>
                <c:pt idx="1169">
                  <c:v>515.02500000000009</c:v>
                </c:pt>
                <c:pt idx="1170">
                  <c:v>515.02500000000009</c:v>
                </c:pt>
                <c:pt idx="1171">
                  <c:v>515.02500000000009</c:v>
                </c:pt>
                <c:pt idx="1172">
                  <c:v>515.02500000000009</c:v>
                </c:pt>
                <c:pt idx="1173">
                  <c:v>515.02500000000009</c:v>
                </c:pt>
                <c:pt idx="1174">
                  <c:v>515.02500000000009</c:v>
                </c:pt>
                <c:pt idx="1175">
                  <c:v>515.02500000000009</c:v>
                </c:pt>
                <c:pt idx="1176">
                  <c:v>515.02500000000009</c:v>
                </c:pt>
                <c:pt idx="1177">
                  <c:v>515.02500000000009</c:v>
                </c:pt>
                <c:pt idx="1178">
                  <c:v>515.02500000000009</c:v>
                </c:pt>
                <c:pt idx="1179">
                  <c:v>515.02500000000009</c:v>
                </c:pt>
                <c:pt idx="1180">
                  <c:v>515.02500000000009</c:v>
                </c:pt>
                <c:pt idx="1181">
                  <c:v>515.02500000000009</c:v>
                </c:pt>
                <c:pt idx="1182">
                  <c:v>515.02500000000009</c:v>
                </c:pt>
                <c:pt idx="1183">
                  <c:v>515.02500000000009</c:v>
                </c:pt>
                <c:pt idx="1184">
                  <c:v>515.02500000000009</c:v>
                </c:pt>
                <c:pt idx="1185">
                  <c:v>515.02500000000009</c:v>
                </c:pt>
                <c:pt idx="1186">
                  <c:v>515.02500000000009</c:v>
                </c:pt>
                <c:pt idx="1187">
                  <c:v>515.02500000000009</c:v>
                </c:pt>
                <c:pt idx="1188">
                  <c:v>515.02500000000009</c:v>
                </c:pt>
                <c:pt idx="1189">
                  <c:v>515.02500000000009</c:v>
                </c:pt>
                <c:pt idx="1190">
                  <c:v>515.02500000000009</c:v>
                </c:pt>
                <c:pt idx="1191">
                  <c:v>515.02500000000009</c:v>
                </c:pt>
                <c:pt idx="1192">
                  <c:v>515.02500000000009</c:v>
                </c:pt>
                <c:pt idx="1193">
                  <c:v>515.02500000000009</c:v>
                </c:pt>
                <c:pt idx="1194">
                  <c:v>515.02500000000009</c:v>
                </c:pt>
                <c:pt idx="1195">
                  <c:v>515.02500000000009</c:v>
                </c:pt>
                <c:pt idx="1196">
                  <c:v>515.02500000000009</c:v>
                </c:pt>
                <c:pt idx="1197">
                  <c:v>515.02500000000009</c:v>
                </c:pt>
                <c:pt idx="1198">
                  <c:v>515.02500000000009</c:v>
                </c:pt>
                <c:pt idx="1199">
                  <c:v>515.02500000000009</c:v>
                </c:pt>
                <c:pt idx="1200">
                  <c:v>515.02500000000009</c:v>
                </c:pt>
                <c:pt idx="1201">
                  <c:v>515.02500000000009</c:v>
                </c:pt>
                <c:pt idx="1202">
                  <c:v>515.02500000000009</c:v>
                </c:pt>
                <c:pt idx="1203">
                  <c:v>515.02500000000009</c:v>
                </c:pt>
                <c:pt idx="1204">
                  <c:v>515.02500000000009</c:v>
                </c:pt>
                <c:pt idx="1205">
                  <c:v>515.02500000000009</c:v>
                </c:pt>
                <c:pt idx="1206">
                  <c:v>515.02500000000009</c:v>
                </c:pt>
                <c:pt idx="1207">
                  <c:v>515.02500000000009</c:v>
                </c:pt>
                <c:pt idx="1208">
                  <c:v>515.02500000000009</c:v>
                </c:pt>
                <c:pt idx="1209">
                  <c:v>515.02500000000009</c:v>
                </c:pt>
                <c:pt idx="1210">
                  <c:v>515.02500000000009</c:v>
                </c:pt>
                <c:pt idx="1211">
                  <c:v>515.02500000000009</c:v>
                </c:pt>
                <c:pt idx="1212">
                  <c:v>515.02500000000009</c:v>
                </c:pt>
                <c:pt idx="1213">
                  <c:v>515.02500000000009</c:v>
                </c:pt>
                <c:pt idx="1214">
                  <c:v>515.02500000000009</c:v>
                </c:pt>
                <c:pt idx="1215">
                  <c:v>515.02500000000009</c:v>
                </c:pt>
                <c:pt idx="1216">
                  <c:v>515.02500000000009</c:v>
                </c:pt>
                <c:pt idx="1217">
                  <c:v>515.02500000000009</c:v>
                </c:pt>
                <c:pt idx="1218">
                  <c:v>515.02500000000009</c:v>
                </c:pt>
                <c:pt idx="1219">
                  <c:v>515.02500000000009</c:v>
                </c:pt>
                <c:pt idx="1220">
                  <c:v>515.02500000000009</c:v>
                </c:pt>
                <c:pt idx="1221">
                  <c:v>515.02500000000009</c:v>
                </c:pt>
                <c:pt idx="1222">
                  <c:v>515.02500000000009</c:v>
                </c:pt>
                <c:pt idx="1223">
                  <c:v>515.02500000000009</c:v>
                </c:pt>
                <c:pt idx="1224">
                  <c:v>515.02500000000009</c:v>
                </c:pt>
                <c:pt idx="1225">
                  <c:v>515.02500000000009</c:v>
                </c:pt>
                <c:pt idx="1226">
                  <c:v>515.02500000000009</c:v>
                </c:pt>
                <c:pt idx="1227">
                  <c:v>515.02500000000009</c:v>
                </c:pt>
                <c:pt idx="1228">
                  <c:v>515.02500000000009</c:v>
                </c:pt>
                <c:pt idx="1229">
                  <c:v>515.02500000000009</c:v>
                </c:pt>
                <c:pt idx="1230">
                  <c:v>515.02500000000009</c:v>
                </c:pt>
                <c:pt idx="1231">
                  <c:v>515.02500000000009</c:v>
                </c:pt>
                <c:pt idx="1232">
                  <c:v>515.02500000000009</c:v>
                </c:pt>
                <c:pt idx="1233">
                  <c:v>515.02500000000009</c:v>
                </c:pt>
                <c:pt idx="1234">
                  <c:v>515.02500000000009</c:v>
                </c:pt>
                <c:pt idx="1235">
                  <c:v>515.02500000000009</c:v>
                </c:pt>
                <c:pt idx="1236">
                  <c:v>515.02500000000009</c:v>
                </c:pt>
                <c:pt idx="1237">
                  <c:v>515.02500000000009</c:v>
                </c:pt>
                <c:pt idx="1238">
                  <c:v>515.02500000000009</c:v>
                </c:pt>
                <c:pt idx="1239">
                  <c:v>515.02500000000009</c:v>
                </c:pt>
                <c:pt idx="1240">
                  <c:v>515.02500000000009</c:v>
                </c:pt>
                <c:pt idx="1241">
                  <c:v>515.02500000000009</c:v>
                </c:pt>
                <c:pt idx="1242">
                  <c:v>515.02500000000009</c:v>
                </c:pt>
                <c:pt idx="1243">
                  <c:v>515.02500000000009</c:v>
                </c:pt>
                <c:pt idx="1244">
                  <c:v>515.02500000000009</c:v>
                </c:pt>
                <c:pt idx="1245">
                  <c:v>515.02500000000009</c:v>
                </c:pt>
                <c:pt idx="1246">
                  <c:v>515.02500000000009</c:v>
                </c:pt>
                <c:pt idx="1247">
                  <c:v>515.02500000000009</c:v>
                </c:pt>
                <c:pt idx="1248">
                  <c:v>515.02500000000009</c:v>
                </c:pt>
                <c:pt idx="1249">
                  <c:v>515.02500000000009</c:v>
                </c:pt>
                <c:pt idx="1250">
                  <c:v>515.02500000000009</c:v>
                </c:pt>
                <c:pt idx="1251">
                  <c:v>515.02500000000009</c:v>
                </c:pt>
                <c:pt idx="1252">
                  <c:v>515.02500000000009</c:v>
                </c:pt>
                <c:pt idx="1253">
                  <c:v>515.02500000000009</c:v>
                </c:pt>
                <c:pt idx="1254">
                  <c:v>515.02500000000009</c:v>
                </c:pt>
                <c:pt idx="1255">
                  <c:v>515.02500000000009</c:v>
                </c:pt>
                <c:pt idx="1256">
                  <c:v>515.02500000000009</c:v>
                </c:pt>
                <c:pt idx="1257">
                  <c:v>515.02500000000009</c:v>
                </c:pt>
                <c:pt idx="1258">
                  <c:v>515.02500000000009</c:v>
                </c:pt>
                <c:pt idx="1259">
                  <c:v>515.02500000000009</c:v>
                </c:pt>
                <c:pt idx="1260">
                  <c:v>515.02500000000009</c:v>
                </c:pt>
                <c:pt idx="1261">
                  <c:v>515.02500000000009</c:v>
                </c:pt>
                <c:pt idx="1262">
                  <c:v>515.02500000000009</c:v>
                </c:pt>
                <c:pt idx="1263">
                  <c:v>515.02500000000009</c:v>
                </c:pt>
                <c:pt idx="1264">
                  <c:v>515.02500000000009</c:v>
                </c:pt>
                <c:pt idx="1265">
                  <c:v>515.02500000000009</c:v>
                </c:pt>
                <c:pt idx="1266">
                  <c:v>515.02500000000009</c:v>
                </c:pt>
                <c:pt idx="1267">
                  <c:v>515.02500000000009</c:v>
                </c:pt>
                <c:pt idx="1268">
                  <c:v>515.02500000000009</c:v>
                </c:pt>
                <c:pt idx="1269">
                  <c:v>515.02500000000009</c:v>
                </c:pt>
                <c:pt idx="1270">
                  <c:v>515.02500000000009</c:v>
                </c:pt>
                <c:pt idx="1271">
                  <c:v>515.02500000000009</c:v>
                </c:pt>
                <c:pt idx="1272">
                  <c:v>515.02500000000009</c:v>
                </c:pt>
                <c:pt idx="1273">
                  <c:v>515.02500000000009</c:v>
                </c:pt>
                <c:pt idx="1274">
                  <c:v>515.02500000000009</c:v>
                </c:pt>
                <c:pt idx="1275">
                  <c:v>515.02500000000009</c:v>
                </c:pt>
                <c:pt idx="1276">
                  <c:v>515.02500000000009</c:v>
                </c:pt>
                <c:pt idx="1277">
                  <c:v>515.02500000000009</c:v>
                </c:pt>
                <c:pt idx="1278">
                  <c:v>515.02500000000009</c:v>
                </c:pt>
                <c:pt idx="1279">
                  <c:v>515.02500000000009</c:v>
                </c:pt>
                <c:pt idx="1280">
                  <c:v>515.02500000000009</c:v>
                </c:pt>
                <c:pt idx="1281">
                  <c:v>515.02500000000009</c:v>
                </c:pt>
                <c:pt idx="1282">
                  <c:v>515.02500000000009</c:v>
                </c:pt>
                <c:pt idx="1283">
                  <c:v>515.02500000000009</c:v>
                </c:pt>
                <c:pt idx="1284">
                  <c:v>515.02500000000009</c:v>
                </c:pt>
                <c:pt idx="1285">
                  <c:v>515.02500000000009</c:v>
                </c:pt>
                <c:pt idx="1286">
                  <c:v>515.02500000000009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A7F-4218-86F5-65F110A1BBDA}"/>
            </c:ext>
          </c:extLst>
        </c:ser>
        <c:ser>
          <c:idx val="3"/>
          <c:order val="3"/>
          <c:tx>
            <c:v>Gradient Resistance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'Lap Simulation'!$AC$5:$AC$1291</c:f>
              <c:numCache>
                <c:formatCode>General</c:formatCode>
                <c:ptCount val="128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700.86051964314936</c:v>
                </c:pt>
                <c:pt idx="462">
                  <c:v>700.86051964314936</c:v>
                </c:pt>
                <c:pt idx="463">
                  <c:v>700.86051964314925</c:v>
                </c:pt>
                <c:pt idx="464">
                  <c:v>700.86051964314959</c:v>
                </c:pt>
                <c:pt idx="465">
                  <c:v>700.86051964314925</c:v>
                </c:pt>
                <c:pt idx="466">
                  <c:v>700.86051964314925</c:v>
                </c:pt>
                <c:pt idx="467">
                  <c:v>700.86051964314925</c:v>
                </c:pt>
                <c:pt idx="468">
                  <c:v>700.86051964314993</c:v>
                </c:pt>
                <c:pt idx="469">
                  <c:v>700.86051964314925</c:v>
                </c:pt>
                <c:pt idx="470">
                  <c:v>700.86051964314925</c:v>
                </c:pt>
                <c:pt idx="471">
                  <c:v>700.86051964314993</c:v>
                </c:pt>
                <c:pt idx="472">
                  <c:v>700.86051964314845</c:v>
                </c:pt>
                <c:pt idx="473">
                  <c:v>700.86051964314993</c:v>
                </c:pt>
                <c:pt idx="474">
                  <c:v>700.86051964314845</c:v>
                </c:pt>
                <c:pt idx="475">
                  <c:v>700.86051964314993</c:v>
                </c:pt>
                <c:pt idx="476">
                  <c:v>700.86051964314993</c:v>
                </c:pt>
                <c:pt idx="477">
                  <c:v>700.86051964314845</c:v>
                </c:pt>
                <c:pt idx="478">
                  <c:v>700.86051964314993</c:v>
                </c:pt>
                <c:pt idx="479">
                  <c:v>700.86051964314845</c:v>
                </c:pt>
                <c:pt idx="480">
                  <c:v>700.86051964314993</c:v>
                </c:pt>
                <c:pt idx="481">
                  <c:v>700.86051964314993</c:v>
                </c:pt>
                <c:pt idx="482">
                  <c:v>700.86051964314993</c:v>
                </c:pt>
                <c:pt idx="483">
                  <c:v>700.86051964314697</c:v>
                </c:pt>
                <c:pt idx="484">
                  <c:v>700.86051964314993</c:v>
                </c:pt>
                <c:pt idx="485">
                  <c:v>700.86051964314993</c:v>
                </c:pt>
                <c:pt idx="486">
                  <c:v>700.86051964314993</c:v>
                </c:pt>
                <c:pt idx="487">
                  <c:v>700.86051964314993</c:v>
                </c:pt>
                <c:pt idx="488">
                  <c:v>700.86051964314697</c:v>
                </c:pt>
                <c:pt idx="489">
                  <c:v>700.86051964314993</c:v>
                </c:pt>
                <c:pt idx="490">
                  <c:v>700.86051964314993</c:v>
                </c:pt>
                <c:pt idx="491">
                  <c:v>700.86051964314993</c:v>
                </c:pt>
                <c:pt idx="492">
                  <c:v>700.86051964314993</c:v>
                </c:pt>
                <c:pt idx="493">
                  <c:v>700.86051964314697</c:v>
                </c:pt>
                <c:pt idx="494">
                  <c:v>700.86051964314993</c:v>
                </c:pt>
                <c:pt idx="495">
                  <c:v>700.86051964314993</c:v>
                </c:pt>
                <c:pt idx="496">
                  <c:v>700.86051964314993</c:v>
                </c:pt>
                <c:pt idx="497">
                  <c:v>700.86051964314993</c:v>
                </c:pt>
                <c:pt idx="498">
                  <c:v>700.86051964314697</c:v>
                </c:pt>
                <c:pt idx="499">
                  <c:v>700.86051964314993</c:v>
                </c:pt>
                <c:pt idx="500">
                  <c:v>700.86051964314993</c:v>
                </c:pt>
                <c:pt idx="501">
                  <c:v>700.86051964314697</c:v>
                </c:pt>
                <c:pt idx="502">
                  <c:v>700.86051964315311</c:v>
                </c:pt>
                <c:pt idx="503">
                  <c:v>700.86051964314697</c:v>
                </c:pt>
                <c:pt idx="504">
                  <c:v>700.86051964315311</c:v>
                </c:pt>
                <c:pt idx="505">
                  <c:v>700.86051964314697</c:v>
                </c:pt>
                <c:pt idx="506">
                  <c:v>700.86051964314697</c:v>
                </c:pt>
                <c:pt idx="507">
                  <c:v>700.86051964315311</c:v>
                </c:pt>
                <c:pt idx="508">
                  <c:v>700.86051964314697</c:v>
                </c:pt>
                <c:pt idx="509">
                  <c:v>700.86051964315311</c:v>
                </c:pt>
                <c:pt idx="510">
                  <c:v>700.86051964314697</c:v>
                </c:pt>
                <c:pt idx="511">
                  <c:v>700.86051964314697</c:v>
                </c:pt>
                <c:pt idx="512">
                  <c:v>700.86051964315311</c:v>
                </c:pt>
                <c:pt idx="513">
                  <c:v>700.86051964314697</c:v>
                </c:pt>
                <c:pt idx="514">
                  <c:v>700.86051964315311</c:v>
                </c:pt>
                <c:pt idx="515">
                  <c:v>700.86051964314697</c:v>
                </c:pt>
                <c:pt idx="516">
                  <c:v>700.86051964314697</c:v>
                </c:pt>
                <c:pt idx="517">
                  <c:v>700.86051964315311</c:v>
                </c:pt>
                <c:pt idx="518">
                  <c:v>700.86051964314697</c:v>
                </c:pt>
                <c:pt idx="519">
                  <c:v>700.86051964315311</c:v>
                </c:pt>
                <c:pt idx="520">
                  <c:v>700.86051964314697</c:v>
                </c:pt>
                <c:pt idx="521">
                  <c:v>700.86051964314697</c:v>
                </c:pt>
                <c:pt idx="522">
                  <c:v>700.86051964315311</c:v>
                </c:pt>
                <c:pt idx="523">
                  <c:v>700.86051964314697</c:v>
                </c:pt>
                <c:pt idx="524">
                  <c:v>700.86051964315311</c:v>
                </c:pt>
                <c:pt idx="525">
                  <c:v>700.86051964314697</c:v>
                </c:pt>
                <c:pt idx="526">
                  <c:v>700.86051964314697</c:v>
                </c:pt>
                <c:pt idx="527">
                  <c:v>700.86051964315311</c:v>
                </c:pt>
                <c:pt idx="528">
                  <c:v>700.86051964314697</c:v>
                </c:pt>
                <c:pt idx="529">
                  <c:v>700.86051964315311</c:v>
                </c:pt>
                <c:pt idx="530">
                  <c:v>700.86051964314697</c:v>
                </c:pt>
                <c:pt idx="531">
                  <c:v>700.86051964314697</c:v>
                </c:pt>
                <c:pt idx="532">
                  <c:v>700.86051964315311</c:v>
                </c:pt>
                <c:pt idx="533">
                  <c:v>700.86051964314697</c:v>
                </c:pt>
                <c:pt idx="534">
                  <c:v>700.86051964315311</c:v>
                </c:pt>
                <c:pt idx="535">
                  <c:v>700.86051964314697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700.86051964314697</c:v>
                </c:pt>
                <c:pt idx="560">
                  <c:v>700.86051964315311</c:v>
                </c:pt>
                <c:pt idx="561">
                  <c:v>700.86051964314697</c:v>
                </c:pt>
                <c:pt idx="562">
                  <c:v>700.86051964315311</c:v>
                </c:pt>
                <c:pt idx="563">
                  <c:v>700.86051964314697</c:v>
                </c:pt>
                <c:pt idx="564">
                  <c:v>700.86051964314697</c:v>
                </c:pt>
                <c:pt idx="565">
                  <c:v>700.86051964314697</c:v>
                </c:pt>
                <c:pt idx="566">
                  <c:v>700.86051964315914</c:v>
                </c:pt>
                <c:pt idx="567">
                  <c:v>700.86051964314697</c:v>
                </c:pt>
                <c:pt idx="568">
                  <c:v>700.86051964314697</c:v>
                </c:pt>
                <c:pt idx="569">
                  <c:v>700.86051964314697</c:v>
                </c:pt>
                <c:pt idx="570">
                  <c:v>700.86051964314697</c:v>
                </c:pt>
                <c:pt idx="571">
                  <c:v>700.86051964315914</c:v>
                </c:pt>
                <c:pt idx="572">
                  <c:v>700.86051964314697</c:v>
                </c:pt>
                <c:pt idx="573">
                  <c:v>700.86051964314697</c:v>
                </c:pt>
                <c:pt idx="574">
                  <c:v>700.86051964314697</c:v>
                </c:pt>
                <c:pt idx="575">
                  <c:v>700.86051964314697</c:v>
                </c:pt>
                <c:pt idx="576">
                  <c:v>700.86051964315914</c:v>
                </c:pt>
                <c:pt idx="577">
                  <c:v>700.86051964314697</c:v>
                </c:pt>
                <c:pt idx="578">
                  <c:v>700.86051964314697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700.86051964314697</c:v>
                </c:pt>
                <c:pt idx="683">
                  <c:v>700.86051964314697</c:v>
                </c:pt>
                <c:pt idx="684">
                  <c:v>700.86051964315914</c:v>
                </c:pt>
                <c:pt idx="685">
                  <c:v>700.86051964314697</c:v>
                </c:pt>
                <c:pt idx="686">
                  <c:v>700.86051964314697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-700.86051964314936</c:v>
                </c:pt>
                <c:pt idx="905">
                  <c:v>-700.86051964314936</c:v>
                </c:pt>
                <c:pt idx="906">
                  <c:v>-700.86051964314925</c:v>
                </c:pt>
                <c:pt idx="907">
                  <c:v>-700.86051964314959</c:v>
                </c:pt>
                <c:pt idx="908">
                  <c:v>-700.86051964314925</c:v>
                </c:pt>
                <c:pt idx="909">
                  <c:v>-700.86051964314925</c:v>
                </c:pt>
                <c:pt idx="910">
                  <c:v>-700.86051964314925</c:v>
                </c:pt>
                <c:pt idx="911">
                  <c:v>-700.86051964314993</c:v>
                </c:pt>
                <c:pt idx="912">
                  <c:v>-700.86051964314925</c:v>
                </c:pt>
                <c:pt idx="913">
                  <c:v>-700.86051964314925</c:v>
                </c:pt>
                <c:pt idx="914">
                  <c:v>-700.86051964314993</c:v>
                </c:pt>
                <c:pt idx="915">
                  <c:v>-700.86051964314845</c:v>
                </c:pt>
                <c:pt idx="916">
                  <c:v>-700.86051964314993</c:v>
                </c:pt>
                <c:pt idx="917">
                  <c:v>-700.86051964314845</c:v>
                </c:pt>
                <c:pt idx="918">
                  <c:v>-700.86051964314993</c:v>
                </c:pt>
                <c:pt idx="919">
                  <c:v>-700.86051964314993</c:v>
                </c:pt>
                <c:pt idx="920">
                  <c:v>-700.86051964314845</c:v>
                </c:pt>
                <c:pt idx="921">
                  <c:v>-700.86051964314993</c:v>
                </c:pt>
                <c:pt idx="922">
                  <c:v>-700.86051964314845</c:v>
                </c:pt>
                <c:pt idx="923">
                  <c:v>-700.86051964314993</c:v>
                </c:pt>
                <c:pt idx="924">
                  <c:v>-700.86051964314993</c:v>
                </c:pt>
                <c:pt idx="925">
                  <c:v>-700.86051964314993</c:v>
                </c:pt>
                <c:pt idx="926">
                  <c:v>-700.86051964314697</c:v>
                </c:pt>
                <c:pt idx="927">
                  <c:v>-700.86051964314993</c:v>
                </c:pt>
                <c:pt idx="928">
                  <c:v>-700.86051964314993</c:v>
                </c:pt>
                <c:pt idx="929">
                  <c:v>-700.86051964314993</c:v>
                </c:pt>
                <c:pt idx="930">
                  <c:v>-700.86051964314993</c:v>
                </c:pt>
                <c:pt idx="931">
                  <c:v>-700.86051964314697</c:v>
                </c:pt>
                <c:pt idx="932">
                  <c:v>-700.86051964314993</c:v>
                </c:pt>
                <c:pt idx="933">
                  <c:v>-700.86051964314993</c:v>
                </c:pt>
                <c:pt idx="934">
                  <c:v>-985.71475768476728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-700.86051964314936</c:v>
                </c:pt>
                <c:pt idx="1047">
                  <c:v>-700.86051964314936</c:v>
                </c:pt>
                <c:pt idx="1048">
                  <c:v>-700.86051964314925</c:v>
                </c:pt>
                <c:pt idx="1049">
                  <c:v>-700.86051964314959</c:v>
                </c:pt>
                <c:pt idx="1050">
                  <c:v>-700.86051964314925</c:v>
                </c:pt>
                <c:pt idx="1051">
                  <c:v>-700.86051964314925</c:v>
                </c:pt>
                <c:pt idx="1052">
                  <c:v>-700.86051964314925</c:v>
                </c:pt>
                <c:pt idx="1053">
                  <c:v>-700.86051964314993</c:v>
                </c:pt>
                <c:pt idx="1054">
                  <c:v>-700.86051964314925</c:v>
                </c:pt>
                <c:pt idx="1055">
                  <c:v>-700.86051964314925</c:v>
                </c:pt>
                <c:pt idx="1056">
                  <c:v>-700.86051964314993</c:v>
                </c:pt>
                <c:pt idx="1057">
                  <c:v>-700.86051964314845</c:v>
                </c:pt>
                <c:pt idx="1058">
                  <c:v>-700.86051964314993</c:v>
                </c:pt>
                <c:pt idx="1059">
                  <c:v>-700.86051964314845</c:v>
                </c:pt>
                <c:pt idx="1060">
                  <c:v>-700.86051964314993</c:v>
                </c:pt>
                <c:pt idx="1061">
                  <c:v>-700.86051964314993</c:v>
                </c:pt>
                <c:pt idx="1062">
                  <c:v>-700.86051964314845</c:v>
                </c:pt>
                <c:pt idx="1063">
                  <c:v>-700.86051964314993</c:v>
                </c:pt>
                <c:pt idx="1064">
                  <c:v>-700.86051964314845</c:v>
                </c:pt>
                <c:pt idx="1065">
                  <c:v>-700.86051964314993</c:v>
                </c:pt>
                <c:pt idx="1066">
                  <c:v>-700.86051964314993</c:v>
                </c:pt>
                <c:pt idx="1067">
                  <c:v>-700.86051964314993</c:v>
                </c:pt>
                <c:pt idx="1068">
                  <c:v>-700.86051964314697</c:v>
                </c:pt>
                <c:pt idx="1069">
                  <c:v>-700.86051964314993</c:v>
                </c:pt>
                <c:pt idx="1070">
                  <c:v>-700.86051964314993</c:v>
                </c:pt>
                <c:pt idx="1071">
                  <c:v>-700.86051964314993</c:v>
                </c:pt>
                <c:pt idx="1072">
                  <c:v>-700.86051964314993</c:v>
                </c:pt>
                <c:pt idx="1073">
                  <c:v>-700.86051964314697</c:v>
                </c:pt>
                <c:pt idx="1074">
                  <c:v>-700.86051964314993</c:v>
                </c:pt>
                <c:pt idx="1075">
                  <c:v>-700.86051964314993</c:v>
                </c:pt>
                <c:pt idx="1076">
                  <c:v>-700.86051964314993</c:v>
                </c:pt>
                <c:pt idx="1077">
                  <c:v>-700.86051964314993</c:v>
                </c:pt>
                <c:pt idx="1078">
                  <c:v>-700.86051964314697</c:v>
                </c:pt>
                <c:pt idx="1079">
                  <c:v>-700.86051964314993</c:v>
                </c:pt>
                <c:pt idx="1080">
                  <c:v>-700.86051964314993</c:v>
                </c:pt>
                <c:pt idx="1081">
                  <c:v>-700.86051964314993</c:v>
                </c:pt>
                <c:pt idx="1082">
                  <c:v>-700.86051964314993</c:v>
                </c:pt>
                <c:pt idx="1083">
                  <c:v>-700.86051964314697</c:v>
                </c:pt>
                <c:pt idx="1084">
                  <c:v>-700.86051964314993</c:v>
                </c:pt>
                <c:pt idx="1085">
                  <c:v>-700.86051964314993</c:v>
                </c:pt>
                <c:pt idx="1086">
                  <c:v>-700.86051964314697</c:v>
                </c:pt>
                <c:pt idx="1087">
                  <c:v>-700.86051964315311</c:v>
                </c:pt>
                <c:pt idx="1088">
                  <c:v>-700.86051964314697</c:v>
                </c:pt>
                <c:pt idx="1089">
                  <c:v>-700.86051964315311</c:v>
                </c:pt>
                <c:pt idx="1090">
                  <c:v>-700.86051964314697</c:v>
                </c:pt>
                <c:pt idx="1091">
                  <c:v>-700.86051964314697</c:v>
                </c:pt>
                <c:pt idx="1092">
                  <c:v>-700.86051964315311</c:v>
                </c:pt>
                <c:pt idx="1093">
                  <c:v>-700.86051964314697</c:v>
                </c:pt>
                <c:pt idx="1094">
                  <c:v>-700.86051964315311</c:v>
                </c:pt>
                <c:pt idx="1095">
                  <c:v>-700.86051964314697</c:v>
                </c:pt>
                <c:pt idx="1096">
                  <c:v>-700.86051964314697</c:v>
                </c:pt>
                <c:pt idx="1097">
                  <c:v>-700.86051964315311</c:v>
                </c:pt>
                <c:pt idx="1098">
                  <c:v>-700.86051964314697</c:v>
                </c:pt>
                <c:pt idx="1099">
                  <c:v>-700.86051964315311</c:v>
                </c:pt>
                <c:pt idx="1100">
                  <c:v>-700.86051964314697</c:v>
                </c:pt>
                <c:pt idx="1101">
                  <c:v>-700.86051964314697</c:v>
                </c:pt>
                <c:pt idx="1102">
                  <c:v>-700.86051964315311</c:v>
                </c:pt>
                <c:pt idx="1103">
                  <c:v>-700.86051964314697</c:v>
                </c:pt>
                <c:pt idx="1104">
                  <c:v>-700.86051964315311</c:v>
                </c:pt>
                <c:pt idx="1105">
                  <c:v>-700.86051964314697</c:v>
                </c:pt>
                <c:pt idx="1106">
                  <c:v>-700.86051964314697</c:v>
                </c:pt>
                <c:pt idx="1107">
                  <c:v>-700.86051964315311</c:v>
                </c:pt>
                <c:pt idx="1108">
                  <c:v>-700.86051964314697</c:v>
                </c:pt>
                <c:pt idx="1109">
                  <c:v>-700.86051964315311</c:v>
                </c:pt>
                <c:pt idx="1110">
                  <c:v>-700.86051964314697</c:v>
                </c:pt>
                <c:pt idx="1111">
                  <c:v>-700.86051964314697</c:v>
                </c:pt>
                <c:pt idx="1112">
                  <c:v>-700.86051964315311</c:v>
                </c:pt>
                <c:pt idx="1113">
                  <c:v>-700.86051964314697</c:v>
                </c:pt>
                <c:pt idx="1114">
                  <c:v>-700.86051964315311</c:v>
                </c:pt>
                <c:pt idx="1115">
                  <c:v>-700.86051964314697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A7F-4218-86F5-65F110A1BB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27152784"/>
        <c:axId val="1127149040"/>
      </c:lineChart>
      <c:catAx>
        <c:axId val="112715278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Time</a:t>
                </a:r>
              </a:p>
            </c:rich>
          </c:tx>
          <c:layout>
            <c:manualLayout>
              <c:xMode val="edge"/>
              <c:yMode val="edge"/>
              <c:x val="0.47449547851556084"/>
              <c:y val="0.8879396325459317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149040"/>
        <c:crosses val="autoZero"/>
        <c:auto val="1"/>
        <c:lblAlgn val="ctr"/>
        <c:lblOffset val="100"/>
        <c:noMultiLvlLbl val="0"/>
      </c:catAx>
      <c:valAx>
        <c:axId val="1127149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Newton</a:t>
                </a:r>
              </a:p>
            </c:rich>
          </c:tx>
          <c:layout>
            <c:manualLayout>
              <c:xMode val="edge"/>
              <c:yMode val="edge"/>
              <c:x val="1.5290519877675841E-2"/>
              <c:y val="0.3898724117818606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7152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7358140146370777"/>
          <c:y val="0.38290761794438505"/>
          <c:w val="0.11987943918384426"/>
          <c:h val="0.338881491344873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ACCELERATION vs TIME</c:v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'Lap Simulation'!$O$5:$O$1291</c:f>
              <c:numCache>
                <c:formatCode>0.0</c:formatCode>
                <c:ptCount val="1287"/>
                <c:pt idx="0">
                  <c:v>0</c:v>
                </c:pt>
                <c:pt idx="1">
                  <c:v>0.74781358989262492</c:v>
                </c:pt>
                <c:pt idx="2">
                  <c:v>1.2768471659923264</c:v>
                </c:pt>
                <c:pt idx="3">
                  <c:v>1.7090050326804116</c:v>
                </c:pt>
                <c:pt idx="4">
                  <c:v>2.0834412131725095</c:v>
                </c:pt>
                <c:pt idx="5">
                  <c:v>2.418504995982711</c:v>
                </c:pt>
                <c:pt idx="6">
                  <c:v>2.7245191308273347</c:v>
                </c:pt>
                <c:pt idx="7">
                  <c:v>3.0079666436867147</c:v>
                </c:pt>
                <c:pt idx="8">
                  <c:v>3.2732323885490002</c:v>
                </c:pt>
                <c:pt idx="9">
                  <c:v>3.5234450826077293</c:v>
                </c:pt>
                <c:pt idx="10">
                  <c:v>3.7609294125169606</c:v>
                </c:pt>
                <c:pt idx="11">
                  <c:v>3.9874683797670611</c:v>
                </c:pt>
                <c:pt idx="12">
                  <c:v>4.2044649510472034</c:v>
                </c:pt>
                <c:pt idx="13">
                  <c:v>4.4130465488222921</c:v>
                </c:pt>
                <c:pt idx="14">
                  <c:v>4.614135289838539</c:v>
                </c:pt>
                <c:pt idx="15">
                  <c:v>4.8084967646127135</c:v>
                </c:pt>
                <c:pt idx="16">
                  <c:v>4.9967748623601951</c:v>
                </c:pt>
                <c:pt idx="17">
                  <c:v>5.1795172293264615</c:v>
                </c:pt>
                <c:pt idx="18">
                  <c:v>5.3571942661814749</c:v>
                </c:pt>
                <c:pt idx="19">
                  <c:v>5.5302135616575194</c:v>
                </c:pt>
                <c:pt idx="20">
                  <c:v>5.6989310345597533</c:v>
                </c:pt>
                <c:pt idx="21">
                  <c:v>5.8636596573951572</c:v>
                </c:pt>
                <c:pt idx="22">
                  <c:v>6.0246763736640494</c:v>
                </c:pt>
                <c:pt idx="23">
                  <c:v>6.1822276458451997</c:v>
                </c:pt>
                <c:pt idx="24">
                  <c:v>6.3365339514058734</c:v>
                </c:pt>
                <c:pt idx="25">
                  <c:v>6.487793460769117</c:v>
                </c:pt>
                <c:pt idx="26">
                  <c:v>6.6361850720800888</c:v>
                </c:pt>
                <c:pt idx="27">
                  <c:v>6.7818709351013169</c:v>
                </c:pt>
                <c:pt idx="28">
                  <c:v>6.9249985655518813</c:v>
                </c:pt>
                <c:pt idx="29">
                  <c:v>7.0657026282863065</c:v>
                </c:pt>
                <c:pt idx="30">
                  <c:v>7.2041064505709977</c:v>
                </c:pt>
                <c:pt idx="31">
                  <c:v>7.3403233137603427</c:v>
                </c:pt>
                <c:pt idx="32">
                  <c:v>7.4744575617809064</c:v>
                </c:pt>
                <c:pt idx="33">
                  <c:v>7.6066055572052864</c:v>
                </c:pt>
                <c:pt idx="34">
                  <c:v>7.7368565097660218</c:v>
                </c:pt>
                <c:pt idx="35">
                  <c:v>7.8652931975094669</c:v>
                </c:pt>
                <c:pt idx="36">
                  <c:v>7.9919925971151384</c:v>
                </c:pt>
                <c:pt idx="37">
                  <c:v>8.1170264369818241</c:v>
                </c:pt>
                <c:pt idx="38">
                  <c:v>8.2404616843387579</c:v>
                </c:pt>
                <c:pt idx="39">
                  <c:v>8.3623609757508319</c:v>
                </c:pt>
                <c:pt idx="40">
                  <c:v>8.4827829988541357</c:v>
                </c:pt>
                <c:pt idx="41">
                  <c:v>8.60178283190759</c:v>
                </c:pt>
                <c:pt idx="42">
                  <c:v>8.7194122467206867</c:v>
                </c:pt>
                <c:pt idx="43">
                  <c:v>8.8357199796716124</c:v>
                </c:pt>
                <c:pt idx="44">
                  <c:v>8.9507519748292985</c:v>
                </c:pt>
                <c:pt idx="45">
                  <c:v>9.064551602609777</c:v>
                </c:pt>
                <c:pt idx="46">
                  <c:v>9.177159856909574</c:v>
                </c:pt>
                <c:pt idx="47">
                  <c:v>9.2886155332496134</c:v>
                </c:pt>
                <c:pt idx="48">
                  <c:v>9.3989553901180312</c:v>
                </c:pt>
                <c:pt idx="49">
                  <c:v>9.5082142954084521</c:v>
                </c:pt>
                <c:pt idx="50">
                  <c:v>9.616425359602319</c:v>
                </c:pt>
                <c:pt idx="51">
                  <c:v>9.7236200571326865</c:v>
                </c:pt>
                <c:pt idx="52">
                  <c:v>9.8298283371862212</c:v>
                </c:pt>
                <c:pt idx="53">
                  <c:v>9.9350787250452743</c:v>
                </c:pt>
                <c:pt idx="54">
                  <c:v>10.039398414938528</c:v>
                </c:pt>
                <c:pt idx="55">
                  <c:v>10.142813355253752</c:v>
                </c:pt>
                <c:pt idx="56">
                  <c:v>10.245348326866576</c:v>
                </c:pt>
                <c:pt idx="57">
                  <c:v>10.347027015252875</c:v>
                </c:pt>
                <c:pt idx="58">
                  <c:v>10.447872076977111</c:v>
                </c:pt>
                <c:pt idx="59">
                  <c:v>10.547905201083475</c:v>
                </c:pt>
                <c:pt idx="60">
                  <c:v>10.647147165859296</c:v>
                </c:pt>
                <c:pt idx="61">
                  <c:v>10.745617891389944</c:v>
                </c:pt>
                <c:pt idx="62">
                  <c:v>10.843336488280295</c:v>
                </c:pt>
                <c:pt idx="63">
                  <c:v>10.940321302878985</c:v>
                </c:pt>
                <c:pt idx="64">
                  <c:v>11.036589959307333</c:v>
                </c:pt>
                <c:pt idx="65">
                  <c:v>11.13215939856455</c:v>
                </c:pt>
                <c:pt idx="66">
                  <c:v>11.227045914953937</c:v>
                </c:pt>
                <c:pt idx="67">
                  <c:v>11.321265190050973</c:v>
                </c:pt>
                <c:pt idx="68">
                  <c:v>11.41483232441297</c:v>
                </c:pt>
                <c:pt idx="69">
                  <c:v>11.507761867211086</c:v>
                </c:pt>
                <c:pt idx="70">
                  <c:v>11.600067843948636</c:v>
                </c:pt>
                <c:pt idx="71">
                  <c:v>11.691763782414576</c:v>
                </c:pt>
                <c:pt idx="72">
                  <c:v>11.782862737007525</c:v>
                </c:pt>
                <c:pt idx="73">
                  <c:v>11.873377311553611</c:v>
                </c:pt>
                <c:pt idx="74">
                  <c:v>11.963319680730535</c:v>
                </c:pt>
                <c:pt idx="75">
                  <c:v>12.052701610200492</c:v>
                </c:pt>
                <c:pt idx="76">
                  <c:v>12.141534475545738</c:v>
                </c:pt>
                <c:pt idx="77">
                  <c:v>12.2298292800927</c:v>
                </c:pt>
                <c:pt idx="78">
                  <c:v>12.31759667170329</c:v>
                </c:pt>
                <c:pt idx="79">
                  <c:v>12.404846958605614</c:v>
                </c:pt>
                <c:pt idx="80">
                  <c:v>12.491590124330369</c:v>
                </c:pt>
                <c:pt idx="81">
                  <c:v>12.577835841813906</c:v>
                </c:pt>
                <c:pt idx="82">
                  <c:v>12.663593486724043</c:v>
                </c:pt>
                <c:pt idx="83">
                  <c:v>12.74887215006034</c:v>
                </c:pt>
                <c:pt idx="84">
                  <c:v>12.833680650076523</c:v>
                </c:pt>
                <c:pt idx="85">
                  <c:v>12.918027543569083</c:v>
                </c:pt>
                <c:pt idx="86">
                  <c:v>13.001921136572722</c:v>
                </c:pt>
                <c:pt idx="87">
                  <c:v>13.0853694945003</c:v>
                </c:pt>
                <c:pt idx="88">
                  <c:v>13.168380451762122</c:v>
                </c:pt>
                <c:pt idx="89">
                  <c:v>13.250961620896854</c:v>
                </c:pt>
                <c:pt idx="90">
                  <c:v>13.333120401244033</c:v>
                </c:pt>
                <c:pt idx="91">
                  <c:v>13.414863987185958</c:v>
                </c:pt>
                <c:pt idx="92">
                  <c:v>13.496199375984819</c:v>
                </c:pt>
                <c:pt idx="93">
                  <c:v>13.577133375239068</c:v>
                </c:pt>
                <c:pt idx="94">
                  <c:v>13.657672609981404</c:v>
                </c:pt>
                <c:pt idx="95">
                  <c:v>13.737823529439185</c:v>
                </c:pt>
                <c:pt idx="96">
                  <c:v>13.817592413476673</c:v>
                </c:pt>
                <c:pt idx="97">
                  <c:v>13.896985378737229</c:v>
                </c:pt>
                <c:pt idx="98">
                  <c:v>13.976008384502338</c:v>
                </c:pt>
                <c:pt idx="99">
                  <c:v>14.05466723828326</c:v>
                </c:pt>
                <c:pt idx="100">
                  <c:v>14.132967601160065</c:v>
                </c:pt>
                <c:pt idx="101">
                  <c:v>14.210914992881849</c:v>
                </c:pt>
                <c:pt idx="102">
                  <c:v>14.288514796741053</c:v>
                </c:pt>
                <c:pt idx="103">
                  <c:v>14.365772264233998</c:v>
                </c:pt>
                <c:pt idx="104">
                  <c:v>14.442692519518962</c:v>
                </c:pt>
                <c:pt idx="105">
                  <c:v>14.519280563682461</c:v>
                </c:pt>
                <c:pt idx="106">
                  <c:v>14.595541278823694</c:v>
                </c:pt>
                <c:pt idx="107">
                  <c:v>14.67147943196656</c:v>
                </c:pt>
                <c:pt idx="108">
                  <c:v>14.747237007724136</c:v>
                </c:pt>
                <c:pt idx="109">
                  <c:v>14.822994583481712</c:v>
                </c:pt>
                <c:pt idx="110">
                  <c:v>14.898752159239288</c:v>
                </c:pt>
                <c:pt idx="111">
                  <c:v>14.974509734996865</c:v>
                </c:pt>
                <c:pt idx="112">
                  <c:v>15.050267310754441</c:v>
                </c:pt>
                <c:pt idx="113">
                  <c:v>15.126024886512017</c:v>
                </c:pt>
                <c:pt idx="114">
                  <c:v>15.201782462269593</c:v>
                </c:pt>
                <c:pt idx="115">
                  <c:v>15.277540038027169</c:v>
                </c:pt>
                <c:pt idx="116">
                  <c:v>15.353297613784745</c:v>
                </c:pt>
                <c:pt idx="117">
                  <c:v>15.429055189542321</c:v>
                </c:pt>
                <c:pt idx="118">
                  <c:v>15.504812765299897</c:v>
                </c:pt>
                <c:pt idx="119">
                  <c:v>15.580570341057474</c:v>
                </c:pt>
                <c:pt idx="120">
                  <c:v>15.65632791681505</c:v>
                </c:pt>
                <c:pt idx="121">
                  <c:v>15.732085492572626</c:v>
                </c:pt>
                <c:pt idx="122">
                  <c:v>15.807843068330202</c:v>
                </c:pt>
                <c:pt idx="123">
                  <c:v>15.883600644087778</c:v>
                </c:pt>
                <c:pt idx="124">
                  <c:v>15.959358219845354</c:v>
                </c:pt>
                <c:pt idx="125">
                  <c:v>16.03511579560293</c:v>
                </c:pt>
                <c:pt idx="126">
                  <c:v>16.110873371360505</c:v>
                </c:pt>
                <c:pt idx="127">
                  <c:v>16.186630947118079</c:v>
                </c:pt>
                <c:pt idx="128">
                  <c:v>16.262388522875654</c:v>
                </c:pt>
                <c:pt idx="129">
                  <c:v>16.338563339224848</c:v>
                </c:pt>
                <c:pt idx="130">
                  <c:v>16.415163419205282</c:v>
                </c:pt>
                <c:pt idx="131">
                  <c:v>16.492197038545271</c:v>
                </c:pt>
                <c:pt idx="132">
                  <c:v>16.569672736902511</c:v>
                </c:pt>
                <c:pt idx="133">
                  <c:v>16.647599329755106</c:v>
                </c:pt>
                <c:pt idx="134">
                  <c:v>16.725985920989494</c:v>
                </c:pt>
                <c:pt idx="135">
                  <c:v>16.804841916235826</c:v>
                </c:pt>
                <c:pt idx="136">
                  <c:v>16.884177037005749</c:v>
                </c:pt>
                <c:pt idx="137">
                  <c:v>16.96400133569233</c:v>
                </c:pt>
                <c:pt idx="138">
                  <c:v>17.044325211497274</c:v>
                </c:pt>
                <c:pt idx="139">
                  <c:v>17.125159427356405</c:v>
                </c:pt>
                <c:pt idx="140">
                  <c:v>17.206515127940921</c:v>
                </c:pt>
                <c:pt idx="141">
                  <c:v>17.288403858819166</c:v>
                </c:pt>
                <c:pt idx="142">
                  <c:v>17.370837586871602</c:v>
                </c:pt>
                <c:pt idx="143">
                  <c:v>17.453828722060639</c:v>
                </c:pt>
                <c:pt idx="144">
                  <c:v>17.537390140666734</c:v>
                </c:pt>
                <c:pt idx="145">
                  <c:v>17.62153521011329</c:v>
                </c:pt>
                <c:pt idx="146">
                  <c:v>17.706277815515104</c:v>
                </c:pt>
                <c:pt idx="147">
                  <c:v>17.791632388098808</c:v>
                </c:pt>
                <c:pt idx="148">
                  <c:v>17.877613935659152</c:v>
                </c:pt>
                <c:pt idx="149">
                  <c:v>17.964238075232149</c:v>
                </c:pt>
                <c:pt idx="150">
                  <c:v>18.051521068185473</c:v>
                </c:pt>
                <c:pt idx="151">
                  <c:v>18.139479857948189</c:v>
                </c:pt>
                <c:pt idx="152">
                  <c:v>18.228132110626508</c:v>
                </c:pt>
                <c:pt idx="153">
                  <c:v>18.31749625877989</c:v>
                </c:pt>
                <c:pt idx="154">
                  <c:v>18.407591548663227</c:v>
                </c:pt>
                <c:pt idx="155">
                  <c:v>18.498438091276345</c:v>
                </c:pt>
                <c:pt idx="156">
                  <c:v>18.590056917602581</c:v>
                </c:pt>
                <c:pt idx="157">
                  <c:v>18.682470038464139</c:v>
                </c:pt>
                <c:pt idx="158">
                  <c:v>18.775700509474596</c:v>
                </c:pt>
                <c:pt idx="159">
                  <c:v>18.869772501629093</c:v>
                </c:pt>
                <c:pt idx="160">
                  <c:v>18.964711378141761</c:v>
                </c:pt>
                <c:pt idx="161">
                  <c:v>19.060543778219472</c:v>
                </c:pt>
                <c:pt idx="162">
                  <c:v>19.157297708552534</c:v>
                </c:pt>
                <c:pt idx="163">
                  <c:v>19.255002643408989</c:v>
                </c:pt>
                <c:pt idx="164">
                  <c:v>19.353689634342132</c:v>
                </c:pt>
                <c:pt idx="165">
                  <c:v>19.452377091166369</c:v>
                </c:pt>
                <c:pt idx="166">
                  <c:v>19.551064547990606</c:v>
                </c:pt>
                <c:pt idx="167">
                  <c:v>19.649752004814843</c:v>
                </c:pt>
                <c:pt idx="168">
                  <c:v>19.74843946163908</c:v>
                </c:pt>
                <c:pt idx="169">
                  <c:v>19.847126918463317</c:v>
                </c:pt>
                <c:pt idx="170">
                  <c:v>19.945814375287554</c:v>
                </c:pt>
                <c:pt idx="171">
                  <c:v>20.044501832111791</c:v>
                </c:pt>
                <c:pt idx="172">
                  <c:v>20.143189288936028</c:v>
                </c:pt>
                <c:pt idx="173">
                  <c:v>20.241876745760266</c:v>
                </c:pt>
                <c:pt idx="174">
                  <c:v>20.340564202584503</c:v>
                </c:pt>
                <c:pt idx="175">
                  <c:v>20.43925165940874</c:v>
                </c:pt>
                <c:pt idx="176">
                  <c:v>20.537939116232977</c:v>
                </c:pt>
                <c:pt idx="177">
                  <c:v>20.636626573057214</c:v>
                </c:pt>
                <c:pt idx="178">
                  <c:v>20.735314029881451</c:v>
                </c:pt>
                <c:pt idx="179">
                  <c:v>20.834001486705688</c:v>
                </c:pt>
                <c:pt idx="180">
                  <c:v>20.932688943529925</c:v>
                </c:pt>
                <c:pt idx="181">
                  <c:v>21.031376400354162</c:v>
                </c:pt>
                <c:pt idx="182">
                  <c:v>21.130063857178399</c:v>
                </c:pt>
                <c:pt idx="183">
                  <c:v>21.228751314002636</c:v>
                </c:pt>
                <c:pt idx="184">
                  <c:v>21.327438770826873</c:v>
                </c:pt>
                <c:pt idx="185">
                  <c:v>21.42612622765111</c:v>
                </c:pt>
                <c:pt idx="186">
                  <c:v>21.524813684475347</c:v>
                </c:pt>
                <c:pt idx="187">
                  <c:v>21.623501141299585</c:v>
                </c:pt>
                <c:pt idx="188">
                  <c:v>21.722188598123822</c:v>
                </c:pt>
                <c:pt idx="189">
                  <c:v>21.820876054948059</c:v>
                </c:pt>
                <c:pt idx="190">
                  <c:v>21.919563511772296</c:v>
                </c:pt>
                <c:pt idx="191">
                  <c:v>22.018250968596533</c:v>
                </c:pt>
                <c:pt idx="192">
                  <c:v>22.11693842542077</c:v>
                </c:pt>
                <c:pt idx="193">
                  <c:v>22.215625882245007</c:v>
                </c:pt>
                <c:pt idx="194">
                  <c:v>22.314313339069244</c:v>
                </c:pt>
                <c:pt idx="195">
                  <c:v>22.413000795893481</c:v>
                </c:pt>
                <c:pt idx="196">
                  <c:v>22.511688252717718</c:v>
                </c:pt>
                <c:pt idx="197">
                  <c:v>22.610375709541955</c:v>
                </c:pt>
                <c:pt idx="198">
                  <c:v>22.709063166366192</c:v>
                </c:pt>
                <c:pt idx="199">
                  <c:v>22.807750623190429</c:v>
                </c:pt>
                <c:pt idx="200">
                  <c:v>22.906438080014667</c:v>
                </c:pt>
                <c:pt idx="201">
                  <c:v>23.005125536838904</c:v>
                </c:pt>
                <c:pt idx="202">
                  <c:v>23.103812993663141</c:v>
                </c:pt>
                <c:pt idx="203">
                  <c:v>23.202500450487378</c:v>
                </c:pt>
                <c:pt idx="204">
                  <c:v>23.301187907311615</c:v>
                </c:pt>
                <c:pt idx="205">
                  <c:v>23.399875364135852</c:v>
                </c:pt>
                <c:pt idx="206">
                  <c:v>23.498562820960089</c:v>
                </c:pt>
                <c:pt idx="207">
                  <c:v>23.597250277784326</c:v>
                </c:pt>
                <c:pt idx="208">
                  <c:v>23.695937734608563</c:v>
                </c:pt>
                <c:pt idx="209">
                  <c:v>23.7946251914328</c:v>
                </c:pt>
                <c:pt idx="210">
                  <c:v>23.893312648257037</c:v>
                </c:pt>
                <c:pt idx="211">
                  <c:v>23.992000105081274</c:v>
                </c:pt>
                <c:pt idx="212">
                  <c:v>24.089930093445698</c:v>
                </c:pt>
                <c:pt idx="213">
                  <c:v>24.187121172022689</c:v>
                </c:pt>
                <c:pt idx="214">
                  <c:v>24.283591165647081</c:v>
                </c:pt>
                <c:pt idx="215">
                  <c:v>24.379357205224505</c:v>
                </c:pt>
                <c:pt idx="216">
                  <c:v>24.474435764893872</c:v>
                </c:pt>
                <c:pt idx="217">
                  <c:v>24.568842696671378</c:v>
                </c:pt>
                <c:pt idx="218">
                  <c:v>24.662593262781453</c:v>
                </c:pt>
                <c:pt idx="219">
                  <c:v>24.75570216586059</c:v>
                </c:pt>
                <c:pt idx="220">
                  <c:v>24.848183577202605</c:v>
                </c:pt>
                <c:pt idx="221">
                  <c:v>24.940051163198266</c:v>
                </c:pt>
                <c:pt idx="222">
                  <c:v>25.031318110108391</c:v>
                </c:pt>
                <c:pt idx="223">
                  <c:v>25.12199714729692</c:v>
                </c:pt>
                <c:pt idx="224">
                  <c:v>25.212100569039414</c:v>
                </c:pt>
                <c:pt idx="225">
                  <c:v>25.301640255012206</c:v>
                </c:pt>
                <c:pt idx="226">
                  <c:v>25.390627689558471</c:v>
                </c:pt>
                <c:pt idx="227">
                  <c:v>25.479073979819226</c:v>
                </c:pt>
                <c:pt idx="228">
                  <c:v>25.56698987280992</c:v>
                </c:pt>
                <c:pt idx="229">
                  <c:v>25.654385771516562</c:v>
                </c:pt>
                <c:pt idx="230">
                  <c:v>25.741271750079324</c:v>
                </c:pt>
                <c:pt idx="231">
                  <c:v>25.827657568126011</c:v>
                </c:pt>
                <c:pt idx="232">
                  <c:v>25.913552684312847</c:v>
                </c:pt>
                <c:pt idx="233">
                  <c:v>25.998966269125493</c:v>
                </c:pt>
                <c:pt idx="234">
                  <c:v>26.083907216989068</c:v>
                </c:pt>
                <c:pt idx="235">
                  <c:v>26.168384157732209</c:v>
                </c:pt>
                <c:pt idx="236">
                  <c:v>26.252405467446774</c:v>
                </c:pt>
                <c:pt idx="237">
                  <c:v>26.335979278781668</c:v>
                </c:pt>
                <c:pt idx="238">
                  <c:v>26.41911349070638</c:v>
                </c:pt>
                <c:pt idx="239">
                  <c:v>26.501815777777256</c:v>
                </c:pt>
                <c:pt idx="240">
                  <c:v>26.584093598937088</c:v>
                </c:pt>
                <c:pt idx="241">
                  <c:v>26.665954205876414</c:v>
                </c:pt>
                <c:pt idx="242">
                  <c:v>26.747404650982904</c:v>
                </c:pt>
                <c:pt idx="243">
                  <c:v>26.82845179490338</c:v>
                </c:pt>
                <c:pt idx="244">
                  <c:v>26.909102313741233</c:v>
                </c:pt>
                <c:pt idx="245">
                  <c:v>26.989362705910551</c:v>
                </c:pt>
                <c:pt idx="246">
                  <c:v>27.069239298666687</c:v>
                </c:pt>
                <c:pt idx="247">
                  <c:v>27.148738254331771</c:v>
                </c:pt>
                <c:pt idx="248">
                  <c:v>27.227865576232393</c:v>
                </c:pt>
                <c:pt idx="249">
                  <c:v>27.306627114365529</c:v>
                </c:pt>
                <c:pt idx="250">
                  <c:v>27.385028570807773</c:v>
                </c:pt>
                <c:pt idx="251">
                  <c:v>27.463075504881925</c:v>
                </c:pt>
                <c:pt idx="252">
                  <c:v>27.540773338094105</c:v>
                </c:pt>
                <c:pt idx="253">
                  <c:v>27.61812735885373</c:v>
                </c:pt>
                <c:pt idx="254">
                  <c:v>27.695142726987896</c:v>
                </c:pt>
                <c:pt idx="255">
                  <c:v>27.771824478060996</c:v>
                </c:pt>
                <c:pt idx="256">
                  <c:v>27.848177527509769</c:v>
                </c:pt>
                <c:pt idx="257">
                  <c:v>27.924206674603276</c:v>
                </c:pt>
                <c:pt idx="258">
                  <c:v>27.999964250360851</c:v>
                </c:pt>
                <c:pt idx="259">
                  <c:v>28.075721826118425</c:v>
                </c:pt>
                <c:pt idx="260">
                  <c:v>28.151479401875999</c:v>
                </c:pt>
                <c:pt idx="261">
                  <c:v>28.227236977633574</c:v>
                </c:pt>
                <c:pt idx="262">
                  <c:v>28.302994553391148</c:v>
                </c:pt>
                <c:pt idx="263">
                  <c:v>28.378752129148722</c:v>
                </c:pt>
                <c:pt idx="264">
                  <c:v>28.454509704906297</c:v>
                </c:pt>
                <c:pt idx="265">
                  <c:v>28.530267280663871</c:v>
                </c:pt>
                <c:pt idx="266">
                  <c:v>28.606024856421445</c:v>
                </c:pt>
                <c:pt idx="267">
                  <c:v>28.68178243217902</c:v>
                </c:pt>
                <c:pt idx="268">
                  <c:v>28.757540007936594</c:v>
                </c:pt>
                <c:pt idx="269">
                  <c:v>28.833297583694169</c:v>
                </c:pt>
                <c:pt idx="270">
                  <c:v>28.909055159451743</c:v>
                </c:pt>
                <c:pt idx="271">
                  <c:v>28.984812735209317</c:v>
                </c:pt>
                <c:pt idx="272">
                  <c:v>29.060987551558512</c:v>
                </c:pt>
                <c:pt idx="273">
                  <c:v>29.137587631538945</c:v>
                </c:pt>
                <c:pt idx="274">
                  <c:v>29.214621250878935</c:v>
                </c:pt>
                <c:pt idx="275">
                  <c:v>29.292096949236175</c:v>
                </c:pt>
                <c:pt idx="276">
                  <c:v>29.37002354208877</c:v>
                </c:pt>
                <c:pt idx="277">
                  <c:v>29.448410133323158</c:v>
                </c:pt>
                <c:pt idx="278">
                  <c:v>29.52726612856949</c:v>
                </c:pt>
                <c:pt idx="279">
                  <c:v>29.606601249339413</c:v>
                </c:pt>
                <c:pt idx="280">
                  <c:v>29.686425548025994</c:v>
                </c:pt>
                <c:pt idx="281">
                  <c:v>29.766749423830937</c:v>
                </c:pt>
                <c:pt idx="282">
                  <c:v>29.847583639690068</c:v>
                </c:pt>
                <c:pt idx="283">
                  <c:v>29.928939340274585</c:v>
                </c:pt>
                <c:pt idx="284">
                  <c:v>30.010828071152829</c:v>
                </c:pt>
                <c:pt idx="285">
                  <c:v>30.093261799205266</c:v>
                </c:pt>
                <c:pt idx="286">
                  <c:v>30.176252934394302</c:v>
                </c:pt>
                <c:pt idx="287">
                  <c:v>30.259814353000397</c:v>
                </c:pt>
                <c:pt idx="288">
                  <c:v>30.343959422446954</c:v>
                </c:pt>
                <c:pt idx="289">
                  <c:v>30.428702027848768</c:v>
                </c:pt>
                <c:pt idx="290">
                  <c:v>30.514056600432472</c:v>
                </c:pt>
                <c:pt idx="291">
                  <c:v>30.600038147992816</c:v>
                </c:pt>
                <c:pt idx="292">
                  <c:v>30.686662287565813</c:v>
                </c:pt>
                <c:pt idx="293">
                  <c:v>30.773945280519136</c:v>
                </c:pt>
                <c:pt idx="294">
                  <c:v>30.861904070281852</c:v>
                </c:pt>
                <c:pt idx="295">
                  <c:v>30.950556322960171</c:v>
                </c:pt>
                <c:pt idx="296">
                  <c:v>31.039920471113554</c:v>
                </c:pt>
                <c:pt idx="297">
                  <c:v>31.130015760996891</c:v>
                </c:pt>
                <c:pt idx="298">
                  <c:v>31.220862303610009</c:v>
                </c:pt>
                <c:pt idx="299">
                  <c:v>31.312481129936245</c:v>
                </c:pt>
                <c:pt idx="300">
                  <c:v>31.404894250797803</c:v>
                </c:pt>
                <c:pt idx="301">
                  <c:v>31.49812472180826</c:v>
                </c:pt>
                <c:pt idx="302">
                  <c:v>31.592196713962757</c:v>
                </c:pt>
                <c:pt idx="303">
                  <c:v>31.687135590475425</c:v>
                </c:pt>
                <c:pt idx="304">
                  <c:v>31.782967990553136</c:v>
                </c:pt>
                <c:pt idx="305">
                  <c:v>31.879721920886197</c:v>
                </c:pt>
                <c:pt idx="306">
                  <c:v>31.977426855742653</c:v>
                </c:pt>
                <c:pt idx="307">
                  <c:v>32.076113846675796</c:v>
                </c:pt>
                <c:pt idx="308">
                  <c:v>32.175815642997492</c:v>
                </c:pt>
                <c:pt idx="309">
                  <c:v>32.276566824336903</c:v>
                </c:pt>
                <c:pt idx="310">
                  <c:v>32.37840394679958</c:v>
                </c:pt>
                <c:pt idx="311">
                  <c:v>32.481365704471671</c:v>
                </c:pt>
                <c:pt idx="312">
                  <c:v>32.585493108284631</c:v>
                </c:pt>
                <c:pt idx="313">
                  <c:v>32.690829684576329</c:v>
                </c:pt>
                <c:pt idx="314">
                  <c:v>32.797421696065136</c:v>
                </c:pt>
                <c:pt idx="315">
                  <c:v>32.905318388407679</c:v>
                </c:pt>
                <c:pt idx="316">
                  <c:v>33.014572266054955</c:v>
                </c:pt>
                <c:pt idx="317">
                  <c:v>33.125239401776135</c:v>
                </c:pt>
                <c:pt idx="318">
                  <c:v>33.237379785010809</c:v>
                </c:pt>
                <c:pt idx="319">
                  <c:v>33.351057715172011</c:v>
                </c:pt>
                <c:pt idx="320">
                  <c:v>33.463548272275688</c:v>
                </c:pt>
                <c:pt idx="321">
                  <c:v>33.574890039829647</c:v>
                </c:pt>
                <c:pt idx="322">
                  <c:v>33.685119579689307</c:v>
                </c:pt>
                <c:pt idx="323">
                  <c:v>33.794271577091301</c:v>
                </c:pt>
                <c:pt idx="324">
                  <c:v>33.902378972584742</c:v>
                </c:pt>
                <c:pt idx="325">
                  <c:v>34.009473082278156</c:v>
                </c:pt>
                <c:pt idx="326">
                  <c:v>34.115583707642088</c:v>
                </c:pt>
                <c:pt idx="327">
                  <c:v>34.220739235954973</c:v>
                </c:pt>
                <c:pt idx="328">
                  <c:v>34.324966732348358</c:v>
                </c:pt>
                <c:pt idx="329">
                  <c:v>34.428292024294386</c:v>
                </c:pt>
                <c:pt idx="330">
                  <c:v>34.530739779280182</c:v>
                </c:pt>
                <c:pt idx="331">
                  <c:v>34.632333576328669</c:v>
                </c:pt>
                <c:pt idx="332">
                  <c:v>34.733095971951201</c:v>
                </c:pt>
                <c:pt idx="333">
                  <c:v>34.833048561052664</c:v>
                </c:pt>
                <c:pt idx="334">
                  <c:v>34.932212033253244</c:v>
                </c:pt>
                <c:pt idx="335">
                  <c:v>35.030606225041282</c:v>
                </c:pt>
                <c:pt idx="336">
                  <c:v>35.128250168128254</c:v>
                </c:pt>
                <c:pt idx="337">
                  <c:v>35.225162134338348</c:v>
                </c:pt>
                <c:pt idx="338">
                  <c:v>35.32135967733138</c:v>
                </c:pt>
                <c:pt idx="339">
                  <c:v>35.416859671427787</c:v>
                </c:pt>
                <c:pt idx="340">
                  <c:v>35.511678347777838</c:v>
                </c:pt>
                <c:pt idx="341">
                  <c:v>35.605831328093778</c:v>
                </c:pt>
                <c:pt idx="342">
                  <c:v>35.699333656142542</c:v>
                </c:pt>
                <c:pt idx="343">
                  <c:v>35.792199827178024</c:v>
                </c:pt>
                <c:pt idx="344">
                  <c:v>35.884443815475343</c:v>
                </c:pt>
                <c:pt idx="345">
                  <c:v>35.976079100114411</c:v>
                </c:pt>
                <c:pt idx="346">
                  <c:v>36.067118689147037</c:v>
                </c:pt>
                <c:pt idx="347">
                  <c:v>36.157575142269593</c:v>
                </c:pt>
                <c:pt idx="348">
                  <c:v>36.247460592112688</c:v>
                </c:pt>
                <c:pt idx="349">
                  <c:v>36.336786764249467</c:v>
                </c:pt>
                <c:pt idx="350">
                  <c:v>36.425564996015609</c:v>
                </c:pt>
                <c:pt idx="351">
                  <c:v>36.513806254226061</c:v>
                </c:pt>
                <c:pt idx="352">
                  <c:v>36.601521151866507</c:v>
                </c:pt>
                <c:pt idx="353">
                  <c:v>36.688719963831211</c:v>
                </c:pt>
                <c:pt idx="354">
                  <c:v>36.775412641772867</c:v>
                </c:pt>
                <c:pt idx="355">
                  <c:v>36.861608828124993</c:v>
                </c:pt>
                <c:pt idx="356">
                  <c:v>36.947317869352467</c:v>
                </c:pt>
                <c:pt idx="357">
                  <c:v>37.032548828481509</c:v>
                </c:pt>
                <c:pt idx="358">
                  <c:v>37.117310496956385</c:v>
                </c:pt>
                <c:pt idx="359">
                  <c:v>37.201611405866529</c:v>
                </c:pt>
                <c:pt idx="360">
                  <c:v>37.285459836584444</c:v>
                </c:pt>
                <c:pt idx="361">
                  <c:v>37.36886383085173</c:v>
                </c:pt>
                <c:pt idx="362">
                  <c:v>37.45183120034779</c:v>
                </c:pt>
                <c:pt idx="363">
                  <c:v>37.53436953577333</c:v>
                </c:pt>
                <c:pt idx="364">
                  <c:v>37.61648621547829</c:v>
                </c:pt>
                <c:pt idx="365">
                  <c:v>37.698188413661867</c:v>
                </c:pt>
                <c:pt idx="366">
                  <c:v>37.779483108170304</c:v>
                </c:pt>
                <c:pt idx="367">
                  <c:v>37.86037708791617</c:v>
                </c:pt>
                <c:pt idx="368">
                  <c:v>37.940876959941491</c:v>
                </c:pt>
                <c:pt idx="369">
                  <c:v>38.020989156145284</c:v>
                </c:pt>
                <c:pt idx="370">
                  <c:v>38.100719939694812</c:v>
                </c:pt>
                <c:pt idx="371">
                  <c:v>38.180075411138525</c:v>
                </c:pt>
                <c:pt idx="372">
                  <c:v>38.259920490380651</c:v>
                </c:pt>
                <c:pt idx="373">
                  <c:v>38.340265591559174</c:v>
                </c:pt>
                <c:pt idx="374">
                  <c:v>38.421121493280403</c:v>
                </c:pt>
                <c:pt idx="375">
                  <c:v>38.502499356667222</c:v>
                </c:pt>
                <c:pt idx="376">
                  <c:v>38.584410744571592</c:v>
                </c:pt>
                <c:pt idx="377">
                  <c:v>38.666867642044366</c:v>
                </c:pt>
                <c:pt idx="378">
                  <c:v>38.749882478164395</c:v>
                </c:pt>
                <c:pt idx="379">
                  <c:v>38.833468149338849</c:v>
                </c:pt>
                <c:pt idx="380">
                  <c:v>38.917638044197737</c:v>
                </c:pt>
                <c:pt idx="381">
                  <c:v>39.00240607021793</c:v>
                </c:pt>
                <c:pt idx="382">
                  <c:v>39.087786682225726</c:v>
                </c:pt>
                <c:pt idx="383">
                  <c:v>39.173794912942526</c:v>
                </c:pt>
                <c:pt idx="384">
                  <c:v>39.260446405755388</c:v>
                </c:pt>
                <c:pt idx="385">
                  <c:v>39.347757449913665</c:v>
                </c:pt>
                <c:pt idx="386">
                  <c:v>39.435745018374881</c:v>
                </c:pt>
                <c:pt idx="387">
                  <c:v>39.524426808547567</c:v>
                </c:pt>
                <c:pt idx="388">
                  <c:v>39.613821286206594</c:v>
                </c:pt>
                <c:pt idx="389">
                  <c:v>39.703947732888231</c:v>
                </c:pt>
                <c:pt idx="390">
                  <c:v>39.794826297107683</c:v>
                </c:pt>
                <c:pt idx="391">
                  <c:v>39.88647804978271</c:v>
                </c:pt>
                <c:pt idx="392">
                  <c:v>39.978925044293099</c:v>
                </c:pt>
                <c:pt idx="393">
                  <c:v>40.07219038165875</c:v>
                </c:pt>
                <c:pt idx="394">
                  <c:v>40.166298281379575</c:v>
                </c:pt>
                <c:pt idx="395">
                  <c:v>40.261274158549945</c:v>
                </c:pt>
                <c:pt idx="396">
                  <c:v>40.357144707940293</c:v>
                </c:pt>
                <c:pt idx="397">
                  <c:v>40.453937995830685</c:v>
                </c:pt>
                <c:pt idx="398">
                  <c:v>40.551683560487845</c:v>
                </c:pt>
                <c:pt idx="399">
                  <c:v>40.650412522300755</c:v>
                </c:pt>
                <c:pt idx="400">
                  <c:v>40.750157704734001</c:v>
                </c:pt>
                <c:pt idx="401">
                  <c:v>40.850953767425985</c:v>
                </c:pt>
                <c:pt idx="402">
                  <c:v>40.95283735295601</c:v>
                </c:pt>
                <c:pt idx="403">
                  <c:v>41.055847249035331</c:v>
                </c:pt>
                <c:pt idx="404">
                  <c:v>41.160024568150057</c:v>
                </c:pt>
                <c:pt idx="405">
                  <c:v>41.265412947006482</c:v>
                </c:pt>
                <c:pt idx="406">
                  <c:v>41.372058768512922</c:v>
                </c:pt>
                <c:pt idx="407">
                  <c:v>41.480011409489649</c:v>
                </c:pt>
                <c:pt idx="408">
                  <c:v>41.589323517846779</c:v>
                </c:pt>
                <c:pt idx="409">
                  <c:v>41.700051323629687</c:v>
                </c:pt>
                <c:pt idx="410">
                  <c:v>41.812254989129457</c:v>
                </c:pt>
                <c:pt idx="411">
                  <c:v>41.925999004225403</c:v>
                </c:pt>
                <c:pt idx="412">
                  <c:v>42.041352634311096</c:v>
                </c:pt>
                <c:pt idx="413">
                  <c:v>42.158390429610286</c:v>
                </c:pt>
                <c:pt idx="414">
                  <c:v>42.277192806486525</c:v>
                </c:pt>
                <c:pt idx="415">
                  <c:v>42.397846713584869</c:v>
                </c:pt>
                <c:pt idx="416">
                  <c:v>42.5204463984401</c:v>
                </c:pt>
                <c:pt idx="417">
                  <c:v>42.645094293708929</c:v>
                </c:pt>
                <c:pt idx="418">
                  <c:v>42.771902046655391</c:v>
                </c:pt>
                <c:pt idx="419">
                  <c:v>42.900991721239954</c:v>
                </c:pt>
                <c:pt idx="420">
                  <c:v>43.032497209543891</c:v>
                </c:pt>
                <c:pt idx="421">
                  <c:v>43.166565898869891</c:v>
                </c:pt>
                <c:pt idx="422">
                  <c:v>43.30336065349119</c:v>
                </c:pt>
                <c:pt idx="423">
                  <c:v>43.4430621867997</c:v>
                </c:pt>
                <c:pt idx="424">
                  <c:v>43.585871922141614</c:v>
                </c:pt>
                <c:pt idx="425">
                  <c:v>43.732015471275858</c:v>
                </c:pt>
                <c:pt idx="426">
                  <c:v>43.875688955167782</c:v>
                </c:pt>
                <c:pt idx="427">
                  <c:v>44.017017850911031</c:v>
                </c:pt>
                <c:pt idx="428">
                  <c:v>44.156117431720716</c:v>
                </c:pt>
                <c:pt idx="429">
                  <c:v>44.293093891015772</c:v>
                </c:pt>
                <c:pt idx="430">
                  <c:v>44.428045312190257</c:v>
                </c:pt>
                <c:pt idx="431">
                  <c:v>44.561062509195359</c:v>
                </c:pt>
                <c:pt idx="432">
                  <c:v>44.692229758359588</c:v>
                </c:pt>
                <c:pt idx="433">
                  <c:v>44.821625438164205</c:v>
                </c:pt>
                <c:pt idx="434">
                  <c:v>44.949322590737033</c:v>
                </c:pt>
                <c:pt idx="435">
                  <c:v>45.075389416460133</c:v>
                </c:pt>
                <c:pt idx="436">
                  <c:v>45.199889711177036</c:v>
                </c:pt>
                <c:pt idx="437">
                  <c:v>45.322883253935466</c:v>
                </c:pt>
                <c:pt idx="438">
                  <c:v>45.444426151936682</c:v>
                </c:pt>
                <c:pt idx="439">
                  <c:v>45.564571148324816</c:v>
                </c:pt>
                <c:pt idx="440">
                  <c:v>45.683367897593669</c:v>
                </c:pt>
                <c:pt idx="441">
                  <c:v>45.800863212679197</c:v>
                </c:pt>
                <c:pt idx="442">
                  <c:v>45.917101287215495</c:v>
                </c:pt>
                <c:pt idx="443">
                  <c:v>46.032123895938184</c:v>
                </c:pt>
                <c:pt idx="444">
                  <c:v>46.145970575804704</c:v>
                </c:pt>
                <c:pt idx="445">
                  <c:v>46.258678790051242</c:v>
                </c:pt>
                <c:pt idx="446">
                  <c:v>46.370284077110533</c:v>
                </c:pt>
                <c:pt idx="447">
                  <c:v>46.480820186063212</c:v>
                </c:pt>
                <c:pt idx="448">
                  <c:v>46.590319200081538</c:v>
                </c:pt>
                <c:pt idx="449">
                  <c:v>46.698811649141078</c:v>
                </c:pt>
                <c:pt idx="450">
                  <c:v>46.806326613118799</c:v>
                </c:pt>
                <c:pt idx="451">
                  <c:v>46.912891816260945</c:v>
                </c:pt>
                <c:pt idx="452">
                  <c:v>47.018533713887301</c:v>
                </c:pt>
                <c:pt idx="453">
                  <c:v>47.1232775720975</c:v>
                </c:pt>
                <c:pt idx="454">
                  <c:v>47.22714754115735</c:v>
                </c:pt>
                <c:pt idx="455">
                  <c:v>47.330166723166919</c:v>
                </c:pt>
                <c:pt idx="456">
                  <c:v>47.432357234545499</c:v>
                </c:pt>
                <c:pt idx="457">
                  <c:v>47.533740263810508</c:v>
                </c:pt>
                <c:pt idx="458">
                  <c:v>47.634336125076196</c:v>
                </c:pt>
                <c:pt idx="459">
                  <c:v>47.734164307653373</c:v>
                </c:pt>
                <c:pt idx="460">
                  <c:v>47.833243522091792</c:v>
                </c:pt>
                <c:pt idx="461">
                  <c:v>47.931591742972039</c:v>
                </c:pt>
                <c:pt idx="462">
                  <c:v>48.030204917857397</c:v>
                </c:pt>
                <c:pt idx="463">
                  <c:v>48.129084693896843</c:v>
                </c:pt>
                <c:pt idx="464">
                  <c:v>48.228232736109845</c:v>
                </c:pt>
                <c:pt idx="465">
                  <c:v>48.32765072766189</c:v>
                </c:pt>
                <c:pt idx="466">
                  <c:v>48.42734037014548</c:v>
                </c:pt>
                <c:pt idx="467">
                  <c:v>48.527303383866787</c:v>
                </c:pt>
                <c:pt idx="468">
                  <c:v>48.627541508138059</c:v>
                </c:pt>
                <c:pt idx="469">
                  <c:v>48.728056501575978</c:v>
                </c:pt>
                <c:pt idx="470">
                  <c:v>48.828850142406033</c:v>
                </c:pt>
                <c:pt idx="471">
                  <c:v>48.92992422877316</c:v>
                </c:pt>
                <c:pt idx="472">
                  <c:v>49.031280579058716</c:v>
                </c:pt>
                <c:pt idx="473">
                  <c:v>49.132921032204003</c:v>
                </c:pt>
                <c:pt idx="474">
                  <c:v>49.234847448040497</c:v>
                </c:pt>
                <c:pt idx="475">
                  <c:v>49.337061707626923</c:v>
                </c:pt>
                <c:pt idx="476">
                  <c:v>49.439565713593396</c:v>
                </c:pt>
                <c:pt idx="477">
                  <c:v>49.542361390492779</c:v>
                </c:pt>
                <c:pt idx="478">
                  <c:v>49.645450685159446</c:v>
                </c:pt>
                <c:pt idx="479">
                  <c:v>49.748835567075666</c:v>
                </c:pt>
                <c:pt idx="480">
                  <c:v>49.852518028745763</c:v>
                </c:pt>
                <c:pt idx="481">
                  <c:v>49.956500086078321</c:v>
                </c:pt>
                <c:pt idx="482">
                  <c:v>50.060783778776567</c:v>
                </c:pt>
                <c:pt idx="483">
                  <c:v>50.165371170737217</c:v>
                </c:pt>
                <c:pt idx="484">
                  <c:v>50.27026435045795</c:v>
                </c:pt>
                <c:pt idx="485">
                  <c:v>50.375465431453812</c:v>
                </c:pt>
                <c:pt idx="486">
                  <c:v>50.480976552682712</c:v>
                </c:pt>
                <c:pt idx="487">
                  <c:v>50.586799878980315</c:v>
                </c:pt>
                <c:pt idx="488">
                  <c:v>50.692937601504553</c:v>
                </c:pt>
                <c:pt idx="489">
                  <c:v>50.799391938190013</c:v>
                </c:pt>
                <c:pt idx="490">
                  <c:v>50.906165134212522</c:v>
                </c:pt>
                <c:pt idx="491">
                  <c:v>51.013259462464134</c:v>
                </c:pt>
                <c:pt idx="492">
                  <c:v>51.120677224038879</c:v>
                </c:pt>
                <c:pt idx="493">
                  <c:v>51.228420748729498</c:v>
                </c:pt>
                <c:pt idx="494">
                  <c:v>51.336492395535558</c:v>
                </c:pt>
                <c:pt idx="495">
                  <c:v>51.444894553183182</c:v>
                </c:pt>
                <c:pt idx="496">
                  <c:v>51.553629640656787</c:v>
                </c:pt>
                <c:pt idx="497">
                  <c:v>51.66270010774312</c:v>
                </c:pt>
                <c:pt idx="498">
                  <c:v>51.772108435587995</c:v>
                </c:pt>
                <c:pt idx="499">
                  <c:v>51.881857137266024</c:v>
                </c:pt>
                <c:pt idx="500">
                  <c:v>51.991948758363804</c:v>
                </c:pt>
                <c:pt idx="501">
                  <c:v>52.102385877576872</c:v>
                </c:pt>
                <c:pt idx="502">
                  <c:v>52.213171107320854</c:v>
                </c:pt>
                <c:pt idx="503">
                  <c:v>52.324307094357266</c:v>
                </c:pt>
                <c:pt idx="504">
                  <c:v>52.435796520434337</c:v>
                </c:pt>
                <c:pt idx="505">
                  <c:v>52.547642102943314</c:v>
                </c:pt>
                <c:pt idx="506">
                  <c:v>52.659846595590729</c:v>
                </c:pt>
                <c:pt idx="507">
                  <c:v>52.772412789087099</c:v>
                </c:pt>
                <c:pt idx="508">
                  <c:v>52.88534351185254</c:v>
                </c:pt>
                <c:pt idx="509">
                  <c:v>52.998641630739826</c:v>
                </c:pt>
                <c:pt idx="510">
                  <c:v>53.112310051775388</c:v>
                </c:pt>
                <c:pt idx="511">
                  <c:v>53.226351720918849</c:v>
                </c:pt>
                <c:pt idx="512">
                  <c:v>53.340769624841641</c:v>
                </c:pt>
                <c:pt idx="513">
                  <c:v>53.455566791725253</c:v>
                </c:pt>
                <c:pt idx="514">
                  <c:v>53.570746292079832</c:v>
                </c:pt>
                <c:pt idx="515">
                  <c:v>53.686311239583624</c:v>
                </c:pt>
                <c:pt idx="516">
                  <c:v>53.802264791944054</c:v>
                </c:pt>
                <c:pt idx="517">
                  <c:v>53.918610151781024</c:v>
                </c:pt>
                <c:pt idx="518">
                  <c:v>54.035350567533193</c:v>
                </c:pt>
                <c:pt idx="519">
                  <c:v>54.15248933438793</c:v>
                </c:pt>
                <c:pt idx="520">
                  <c:v>54.270029795235772</c:v>
                </c:pt>
                <c:pt idx="521">
                  <c:v>54.387975341650105</c:v>
                </c:pt>
                <c:pt idx="522">
                  <c:v>54.506329414892924</c:v>
                </c:pt>
                <c:pt idx="523">
                  <c:v>54.625095506947531</c:v>
                </c:pt>
                <c:pt idx="524">
                  <c:v>54.744277161579049</c:v>
                </c:pt>
                <c:pt idx="525">
                  <c:v>54.863877975423669</c:v>
                </c:pt>
                <c:pt idx="526">
                  <c:v>54.983901599107604</c:v>
                </c:pt>
                <c:pt idx="527">
                  <c:v>55.104351738396737</c:v>
                </c:pt>
                <c:pt idx="528">
                  <c:v>55.225232155377995</c:v>
                </c:pt>
                <c:pt idx="529">
                  <c:v>55.346546669673522</c:v>
                </c:pt>
                <c:pt idx="530">
                  <c:v>55.468299159688826</c:v>
                </c:pt>
                <c:pt idx="531">
                  <c:v>55.590493563895961</c:v>
                </c:pt>
                <c:pt idx="532">
                  <c:v>55.71313388215308</c:v>
                </c:pt>
                <c:pt idx="533">
                  <c:v>55.836224177061546</c:v>
                </c:pt>
                <c:pt idx="534">
                  <c:v>55.959768575361906</c:v>
                </c:pt>
                <c:pt idx="535">
                  <c:v>56.083771269370189</c:v>
                </c:pt>
                <c:pt idx="536">
                  <c:v>56.208236518455877</c:v>
                </c:pt>
                <c:pt idx="537">
                  <c:v>56.331196336015331</c:v>
                </c:pt>
                <c:pt idx="538">
                  <c:v>56.452706749159823</c:v>
                </c:pt>
                <c:pt idx="539">
                  <c:v>56.572820427574449</c:v>
                </c:pt>
                <c:pt idx="540">
                  <c:v>56.691586958235696</c:v>
                </c:pt>
                <c:pt idx="541">
                  <c:v>56.809053091900267</c:v>
                </c:pt>
                <c:pt idx="542">
                  <c:v>56.925262964830679</c:v>
                </c:pt>
                <c:pt idx="543">
                  <c:v>57.040258298731288</c:v>
                </c:pt>
                <c:pt idx="544">
                  <c:v>57.154078581455529</c:v>
                </c:pt>
                <c:pt idx="545">
                  <c:v>57.266761230696879</c:v>
                </c:pt>
                <c:pt idx="546">
                  <c:v>57.378341742581455</c:v>
                </c:pt>
                <c:pt idx="547">
                  <c:v>57.488853826829782</c:v>
                </c:pt>
                <c:pt idx="548">
                  <c:v>57.598329529941957</c:v>
                </c:pt>
                <c:pt idx="549">
                  <c:v>57.706799347677972</c:v>
                </c:pt>
                <c:pt idx="550">
                  <c:v>57.814292327948309</c:v>
                </c:pt>
                <c:pt idx="551">
                  <c:v>57.920836165095359</c:v>
                </c:pt>
                <c:pt idx="552">
                  <c:v>58.026457286429768</c:v>
                </c:pt>
                <c:pt idx="553">
                  <c:v>58.13118093178521</c:v>
                </c:pt>
                <c:pt idx="554">
                  <c:v>58.235031226767788</c:v>
                </c:pt>
                <c:pt idx="555">
                  <c:v>58.338031250300027</c:v>
                </c:pt>
                <c:pt idx="556">
                  <c:v>58.440203096993351</c:v>
                </c:pt>
                <c:pt idx="557">
                  <c:v>58.54156793482467</c:v>
                </c:pt>
                <c:pt idx="558">
                  <c:v>58.642146058542032</c:v>
                </c:pt>
                <c:pt idx="559">
                  <c:v>58.74195693917946</c:v>
                </c:pt>
                <c:pt idx="560">
                  <c:v>58.842041961421408</c:v>
                </c:pt>
                <c:pt idx="561">
                  <c:v>58.942402873119384</c:v>
                </c:pt>
                <c:pt idx="562">
                  <c:v>59.043041441563801</c:v>
                </c:pt>
                <c:pt idx="563">
                  <c:v>59.143959453791119</c:v>
                </c:pt>
                <c:pt idx="564">
                  <c:v>59.245158716897265</c:v>
                </c:pt>
                <c:pt idx="565">
                  <c:v>59.346641058357513</c:v>
                </c:pt>
                <c:pt idx="566">
                  <c:v>59.44840832635294</c:v>
                </c:pt>
                <c:pt idx="567">
                  <c:v>59.550462390103711</c:v>
                </c:pt>
                <c:pt idx="568">
                  <c:v>59.652805140209239</c:v>
                </c:pt>
                <c:pt idx="569">
                  <c:v>59.75543848899553</c:v>
                </c:pt>
                <c:pt idx="570">
                  <c:v>59.858364370869801</c:v>
                </c:pt>
                <c:pt idx="571">
                  <c:v>59.961584742682597</c:v>
                </c:pt>
                <c:pt idx="572">
                  <c:v>60.065101584097626</c:v>
                </c:pt>
                <c:pt idx="573">
                  <c:v>60.168916897969439</c:v>
                </c:pt>
                <c:pt idx="574">
                  <c:v>60.273032710729268</c:v>
                </c:pt>
                <c:pt idx="575">
                  <c:v>60.377451072779124</c:v>
                </c:pt>
                <c:pt idx="576">
                  <c:v>60.482174058894458</c:v>
                </c:pt>
                <c:pt idx="577">
                  <c:v>60.587203768635561</c:v>
                </c:pt>
                <c:pt idx="578">
                  <c:v>60.692542326768006</c:v>
                </c:pt>
                <c:pt idx="579">
                  <c:v>60.798191883692247</c:v>
                </c:pt>
                <c:pt idx="580">
                  <c:v>60.9029431934295</c:v>
                </c:pt>
                <c:pt idx="581">
                  <c:v>61.006820415341465</c:v>
                </c:pt>
                <c:pt idx="582">
                  <c:v>61.111839834286016</c:v>
                </c:pt>
                <c:pt idx="583">
                  <c:v>61.218042929597146</c:v>
                </c:pt>
                <c:pt idx="584">
                  <c:v>61.32547371381353</c:v>
                </c:pt>
                <c:pt idx="585">
                  <c:v>61.43417895423422</c:v>
                </c:pt>
                <c:pt idx="586">
                  <c:v>61.544208420009205</c:v>
                </c:pt>
                <c:pt idx="587">
                  <c:v>61.655615158455177</c:v>
                </c:pt>
                <c:pt idx="588">
                  <c:v>61.768455804934113</c:v>
                </c:pt>
                <c:pt idx="589">
                  <c:v>61.882790931414149</c:v>
                </c:pt>
                <c:pt idx="590">
                  <c:v>61.99868543978117</c:v>
                </c:pt>
                <c:pt idx="591">
                  <c:v>62.116209007127637</c:v>
                </c:pt>
                <c:pt idx="592">
                  <c:v>62.235436591665788</c:v>
                </c:pt>
                <c:pt idx="593">
                  <c:v>62.35644900966534</c:v>
                </c:pt>
                <c:pt idx="594">
                  <c:v>62.479333595991918</c:v>
                </c:pt>
                <c:pt idx="595">
                  <c:v>62.604184963541485</c:v>
                </c:pt>
                <c:pt idx="596">
                  <c:v>62.73110588028667</c:v>
                </c:pt>
                <c:pt idx="597">
                  <c:v>62.860208286985547</c:v>
                </c:pt>
                <c:pt idx="598">
                  <c:v>62.991614484139191</c:v>
                </c:pt>
                <c:pt idx="599">
                  <c:v>63.125458523913203</c:v>
                </c:pt>
                <c:pt idx="600">
                  <c:v>63.261887851999752</c:v>
                </c:pt>
                <c:pt idx="601">
                  <c:v>63.401065256544975</c:v>
                </c:pt>
                <c:pt idx="602">
                  <c:v>63.543171197364373</c:v>
                </c:pt>
                <c:pt idx="603">
                  <c:v>63.68840661023868</c:v>
                </c:pt>
                <c:pt idx="604">
                  <c:v>63.836996310331926</c:v>
                </c:pt>
                <c:pt idx="605">
                  <c:v>63.989193158955807</c:v>
                </c:pt>
                <c:pt idx="606">
                  <c:v>64.145283213894473</c:v>
                </c:pt>
                <c:pt idx="607">
                  <c:v>64.305592162740425</c:v>
                </c:pt>
                <c:pt idx="608">
                  <c:v>64.470493452755662</c:v>
                </c:pt>
                <c:pt idx="609">
                  <c:v>64.64041869809374</c:v>
                </c:pt>
                <c:pt idx="610">
                  <c:v>64.815871195855053</c:v>
                </c:pt>
                <c:pt idx="611">
                  <c:v>64.997443766768427</c:v>
                </c:pt>
                <c:pt idx="612">
                  <c:v>65.185842741313024</c:v>
                </c:pt>
                <c:pt idx="613">
                  <c:v>65.381920893400135</c:v>
                </c:pt>
                <c:pt idx="614">
                  <c:v>65.586723770621489</c:v>
                </c:pt>
                <c:pt idx="615">
                  <c:v>65.801556745242863</c:v>
                </c:pt>
                <c:pt idx="616">
                  <c:v>66.028085366976612</c:v>
                </c:pt>
                <c:pt idx="617">
                  <c:v>66.268491752139482</c:v>
                </c:pt>
                <c:pt idx="618">
                  <c:v>66.525730701139352</c:v>
                </c:pt>
                <c:pt idx="619">
                  <c:v>66.803976195536038</c:v>
                </c:pt>
                <c:pt idx="620">
                  <c:v>67.082221689932723</c:v>
                </c:pt>
                <c:pt idx="621">
                  <c:v>67.360467184329408</c:v>
                </c:pt>
                <c:pt idx="622">
                  <c:v>67.638712678726094</c:v>
                </c:pt>
                <c:pt idx="623">
                  <c:v>67.916958173122779</c:v>
                </c:pt>
                <c:pt idx="624">
                  <c:v>68.195203667519465</c:v>
                </c:pt>
                <c:pt idx="625">
                  <c:v>68.47344916191615</c:v>
                </c:pt>
                <c:pt idx="626">
                  <c:v>68.751694656312836</c:v>
                </c:pt>
                <c:pt idx="627">
                  <c:v>69.029940150709521</c:v>
                </c:pt>
                <c:pt idx="628">
                  <c:v>69.308185645106207</c:v>
                </c:pt>
                <c:pt idx="629">
                  <c:v>69.586431139502892</c:v>
                </c:pt>
                <c:pt idx="630">
                  <c:v>69.864676633899577</c:v>
                </c:pt>
                <c:pt idx="631">
                  <c:v>70.142922128296263</c:v>
                </c:pt>
                <c:pt idx="632">
                  <c:v>70.421167622692948</c:v>
                </c:pt>
                <c:pt idx="633">
                  <c:v>70.699413117089634</c:v>
                </c:pt>
                <c:pt idx="634">
                  <c:v>70.977658611486319</c:v>
                </c:pt>
                <c:pt idx="635">
                  <c:v>71.255904105883005</c:v>
                </c:pt>
                <c:pt idx="636">
                  <c:v>71.53414960027969</c:v>
                </c:pt>
                <c:pt idx="637">
                  <c:v>71.812395094676376</c:v>
                </c:pt>
                <c:pt idx="638">
                  <c:v>72.090640589073061</c:v>
                </c:pt>
                <c:pt idx="639">
                  <c:v>72.368886083469746</c:v>
                </c:pt>
                <c:pt idx="640">
                  <c:v>72.647131577866432</c:v>
                </c:pt>
                <c:pt idx="641">
                  <c:v>72.925377072263117</c:v>
                </c:pt>
                <c:pt idx="642">
                  <c:v>73.203622566659803</c:v>
                </c:pt>
                <c:pt idx="643">
                  <c:v>73.481868061056488</c:v>
                </c:pt>
                <c:pt idx="644">
                  <c:v>73.760113555453174</c:v>
                </c:pt>
                <c:pt idx="645">
                  <c:v>74.038359049849859</c:v>
                </c:pt>
                <c:pt idx="646">
                  <c:v>74.316604544246545</c:v>
                </c:pt>
                <c:pt idx="647">
                  <c:v>74.59485003864323</c:v>
                </c:pt>
                <c:pt idx="648">
                  <c:v>74.873095533039915</c:v>
                </c:pt>
                <c:pt idx="649">
                  <c:v>75.151341027436601</c:v>
                </c:pt>
                <c:pt idx="650">
                  <c:v>75.429586521833286</c:v>
                </c:pt>
                <c:pt idx="651">
                  <c:v>75.707832016229972</c:v>
                </c:pt>
                <c:pt idx="652">
                  <c:v>75.986077510626657</c:v>
                </c:pt>
                <c:pt idx="653">
                  <c:v>76.264323005023343</c:v>
                </c:pt>
                <c:pt idx="654">
                  <c:v>76.542568499420028</c:v>
                </c:pt>
                <c:pt idx="655">
                  <c:v>76.820813993816714</c:v>
                </c:pt>
                <c:pt idx="656">
                  <c:v>77.099059488213399</c:v>
                </c:pt>
                <c:pt idx="657">
                  <c:v>77.377304982610084</c:v>
                </c:pt>
                <c:pt idx="658">
                  <c:v>77.65555047700677</c:v>
                </c:pt>
                <c:pt idx="659">
                  <c:v>77.933795971403455</c:v>
                </c:pt>
                <c:pt idx="660">
                  <c:v>78.212041465800141</c:v>
                </c:pt>
                <c:pt idx="661">
                  <c:v>78.490286960196826</c:v>
                </c:pt>
                <c:pt idx="662">
                  <c:v>78.768532454593512</c:v>
                </c:pt>
                <c:pt idx="663">
                  <c:v>79.046777948990197</c:v>
                </c:pt>
                <c:pt idx="664">
                  <c:v>79.325023443386883</c:v>
                </c:pt>
                <c:pt idx="665">
                  <c:v>79.603268937783568</c:v>
                </c:pt>
                <c:pt idx="666">
                  <c:v>79.881514432180253</c:v>
                </c:pt>
                <c:pt idx="667">
                  <c:v>80.159759926576939</c:v>
                </c:pt>
                <c:pt idx="668">
                  <c:v>80.438005420973624</c:v>
                </c:pt>
                <c:pt idx="669">
                  <c:v>80.698379126334558</c:v>
                </c:pt>
                <c:pt idx="670">
                  <c:v>80.943934390272233</c:v>
                </c:pt>
                <c:pt idx="671">
                  <c:v>81.176943696513433</c:v>
                </c:pt>
                <c:pt idx="672">
                  <c:v>81.399152386862525</c:v>
                </c:pt>
                <c:pt idx="673">
                  <c:v>81.611935363730993</c:v>
                </c:pt>
                <c:pt idx="674">
                  <c:v>81.816398575383587</c:v>
                </c:pt>
                <c:pt idx="675">
                  <c:v>82.013447342428933</c:v>
                </c:pt>
                <c:pt idx="676">
                  <c:v>82.203833873208794</c:v>
                </c:pt>
                <c:pt idx="677">
                  <c:v>82.388191225464467</c:v>
                </c:pt>
                <c:pt idx="678">
                  <c:v>82.567058158593298</c:v>
                </c:pt>
                <c:pt idx="679">
                  <c:v>82.740897695228981</c:v>
                </c:pt>
                <c:pt idx="680">
                  <c:v>82.91011123488272</c:v>
                </c:pt>
                <c:pt idx="681">
                  <c:v>83.075049456636847</c:v>
                </c:pt>
                <c:pt idx="682">
                  <c:v>83.236020860852904</c:v>
                </c:pt>
                <c:pt idx="683">
                  <c:v>83.407587693855888</c:v>
                </c:pt>
                <c:pt idx="684">
                  <c:v>83.592134280379057</c:v>
                </c:pt>
                <c:pt idx="685">
                  <c:v>83.793101019238307</c:v>
                </c:pt>
                <c:pt idx="686">
                  <c:v>84.015782078173061</c:v>
                </c:pt>
                <c:pt idx="687">
                  <c:v>84.269114106588063</c:v>
                </c:pt>
                <c:pt idx="688">
                  <c:v>84.508736451292933</c:v>
                </c:pt>
                <c:pt idx="689">
                  <c:v>84.736658326604854</c:v>
                </c:pt>
                <c:pt idx="690">
                  <c:v>84.95444171623501</c:v>
                </c:pt>
                <c:pt idx="691">
                  <c:v>85.163329382855721</c:v>
                </c:pt>
                <c:pt idx="692">
                  <c:v>85.364329320336239</c:v>
                </c:pt>
                <c:pt idx="693">
                  <c:v>85.558272493277116</c:v>
                </c:pt>
                <c:pt idx="694">
                  <c:v>85.745853514349093</c:v>
                </c:pt>
                <c:pt idx="695">
                  <c:v>85.927660042966394</c:v>
                </c:pt>
                <c:pt idx="696">
                  <c:v>86.104194506152425</c:v>
                </c:pt>
                <c:pt idx="697">
                  <c:v>86.27589045819451</c:v>
                </c:pt>
                <c:pt idx="698">
                  <c:v>86.443125112492666</c:v>
                </c:pt>
                <c:pt idx="699">
                  <c:v>86.606229086255453</c:v>
                </c:pt>
                <c:pt idx="700">
                  <c:v>86.765494080057238</c:v>
                </c:pt>
                <c:pt idx="701">
                  <c:v>86.92117900315084</c:v>
                </c:pt>
                <c:pt idx="702">
                  <c:v>87.073514912478359</c:v>
                </c:pt>
                <c:pt idx="703">
                  <c:v>87.222709034622142</c:v>
                </c:pt>
                <c:pt idx="704">
                  <c:v>87.368948070578014</c:v>
                </c:pt>
                <c:pt idx="705">
                  <c:v>87.51240093370518</c:v>
                </c:pt>
                <c:pt idx="706">
                  <c:v>87.653221035320556</c:v>
                </c:pt>
                <c:pt idx="707">
                  <c:v>87.791548206051999</c:v>
                </c:pt>
                <c:pt idx="708">
                  <c:v>87.927510321473491</c:v>
                </c:pt>
                <c:pt idx="709">
                  <c:v>88.061224685813556</c:v>
                </c:pt>
                <c:pt idx="710">
                  <c:v>88.192799216334421</c:v>
                </c:pt>
                <c:pt idx="711">
                  <c:v>88.322333462389764</c:v>
                </c:pt>
                <c:pt idx="712">
                  <c:v>88.44991948651807</c:v>
                </c:pt>
                <c:pt idx="713">
                  <c:v>88.575642629734475</c:v>
                </c:pt>
                <c:pt idx="714">
                  <c:v>88.699582179095728</c:v>
                </c:pt>
                <c:pt idx="715">
                  <c:v>88.821811952370695</c:v>
                </c:pt>
                <c:pt idx="716">
                  <c:v>88.942400812059759</c:v>
                </c:pt>
                <c:pt idx="717">
                  <c:v>89.06141311892506</c:v>
                </c:pt>
                <c:pt idx="718">
                  <c:v>89.178909133510331</c:v>
                </c:pt>
                <c:pt idx="719">
                  <c:v>89.293736614042331</c:v>
                </c:pt>
                <c:pt idx="720">
                  <c:v>89.406063557500943</c:v>
                </c:pt>
                <c:pt idx="721">
                  <c:v>89.516040929745273</c:v>
                </c:pt>
                <c:pt idx="722">
                  <c:v>89.623804990950347</c:v>
                </c:pt>
                <c:pt idx="723">
                  <c:v>89.72947922798906</c:v>
                </c:pt>
                <c:pt idx="724">
                  <c:v>89.833175972034468</c:v>
                </c:pt>
                <c:pt idx="725">
                  <c:v>89.934997761876573</c:v>
                </c:pt>
                <c:pt idx="726">
                  <c:v>90.035038500170543</c:v>
                </c:pt>
                <c:pt idx="727">
                  <c:v>90.133384439808808</c:v>
                </c:pt>
                <c:pt idx="728">
                  <c:v>90.230115029963287</c:v>
                </c:pt>
                <c:pt idx="729">
                  <c:v>90.325303645456216</c:v>
                </c:pt>
                <c:pt idx="730">
                  <c:v>90.419018218543712</c:v>
                </c:pt>
                <c:pt idx="731">
                  <c:v>90.511321788613117</c:v>
                </c:pt>
                <c:pt idx="732">
                  <c:v>90.602272982466602</c:v>
                </c:pt>
                <c:pt idx="733">
                  <c:v>90.691926435614235</c:v>
                </c:pt>
                <c:pt idx="734">
                  <c:v>90.780333163198861</c:v>
                </c:pt>
                <c:pt idx="735">
                  <c:v>90.86754088772409</c:v>
                </c:pt>
                <c:pt idx="736">
                  <c:v>90.953594329580326</c:v>
                </c:pt>
                <c:pt idx="737">
                  <c:v>91.038535465404536</c:v>
                </c:pt>
                <c:pt idx="738">
                  <c:v>91.122403758523106</c:v>
                </c:pt>
                <c:pt idx="739">
                  <c:v>91.205236365079273</c:v>
                </c:pt>
                <c:pt idx="740">
                  <c:v>91.287068318909817</c:v>
                </c:pt>
                <c:pt idx="741">
                  <c:v>91.367932697789598</c:v>
                </c:pt>
                <c:pt idx="742">
                  <c:v>91.447860773289349</c:v>
                </c:pt>
                <c:pt idx="743">
                  <c:v>91.526882146179105</c:v>
                </c:pt>
                <c:pt idx="744">
                  <c:v>91.605024869046062</c:v>
                </c:pt>
                <c:pt idx="745">
                  <c:v>91.682315557572593</c:v>
                </c:pt>
                <c:pt idx="746">
                  <c:v>91.758779491730635</c:v>
                </c:pt>
                <c:pt idx="747">
                  <c:v>91.834537067488213</c:v>
                </c:pt>
                <c:pt idx="748">
                  <c:v>91.910294643245791</c:v>
                </c:pt>
                <c:pt idx="749">
                  <c:v>91.986052219003369</c:v>
                </c:pt>
                <c:pt idx="750">
                  <c:v>92.061809794760947</c:v>
                </c:pt>
                <c:pt idx="751">
                  <c:v>92.137567370518525</c:v>
                </c:pt>
                <c:pt idx="752">
                  <c:v>92.213324946276103</c:v>
                </c:pt>
                <c:pt idx="753">
                  <c:v>92.289082522033681</c:v>
                </c:pt>
                <c:pt idx="754">
                  <c:v>92.364840097791259</c:v>
                </c:pt>
                <c:pt idx="755">
                  <c:v>92.440597673548837</c:v>
                </c:pt>
                <c:pt idx="756">
                  <c:v>92.516355249306415</c:v>
                </c:pt>
                <c:pt idx="757">
                  <c:v>92.592112825063992</c:v>
                </c:pt>
                <c:pt idx="758">
                  <c:v>92.66787040082157</c:v>
                </c:pt>
                <c:pt idx="759">
                  <c:v>92.743627976579148</c:v>
                </c:pt>
                <c:pt idx="760">
                  <c:v>92.819385552336726</c:v>
                </c:pt>
                <c:pt idx="761">
                  <c:v>92.895143128094304</c:v>
                </c:pt>
                <c:pt idx="762">
                  <c:v>92.970900703851882</c:v>
                </c:pt>
                <c:pt idx="763">
                  <c:v>93.04665827960946</c:v>
                </c:pt>
                <c:pt idx="764">
                  <c:v>93.122415855367038</c:v>
                </c:pt>
                <c:pt idx="765">
                  <c:v>93.198173431124616</c:v>
                </c:pt>
                <c:pt idx="766">
                  <c:v>93.273931006882194</c:v>
                </c:pt>
                <c:pt idx="767">
                  <c:v>93.349688582639772</c:v>
                </c:pt>
                <c:pt idx="768">
                  <c:v>93.425446158397349</c:v>
                </c:pt>
                <c:pt idx="769">
                  <c:v>93.501203734154927</c:v>
                </c:pt>
                <c:pt idx="770">
                  <c:v>93.576961309912505</c:v>
                </c:pt>
                <c:pt idx="771">
                  <c:v>93.652718885670083</c:v>
                </c:pt>
                <c:pt idx="772">
                  <c:v>93.728476461427661</c:v>
                </c:pt>
                <c:pt idx="773">
                  <c:v>93.804234037185239</c:v>
                </c:pt>
                <c:pt idx="774">
                  <c:v>93.879991612942817</c:v>
                </c:pt>
                <c:pt idx="775">
                  <c:v>93.955749188700395</c:v>
                </c:pt>
                <c:pt idx="776">
                  <c:v>94.031506764457973</c:v>
                </c:pt>
                <c:pt idx="777">
                  <c:v>94.107264340215551</c:v>
                </c:pt>
                <c:pt idx="778">
                  <c:v>94.183021915973129</c:v>
                </c:pt>
                <c:pt idx="779">
                  <c:v>94.258779491730706</c:v>
                </c:pt>
                <c:pt idx="780">
                  <c:v>94.334537067488284</c:v>
                </c:pt>
                <c:pt idx="781">
                  <c:v>94.410294643245862</c:v>
                </c:pt>
                <c:pt idx="782">
                  <c:v>94.48605221900344</c:v>
                </c:pt>
                <c:pt idx="783">
                  <c:v>94.561809794761018</c:v>
                </c:pt>
                <c:pt idx="784">
                  <c:v>94.637567370518596</c:v>
                </c:pt>
                <c:pt idx="785">
                  <c:v>94.713324946276174</c:v>
                </c:pt>
                <c:pt idx="786">
                  <c:v>94.789082522033752</c:v>
                </c:pt>
                <c:pt idx="787">
                  <c:v>94.86484009779133</c:v>
                </c:pt>
                <c:pt idx="788">
                  <c:v>94.940597673548908</c:v>
                </c:pt>
                <c:pt idx="789">
                  <c:v>95.016355249306486</c:v>
                </c:pt>
                <c:pt idx="790">
                  <c:v>95.092112825064063</c:v>
                </c:pt>
                <c:pt idx="791">
                  <c:v>95.167870400821641</c:v>
                </c:pt>
                <c:pt idx="792">
                  <c:v>95.243627976579219</c:v>
                </c:pt>
                <c:pt idx="793">
                  <c:v>95.319385552336797</c:v>
                </c:pt>
                <c:pt idx="794">
                  <c:v>95.395143128094375</c:v>
                </c:pt>
                <c:pt idx="795">
                  <c:v>95.470900703851953</c:v>
                </c:pt>
                <c:pt idx="796">
                  <c:v>95.546658279609531</c:v>
                </c:pt>
                <c:pt idx="797">
                  <c:v>95.622415855367109</c:v>
                </c:pt>
                <c:pt idx="798">
                  <c:v>95.698173431124687</c:v>
                </c:pt>
                <c:pt idx="799">
                  <c:v>95.773931006882265</c:v>
                </c:pt>
                <c:pt idx="800">
                  <c:v>95.850305498638164</c:v>
                </c:pt>
                <c:pt idx="801">
                  <c:v>95.927311019967149</c:v>
                </c:pt>
                <c:pt idx="802">
                  <c:v>96.00496223955453</c:v>
                </c:pt>
                <c:pt idx="803">
                  <c:v>96.083274412331122</c:v>
                </c:pt>
                <c:pt idx="804">
                  <c:v>96.162263412891903</c:v>
                </c:pt>
                <c:pt idx="805">
                  <c:v>96.241945771406606</c:v>
                </c:pt>
                <c:pt idx="806">
                  <c:v>96.322338712253185</c:v>
                </c:pt>
                <c:pt idx="807">
                  <c:v>96.403460195631041</c:v>
                </c:pt>
                <c:pt idx="808">
                  <c:v>96.485328962439723</c:v>
                </c:pt>
                <c:pt idx="809">
                  <c:v>96.567964582742206</c:v>
                </c:pt>
                <c:pt idx="810">
                  <c:v>96.651387508168909</c:v>
                </c:pt>
                <c:pt idx="811">
                  <c:v>96.735619128661611</c:v>
                </c:pt>
                <c:pt idx="812">
                  <c:v>96.820681834004887</c:v>
                </c:pt>
                <c:pt idx="813">
                  <c:v>96.905744539348163</c:v>
                </c:pt>
                <c:pt idx="814">
                  <c:v>96.990807244691439</c:v>
                </c:pt>
                <c:pt idx="815">
                  <c:v>97.075869950034715</c:v>
                </c:pt>
                <c:pt idx="816">
                  <c:v>97.160932655377991</c:v>
                </c:pt>
                <c:pt idx="817">
                  <c:v>97.245995360721267</c:v>
                </c:pt>
                <c:pt idx="818">
                  <c:v>97.331058066064543</c:v>
                </c:pt>
                <c:pt idx="819">
                  <c:v>97.416120771407819</c:v>
                </c:pt>
                <c:pt idx="820">
                  <c:v>97.501183476751095</c:v>
                </c:pt>
                <c:pt idx="821">
                  <c:v>97.586246182094371</c:v>
                </c:pt>
                <c:pt idx="822">
                  <c:v>97.671308887437647</c:v>
                </c:pt>
                <c:pt idx="823">
                  <c:v>97.756371592780923</c:v>
                </c:pt>
                <c:pt idx="824">
                  <c:v>97.841434298124199</c:v>
                </c:pt>
                <c:pt idx="825">
                  <c:v>97.926497003467475</c:v>
                </c:pt>
                <c:pt idx="826">
                  <c:v>98.011559708810751</c:v>
                </c:pt>
                <c:pt idx="827">
                  <c:v>98.096622414154027</c:v>
                </c:pt>
                <c:pt idx="828">
                  <c:v>98.181685119497303</c:v>
                </c:pt>
                <c:pt idx="829">
                  <c:v>98.266747824840579</c:v>
                </c:pt>
                <c:pt idx="830">
                  <c:v>98.351810530183855</c:v>
                </c:pt>
                <c:pt idx="831">
                  <c:v>98.436873235527131</c:v>
                </c:pt>
                <c:pt idx="832">
                  <c:v>98.521935940870407</c:v>
                </c:pt>
                <c:pt idx="833">
                  <c:v>98.606998646213682</c:v>
                </c:pt>
                <c:pt idx="834">
                  <c:v>98.692061351556958</c:v>
                </c:pt>
                <c:pt idx="835">
                  <c:v>98.777124056900234</c:v>
                </c:pt>
                <c:pt idx="836">
                  <c:v>98.86218676224351</c:v>
                </c:pt>
                <c:pt idx="837">
                  <c:v>98.947249467586786</c:v>
                </c:pt>
                <c:pt idx="838">
                  <c:v>99.032312172930062</c:v>
                </c:pt>
                <c:pt idx="839">
                  <c:v>99.117374878273338</c:v>
                </c:pt>
                <c:pt idx="840">
                  <c:v>99.202437583616614</c:v>
                </c:pt>
                <c:pt idx="841">
                  <c:v>99.28750028895989</c:v>
                </c:pt>
                <c:pt idx="842">
                  <c:v>99.372562994303166</c:v>
                </c:pt>
                <c:pt idx="843">
                  <c:v>99.457625699646442</c:v>
                </c:pt>
                <c:pt idx="844">
                  <c:v>99.542688404989718</c:v>
                </c:pt>
                <c:pt idx="845">
                  <c:v>99.627751110332994</c:v>
                </c:pt>
                <c:pt idx="846">
                  <c:v>99.71281381567627</c:v>
                </c:pt>
                <c:pt idx="847">
                  <c:v>99.797876521019546</c:v>
                </c:pt>
                <c:pt idx="848">
                  <c:v>99.882939226362822</c:v>
                </c:pt>
                <c:pt idx="849">
                  <c:v>99.968001931706098</c:v>
                </c:pt>
                <c:pt idx="850">
                  <c:v>100.05306463704937</c:v>
                </c:pt>
                <c:pt idx="851">
                  <c:v>100.13812734239265</c:v>
                </c:pt>
                <c:pt idx="852">
                  <c:v>100.22319004773593</c:v>
                </c:pt>
                <c:pt idx="853">
                  <c:v>100.3082527530792</c:v>
                </c:pt>
                <c:pt idx="854">
                  <c:v>100.39331545842248</c:v>
                </c:pt>
                <c:pt idx="855">
                  <c:v>100.47837816376575</c:v>
                </c:pt>
                <c:pt idx="856">
                  <c:v>100.56344086910903</c:v>
                </c:pt>
                <c:pt idx="857">
                  <c:v>100.64850357445231</c:v>
                </c:pt>
                <c:pt idx="858">
                  <c:v>100.73356627979558</c:v>
                </c:pt>
                <c:pt idx="859">
                  <c:v>100.81862898513886</c:v>
                </c:pt>
                <c:pt idx="860">
                  <c:v>100.90369169048213</c:v>
                </c:pt>
                <c:pt idx="861">
                  <c:v>100.98875439582541</c:v>
                </c:pt>
                <c:pt idx="862">
                  <c:v>101.07381710116869</c:v>
                </c:pt>
                <c:pt idx="863">
                  <c:v>101.15887980651196</c:v>
                </c:pt>
                <c:pt idx="864">
                  <c:v>101.24394251185524</c:v>
                </c:pt>
                <c:pt idx="865">
                  <c:v>101.32900521719851</c:v>
                </c:pt>
                <c:pt idx="866">
                  <c:v>101.41406792254179</c:v>
                </c:pt>
                <c:pt idx="867">
                  <c:v>101.49913062788507</c:v>
                </c:pt>
                <c:pt idx="868">
                  <c:v>101.58419333322834</c:v>
                </c:pt>
                <c:pt idx="869">
                  <c:v>101.66925603857162</c:v>
                </c:pt>
                <c:pt idx="870">
                  <c:v>101.75431874391489</c:v>
                </c:pt>
                <c:pt idx="871">
                  <c:v>101.83938144925817</c:v>
                </c:pt>
                <c:pt idx="872">
                  <c:v>101.92444415460145</c:v>
                </c:pt>
                <c:pt idx="873">
                  <c:v>102.00950685994472</c:v>
                </c:pt>
                <c:pt idx="874">
                  <c:v>102.094569565288</c:v>
                </c:pt>
                <c:pt idx="875">
                  <c:v>102.17963227063127</c:v>
                </c:pt>
                <c:pt idx="876">
                  <c:v>102.26469497597455</c:v>
                </c:pt>
                <c:pt idx="877">
                  <c:v>102.34975768131783</c:v>
                </c:pt>
                <c:pt idx="878">
                  <c:v>102.4348203866611</c:v>
                </c:pt>
                <c:pt idx="879">
                  <c:v>102.51988309200438</c:v>
                </c:pt>
                <c:pt idx="880">
                  <c:v>102.60494579734765</c:v>
                </c:pt>
                <c:pt idx="881">
                  <c:v>102.69000850269093</c:v>
                </c:pt>
                <c:pt idx="882">
                  <c:v>102.77507120803421</c:v>
                </c:pt>
                <c:pt idx="883">
                  <c:v>102.86013391337748</c:v>
                </c:pt>
                <c:pt idx="884">
                  <c:v>102.94519661872076</c:v>
                </c:pt>
                <c:pt idx="885">
                  <c:v>103.03025932406403</c:v>
                </c:pt>
                <c:pt idx="886">
                  <c:v>103.11532202940731</c:v>
                </c:pt>
                <c:pt idx="887">
                  <c:v>103.20038473475059</c:v>
                </c:pt>
                <c:pt idx="888">
                  <c:v>103.28544744009386</c:v>
                </c:pt>
                <c:pt idx="889">
                  <c:v>103.37051014543714</c:v>
                </c:pt>
                <c:pt idx="890">
                  <c:v>103.45557285078041</c:v>
                </c:pt>
                <c:pt idx="891">
                  <c:v>103.54063555612369</c:v>
                </c:pt>
                <c:pt idx="892">
                  <c:v>103.62569826146697</c:v>
                </c:pt>
                <c:pt idx="893">
                  <c:v>103.71076096681024</c:v>
                </c:pt>
                <c:pt idx="894">
                  <c:v>103.79582367215352</c:v>
                </c:pt>
                <c:pt idx="895">
                  <c:v>103.88088637749679</c:v>
                </c:pt>
                <c:pt idx="896">
                  <c:v>103.96594908284007</c:v>
                </c:pt>
                <c:pt idx="897">
                  <c:v>104.05101178818335</c:v>
                </c:pt>
                <c:pt idx="898">
                  <c:v>104.13607449352662</c:v>
                </c:pt>
                <c:pt idx="899">
                  <c:v>104.2211371988699</c:v>
                </c:pt>
                <c:pt idx="900">
                  <c:v>104.30619990421317</c:v>
                </c:pt>
                <c:pt idx="901">
                  <c:v>104.39126260955645</c:v>
                </c:pt>
                <c:pt idx="902">
                  <c:v>104.47632531489973</c:v>
                </c:pt>
                <c:pt idx="903">
                  <c:v>104.561388020243</c:v>
                </c:pt>
                <c:pt idx="904">
                  <c:v>104.64645072558628</c:v>
                </c:pt>
                <c:pt idx="905">
                  <c:v>104.73151343092955</c:v>
                </c:pt>
                <c:pt idx="906">
                  <c:v>104.81657613627283</c:v>
                </c:pt>
                <c:pt idx="907">
                  <c:v>104.9016388416161</c:v>
                </c:pt>
                <c:pt idx="908">
                  <c:v>104.98670154695938</c:v>
                </c:pt>
                <c:pt idx="909">
                  <c:v>105.07176425230266</c:v>
                </c:pt>
                <c:pt idx="910">
                  <c:v>105.15682695764593</c:v>
                </c:pt>
                <c:pt idx="911">
                  <c:v>105.24188966298921</c:v>
                </c:pt>
                <c:pt idx="912">
                  <c:v>105.32695236833248</c:v>
                </c:pt>
                <c:pt idx="913">
                  <c:v>105.41201507367576</c:v>
                </c:pt>
                <c:pt idx="914">
                  <c:v>105.49707777901904</c:v>
                </c:pt>
                <c:pt idx="915">
                  <c:v>105.58214048436231</c:v>
                </c:pt>
                <c:pt idx="916">
                  <c:v>105.66720318970559</c:v>
                </c:pt>
                <c:pt idx="917">
                  <c:v>105.75226589504886</c:v>
                </c:pt>
                <c:pt idx="918">
                  <c:v>105.83732860039214</c:v>
                </c:pt>
                <c:pt idx="919">
                  <c:v>105.92239130573542</c:v>
                </c:pt>
                <c:pt idx="920">
                  <c:v>106.00745401107869</c:v>
                </c:pt>
                <c:pt idx="921">
                  <c:v>106.09251671642197</c:v>
                </c:pt>
                <c:pt idx="922">
                  <c:v>106.17757942176524</c:v>
                </c:pt>
                <c:pt idx="923">
                  <c:v>106.26264212710852</c:v>
                </c:pt>
                <c:pt idx="924">
                  <c:v>106.3477048324518</c:v>
                </c:pt>
                <c:pt idx="925">
                  <c:v>106.43276753779507</c:v>
                </c:pt>
                <c:pt idx="926">
                  <c:v>106.51783024313835</c:v>
                </c:pt>
                <c:pt idx="927">
                  <c:v>106.60289294848162</c:v>
                </c:pt>
                <c:pt idx="928">
                  <c:v>106.6879556538249</c:v>
                </c:pt>
                <c:pt idx="929">
                  <c:v>106.77301835916818</c:v>
                </c:pt>
                <c:pt idx="930">
                  <c:v>106.85808106451145</c:v>
                </c:pt>
                <c:pt idx="931">
                  <c:v>106.94314376985473</c:v>
                </c:pt>
                <c:pt idx="932">
                  <c:v>107.028206475198</c:v>
                </c:pt>
                <c:pt idx="933">
                  <c:v>107.11326918054128</c:v>
                </c:pt>
                <c:pt idx="934">
                  <c:v>107.19833188588456</c:v>
                </c:pt>
                <c:pt idx="935">
                  <c:v>107.28339459122783</c:v>
                </c:pt>
                <c:pt idx="936">
                  <c:v>107.36845729657111</c:v>
                </c:pt>
                <c:pt idx="937">
                  <c:v>107.45352000191438</c:v>
                </c:pt>
                <c:pt idx="938">
                  <c:v>107.53858270725766</c:v>
                </c:pt>
                <c:pt idx="939">
                  <c:v>107.62364541260094</c:v>
                </c:pt>
                <c:pt idx="940">
                  <c:v>107.70870811794421</c:v>
                </c:pt>
                <c:pt idx="941">
                  <c:v>107.79377082328749</c:v>
                </c:pt>
                <c:pt idx="942">
                  <c:v>107.87883352863076</c:v>
                </c:pt>
                <c:pt idx="943">
                  <c:v>107.96389623397404</c:v>
                </c:pt>
                <c:pt idx="944">
                  <c:v>108.04895893931732</c:v>
                </c:pt>
                <c:pt idx="945">
                  <c:v>108.13402164466059</c:v>
                </c:pt>
                <c:pt idx="946">
                  <c:v>108.21908435000387</c:v>
                </c:pt>
                <c:pt idx="947">
                  <c:v>108.30414705534714</c:v>
                </c:pt>
                <c:pt idx="948">
                  <c:v>108.38920976069042</c:v>
                </c:pt>
                <c:pt idx="949">
                  <c:v>108.4742724660337</c:v>
                </c:pt>
                <c:pt idx="950">
                  <c:v>108.55933517137697</c:v>
                </c:pt>
                <c:pt idx="951">
                  <c:v>108.64439787672025</c:v>
                </c:pt>
                <c:pt idx="952">
                  <c:v>108.72946058206352</c:v>
                </c:pt>
                <c:pt idx="953">
                  <c:v>108.8145232874068</c:v>
                </c:pt>
                <c:pt idx="954">
                  <c:v>108.89958599275008</c:v>
                </c:pt>
                <c:pt idx="955">
                  <c:v>108.98464869809335</c:v>
                </c:pt>
                <c:pt idx="956">
                  <c:v>109.07056594473674</c:v>
                </c:pt>
                <c:pt idx="957">
                  <c:v>109.15736232847486</c:v>
                </c:pt>
                <c:pt idx="958">
                  <c:v>109.24506366362561</c:v>
                </c:pt>
                <c:pt idx="959">
                  <c:v>109.33369706943139</c:v>
                </c:pt>
                <c:pt idx="960">
                  <c:v>109.42329106450539</c:v>
                </c:pt>
                <c:pt idx="961">
                  <c:v>109.5138756702583</c:v>
                </c:pt>
                <c:pt idx="962">
                  <c:v>109.60548252437202</c:v>
                </c:pt>
                <c:pt idx="963">
                  <c:v>109.69814500553971</c:v>
                </c:pt>
                <c:pt idx="964">
                  <c:v>109.79189837087094</c:v>
                </c:pt>
                <c:pt idx="965">
                  <c:v>109.88677990757003</c:v>
                </c:pt>
                <c:pt idx="966">
                  <c:v>109.98282910074342</c:v>
                </c:pt>
                <c:pt idx="967">
                  <c:v>110.08008781948341</c:v>
                </c:pt>
                <c:pt idx="968">
                  <c:v>110.17860052372248</c:v>
                </c:pt>
                <c:pt idx="969">
                  <c:v>110.27841449476442</c:v>
                </c:pt>
                <c:pt idx="970">
                  <c:v>110.37880099930331</c:v>
                </c:pt>
                <c:pt idx="971">
                  <c:v>110.47976889566203</c:v>
                </c:pt>
                <c:pt idx="972">
                  <c:v>110.58132727806134</c:v>
                </c:pt>
                <c:pt idx="973">
                  <c:v>110.68348548554303</c:v>
                </c:pt>
                <c:pt idx="974">
                  <c:v>110.78625311133247</c:v>
                </c:pt>
                <c:pt idx="975">
                  <c:v>110.889640012667</c:v>
                </c:pt>
                <c:pt idx="976">
                  <c:v>110.99365632111898</c:v>
                </c:pt>
                <c:pt idx="977">
                  <c:v>111.09831245344434</c:v>
                </c:pt>
                <c:pt idx="978">
                  <c:v>111.20361912298956</c:v>
                </c:pt>
                <c:pt idx="979">
                  <c:v>111.30958735169284</c:v>
                </c:pt>
                <c:pt idx="980">
                  <c:v>111.41622848271747</c:v>
                </c:pt>
                <c:pt idx="981">
                  <c:v>111.52355419375893</c:v>
                </c:pt>
                <c:pt idx="982">
                  <c:v>111.63157651106994</c:v>
                </c:pt>
                <c:pt idx="983">
                  <c:v>111.74030782425154</c:v>
                </c:pt>
                <c:pt idx="984">
                  <c:v>111.84976090186193</c:v>
                </c:pt>
                <c:pt idx="985">
                  <c:v>111.95994890789898</c:v>
                </c:pt>
                <c:pt idx="986">
                  <c:v>112.07088541921713</c:v>
                </c:pt>
                <c:pt idx="987">
                  <c:v>112.18258444394421</c:v>
                </c:pt>
                <c:pt idx="988">
                  <c:v>112.29506044096908</c:v>
                </c:pt>
                <c:pt idx="989">
                  <c:v>112.40832834057764</c:v>
                </c:pt>
                <c:pt idx="990">
                  <c:v>112.52240356632059</c:v>
                </c:pt>
                <c:pt idx="991">
                  <c:v>112.63730205820444</c:v>
                </c:pt>
                <c:pt idx="992">
                  <c:v>112.75304029730475</c:v>
                </c:pt>
                <c:pt idx="993">
                  <c:v>112.86963533190988</c:v>
                </c:pt>
                <c:pt idx="994">
                  <c:v>112.98710480531314</c:v>
                </c:pt>
                <c:pt idx="995">
                  <c:v>113.10546698538235</c:v>
                </c:pt>
                <c:pt idx="996">
                  <c:v>113.22474079604771</c:v>
                </c:pt>
                <c:pt idx="997">
                  <c:v>113.3449458508624</c:v>
                </c:pt>
                <c:pt idx="998">
                  <c:v>113.46610248880523</c:v>
                </c:pt>
                <c:pt idx="999">
                  <c:v>113.58823181251128</c:v>
                </c:pt>
                <c:pt idx="1000">
                  <c:v>113.71135572913484</c:v>
                </c:pt>
                <c:pt idx="1001">
                  <c:v>113.83549699406979</c:v>
                </c:pt>
                <c:pt idx="1002">
                  <c:v>113.96067925777561</c:v>
                </c:pt>
                <c:pt idx="1003">
                  <c:v>114.08692711598299</c:v>
                </c:pt>
                <c:pt idx="1004">
                  <c:v>114.21426616358212</c:v>
                </c:pt>
                <c:pt idx="1005">
                  <c:v>114.34272305252966</c:v>
                </c:pt>
                <c:pt idx="1006">
                  <c:v>114.47232555414665</c:v>
                </c:pt>
                <c:pt idx="1007">
                  <c:v>114.60310262622166</c:v>
                </c:pt>
                <c:pt idx="1008">
                  <c:v>114.73508448538028</c:v>
                </c:pt>
                <c:pt idx="1009">
                  <c:v>114.86830268523514</c:v>
                </c:pt>
                <c:pt idx="1010">
                  <c:v>115.00279020089113</c:v>
                </c:pt>
                <c:pt idx="1011">
                  <c:v>115.13858152044962</c:v>
                </c:pt>
                <c:pt idx="1012">
                  <c:v>115.27571274423343</c:v>
                </c:pt>
                <c:pt idx="1013">
                  <c:v>115.41422169254437</c:v>
                </c:pt>
                <c:pt idx="1014">
                  <c:v>115.55414802286793</c:v>
                </c:pt>
                <c:pt idx="1015">
                  <c:v>115.69553335755788</c:v>
                </c:pt>
                <c:pt idx="1016">
                  <c:v>115.83842142316954</c:v>
                </c:pt>
                <c:pt idx="1017">
                  <c:v>115.98285820276821</c:v>
                </c:pt>
                <c:pt idx="1018">
                  <c:v>116.12889210272097</c:v>
                </c:pt>
                <c:pt idx="1019">
                  <c:v>116.27657413569204</c:v>
                </c:pt>
                <c:pt idx="1020">
                  <c:v>116.42595812180907</c:v>
                </c:pt>
                <c:pt idx="1021">
                  <c:v>116.57710091025565</c:v>
                </c:pt>
                <c:pt idx="1022">
                  <c:v>116.73006262388468</c:v>
                </c:pt>
                <c:pt idx="1023">
                  <c:v>116.88490692984543</c:v>
                </c:pt>
                <c:pt idx="1024">
                  <c:v>117.04170133968846</c:v>
                </c:pt>
                <c:pt idx="1025">
                  <c:v>117.2005175429713</c:v>
                </c:pt>
                <c:pt idx="1026">
                  <c:v>117.36143177905323</c:v>
                </c:pt>
                <c:pt idx="1027">
                  <c:v>117.52452525256338</c:v>
                </c:pt>
                <c:pt idx="1028">
                  <c:v>117.68988459898198</c:v>
                </c:pt>
                <c:pt idx="1029">
                  <c:v>117.85760240792854</c:v>
                </c:pt>
                <c:pt idx="1030">
                  <c:v>118.02777781314863</c:v>
                </c:pt>
                <c:pt idx="1031">
                  <c:v>118.20051715989594</c:v>
                </c:pt>
                <c:pt idx="1032">
                  <c:v>118.37593476249442</c:v>
                </c:pt>
                <c:pt idx="1033">
                  <c:v>118.55415376743946</c:v>
                </c:pt>
                <c:pt idx="1034">
                  <c:v>118.73530714058698</c:v>
                </c:pt>
                <c:pt idx="1035">
                  <c:v>118.91953880096101</c:v>
                </c:pt>
                <c:pt idx="1036">
                  <c:v>119.10700492870974</c:v>
                </c:pt>
                <c:pt idx="1037">
                  <c:v>119.29787548106702</c:v>
                </c:pt>
                <c:pt idx="1038">
                  <c:v>119.49233595824107</c:v>
                </c:pt>
                <c:pt idx="1039">
                  <c:v>119.69058947151917</c:v>
                </c:pt>
                <c:pt idx="1040">
                  <c:v>119.89285917931953</c:v>
                </c:pt>
                <c:pt idx="1041">
                  <c:v>120.09939117451518</c:v>
                </c:pt>
                <c:pt idx="1042">
                  <c:v>120.31045792961804</c:v>
                </c:pt>
                <c:pt idx="1043">
                  <c:v>120.52636243750382</c:v>
                </c:pt>
                <c:pt idx="1044">
                  <c:v>120.74744322741172</c:v>
                </c:pt>
                <c:pt idx="1045">
                  <c:v>120.96570670032885</c:v>
                </c:pt>
                <c:pt idx="1046">
                  <c:v>121.18126290947515</c:v>
                </c:pt>
                <c:pt idx="1047">
                  <c:v>121.38486480953986</c:v>
                </c:pt>
                <c:pt idx="1048">
                  <c:v>121.57832121311199</c:v>
                </c:pt>
                <c:pt idx="1049">
                  <c:v>121.7630272206685</c:v>
                </c:pt>
                <c:pt idx="1050">
                  <c:v>121.94008559458894</c:v>
                </c:pt>
                <c:pt idx="1051">
                  <c:v>122.11038588479137</c:v>
                </c:pt>
                <c:pt idx="1052">
                  <c:v>122.27465799238402</c:v>
                </c:pt>
                <c:pt idx="1053">
                  <c:v>122.433509589666</c:v>
                </c:pt>
                <c:pt idx="1054">
                  <c:v>122.58745297062946</c:v>
                </c:pt>
                <c:pt idx="1055">
                  <c:v>122.73692476561651</c:v>
                </c:pt>
                <c:pt idx="1056">
                  <c:v>122.88230070889806</c:v>
                </c:pt>
                <c:pt idx="1057">
                  <c:v>123.02390689636687</c:v>
                </c:pt>
                <c:pt idx="1058">
                  <c:v>123.16202850182302</c:v>
                </c:pt>
                <c:pt idx="1059">
                  <c:v>123.29691661958134</c:v>
                </c:pt>
                <c:pt idx="1060">
                  <c:v>123.42879370323676</c:v>
                </c:pt>
                <c:pt idx="1061">
                  <c:v>123.55785793725497</c:v>
                </c:pt>
                <c:pt idx="1062">
                  <c:v>123.68428678662077</c:v>
                </c:pt>
                <c:pt idx="1063">
                  <c:v>123.80823990584723</c:v>
                </c:pt>
                <c:pt idx="1064">
                  <c:v>123.92986154320718</c:v>
                </c:pt>
                <c:pt idx="1065">
                  <c:v>124.04928254326224</c:v>
                </c:pt>
                <c:pt idx="1066">
                  <c:v>124.16662202677986</c:v>
                </c:pt>
                <c:pt idx="1067">
                  <c:v>124.28198880936208</c:v>
                </c:pt>
                <c:pt idx="1068">
                  <c:v>124.39548260679383</c:v>
                </c:pt>
                <c:pt idx="1069">
                  <c:v>124.50719506503152</c:v>
                </c:pt>
                <c:pt idx="1070">
                  <c:v>124.61721064503391</c:v>
                </c:pt>
                <c:pt idx="1071">
                  <c:v>124.72560738667717</c:v>
                </c:pt>
                <c:pt idx="1072">
                  <c:v>124.83245757135236</c:v>
                </c:pt>
                <c:pt idx="1073">
                  <c:v>124.93782829919708</c:v>
                </c:pt>
                <c:pt idx="1074">
                  <c:v>125.0417819940277</c:v>
                </c:pt>
                <c:pt idx="1075">
                  <c:v>125.14437684673928</c:v>
                </c:pt>
                <c:pt idx="1076">
                  <c:v>125.24566720609486</c:v>
                </c:pt>
                <c:pt idx="1077">
                  <c:v>125.34570392433696</c:v>
                </c:pt>
                <c:pt idx="1078">
                  <c:v>125.44453466384365</c:v>
                </c:pt>
                <c:pt idx="1079">
                  <c:v>125.54220417006417</c:v>
                </c:pt>
                <c:pt idx="1080">
                  <c:v>125.63875451515686</c:v>
                </c:pt>
                <c:pt idx="1081">
                  <c:v>125.73422531608338</c:v>
                </c:pt>
                <c:pt idx="1082">
                  <c:v>125.82865393035698</c:v>
                </c:pt>
                <c:pt idx="1083">
                  <c:v>125.92207563218064</c:v>
                </c:pt>
                <c:pt idx="1084">
                  <c:v>126.01452377132333</c:v>
                </c:pt>
                <c:pt idx="1085">
                  <c:v>126.10602991675765</c:v>
                </c:pt>
                <c:pt idx="1086">
                  <c:v>126.19662398680757</c:v>
                </c:pt>
                <c:pt idx="1087">
                  <c:v>126.28633436732279</c:v>
                </c:pt>
                <c:pt idx="1088">
                  <c:v>126.37518801919877</c:v>
                </c:pt>
                <c:pt idx="1089">
                  <c:v>126.46321057639318</c:v>
                </c:pt>
                <c:pt idx="1090">
                  <c:v>126.55042643544539</c:v>
                </c:pt>
                <c:pt idx="1091">
                  <c:v>126.63685883738214</c:v>
                </c:pt>
                <c:pt idx="1092">
                  <c:v>126.72252994278593</c:v>
                </c:pt>
                <c:pt idx="1093">
                  <c:v>126.80746090071092</c:v>
                </c:pt>
                <c:pt idx="1094">
                  <c:v>126.89167191205144</c:v>
                </c:pt>
                <c:pt idx="1095">
                  <c:v>126.97518228789903</c:v>
                </c:pt>
                <c:pt idx="1096">
                  <c:v>127.05801050336426</c:v>
                </c:pt>
                <c:pt idx="1097">
                  <c:v>127.14017424728624</c:v>
                </c:pt>
                <c:pt idx="1098">
                  <c:v>127.22169046820771</c:v>
                </c:pt>
                <c:pt idx="1099">
                  <c:v>127.30257541695269</c:v>
                </c:pt>
                <c:pt idx="1100">
                  <c:v>127.38284468610848</c:v>
                </c:pt>
                <c:pt idx="1101">
                  <c:v>127.4625132466828</c:v>
                </c:pt>
                <c:pt idx="1102">
                  <c:v>127.54159548217899</c:v>
                </c:pt>
                <c:pt idx="1103">
                  <c:v>127.62010522030815</c:v>
                </c:pt>
                <c:pt idx="1104">
                  <c:v>127.69805576253542</c:v>
                </c:pt>
                <c:pt idx="1105">
                  <c:v>127.77545991163835</c:v>
                </c:pt>
                <c:pt idx="1106">
                  <c:v>127.85232999743845</c:v>
                </c:pt>
                <c:pt idx="1107">
                  <c:v>127.92867790085171</c:v>
                </c:pt>
                <c:pt idx="1108">
                  <c:v>128.00451507639036</c:v>
                </c:pt>
                <c:pt idx="1109">
                  <c:v>128.08027265214793</c:v>
                </c:pt>
                <c:pt idx="1110">
                  <c:v>128.15603022790549</c:v>
                </c:pt>
                <c:pt idx="1111">
                  <c:v>128.23178780366305</c:v>
                </c:pt>
                <c:pt idx="1112">
                  <c:v>128.30754537942062</c:v>
                </c:pt>
                <c:pt idx="1113">
                  <c:v>128.38330295517818</c:v>
                </c:pt>
                <c:pt idx="1114">
                  <c:v>128.45906053093574</c:v>
                </c:pt>
                <c:pt idx="1115">
                  <c:v>128.53481810669331</c:v>
                </c:pt>
                <c:pt idx="1116">
                  <c:v>128.61057568245087</c:v>
                </c:pt>
                <c:pt idx="1117">
                  <c:v>128.68633325820844</c:v>
                </c:pt>
                <c:pt idx="1118">
                  <c:v>128.762090833966</c:v>
                </c:pt>
                <c:pt idx="1119">
                  <c:v>128.83784840972356</c:v>
                </c:pt>
                <c:pt idx="1120">
                  <c:v>128.91360598548113</c:v>
                </c:pt>
                <c:pt idx="1121">
                  <c:v>128.98936356123869</c:v>
                </c:pt>
                <c:pt idx="1122">
                  <c:v>129.06512113699625</c:v>
                </c:pt>
                <c:pt idx="1123">
                  <c:v>129.14087871275382</c:v>
                </c:pt>
                <c:pt idx="1124">
                  <c:v>129.21663628851138</c:v>
                </c:pt>
                <c:pt idx="1125">
                  <c:v>129.29239386426894</c:v>
                </c:pt>
                <c:pt idx="1126">
                  <c:v>129.36815144002651</c:v>
                </c:pt>
                <c:pt idx="1127">
                  <c:v>129.44390901578407</c:v>
                </c:pt>
                <c:pt idx="1128">
                  <c:v>129.51966659154164</c:v>
                </c:pt>
                <c:pt idx="1129">
                  <c:v>129.5954241672992</c:v>
                </c:pt>
                <c:pt idx="1130">
                  <c:v>129.67118174305676</c:v>
                </c:pt>
                <c:pt idx="1131">
                  <c:v>129.74693931881433</c:v>
                </c:pt>
                <c:pt idx="1132">
                  <c:v>129.82269689457189</c:v>
                </c:pt>
                <c:pt idx="1133">
                  <c:v>129.89852304587831</c:v>
                </c:pt>
                <c:pt idx="1134">
                  <c:v>129.97441812867237</c:v>
                </c:pt>
                <c:pt idx="1135">
                  <c:v>130.05038250154766</c:v>
                </c:pt>
                <c:pt idx="1136">
                  <c:v>130.12641652577977</c:v>
                </c:pt>
                <c:pt idx="1137">
                  <c:v>130.20252056535378</c:v>
                </c:pt>
                <c:pt idx="1138">
                  <c:v>130.27869498699206</c:v>
                </c:pt>
                <c:pt idx="1139">
                  <c:v>130.35494016018262</c:v>
                </c:pt>
                <c:pt idx="1140">
                  <c:v>130.43125645720767</c:v>
                </c:pt>
                <c:pt idx="1141">
                  <c:v>130.50764425317257</c:v>
                </c:pt>
                <c:pt idx="1142">
                  <c:v>130.58410392603534</c:v>
                </c:pt>
                <c:pt idx="1143">
                  <c:v>130.6606358566363</c:v>
                </c:pt>
                <c:pt idx="1144">
                  <c:v>130.73724042872831</c:v>
                </c:pt>
                <c:pt idx="1145">
                  <c:v>130.81391802900737</c:v>
                </c:pt>
                <c:pt idx="1146">
                  <c:v>130.89066904714352</c:v>
                </c:pt>
                <c:pt idx="1147">
                  <c:v>130.96749387581235</c:v>
                </c:pt>
                <c:pt idx="1148">
                  <c:v>131.0443929107268</c:v>
                </c:pt>
                <c:pt idx="1149">
                  <c:v>131.12136655066939</c:v>
                </c:pt>
                <c:pt idx="1150">
                  <c:v>131.19841519752501</c:v>
                </c:pt>
                <c:pt idx="1151">
                  <c:v>131.275539256314</c:v>
                </c:pt>
                <c:pt idx="1152">
                  <c:v>131.35273913522582</c:v>
                </c:pt>
                <c:pt idx="1153">
                  <c:v>131.43001524565307</c:v>
                </c:pt>
                <c:pt idx="1154">
                  <c:v>131.50736800222609</c:v>
                </c:pt>
                <c:pt idx="1155">
                  <c:v>131.58479782284795</c:v>
                </c:pt>
                <c:pt idx="1156">
                  <c:v>131.66230512872997</c:v>
                </c:pt>
                <c:pt idx="1157">
                  <c:v>131.73989034442775</c:v>
                </c:pt>
                <c:pt idx="1158">
                  <c:v>131.81755389787762</c:v>
                </c:pt>
                <c:pt idx="1159">
                  <c:v>131.89529622043372</c:v>
                </c:pt>
                <c:pt idx="1160">
                  <c:v>131.97311774690553</c:v>
                </c:pt>
                <c:pt idx="1161">
                  <c:v>132.0510189155959</c:v>
                </c:pt>
                <c:pt idx="1162">
                  <c:v>132.12900016833973</c:v>
                </c:pt>
                <c:pt idx="1163">
                  <c:v>132.20706195054308</c:v>
                </c:pt>
                <c:pt idx="1164">
                  <c:v>132.28520471122286</c:v>
                </c:pt>
                <c:pt idx="1165">
                  <c:v>132.36342890304718</c:v>
                </c:pt>
                <c:pt idx="1166">
                  <c:v>132.4417349823762</c:v>
                </c:pt>
                <c:pt idx="1167">
                  <c:v>132.52012340930355</c:v>
                </c:pt>
                <c:pt idx="1168">
                  <c:v>132.59859464769838</c:v>
                </c:pt>
                <c:pt idx="1169">
                  <c:v>132.67714916524801</c:v>
                </c:pt>
                <c:pt idx="1170">
                  <c:v>132.75578743350124</c:v>
                </c:pt>
                <c:pt idx="1171">
                  <c:v>132.83450992791222</c:v>
                </c:pt>
                <c:pt idx="1172">
                  <c:v>132.91331712788502</c:v>
                </c:pt>
                <c:pt idx="1173">
                  <c:v>132.9922095168188</c:v>
                </c:pt>
                <c:pt idx="1174">
                  <c:v>133.0711875821537</c:v>
                </c:pt>
                <c:pt idx="1175">
                  <c:v>133.15025181541733</c:v>
                </c:pt>
                <c:pt idx="1176">
                  <c:v>133.22940271227208</c:v>
                </c:pt>
                <c:pt idx="1177">
                  <c:v>133.30864077256297</c:v>
                </c:pt>
                <c:pt idx="1178">
                  <c:v>133.38796650036636</c:v>
                </c:pt>
                <c:pt idx="1179">
                  <c:v>133.46738040403929</c:v>
                </c:pt>
                <c:pt idx="1180">
                  <c:v>133.54688299626955</c:v>
                </c:pt>
                <c:pt idx="1181">
                  <c:v>133.62647479412658</c:v>
                </c:pt>
                <c:pt idx="1182">
                  <c:v>133.70615631911315</c:v>
                </c:pt>
                <c:pt idx="1183">
                  <c:v>133.78592809721769</c:v>
                </c:pt>
                <c:pt idx="1184">
                  <c:v>133.86579065896757</c:v>
                </c:pt>
                <c:pt idx="1185">
                  <c:v>133.94574453948303</c:v>
                </c:pt>
                <c:pt idx="1186">
                  <c:v>134.02579027853213</c:v>
                </c:pt>
                <c:pt idx="1187">
                  <c:v>134.10592842058639</c:v>
                </c:pt>
                <c:pt idx="1188">
                  <c:v>134.18615951487735</c:v>
                </c:pt>
                <c:pt idx="1189">
                  <c:v>134.26648411545392</c:v>
                </c:pt>
                <c:pt idx="1190">
                  <c:v>134.34690278124086</c:v>
                </c:pt>
                <c:pt idx="1191">
                  <c:v>134.42741607609778</c:v>
                </c:pt>
                <c:pt idx="1192">
                  <c:v>134.50802456887948</c:v>
                </c:pt>
                <c:pt idx="1193">
                  <c:v>134.58872883349687</c:v>
                </c:pt>
                <c:pt idx="1194">
                  <c:v>134.66952944897918</c:v>
                </c:pt>
                <c:pt idx="1195">
                  <c:v>134.75042699953681</c:v>
                </c:pt>
                <c:pt idx="1196">
                  <c:v>134.83142207462549</c:v>
                </c:pt>
                <c:pt idx="1197">
                  <c:v>134.91251526901127</c:v>
                </c:pt>
                <c:pt idx="1198">
                  <c:v>134.99370718283652</c:v>
                </c:pt>
                <c:pt idx="1199">
                  <c:v>135.07499842168721</c:v>
                </c:pt>
                <c:pt idx="1200">
                  <c:v>135.156389596661</c:v>
                </c:pt>
                <c:pt idx="1201">
                  <c:v>135.23788132443659</c:v>
                </c:pt>
                <c:pt idx="1202">
                  <c:v>135.31947422734416</c:v>
                </c:pt>
                <c:pt idx="1203">
                  <c:v>135.40116893343691</c:v>
                </c:pt>
                <c:pt idx="1204">
                  <c:v>135.4829660765638</c:v>
                </c:pt>
                <c:pt idx="1205">
                  <c:v>135.56486629644348</c:v>
                </c:pt>
                <c:pt idx="1206">
                  <c:v>135.6468702387395</c:v>
                </c:pt>
                <c:pt idx="1207">
                  <c:v>135.72897855513654</c:v>
                </c:pt>
                <c:pt idx="1208">
                  <c:v>135.81119190341815</c:v>
                </c:pt>
                <c:pt idx="1209">
                  <c:v>135.89351094754568</c:v>
                </c:pt>
                <c:pt idx="1210">
                  <c:v>135.97593635773842</c:v>
                </c:pt>
                <c:pt idx="1211">
                  <c:v>136.05846881055524</c:v>
                </c:pt>
                <c:pt idx="1212">
                  <c:v>136.14110898897758</c:v>
                </c:pt>
                <c:pt idx="1213">
                  <c:v>136.22385758249368</c:v>
                </c:pt>
                <c:pt idx="1214">
                  <c:v>136.30671528718443</c:v>
                </c:pt>
                <c:pt idx="1215">
                  <c:v>136.38968280581057</c:v>
                </c:pt>
                <c:pt idx="1216">
                  <c:v>136.4727608479013</c:v>
                </c:pt>
                <c:pt idx="1217">
                  <c:v>136.55595012984466</c:v>
                </c:pt>
                <c:pt idx="1218">
                  <c:v>136.63925137497915</c:v>
                </c:pt>
                <c:pt idx="1219">
                  <c:v>136.72266531368712</c:v>
                </c:pt>
                <c:pt idx="1220">
                  <c:v>136.80619268348974</c:v>
                </c:pt>
                <c:pt idx="1221">
                  <c:v>136.88983422914356</c:v>
                </c:pt>
                <c:pt idx="1222">
                  <c:v>136.97359070273885</c:v>
                </c:pt>
                <c:pt idx="1223">
                  <c:v>137.05746286379951</c:v>
                </c:pt>
                <c:pt idx="1224">
                  <c:v>137.1414514793849</c:v>
                </c:pt>
                <c:pt idx="1225">
                  <c:v>137.22555732419335</c:v>
                </c:pt>
                <c:pt idx="1226">
                  <c:v>137.3097811806675</c:v>
                </c:pt>
                <c:pt idx="1227">
                  <c:v>137.39412383910164</c:v>
                </c:pt>
                <c:pt idx="1228">
                  <c:v>137.47858609775071</c:v>
                </c:pt>
                <c:pt idx="1229">
                  <c:v>137.56316876294156</c:v>
                </c:pt>
                <c:pt idx="1230">
                  <c:v>137.64787264918596</c:v>
                </c:pt>
                <c:pt idx="1231">
                  <c:v>137.73269857929574</c:v>
                </c:pt>
                <c:pt idx="1232">
                  <c:v>137.81764738450008</c:v>
                </c:pt>
                <c:pt idx="1233">
                  <c:v>137.90271990456478</c:v>
                </c:pt>
                <c:pt idx="1234">
                  <c:v>137.98791698791379</c:v>
                </c:pt>
                <c:pt idx="1235">
                  <c:v>138.07323949175307</c:v>
                </c:pt>
                <c:pt idx="1236">
                  <c:v>138.15868828219647</c:v>
                </c:pt>
                <c:pt idx="1237">
                  <c:v>138.24426423439422</c:v>
                </c:pt>
                <c:pt idx="1238">
                  <c:v>138.32996823266362</c:v>
                </c:pt>
                <c:pt idx="1239">
                  <c:v>138.41580117062213</c:v>
                </c:pt>
                <c:pt idx="1240">
                  <c:v>138.50176395132323</c:v>
                </c:pt>
                <c:pt idx="1241">
                  <c:v>138.58785748739439</c:v>
                </c:pt>
                <c:pt idx="1242">
                  <c:v>138.67408270117807</c:v>
                </c:pt>
                <c:pt idx="1243">
                  <c:v>138.76044052487509</c:v>
                </c:pt>
                <c:pt idx="1244">
                  <c:v>138.84693190069092</c:v>
                </c:pt>
                <c:pt idx="1245">
                  <c:v>138.93355778098456</c:v>
                </c:pt>
                <c:pt idx="1246">
                  <c:v>139.02031912842054</c:v>
                </c:pt>
                <c:pt idx="1247">
                  <c:v>139.10721691612358</c:v>
                </c:pt>
                <c:pt idx="1248">
                  <c:v>139.19425212783636</c:v>
                </c:pt>
                <c:pt idx="1249">
                  <c:v>139.28142575808047</c:v>
                </c:pt>
                <c:pt idx="1250">
                  <c:v>139.3687388123202</c:v>
                </c:pt>
                <c:pt idx="1251">
                  <c:v>139.45619230712984</c:v>
                </c:pt>
                <c:pt idx="1252">
                  <c:v>139.54378727036413</c:v>
                </c:pt>
                <c:pt idx="1253">
                  <c:v>139.63152474133204</c:v>
                </c:pt>
                <c:pt idx="1254">
                  <c:v>139.71940577097411</c:v>
                </c:pt>
                <c:pt idx="1255">
                  <c:v>139.80743142204315</c:v>
                </c:pt>
                <c:pt idx="1256">
                  <c:v>139.89560276928884</c:v>
                </c:pt>
                <c:pt idx="1257">
                  <c:v>139.98392089964574</c:v>
                </c:pt>
                <c:pt idx="1258">
                  <c:v>140.07238691242523</c:v>
                </c:pt>
                <c:pt idx="1259">
                  <c:v>140.16100191951139</c:v>
                </c:pt>
                <c:pt idx="1260">
                  <c:v>140.24976704556082</c:v>
                </c:pt>
                <c:pt idx="1261">
                  <c:v>140.33868342820648</c:v>
                </c:pt>
                <c:pt idx="1262">
                  <c:v>140.42775221826582</c:v>
                </c:pt>
                <c:pt idx="1263">
                  <c:v>140.51697457995323</c:v>
                </c:pt>
                <c:pt idx="1264">
                  <c:v>140.60635169109673</c:v>
                </c:pt>
                <c:pt idx="1265">
                  <c:v>140.69588474335941</c:v>
                </c:pt>
                <c:pt idx="1266">
                  <c:v>140.78557494246527</c:v>
                </c:pt>
                <c:pt idx="1267">
                  <c:v>140.87542350843003</c:v>
                </c:pt>
                <c:pt idx="1268">
                  <c:v>140.96543167579662</c:v>
                </c:pt>
                <c:pt idx="1269">
                  <c:v>141.05560069387582</c:v>
                </c:pt>
                <c:pt idx="1270">
                  <c:v>141.14593182699193</c:v>
                </c:pt>
                <c:pt idx="1271">
                  <c:v>141.23642635473379</c:v>
                </c:pt>
                <c:pt idx="1272">
                  <c:v>141.32708557221113</c:v>
                </c:pt>
                <c:pt idx="1273">
                  <c:v>141.41791079031648</c:v>
                </c:pt>
                <c:pt idx="1274">
                  <c:v>141.5089033359929</c:v>
                </c:pt>
                <c:pt idx="1275">
                  <c:v>141.60006455250729</c:v>
                </c:pt>
                <c:pt idx="1276">
                  <c:v>141.69139579973</c:v>
                </c:pt>
                <c:pt idx="1277">
                  <c:v>141.78289845442038</c:v>
                </c:pt>
                <c:pt idx="1278">
                  <c:v>141.87457391051873</c:v>
                </c:pt>
                <c:pt idx="1279">
                  <c:v>141.96642357944492</c:v>
                </c:pt>
                <c:pt idx="1280">
                  <c:v>142.05844889040333</c:v>
                </c:pt>
                <c:pt idx="1281">
                  <c:v>142.15065129069498</c:v>
                </c:pt>
                <c:pt idx="1282">
                  <c:v>142.24303224603659</c:v>
                </c:pt>
                <c:pt idx="1283">
                  <c:v>142.33559324088691</c:v>
                </c:pt>
                <c:pt idx="1284">
                  <c:v>142.42833577878039</c:v>
                </c:pt>
                <c:pt idx="1285">
                  <c:v>142.52126138266874</c:v>
                </c:pt>
                <c:pt idx="1286">
                  <c:v>142.61437159527009</c:v>
                </c:pt>
              </c:numCache>
            </c:numRef>
          </c:cat>
          <c:val>
            <c:numRef>
              <c:f>'Lap Simulation'!$R$5:$R$1291</c:f>
              <c:numCache>
                <c:formatCode>General</c:formatCode>
                <c:ptCount val="1287"/>
                <c:pt idx="0">
                  <c:v>0.89409424162101436</c:v>
                </c:pt>
                <c:pt idx="1">
                  <c:v>0.89240786191068588</c:v>
                </c:pt>
                <c:pt idx="2">
                  <c:v>0.8907246629349993</c:v>
                </c:pt>
                <c:pt idx="3">
                  <c:v>0.88904463869466932</c:v>
                </c:pt>
                <c:pt idx="4">
                  <c:v>0.88736778320172605</c:v>
                </c:pt>
                <c:pt idx="5">
                  <c:v>0.88569409047949421</c:v>
                </c:pt>
                <c:pt idx="6">
                  <c:v>0.88402355456257065</c:v>
                </c:pt>
                <c:pt idx="7">
                  <c:v>0.88235616949680407</c:v>
                </c:pt>
                <c:pt idx="8">
                  <c:v>0.88069192933927354</c:v>
                </c:pt>
                <c:pt idx="9">
                  <c:v>0.87903082815826694</c:v>
                </c:pt>
                <c:pt idx="10">
                  <c:v>0.87737286003326065</c:v>
                </c:pt>
                <c:pt idx="11">
                  <c:v>0.87571801905489755</c:v>
                </c:pt>
                <c:pt idx="12">
                  <c:v>0.87406629932496638</c:v>
                </c:pt>
                <c:pt idx="13">
                  <c:v>0.872417694956381</c:v>
                </c:pt>
                <c:pt idx="14">
                  <c:v>0.87077220007315848</c:v>
                </c:pt>
                <c:pt idx="15">
                  <c:v>0.86912980881039958</c:v>
                </c:pt>
                <c:pt idx="16">
                  <c:v>0.86749051531426635</c:v>
                </c:pt>
                <c:pt idx="17">
                  <c:v>0.8658543137419622</c:v>
                </c:pt>
                <c:pt idx="18">
                  <c:v>0.86422119826171095</c:v>
                </c:pt>
                <c:pt idx="19">
                  <c:v>0.86259116305273564</c:v>
                </c:pt>
                <c:pt idx="20">
                  <c:v>0.86096420230523829</c:v>
                </c:pt>
                <c:pt idx="21">
                  <c:v>0.85934031022037893</c:v>
                </c:pt>
                <c:pt idx="22">
                  <c:v>0.85771948101025497</c:v>
                </c:pt>
                <c:pt idx="23">
                  <c:v>0.8561017088978804</c:v>
                </c:pt>
                <c:pt idx="24">
                  <c:v>0.85448698811716539</c:v>
                </c:pt>
                <c:pt idx="25">
                  <c:v>0.85287531291289631</c:v>
                </c:pt>
                <c:pt idx="26">
                  <c:v>0.85126667754071361</c:v>
                </c:pt>
                <c:pt idx="27">
                  <c:v>0.8496610762670932</c:v>
                </c:pt>
                <c:pt idx="28">
                  <c:v>0.84805850336932465</c:v>
                </c:pt>
                <c:pt idx="29">
                  <c:v>0.84645895313549191</c:v>
                </c:pt>
                <c:pt idx="30">
                  <c:v>0.84486241986445154</c:v>
                </c:pt>
                <c:pt idx="31">
                  <c:v>0.8432688978658136</c:v>
                </c:pt>
                <c:pt idx="32">
                  <c:v>0.84167838145992135</c:v>
                </c:pt>
                <c:pt idx="33">
                  <c:v>0.84009086497783036</c:v>
                </c:pt>
                <c:pt idx="34">
                  <c:v>0.8385063427612881</c:v>
                </c:pt>
                <c:pt idx="35">
                  <c:v>0.83692480916271517</c:v>
                </c:pt>
                <c:pt idx="36">
                  <c:v>0.83534625854518318</c:v>
                </c:pt>
                <c:pt idx="37">
                  <c:v>0.83377068528239673</c:v>
                </c:pt>
                <c:pt idx="38">
                  <c:v>0.83219808375867177</c:v>
                </c:pt>
                <c:pt idx="39">
                  <c:v>0.83062844836891647</c:v>
                </c:pt>
                <c:pt idx="40">
                  <c:v>0.82906177351861055</c:v>
                </c:pt>
                <c:pt idx="41">
                  <c:v>0.82749805362378603</c:v>
                </c:pt>
                <c:pt idx="42">
                  <c:v>0.82593728311100734</c:v>
                </c:pt>
                <c:pt idx="43">
                  <c:v>0.82437945641735011</c:v>
                </c:pt>
                <c:pt idx="44">
                  <c:v>0.82282456799038373</c:v>
                </c:pt>
                <c:pt idx="45">
                  <c:v>0.82127261228814918</c:v>
                </c:pt>
                <c:pt idx="46">
                  <c:v>0.81972358377914079</c:v>
                </c:pt>
                <c:pt idx="47">
                  <c:v>0.81817747694228593</c:v>
                </c:pt>
                <c:pt idx="48">
                  <c:v>0.81663428626692525</c:v>
                </c:pt>
                <c:pt idx="49">
                  <c:v>0.81509400625279349</c:v>
                </c:pt>
                <c:pt idx="50">
                  <c:v>0.81355663140999956</c:v>
                </c:pt>
                <c:pt idx="51">
                  <c:v>0.81202215625900687</c:v>
                </c:pt>
                <c:pt idx="52">
                  <c:v>0.81049057533061442</c:v>
                </c:pt>
                <c:pt idx="53">
                  <c:v>0.80896188316593609</c:v>
                </c:pt>
                <c:pt idx="54">
                  <c:v>0.80743607431638265</c:v>
                </c:pt>
                <c:pt idx="55">
                  <c:v>0.80591314334364106</c:v>
                </c:pt>
                <c:pt idx="56">
                  <c:v>0.80439308481965632</c:v>
                </c:pt>
                <c:pt idx="57">
                  <c:v>0.8028758933266108</c:v>
                </c:pt>
                <c:pt idx="58">
                  <c:v>0.80136156345690601</c:v>
                </c:pt>
                <c:pt idx="59">
                  <c:v>0.79985008981314232</c:v>
                </c:pt>
                <c:pt idx="60">
                  <c:v>0.79834146700810149</c:v>
                </c:pt>
                <c:pt idx="61">
                  <c:v>0.79683568966472496</c:v>
                </c:pt>
                <c:pt idx="62">
                  <c:v>0.79533275241609669</c:v>
                </c:pt>
                <c:pt idx="63">
                  <c:v>0.79383264990542346</c:v>
                </c:pt>
                <c:pt idx="64">
                  <c:v>0.79233537678601518</c:v>
                </c:pt>
                <c:pt idx="65">
                  <c:v>0.79084092772126691</c:v>
                </c:pt>
                <c:pt idx="66">
                  <c:v>0.78934929738463877</c:v>
                </c:pt>
                <c:pt idx="67">
                  <c:v>0.78786048045963752</c:v>
                </c:pt>
                <c:pt idx="68">
                  <c:v>0.78637447163979768</c:v>
                </c:pt>
                <c:pt idx="69">
                  <c:v>0.78489126562866252</c:v>
                </c:pt>
                <c:pt idx="70">
                  <c:v>0.78341085713976488</c:v>
                </c:pt>
                <c:pt idx="71">
                  <c:v>0.78193324089660887</c:v>
                </c:pt>
                <c:pt idx="72">
                  <c:v>0.7804584116326504</c:v>
                </c:pt>
                <c:pt idx="73">
                  <c:v>0.77898636409127897</c:v>
                </c:pt>
                <c:pt idx="74">
                  <c:v>0.77751709302579908</c:v>
                </c:pt>
                <c:pt idx="75">
                  <c:v>0.77605059319941028</c:v>
                </c:pt>
                <c:pt idx="76">
                  <c:v>0.77458685938519067</c:v>
                </c:pt>
                <c:pt idx="77">
                  <c:v>0.77312588636607582</c:v>
                </c:pt>
                <c:pt idx="78">
                  <c:v>0.77166766893484195</c:v>
                </c:pt>
                <c:pt idx="79">
                  <c:v>0.77021220189408712</c:v>
                </c:pt>
                <c:pt idx="80">
                  <c:v>0.76875948005621153</c:v>
                </c:pt>
                <c:pt idx="81">
                  <c:v>0.76730949824340067</c:v>
                </c:pt>
                <c:pt idx="82">
                  <c:v>0.76586225128760543</c:v>
                </c:pt>
                <c:pt idx="83">
                  <c:v>0.76441773403052493</c:v>
                </c:pt>
                <c:pt idx="84">
                  <c:v>0.76297594132358704</c:v>
                </c:pt>
                <c:pt idx="85">
                  <c:v>0.76153686802793064</c:v>
                </c:pt>
                <c:pt idx="86">
                  <c:v>0.76010050901438753</c:v>
                </c:pt>
                <c:pt idx="87">
                  <c:v>0.75866685916346321</c:v>
                </c:pt>
                <c:pt idx="88">
                  <c:v>0.7572359133653197</c:v>
                </c:pt>
                <c:pt idx="89">
                  <c:v>0.7558076665197565</c:v>
                </c:pt>
                <c:pt idx="90">
                  <c:v>0.75438211353619333</c:v>
                </c:pt>
                <c:pt idx="91">
                  <c:v>0.75295924933365044</c:v>
                </c:pt>
                <c:pt idx="92">
                  <c:v>0.75153906884073263</c:v>
                </c:pt>
                <c:pt idx="93">
                  <c:v>0.75012156699560906</c:v>
                </c:pt>
                <c:pt idx="94">
                  <c:v>0.74870673874599669</c:v>
                </c:pt>
                <c:pt idx="95">
                  <c:v>0.74729457904914154</c:v>
                </c:pt>
                <c:pt idx="96">
                  <c:v>0.74588508287180111</c:v>
                </c:pt>
                <c:pt idx="97">
                  <c:v>0.7444782451902261</c:v>
                </c:pt>
                <c:pt idx="98">
                  <c:v>0.74307406099014262</c:v>
                </c:pt>
                <c:pt idx="99">
                  <c:v>0.74167252526673477</c:v>
                </c:pt>
                <c:pt idx="100">
                  <c:v>0.74027363302462579</c:v>
                </c:pt>
                <c:pt idx="101">
                  <c:v>0.73887737927786146</c:v>
                </c:pt>
                <c:pt idx="102">
                  <c:v>0.73748375904989094</c:v>
                </c:pt>
                <c:pt idx="103">
                  <c:v>0.73609276737355078</c:v>
                </c:pt>
                <c:pt idx="104">
                  <c:v>0.73470439929104558</c:v>
                </c:pt>
                <c:pt idx="105">
                  <c:v>0.73331864985393125</c:v>
                </c:pt>
                <c:pt idx="106">
                  <c:v>0.7319355141230971</c:v>
                </c:pt>
                <c:pt idx="107">
                  <c:v>0.730554987168748</c:v>
                </c:pt>
                <c:pt idx="108">
                  <c:v>0.72977442663433878</c:v>
                </c:pt>
                <c:pt idx="109">
                  <c:v>0.72977442663433878</c:v>
                </c:pt>
                <c:pt idx="110">
                  <c:v>0.72977442663433878</c:v>
                </c:pt>
                <c:pt idx="111">
                  <c:v>0.72977442663433878</c:v>
                </c:pt>
                <c:pt idx="112">
                  <c:v>0.72977442663433878</c:v>
                </c:pt>
                <c:pt idx="113">
                  <c:v>0.72977442663433878</c:v>
                </c:pt>
                <c:pt idx="114">
                  <c:v>0.72977442663433878</c:v>
                </c:pt>
                <c:pt idx="115">
                  <c:v>0.72977442663433878</c:v>
                </c:pt>
                <c:pt idx="116">
                  <c:v>0.72977442663433878</c:v>
                </c:pt>
                <c:pt idx="117">
                  <c:v>0.72977442663433878</c:v>
                </c:pt>
                <c:pt idx="118">
                  <c:v>0.72977442663433878</c:v>
                </c:pt>
                <c:pt idx="119">
                  <c:v>0.72977442663433878</c:v>
                </c:pt>
                <c:pt idx="120">
                  <c:v>0.72977442663433878</c:v>
                </c:pt>
                <c:pt idx="121">
                  <c:v>0.72977442663433878</c:v>
                </c:pt>
                <c:pt idx="122">
                  <c:v>0.72977442663433878</c:v>
                </c:pt>
                <c:pt idx="123">
                  <c:v>0.72977442663433878</c:v>
                </c:pt>
                <c:pt idx="124">
                  <c:v>0.72977442663433878</c:v>
                </c:pt>
                <c:pt idx="125">
                  <c:v>0.72977442663433878</c:v>
                </c:pt>
                <c:pt idx="126">
                  <c:v>0.72977442663433878</c:v>
                </c:pt>
                <c:pt idx="127">
                  <c:v>0.72977442663433878</c:v>
                </c:pt>
                <c:pt idx="128">
                  <c:v>-0.95176989397788148</c:v>
                </c:pt>
                <c:pt idx="129">
                  <c:v>-0.9541111416394914</c:v>
                </c:pt>
                <c:pt idx="130">
                  <c:v>-0.95645814850891797</c:v>
                </c:pt>
                <c:pt idx="131">
                  <c:v>-0.9588109287531692</c:v>
                </c:pt>
                <c:pt idx="132">
                  <c:v>-0.96116949657410267</c:v>
                </c:pt>
                <c:pt idx="133">
                  <c:v>-0.96353386620851067</c:v>
                </c:pt>
                <c:pt idx="134">
                  <c:v>-0.96590405192820628</c:v>
                </c:pt>
                <c:pt idx="135">
                  <c:v>-0.96828006804011024</c:v>
                </c:pt>
                <c:pt idx="136">
                  <c:v>-0.97066192888633607</c:v>
                </c:pt>
                <c:pt idx="137">
                  <c:v>-0.97304964884427758</c:v>
                </c:pt>
                <c:pt idx="138">
                  <c:v>-0.97544324232669555</c:v>
                </c:pt>
                <c:pt idx="139">
                  <c:v>-0.97784272378180404</c:v>
                </c:pt>
                <c:pt idx="140">
                  <c:v>-0.98024810769335857</c:v>
                </c:pt>
                <c:pt idx="141">
                  <c:v>-0.98265940858074297</c:v>
                </c:pt>
                <c:pt idx="142">
                  <c:v>-0.98507664099905701</c:v>
                </c:pt>
                <c:pt idx="143">
                  <c:v>-0.98749981953920452</c:v>
                </c:pt>
                <c:pt idx="144">
                  <c:v>-0.98992895882798115</c:v>
                </c:pt>
                <c:pt idx="145">
                  <c:v>-0.99236407352816314</c:v>
                </c:pt>
                <c:pt idx="146">
                  <c:v>-0.99480517833859461</c:v>
                </c:pt>
                <c:pt idx="147">
                  <c:v>-0.99725228799427879</c:v>
                </c:pt>
                <c:pt idx="148">
                  <c:v>-0.99970541726646411</c:v>
                </c:pt>
                <c:pt idx="149">
                  <c:v>-1.0021645809627349</c:v>
                </c:pt>
                <c:pt idx="150">
                  <c:v>-1.0046297939271007</c:v>
                </c:pt>
                <c:pt idx="151">
                  <c:v>-1.0071010710400854</c:v>
                </c:pt>
                <c:pt idx="152">
                  <c:v>-1.0095784272188177</c:v>
                </c:pt>
                <c:pt idx="153">
                  <c:v>-1.0120618774171204</c:v>
                </c:pt>
                <c:pt idx="154">
                  <c:v>-1.0145514366256012</c:v>
                </c:pt>
                <c:pt idx="155">
                  <c:v>-1.017047119871743</c:v>
                </c:pt>
                <c:pt idx="156">
                  <c:v>-1.0195489422199944</c:v>
                </c:pt>
                <c:pt idx="157">
                  <c:v>-1.0220569187718616</c:v>
                </c:pt>
                <c:pt idx="158">
                  <c:v>-1.0245710646659976</c:v>
                </c:pt>
                <c:pt idx="159">
                  <c:v>-1.0270913950782958</c:v>
                </c:pt>
                <c:pt idx="160">
                  <c:v>-1.0296179252219806</c:v>
                </c:pt>
                <c:pt idx="161">
                  <c:v>-1.0321506703476988</c:v>
                </c:pt>
                <c:pt idx="162">
                  <c:v>-1.0346896457436119</c:v>
                </c:pt>
                <c:pt idx="163">
                  <c:v>-1.0372348667354889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0.79726240702655027</c:v>
                </c:pt>
                <c:pt idx="212">
                  <c:v>0.79575866493267489</c:v>
                </c:pt>
                <c:pt idx="213">
                  <c:v>0.79425775909479857</c:v>
                </c:pt>
                <c:pt idx="214">
                  <c:v>0.79275968416336851</c:v>
                </c:pt>
                <c:pt idx="215">
                  <c:v>0.7912644347989215</c:v>
                </c:pt>
                <c:pt idx="216">
                  <c:v>0.7897720056720654</c:v>
                </c:pt>
                <c:pt idx="217">
                  <c:v>0.78828239146346035</c:v>
                </c:pt>
                <c:pt idx="218">
                  <c:v>0.78679558686379858</c:v>
                </c:pt>
                <c:pt idx="219">
                  <c:v>0.78531158657378719</c:v>
                </c:pt>
                <c:pt idx="220">
                  <c:v>0.78383038530412807</c:v>
                </c:pt>
                <c:pt idx="221">
                  <c:v>0.78235197777549959</c:v>
                </c:pt>
                <c:pt idx="222">
                  <c:v>0.78087635871853767</c:v>
                </c:pt>
                <c:pt idx="223">
                  <c:v>0.77940352287381653</c:v>
                </c:pt>
                <c:pt idx="224">
                  <c:v>0.77793346499183091</c:v>
                </c:pt>
                <c:pt idx="225">
                  <c:v>0.7764661798329765</c:v>
                </c:pt>
                <c:pt idx="226">
                  <c:v>0.77500166216753141</c:v>
                </c:pt>
                <c:pt idx="227">
                  <c:v>0.77353990677563833</c:v>
                </c:pt>
                <c:pt idx="228">
                  <c:v>0.77208090844728439</c:v>
                </c:pt>
                <c:pt idx="229">
                  <c:v>0.77062466198228452</c:v>
                </c:pt>
                <c:pt idx="230">
                  <c:v>0.76917116219026083</c:v>
                </c:pt>
                <c:pt idx="231">
                  <c:v>0.76772040389062601</c:v>
                </c:pt>
                <c:pt idx="232">
                  <c:v>0.76627238191256342</c:v>
                </c:pt>
                <c:pt idx="233">
                  <c:v>0.7648270910950099</c:v>
                </c:pt>
                <c:pt idx="234">
                  <c:v>0.76338452628663589</c:v>
                </c:pt>
                <c:pt idx="235">
                  <c:v>0.76194468234582879</c:v>
                </c:pt>
                <c:pt idx="236">
                  <c:v>0.76050755414067339</c:v>
                </c:pt>
                <c:pt idx="237">
                  <c:v>0.75907313654893371</c:v>
                </c:pt>
                <c:pt idx="238">
                  <c:v>0.75764142445803517</c:v>
                </c:pt>
                <c:pt idx="239">
                  <c:v>0.75621241276504636</c:v>
                </c:pt>
                <c:pt idx="240">
                  <c:v>0.75478609637666039</c:v>
                </c:pt>
                <c:pt idx="241">
                  <c:v>0.75336247020917735</c:v>
                </c:pt>
                <c:pt idx="242">
                  <c:v>0.75194152918848545</c:v>
                </c:pt>
                <c:pt idx="243">
                  <c:v>0.75052326825004367</c:v>
                </c:pt>
                <c:pt idx="244">
                  <c:v>0.74910768233886316</c:v>
                </c:pt>
                <c:pt idx="245">
                  <c:v>0.74769476640948973</c:v>
                </c:pt>
                <c:pt idx="246">
                  <c:v>0.74628451542598517</c:v>
                </c:pt>
                <c:pt idx="247">
                  <c:v>0.74487692436191022</c:v>
                </c:pt>
                <c:pt idx="248">
                  <c:v>0.74347198820030558</c:v>
                </c:pt>
                <c:pt idx="249">
                  <c:v>0.74206970193367505</c:v>
                </c:pt>
                <c:pt idx="250">
                  <c:v>0.74067006056396711</c:v>
                </c:pt>
                <c:pt idx="251">
                  <c:v>0.73927305910255703</c:v>
                </c:pt>
                <c:pt idx="252">
                  <c:v>0.73787869257022964</c:v>
                </c:pt>
                <c:pt idx="253">
                  <c:v>0.73648695599716085</c:v>
                </c:pt>
                <c:pt idx="254">
                  <c:v>0.73509784442290049</c:v>
                </c:pt>
                <c:pt idx="255">
                  <c:v>0.7337113528963547</c:v>
                </c:pt>
                <c:pt idx="256">
                  <c:v>0.73232747647576757</c:v>
                </c:pt>
                <c:pt idx="257">
                  <c:v>0.7309462102287041</c:v>
                </c:pt>
                <c:pt idx="258">
                  <c:v>0.72977442663433878</c:v>
                </c:pt>
                <c:pt idx="259">
                  <c:v>0.72977442663433878</c:v>
                </c:pt>
                <c:pt idx="260">
                  <c:v>0.72977442663433878</c:v>
                </c:pt>
                <c:pt idx="261">
                  <c:v>0.72977442663433878</c:v>
                </c:pt>
                <c:pt idx="262">
                  <c:v>0.72977442663433878</c:v>
                </c:pt>
                <c:pt idx="263">
                  <c:v>0.72977442663433878</c:v>
                </c:pt>
                <c:pt idx="264">
                  <c:v>0.72977442663433878</c:v>
                </c:pt>
                <c:pt idx="265">
                  <c:v>0.72977442663433878</c:v>
                </c:pt>
                <c:pt idx="266">
                  <c:v>0.72977442663433878</c:v>
                </c:pt>
                <c:pt idx="267">
                  <c:v>0.72977442663433878</c:v>
                </c:pt>
                <c:pt idx="268">
                  <c:v>0.72977442663433878</c:v>
                </c:pt>
                <c:pt idx="269">
                  <c:v>0.72977442663433878</c:v>
                </c:pt>
                <c:pt idx="270">
                  <c:v>0.72977442663433878</c:v>
                </c:pt>
                <c:pt idx="271">
                  <c:v>-0.95176989397788148</c:v>
                </c:pt>
                <c:pt idx="272">
                  <c:v>-0.9541111416394914</c:v>
                </c:pt>
                <c:pt idx="273">
                  <c:v>-0.95645814850891797</c:v>
                </c:pt>
                <c:pt idx="274">
                  <c:v>-0.9588109287531692</c:v>
                </c:pt>
                <c:pt idx="275">
                  <c:v>-0.96116949657410267</c:v>
                </c:pt>
                <c:pt idx="276">
                  <c:v>-0.96353386620851067</c:v>
                </c:pt>
                <c:pt idx="277">
                  <c:v>-0.96590405192820628</c:v>
                </c:pt>
                <c:pt idx="278">
                  <c:v>-0.96828006804011024</c:v>
                </c:pt>
                <c:pt idx="279">
                  <c:v>-0.97066192888633607</c:v>
                </c:pt>
                <c:pt idx="280">
                  <c:v>-0.97304964884427758</c:v>
                </c:pt>
                <c:pt idx="281">
                  <c:v>-0.97544324232669555</c:v>
                </c:pt>
                <c:pt idx="282">
                  <c:v>-0.97784272378180404</c:v>
                </c:pt>
                <c:pt idx="283">
                  <c:v>-0.98024810769335857</c:v>
                </c:pt>
                <c:pt idx="284">
                  <c:v>-0.98265940858074297</c:v>
                </c:pt>
                <c:pt idx="285">
                  <c:v>-0.98507664099905701</c:v>
                </c:pt>
                <c:pt idx="286">
                  <c:v>-0.98749981953920452</c:v>
                </c:pt>
                <c:pt idx="287">
                  <c:v>-0.98992895882798115</c:v>
                </c:pt>
                <c:pt idx="288">
                  <c:v>-0.99236407352816314</c:v>
                </c:pt>
                <c:pt idx="289">
                  <c:v>-0.99480517833859461</c:v>
                </c:pt>
                <c:pt idx="290">
                  <c:v>-0.99725228799427879</c:v>
                </c:pt>
                <c:pt idx="291">
                  <c:v>-0.99970541726646411</c:v>
                </c:pt>
                <c:pt idx="292">
                  <c:v>-1.0021645809627349</c:v>
                </c:pt>
                <c:pt idx="293">
                  <c:v>-1.0046297939271007</c:v>
                </c:pt>
                <c:pt idx="294">
                  <c:v>-1.0071010710400854</c:v>
                </c:pt>
                <c:pt idx="295">
                  <c:v>-1.0095784272188177</c:v>
                </c:pt>
                <c:pt idx="296">
                  <c:v>-1.0120618774171204</c:v>
                </c:pt>
                <c:pt idx="297">
                  <c:v>-1.0145514366256012</c:v>
                </c:pt>
                <c:pt idx="298">
                  <c:v>-1.017047119871743</c:v>
                </c:pt>
                <c:pt idx="299">
                  <c:v>-1.0195489422199944</c:v>
                </c:pt>
                <c:pt idx="300">
                  <c:v>-1.0220569187718616</c:v>
                </c:pt>
                <c:pt idx="301">
                  <c:v>-1.0245710646659976</c:v>
                </c:pt>
                <c:pt idx="302">
                  <c:v>-1.0270913950782958</c:v>
                </c:pt>
                <c:pt idx="303">
                  <c:v>-1.0296179252219806</c:v>
                </c:pt>
                <c:pt idx="304">
                  <c:v>-1.0321506703476988</c:v>
                </c:pt>
                <c:pt idx="305">
                  <c:v>-1.0346896457436119</c:v>
                </c:pt>
                <c:pt idx="306">
                  <c:v>-1.0372348667354889</c:v>
                </c:pt>
                <c:pt idx="307">
                  <c:v>-1.0397863486867991</c:v>
                </c:pt>
                <c:pt idx="308">
                  <c:v>-1.0423441069988029</c:v>
                </c:pt>
                <c:pt idx="309">
                  <c:v>-1.0449081571106469</c:v>
                </c:pt>
                <c:pt idx="310">
                  <c:v>-1.0474785144994563</c:v>
                </c:pt>
                <c:pt idx="311">
                  <c:v>-1.0500551946804282</c:v>
                </c:pt>
                <c:pt idx="312">
                  <c:v>-1.0526382132069254</c:v>
                </c:pt>
                <c:pt idx="313">
                  <c:v>-1.0552275856705695</c:v>
                </c:pt>
                <c:pt idx="314">
                  <c:v>-1.0578233277013369</c:v>
                </c:pt>
                <c:pt idx="315">
                  <c:v>-1.0604254549676515</c:v>
                </c:pt>
                <c:pt idx="316">
                  <c:v>-1.0630339831764797</c:v>
                </c:pt>
                <c:pt idx="317">
                  <c:v>-1.0656489280734252</c:v>
                </c:pt>
                <c:pt idx="318">
                  <c:v>-1.0682703054428244</c:v>
                </c:pt>
                <c:pt idx="319">
                  <c:v>0.82111661080884268</c:v>
                </c:pt>
                <c:pt idx="320">
                  <c:v>0.81956787653920782</c:v>
                </c:pt>
                <c:pt idx="321">
                  <c:v>0.81802206338675221</c:v>
                </c:pt>
                <c:pt idx="322">
                  <c:v>0.81647916584186309</c:v>
                </c:pt>
                <c:pt idx="323">
                  <c:v>0.81493917840532026</c:v>
                </c:pt>
                <c:pt idx="324">
                  <c:v>0.81340209558827525</c:v>
                </c:pt>
                <c:pt idx="325">
                  <c:v>0.81186791191223262</c:v>
                </c:pt>
                <c:pt idx="326">
                  <c:v>0.81033662190902966</c:v>
                </c:pt>
                <c:pt idx="327">
                  <c:v>0.80880822012081788</c:v>
                </c:pt>
                <c:pt idx="328">
                  <c:v>0.80728270110004241</c:v>
                </c:pt>
                <c:pt idx="329">
                  <c:v>0.80576005940942386</c:v>
                </c:pt>
                <c:pt idx="330">
                  <c:v>0.80424028962193739</c:v>
                </c:pt>
                <c:pt idx="331">
                  <c:v>0.80272338632079521</c:v>
                </c:pt>
                <c:pt idx="332">
                  <c:v>0.80120934409942579</c:v>
                </c:pt>
                <c:pt idx="333">
                  <c:v>0.7996981575614549</c:v>
                </c:pt>
                <c:pt idx="334">
                  <c:v>0.79818982132068728</c:v>
                </c:pt>
                <c:pt idx="335">
                  <c:v>0.79668433000108596</c:v>
                </c:pt>
                <c:pt idx="336">
                  <c:v>0.79518167823675456</c:v>
                </c:pt>
                <c:pt idx="337">
                  <c:v>0.79368186067191682</c:v>
                </c:pt>
                <c:pt idx="338">
                  <c:v>0.79218487196089882</c:v>
                </c:pt>
                <c:pt idx="339">
                  <c:v>0.79069070676810893</c:v>
                </c:pt>
                <c:pt idx="340">
                  <c:v>0.78919935976801903</c:v>
                </c:pt>
                <c:pt idx="341">
                  <c:v>0.78771082564514616</c:v>
                </c:pt>
                <c:pt idx="342">
                  <c:v>0.78622509909403271</c:v>
                </c:pt>
                <c:pt idx="343">
                  <c:v>0.78474217481922759</c:v>
                </c:pt>
                <c:pt idx="344">
                  <c:v>0.78326204753526829</c:v>
                </c:pt>
                <c:pt idx="345">
                  <c:v>0.78178471196666088</c:v>
                </c:pt>
                <c:pt idx="346">
                  <c:v>0.78031016284786181</c:v>
                </c:pt>
                <c:pt idx="347">
                  <c:v>0.77883839492325913</c:v>
                </c:pt>
                <c:pt idx="348">
                  <c:v>0.77736940294715362</c:v>
                </c:pt>
                <c:pt idx="349">
                  <c:v>0.77590318168374017</c:v>
                </c:pt>
                <c:pt idx="350">
                  <c:v>0.77443972590708909</c:v>
                </c:pt>
                <c:pt idx="351">
                  <c:v>0.77297903040112748</c:v>
                </c:pt>
                <c:pt idx="352">
                  <c:v>0.77152108995962032</c:v>
                </c:pt>
                <c:pt idx="353">
                  <c:v>0.770065899386153</c:v>
                </c:pt>
                <c:pt idx="354">
                  <c:v>0.76861345349411125</c:v>
                </c:pt>
                <c:pt idx="355">
                  <c:v>0.76716374710666368</c:v>
                </c:pt>
                <c:pt idx="356">
                  <c:v>0.7657167750567434</c:v>
                </c:pt>
                <c:pt idx="357">
                  <c:v>0.76427253218702906</c:v>
                </c:pt>
                <c:pt idx="358">
                  <c:v>0.76283101334992653</c:v>
                </c:pt>
                <c:pt idx="359">
                  <c:v>0.76139221340755092</c:v>
                </c:pt>
                <c:pt idx="360">
                  <c:v>0.75995612723170813</c:v>
                </c:pt>
                <c:pt idx="361">
                  <c:v>0.75852274970387634</c:v>
                </c:pt>
                <c:pt idx="362">
                  <c:v>0.75709207571518811</c:v>
                </c:pt>
                <c:pt idx="363">
                  <c:v>0.75566410016641172</c:v>
                </c:pt>
                <c:pt idx="364">
                  <c:v>0.75423881796793346</c:v>
                </c:pt>
                <c:pt idx="365">
                  <c:v>0.75281622403973958</c:v>
                </c:pt>
                <c:pt idx="366">
                  <c:v>0.75139631331139722</c:v>
                </c:pt>
                <c:pt idx="367">
                  <c:v>0.74997908072203767</c:v>
                </c:pt>
                <c:pt idx="368">
                  <c:v>0.74856452122033745</c:v>
                </c:pt>
                <c:pt idx="369">
                  <c:v>0.74715262976450059</c:v>
                </c:pt>
                <c:pt idx="370">
                  <c:v>0.74574340132224037</c:v>
                </c:pt>
                <c:pt idx="371">
                  <c:v>-0.97076214340498868</c:v>
                </c:pt>
                <c:pt idx="372">
                  <c:v>-0.97315010987945594</c:v>
                </c:pt>
                <c:pt idx="373">
                  <c:v>-0.97554395048480269</c:v>
                </c:pt>
                <c:pt idx="374">
                  <c:v>-0.97794367967073481</c:v>
                </c:pt>
                <c:pt idx="375">
                  <c:v>-0.9803493119225033</c:v>
                </c:pt>
                <c:pt idx="376">
                  <c:v>-0.98276086176099042</c:v>
                </c:pt>
                <c:pt idx="377">
                  <c:v>-0.98517834374279956</c:v>
                </c:pt>
                <c:pt idx="378">
                  <c:v>-0.98760177246033998</c:v>
                </c:pt>
                <c:pt idx="379">
                  <c:v>-0.99003116254191814</c:v>
                </c:pt>
                <c:pt idx="380">
                  <c:v>-0.99246652865182383</c:v>
                </c:pt>
                <c:pt idx="381">
                  <c:v>-0.99490788549041942</c:v>
                </c:pt>
                <c:pt idx="382">
                  <c:v>-0.99735524779422846</c:v>
                </c:pt>
                <c:pt idx="383">
                  <c:v>-0.99980863033602463</c:v>
                </c:pt>
                <c:pt idx="384">
                  <c:v>-1.0022680479249215</c:v>
                </c:pt>
                <c:pt idx="385">
                  <c:v>-1.0047335154064607</c:v>
                </c:pt>
                <c:pt idx="386">
                  <c:v>-1.007205047662703</c:v>
                </c:pt>
                <c:pt idx="387">
                  <c:v>-1.0096826596123163</c:v>
                </c:pt>
                <c:pt idx="388">
                  <c:v>-1.0121663662106684</c:v>
                </c:pt>
                <c:pt idx="389">
                  <c:v>-1.0146561824499136</c:v>
                </c:pt>
                <c:pt idx="390">
                  <c:v>-1.017152123359087</c:v>
                </c:pt>
                <c:pt idx="391">
                  <c:v>-1.0196542040041925</c:v>
                </c:pt>
                <c:pt idx="392">
                  <c:v>-1.0221624394882947</c:v>
                </c:pt>
                <c:pt idx="393">
                  <c:v>-1.0246768449516104</c:v>
                </c:pt>
                <c:pt idx="394">
                  <c:v>-1.0271974355715996</c:v>
                </c:pt>
                <c:pt idx="395">
                  <c:v>-1.0297242265630573</c:v>
                </c:pt>
                <c:pt idx="396">
                  <c:v>-1.0322572331782043</c:v>
                </c:pt>
                <c:pt idx="397">
                  <c:v>-1.0347964707067814</c:v>
                </c:pt>
                <c:pt idx="398">
                  <c:v>-1.0373419544761393</c:v>
                </c:pt>
                <c:pt idx="399">
                  <c:v>-1.0398936998513337</c:v>
                </c:pt>
                <c:pt idx="400">
                  <c:v>-1.042451722235215</c:v>
                </c:pt>
                <c:pt idx="401">
                  <c:v>-1.045016037068524</c:v>
                </c:pt>
                <c:pt idx="402">
                  <c:v>-1.0475866598299837</c:v>
                </c:pt>
                <c:pt idx="403">
                  <c:v>-1.0501636060363928</c:v>
                </c:pt>
                <c:pt idx="404">
                  <c:v>-1.05274689124272</c:v>
                </c:pt>
                <c:pt idx="405">
                  <c:v>-1.0553365310421969</c:v>
                </c:pt>
                <c:pt idx="406">
                  <c:v>-1.0579325410664135</c:v>
                </c:pt>
                <c:pt idx="407">
                  <c:v>-1.0605349369854111</c:v>
                </c:pt>
                <c:pt idx="408">
                  <c:v>-1.0631437345077779</c:v>
                </c:pt>
                <c:pt idx="409">
                  <c:v>-1.0657589493807431</c:v>
                </c:pt>
                <c:pt idx="410">
                  <c:v>-1.0683805973902729</c:v>
                </c:pt>
                <c:pt idx="411">
                  <c:v>-1.071008694361165</c:v>
                </c:pt>
                <c:pt idx="412">
                  <c:v>-1.0736432561571438</c:v>
                </c:pt>
                <c:pt idx="413">
                  <c:v>-1.0762842986809575</c:v>
                </c:pt>
                <c:pt idx="414">
                  <c:v>-1.0789318378744726</c:v>
                </c:pt>
                <c:pt idx="415">
                  <c:v>-1.0815858897187716</c:v>
                </c:pt>
                <c:pt idx="416">
                  <c:v>-1.0842464702342478</c:v>
                </c:pt>
                <c:pt idx="417">
                  <c:v>-1.0869135954807032</c:v>
                </c:pt>
                <c:pt idx="418">
                  <c:v>-1.0895872815574459</c:v>
                </c:pt>
                <c:pt idx="419">
                  <c:v>-1.0922675446033849</c:v>
                </c:pt>
                <c:pt idx="420">
                  <c:v>-1.0949544007971306</c:v>
                </c:pt>
                <c:pt idx="421">
                  <c:v>-1.0976478663570901</c:v>
                </c:pt>
                <c:pt idx="422">
                  <c:v>-1.1003479575415664</c:v>
                </c:pt>
                <c:pt idx="423">
                  <c:v>-1.1030546906488561</c:v>
                </c:pt>
                <c:pt idx="424">
                  <c:v>-1.1057680820173477</c:v>
                </c:pt>
                <c:pt idx="425">
                  <c:v>0.81187615983734751</c:v>
                </c:pt>
                <c:pt idx="426">
                  <c:v>0.81034485427746961</c:v>
                </c:pt>
                <c:pt idx="427">
                  <c:v>0.80881643696192462</c:v>
                </c:pt>
                <c:pt idx="428">
                  <c:v>0.80729090244310264</c:v>
                </c:pt>
                <c:pt idx="429">
                  <c:v>0.80576824528366886</c:v>
                </c:pt>
                <c:pt idx="430">
                  <c:v>0.80424846005654349</c:v>
                </c:pt>
                <c:pt idx="431">
                  <c:v>0.80273154134488367</c:v>
                </c:pt>
                <c:pt idx="432">
                  <c:v>0.8012174837420627</c:v>
                </c:pt>
                <c:pt idx="433">
                  <c:v>0.79970628185165193</c:v>
                </c:pt>
                <c:pt idx="434">
                  <c:v>0.79819793028740094</c:v>
                </c:pt>
                <c:pt idx="435">
                  <c:v>0.79669242367321846</c:v>
                </c:pt>
                <c:pt idx="436">
                  <c:v>0.7951897566431535</c:v>
                </c:pt>
                <c:pt idx="437">
                  <c:v>0.79368992384137549</c:v>
                </c:pt>
                <c:pt idx="438">
                  <c:v>0.7921929199221559</c:v>
                </c:pt>
                <c:pt idx="439">
                  <c:v>0.79069873954984926</c:v>
                </c:pt>
                <c:pt idx="440">
                  <c:v>0.78920737739887314</c:v>
                </c:pt>
                <c:pt idx="441">
                  <c:v>0.78771882815369065</c:v>
                </c:pt>
                <c:pt idx="442">
                  <c:v>0.78623308650879009</c:v>
                </c:pt>
                <c:pt idx="443">
                  <c:v>0.78475014716866709</c:v>
                </c:pt>
                <c:pt idx="444">
                  <c:v>0.78327000484780485</c:v>
                </c:pt>
                <c:pt idx="445">
                  <c:v>0.78179265427065592</c:v>
                </c:pt>
                <c:pt idx="446">
                  <c:v>0.78031809017162357</c:v>
                </c:pt>
                <c:pt idx="447">
                  <c:v>0.77884630729504245</c:v>
                </c:pt>
                <c:pt idx="448">
                  <c:v>0.77737730039515973</c:v>
                </c:pt>
                <c:pt idx="449">
                  <c:v>0.77591106423611733</c:v>
                </c:pt>
                <c:pt idx="450">
                  <c:v>0.77444759359193227</c:v>
                </c:pt>
                <c:pt idx="451">
                  <c:v>0.77298688324647891</c:v>
                </c:pt>
                <c:pt idx="452">
                  <c:v>0.7715289279934695</c:v>
                </c:pt>
                <c:pt idx="453">
                  <c:v>0.77007372263643603</c:v>
                </c:pt>
                <c:pt idx="454">
                  <c:v>0.76862126198871183</c:v>
                </c:pt>
                <c:pt idx="455">
                  <c:v>0.76717154087341322</c:v>
                </c:pt>
                <c:pt idx="456">
                  <c:v>0.76572455412342078</c:v>
                </c:pt>
                <c:pt idx="457">
                  <c:v>0.7642802965813601</c:v>
                </c:pt>
                <c:pt idx="458">
                  <c:v>0.76283876309958532</c:v>
                </c:pt>
                <c:pt idx="459">
                  <c:v>0.76139994854015947</c:v>
                </c:pt>
                <c:pt idx="460">
                  <c:v>0.75996384777483594</c:v>
                </c:pt>
                <c:pt idx="461">
                  <c:v>-0.27740782539427139</c:v>
                </c:pt>
                <c:pt idx="462">
                  <c:v>-0.27688459763319878</c:v>
                </c:pt>
                <c:pt idx="463">
                  <c:v>-0.27636235674872039</c:v>
                </c:pt>
                <c:pt idx="464">
                  <c:v>-0.27584110087945746</c:v>
                </c:pt>
                <c:pt idx="465">
                  <c:v>-0.27532082816753956</c:v>
                </c:pt>
                <c:pt idx="466">
                  <c:v>-0.27480153675860403</c:v>
                </c:pt>
                <c:pt idx="467">
                  <c:v>-0.27428322480178313</c:v>
                </c:pt>
                <c:pt idx="468">
                  <c:v>-0.27376589044970234</c:v>
                </c:pt>
                <c:pt idx="469">
                  <c:v>-0.27324953185846679</c:v>
                </c:pt>
                <c:pt idx="470">
                  <c:v>-0.27273414718766575</c:v>
                </c:pt>
                <c:pt idx="471">
                  <c:v>-0.27221973460035703</c:v>
                </c:pt>
                <c:pt idx="472">
                  <c:v>-0.27170629226305859</c:v>
                </c:pt>
                <c:pt idx="473">
                  <c:v>-0.27119381834575851</c:v>
                </c:pt>
                <c:pt idx="474">
                  <c:v>-0.27068231102187995</c:v>
                </c:pt>
                <c:pt idx="475">
                  <c:v>-0.27017176846830915</c:v>
                </c:pt>
                <c:pt idx="476">
                  <c:v>-0.26966218886535531</c:v>
                </c:pt>
                <c:pt idx="477">
                  <c:v>-0.26915357039676657</c:v>
                </c:pt>
                <c:pt idx="478">
                  <c:v>-0.26864591124972331</c:v>
                </c:pt>
                <c:pt idx="479">
                  <c:v>-0.2681392096148098</c:v>
                </c:pt>
                <c:pt idx="480">
                  <c:v>-0.26763346368604041</c:v>
                </c:pt>
                <c:pt idx="481">
                  <c:v>-0.26712867166082072</c:v>
                </c:pt>
                <c:pt idx="482">
                  <c:v>-0.2666248317399651</c:v>
                </c:pt>
                <c:pt idx="483">
                  <c:v>-0.26612194212767465</c:v>
                </c:pt>
                <c:pt idx="484">
                  <c:v>-0.2656200010315552</c:v>
                </c:pt>
                <c:pt idx="485">
                  <c:v>-0.26511900666256671</c:v>
                </c:pt>
                <c:pt idx="486">
                  <c:v>-0.26461895723506168</c:v>
                </c:pt>
                <c:pt idx="487">
                  <c:v>-0.26411985096675555</c:v>
                </c:pt>
                <c:pt idx="488">
                  <c:v>-0.26362168607872127</c:v>
                </c:pt>
                <c:pt idx="489">
                  <c:v>-0.26312446079540452</c:v>
                </c:pt>
                <c:pt idx="490">
                  <c:v>-0.26262817334457395</c:v>
                </c:pt>
                <c:pt idx="491">
                  <c:v>-0.26213282195735771</c:v>
                </c:pt>
                <c:pt idx="492">
                  <c:v>-0.26163840486821677</c:v>
                </c:pt>
                <c:pt idx="493">
                  <c:v>-0.26114492031493686</c:v>
                </c:pt>
                <c:pt idx="494">
                  <c:v>-0.26065236653864587</c:v>
                </c:pt>
                <c:pt idx="495">
                  <c:v>-0.26016074178376214</c:v>
                </c:pt>
                <c:pt idx="496">
                  <c:v>-0.2596700442980332</c:v>
                </c:pt>
                <c:pt idx="497">
                  <c:v>-0.25918027233250701</c:v>
                </c:pt>
                <c:pt idx="498">
                  <c:v>-0.25869142414152624</c:v>
                </c:pt>
                <c:pt idx="499">
                  <c:v>-0.25820349798274295</c:v>
                </c:pt>
                <c:pt idx="500">
                  <c:v>-0.25771649211706987</c:v>
                </c:pt>
                <c:pt idx="501">
                  <c:v>-0.25723040480871279</c:v>
                </c:pt>
                <c:pt idx="502">
                  <c:v>-0.2567452343251691</c:v>
                </c:pt>
                <c:pt idx="503">
                  <c:v>-0.25626097893715466</c:v>
                </c:pt>
                <c:pt idx="504">
                  <c:v>-0.25577763691871497</c:v>
                </c:pt>
                <c:pt idx="505">
                  <c:v>-0.2552952065470781</c:v>
                </c:pt>
                <c:pt idx="506">
                  <c:v>-0.25481368610278521</c:v>
                </c:pt>
                <c:pt idx="507">
                  <c:v>-0.25433307386959308</c:v>
                </c:pt>
                <c:pt idx="508">
                  <c:v>-0.25385336813446868</c:v>
                </c:pt>
                <c:pt idx="509">
                  <c:v>-0.25337456718767337</c:v>
                </c:pt>
                <c:pt idx="510">
                  <c:v>-0.25289666932262073</c:v>
                </c:pt>
                <c:pt idx="511">
                  <c:v>-0.25241967283600636</c:v>
                </c:pt>
                <c:pt idx="512">
                  <c:v>-0.25194357602771184</c:v>
                </c:pt>
                <c:pt idx="513">
                  <c:v>-0.25146837720079784</c:v>
                </c:pt>
                <c:pt idx="514">
                  <c:v>-0.25099407466158929</c:v>
                </c:pt>
                <c:pt idx="515">
                  <c:v>-0.25052066671953316</c:v>
                </c:pt>
                <c:pt idx="516">
                  <c:v>-0.2500481516873283</c:v>
                </c:pt>
                <c:pt idx="517">
                  <c:v>-0.24957652788082871</c:v>
                </c:pt>
                <c:pt idx="518">
                  <c:v>-0.24910579361903831</c:v>
                </c:pt>
                <c:pt idx="519">
                  <c:v>-0.24863594722419441</c:v>
                </c:pt>
                <c:pt idx="520">
                  <c:v>-0.24816698702162659</c:v>
                </c:pt>
                <c:pt idx="521">
                  <c:v>-0.24769891133988647</c:v>
                </c:pt>
                <c:pt idx="522">
                  <c:v>-0.24723171851065118</c:v>
                </c:pt>
                <c:pt idx="523">
                  <c:v>-0.24676540686871715</c:v>
                </c:pt>
                <c:pt idx="524">
                  <c:v>-0.24629997475208507</c:v>
                </c:pt>
                <c:pt idx="525">
                  <c:v>-0.24583542050181789</c:v>
                </c:pt>
                <c:pt idx="526">
                  <c:v>-0.24537174246217108</c:v>
                </c:pt>
                <c:pt idx="527">
                  <c:v>-0.24490893898049584</c:v>
                </c:pt>
                <c:pt idx="528">
                  <c:v>-0.24444700840723299</c:v>
                </c:pt>
                <c:pt idx="529">
                  <c:v>-0.2439859490959988</c:v>
                </c:pt>
                <c:pt idx="530">
                  <c:v>-0.24352575940344146</c:v>
                </c:pt>
                <c:pt idx="531">
                  <c:v>-0.24306643768937283</c:v>
                </c:pt>
                <c:pt idx="532">
                  <c:v>-0.24260798231667074</c:v>
                </c:pt>
                <c:pt idx="533">
                  <c:v>-0.24215039165127414</c:v>
                </c:pt>
                <c:pt idx="534">
                  <c:v>-0.241693664062267</c:v>
                </c:pt>
                <c:pt idx="535">
                  <c:v>-0.24123779792173725</c:v>
                </c:pt>
                <c:pt idx="536">
                  <c:v>0.79515548947440251</c:v>
                </c:pt>
                <c:pt idx="537">
                  <c:v>0.79365572130502615</c:v>
                </c:pt>
                <c:pt idx="538">
                  <c:v>0.79215878189630295</c:v>
                </c:pt>
                <c:pt idx="539">
                  <c:v>0.79066466591281725</c:v>
                </c:pt>
                <c:pt idx="540">
                  <c:v>0.78917336802921656</c:v>
                </c:pt>
                <c:pt idx="541">
                  <c:v>0.78768488293019245</c:v>
                </c:pt>
                <c:pt idx="542">
                  <c:v>0.78619920531046239</c:v>
                </c:pt>
                <c:pt idx="543">
                  <c:v>0.78471632987474982</c:v>
                </c:pt>
                <c:pt idx="544">
                  <c:v>0.78323625133776587</c:v>
                </c:pt>
                <c:pt idx="545">
                  <c:v>0.78175896442419046</c:v>
                </c:pt>
                <c:pt idx="546">
                  <c:v>0.78028446386865391</c:v>
                </c:pt>
                <c:pt idx="547">
                  <c:v>0.7788127444157168</c:v>
                </c:pt>
                <c:pt idx="548">
                  <c:v>0.77734380081985288</c:v>
                </c:pt>
                <c:pt idx="549">
                  <c:v>0.77587762784542968</c:v>
                </c:pt>
                <c:pt idx="550">
                  <c:v>0.77441422026668927</c:v>
                </c:pt>
                <c:pt idx="551">
                  <c:v>0.7729535728677307</c:v>
                </c:pt>
                <c:pt idx="552">
                  <c:v>0.77149568044249051</c:v>
                </c:pt>
                <c:pt idx="553">
                  <c:v>0.77004053779472514</c:v>
                </c:pt>
                <c:pt idx="554">
                  <c:v>0.76858813973799101</c:v>
                </c:pt>
                <c:pt idx="555">
                  <c:v>0.76713848109562766</c:v>
                </c:pt>
                <c:pt idx="556">
                  <c:v>0.76569155670073796</c:v>
                </c:pt>
                <c:pt idx="557">
                  <c:v>0.76424736139617044</c:v>
                </c:pt>
                <c:pt idx="558">
                  <c:v>0.7628058900345005</c:v>
                </c:pt>
                <c:pt idx="559">
                  <c:v>-0.2745711436012962</c:v>
                </c:pt>
                <c:pt idx="560">
                  <c:v>-0.27405326619637826</c:v>
                </c:pt>
                <c:pt idx="561">
                  <c:v>-0.2735363655765588</c:v>
                </c:pt>
                <c:pt idx="562">
                  <c:v>-0.27302043989952846</c:v>
                </c:pt>
                <c:pt idx="563">
                  <c:v>-0.27250548732638041</c:v>
                </c:pt>
                <c:pt idx="564">
                  <c:v>-0.27199150602173927</c:v>
                </c:pt>
                <c:pt idx="565">
                  <c:v>-0.27147849415365571</c:v>
                </c:pt>
                <c:pt idx="566">
                  <c:v>-0.27096644989366248</c:v>
                </c:pt>
                <c:pt idx="567">
                  <c:v>-0.2704553714166687</c:v>
                </c:pt>
                <c:pt idx="568">
                  <c:v>-0.26994525690113452</c:v>
                </c:pt>
                <c:pt idx="569">
                  <c:v>-0.26943610452888339</c:v>
                </c:pt>
                <c:pt idx="570">
                  <c:v>-0.26892791248518599</c:v>
                </c:pt>
                <c:pt idx="571">
                  <c:v>-0.26842067895875388</c:v>
                </c:pt>
                <c:pt idx="572">
                  <c:v>-0.26791440214164353</c:v>
                </c:pt>
                <c:pt idx="573">
                  <c:v>-0.26740908022942839</c:v>
                </c:pt>
                <c:pt idx="574">
                  <c:v>-0.26690471142101396</c:v>
                </c:pt>
                <c:pt idx="575">
                  <c:v>-0.26640129391872092</c:v>
                </c:pt>
                <c:pt idx="576">
                  <c:v>-0.26589882592827829</c:v>
                </c:pt>
                <c:pt idx="577">
                  <c:v>-0.26539730565872727</c:v>
                </c:pt>
                <c:pt idx="578">
                  <c:v>-0.26489673132259556</c:v>
                </c:pt>
                <c:pt idx="579">
                  <c:v>0.77154117994359939</c:v>
                </c:pt>
                <c:pt idx="580">
                  <c:v>0.77008595147777148</c:v>
                </c:pt>
                <c:pt idx="581">
                  <c:v>-1.0024497535441175</c:v>
                </c:pt>
                <c:pt idx="582">
                  <c:v>-1.0049156680011901</c:v>
                </c:pt>
                <c:pt idx="583">
                  <c:v>-1.0073876483324755</c:v>
                </c:pt>
                <c:pt idx="584">
                  <c:v>-1.0098657094593468</c:v>
                </c:pt>
                <c:pt idx="585">
                  <c:v>-1.0123498663398824</c:v>
                </c:pt>
                <c:pt idx="586">
                  <c:v>-1.0148401339689554</c:v>
                </c:pt>
                <c:pt idx="587">
                  <c:v>-1.017336527378325</c:v>
                </c:pt>
                <c:pt idx="588">
                  <c:v>-1.0198390616367266</c:v>
                </c:pt>
                <c:pt idx="589">
                  <c:v>-1.0223477518499631</c:v>
                </c:pt>
                <c:pt idx="590">
                  <c:v>-1.0248626131609961</c:v>
                </c:pt>
                <c:pt idx="591">
                  <c:v>-1.0273836607500371</c:v>
                </c:pt>
                <c:pt idx="592">
                  <c:v>-1.0299109098346391</c:v>
                </c:pt>
                <c:pt idx="593">
                  <c:v>-1.0324443756697887</c:v>
                </c:pt>
                <c:pt idx="594">
                  <c:v>-1.034984073547998</c:v>
                </c:pt>
                <c:pt idx="595">
                  <c:v>-1.0375300187993972</c:v>
                </c:pt>
                <c:pt idx="596">
                  <c:v>-1.0400822267918268</c:v>
                </c:pt>
                <c:pt idx="597">
                  <c:v>-1.0426407129309303</c:v>
                </c:pt>
                <c:pt idx="598">
                  <c:v>-1.0452054926602476</c:v>
                </c:pt>
                <c:pt idx="599">
                  <c:v>-1.0477765814613076</c:v>
                </c:pt>
                <c:pt idx="600">
                  <c:v>-1.0503539948537226</c:v>
                </c:pt>
                <c:pt idx="601">
                  <c:v>-1.0529377483952809</c:v>
                </c:pt>
                <c:pt idx="602">
                  <c:v>-1.0555278576820415</c:v>
                </c:pt>
                <c:pt idx="603">
                  <c:v>-1.058124338348428</c:v>
                </c:pt>
                <c:pt idx="604">
                  <c:v>-1.0607272060673225</c:v>
                </c:pt>
                <c:pt idx="605">
                  <c:v>-1.0633364765501616</c:v>
                </c:pt>
                <c:pt idx="606">
                  <c:v>-1.065952165547029</c:v>
                </c:pt>
                <c:pt idx="607">
                  <c:v>-1.0685742888467529</c:v>
                </c:pt>
                <c:pt idx="608">
                  <c:v>-1.0712028622769996</c:v>
                </c:pt>
                <c:pt idx="609">
                  <c:v>-1.0738379017043698</c:v>
                </c:pt>
                <c:pt idx="610">
                  <c:v>-1.0764794230344952</c:v>
                </c:pt>
                <c:pt idx="611">
                  <c:v>-1.0791274422121317</c:v>
                </c:pt>
                <c:pt idx="612">
                  <c:v>-1.0817819752212596</c:v>
                </c:pt>
                <c:pt idx="613">
                  <c:v>-1.0844430380851764</c:v>
                </c:pt>
                <c:pt idx="614">
                  <c:v>-1.0871106468665956</c:v>
                </c:pt>
                <c:pt idx="615">
                  <c:v>-1.089784817667744</c:v>
                </c:pt>
                <c:pt idx="616">
                  <c:v>-1.092465566630457</c:v>
                </c:pt>
                <c:pt idx="617">
                  <c:v>-1.0951529099362776</c:v>
                </c:pt>
                <c:pt idx="618">
                  <c:v>-1.0978468638065531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0.91700000000000004</c:v>
                </c:pt>
                <c:pt idx="669">
                  <c:v>0.91700000000000004</c:v>
                </c:pt>
                <c:pt idx="670">
                  <c:v>0.91700000000000004</c:v>
                </c:pt>
                <c:pt idx="671">
                  <c:v>0.91700000000000004</c:v>
                </c:pt>
                <c:pt idx="672">
                  <c:v>0.91700000000000004</c:v>
                </c:pt>
                <c:pt idx="673">
                  <c:v>0.91700000000000004</c:v>
                </c:pt>
                <c:pt idx="674">
                  <c:v>0.91700000000000004</c:v>
                </c:pt>
                <c:pt idx="675">
                  <c:v>0.91700000000000004</c:v>
                </c:pt>
                <c:pt idx="676">
                  <c:v>0.91700000000000004</c:v>
                </c:pt>
                <c:pt idx="677">
                  <c:v>0.91700000000000004</c:v>
                </c:pt>
                <c:pt idx="678">
                  <c:v>0.91700000000000004</c:v>
                </c:pt>
                <c:pt idx="679">
                  <c:v>0.91700000000000004</c:v>
                </c:pt>
                <c:pt idx="680">
                  <c:v>0.91700000000000004</c:v>
                </c:pt>
                <c:pt idx="681">
                  <c:v>0.91700000000000004</c:v>
                </c:pt>
                <c:pt idx="682">
                  <c:v>-2.3097554319937941</c:v>
                </c:pt>
                <c:pt idx="683">
                  <c:v>-2.30539892849001</c:v>
                </c:pt>
                <c:pt idx="684">
                  <c:v>-2.3010506419266674</c:v>
                </c:pt>
                <c:pt idx="685">
                  <c:v>-2.2967105568054795</c:v>
                </c:pt>
                <c:pt idx="686">
                  <c:v>-2.2923786576574967</c:v>
                </c:pt>
                <c:pt idx="687">
                  <c:v>0.91700000000000004</c:v>
                </c:pt>
                <c:pt idx="688">
                  <c:v>0.91700000000000004</c:v>
                </c:pt>
                <c:pt idx="689">
                  <c:v>0.91700000000000004</c:v>
                </c:pt>
                <c:pt idx="690">
                  <c:v>0.91700000000000004</c:v>
                </c:pt>
                <c:pt idx="691">
                  <c:v>0.91700000000000004</c:v>
                </c:pt>
                <c:pt idx="692">
                  <c:v>0.91700000000000004</c:v>
                </c:pt>
                <c:pt idx="693">
                  <c:v>0.91700000000000004</c:v>
                </c:pt>
                <c:pt idx="694">
                  <c:v>0.91700000000000004</c:v>
                </c:pt>
                <c:pt idx="695">
                  <c:v>0.91700000000000004</c:v>
                </c:pt>
                <c:pt idx="696">
                  <c:v>0.91700000000000004</c:v>
                </c:pt>
                <c:pt idx="697">
                  <c:v>0.91700000000000004</c:v>
                </c:pt>
                <c:pt idx="698">
                  <c:v>0.91700000000000004</c:v>
                </c:pt>
                <c:pt idx="699">
                  <c:v>0.91700000000000004</c:v>
                </c:pt>
                <c:pt idx="700">
                  <c:v>0.91700000000000004</c:v>
                </c:pt>
                <c:pt idx="701">
                  <c:v>0.91700000000000004</c:v>
                </c:pt>
                <c:pt idx="702">
                  <c:v>0.91700000000000004</c:v>
                </c:pt>
                <c:pt idx="703">
                  <c:v>0.91700000000000004</c:v>
                </c:pt>
                <c:pt idx="704">
                  <c:v>0.91700000000000004</c:v>
                </c:pt>
                <c:pt idx="705">
                  <c:v>0.91700000000000004</c:v>
                </c:pt>
                <c:pt idx="706">
                  <c:v>0.91700000000000004</c:v>
                </c:pt>
                <c:pt idx="707">
                  <c:v>0.91700000000000004</c:v>
                </c:pt>
                <c:pt idx="708">
                  <c:v>0.91700000000000004</c:v>
                </c:pt>
                <c:pt idx="709">
                  <c:v>0.91700000000000004</c:v>
                </c:pt>
                <c:pt idx="710">
                  <c:v>0.91700000000000004</c:v>
                </c:pt>
                <c:pt idx="711">
                  <c:v>0.91700000000000004</c:v>
                </c:pt>
                <c:pt idx="712">
                  <c:v>0.91700000000000004</c:v>
                </c:pt>
                <c:pt idx="713">
                  <c:v>0.91700000000000004</c:v>
                </c:pt>
                <c:pt idx="714">
                  <c:v>0.91700000000000004</c:v>
                </c:pt>
                <c:pt idx="715">
                  <c:v>0.91700000000000004</c:v>
                </c:pt>
                <c:pt idx="716">
                  <c:v>0.91700000000000004</c:v>
                </c:pt>
                <c:pt idx="717">
                  <c:v>0.91700000000000004</c:v>
                </c:pt>
                <c:pt idx="718">
                  <c:v>1.7029344953718204</c:v>
                </c:pt>
                <c:pt idx="719">
                  <c:v>1.7071235240754923</c:v>
                </c:pt>
                <c:pt idx="720">
                  <c:v>1.7113228573220154</c:v>
                </c:pt>
                <c:pt idx="721">
                  <c:v>1.7155325204594145</c:v>
                </c:pt>
                <c:pt idx="722">
                  <c:v>1.7197525388980675</c:v>
                </c:pt>
                <c:pt idx="723">
                  <c:v>1.7239829381108591</c:v>
                </c:pt>
                <c:pt idx="724">
                  <c:v>1.7282237436333348</c:v>
                </c:pt>
                <c:pt idx="725">
                  <c:v>1.732474981063854</c:v>
                </c:pt>
                <c:pt idx="726">
                  <c:v>1.7367366760637464</c:v>
                </c:pt>
                <c:pt idx="727">
                  <c:v>1.7410088543574644</c:v>
                </c:pt>
                <c:pt idx="728">
                  <c:v>1.7452915417327401</c:v>
                </c:pt>
                <c:pt idx="729">
                  <c:v>1.7495847640407409</c:v>
                </c:pt>
                <c:pt idx="730">
                  <c:v>1.7538885471962249</c:v>
                </c:pt>
                <c:pt idx="731">
                  <c:v>1.7582029171776976</c:v>
                </c:pt>
                <c:pt idx="732">
                  <c:v>1.7625279000275687</c:v>
                </c:pt>
                <c:pt idx="733">
                  <c:v>1.7668635218523094</c:v>
                </c:pt>
                <c:pt idx="734">
                  <c:v>1.7712098088226103</c:v>
                </c:pt>
                <c:pt idx="735">
                  <c:v>1.7755667871735383</c:v>
                </c:pt>
                <c:pt idx="736">
                  <c:v>1.7799344832046959</c:v>
                </c:pt>
                <c:pt idx="737">
                  <c:v>1.7843129232803794</c:v>
                </c:pt>
                <c:pt idx="738">
                  <c:v>1.7887021338297391</c:v>
                </c:pt>
                <c:pt idx="739">
                  <c:v>1.7931021413469372</c:v>
                </c:pt>
                <c:pt idx="740">
                  <c:v>1.797512972391309</c:v>
                </c:pt>
                <c:pt idx="741">
                  <c:v>1.8019346535875231</c:v>
                </c:pt>
                <c:pt idx="742">
                  <c:v>1.8063672116257414</c:v>
                </c:pt>
                <c:pt idx="743">
                  <c:v>1.8108106732617804</c:v>
                </c:pt>
                <c:pt idx="744">
                  <c:v>1.8152650653172733</c:v>
                </c:pt>
                <c:pt idx="745">
                  <c:v>1.8197304146798317</c:v>
                </c:pt>
                <c:pt idx="746">
                  <c:v>1.8242067483032072</c:v>
                </c:pt>
                <c:pt idx="747">
                  <c:v>1.8281478815801986</c:v>
                </c:pt>
                <c:pt idx="748">
                  <c:v>1.8281478815801986</c:v>
                </c:pt>
                <c:pt idx="749">
                  <c:v>1.8281478815801986</c:v>
                </c:pt>
                <c:pt idx="750">
                  <c:v>1.8281478815801986</c:v>
                </c:pt>
                <c:pt idx="751">
                  <c:v>1.8281478815801986</c:v>
                </c:pt>
                <c:pt idx="752">
                  <c:v>1.8281478815801986</c:v>
                </c:pt>
                <c:pt idx="753">
                  <c:v>1.8281478815801986</c:v>
                </c:pt>
                <c:pt idx="754">
                  <c:v>1.8281478815801986</c:v>
                </c:pt>
                <c:pt idx="755">
                  <c:v>1.8281478815801986</c:v>
                </c:pt>
                <c:pt idx="756">
                  <c:v>1.8281478815801986</c:v>
                </c:pt>
                <c:pt idx="757">
                  <c:v>1.8281478815801986</c:v>
                </c:pt>
                <c:pt idx="758">
                  <c:v>1.8281478815801986</c:v>
                </c:pt>
                <c:pt idx="759">
                  <c:v>1.8281478815801986</c:v>
                </c:pt>
                <c:pt idx="760">
                  <c:v>1.8281478815801986</c:v>
                </c:pt>
                <c:pt idx="761">
                  <c:v>1.8281478815801986</c:v>
                </c:pt>
                <c:pt idx="762">
                  <c:v>1.8281478815801986</c:v>
                </c:pt>
                <c:pt idx="763">
                  <c:v>1.8281478815801986</c:v>
                </c:pt>
                <c:pt idx="764">
                  <c:v>1.8281478815801986</c:v>
                </c:pt>
                <c:pt idx="765">
                  <c:v>1.8281478815801986</c:v>
                </c:pt>
                <c:pt idx="766">
                  <c:v>1.8281478815801986</c:v>
                </c:pt>
                <c:pt idx="767">
                  <c:v>1.8281478815801986</c:v>
                </c:pt>
                <c:pt idx="768">
                  <c:v>1.8281478815801986</c:v>
                </c:pt>
                <c:pt idx="769">
                  <c:v>1.8281478815801986</c:v>
                </c:pt>
                <c:pt idx="770">
                  <c:v>1.8281478815801986</c:v>
                </c:pt>
                <c:pt idx="771">
                  <c:v>1.8281478815801986</c:v>
                </c:pt>
                <c:pt idx="772">
                  <c:v>1.8281478815801986</c:v>
                </c:pt>
                <c:pt idx="773">
                  <c:v>1.8281478815801986</c:v>
                </c:pt>
                <c:pt idx="774">
                  <c:v>1.8281478815801986</c:v>
                </c:pt>
                <c:pt idx="775">
                  <c:v>1.8281478815801986</c:v>
                </c:pt>
                <c:pt idx="776">
                  <c:v>1.8281478815801986</c:v>
                </c:pt>
                <c:pt idx="777">
                  <c:v>1.8281478815801986</c:v>
                </c:pt>
                <c:pt idx="778">
                  <c:v>1.8281478815801986</c:v>
                </c:pt>
                <c:pt idx="779">
                  <c:v>1.8281478815801986</c:v>
                </c:pt>
                <c:pt idx="780">
                  <c:v>1.8281478815801986</c:v>
                </c:pt>
                <c:pt idx="781">
                  <c:v>1.8281478815801986</c:v>
                </c:pt>
                <c:pt idx="782">
                  <c:v>1.8281478815801986</c:v>
                </c:pt>
                <c:pt idx="783">
                  <c:v>1.8281478815801986</c:v>
                </c:pt>
                <c:pt idx="784">
                  <c:v>1.8281478815801986</c:v>
                </c:pt>
                <c:pt idx="785">
                  <c:v>1.8281478815801986</c:v>
                </c:pt>
                <c:pt idx="786">
                  <c:v>1.8281478815801986</c:v>
                </c:pt>
                <c:pt idx="787">
                  <c:v>1.8281478815801986</c:v>
                </c:pt>
                <c:pt idx="788">
                  <c:v>1.8281478815801986</c:v>
                </c:pt>
                <c:pt idx="789">
                  <c:v>1.8281478815801986</c:v>
                </c:pt>
                <c:pt idx="790">
                  <c:v>1.8281478815801986</c:v>
                </c:pt>
                <c:pt idx="791">
                  <c:v>1.8281478815801986</c:v>
                </c:pt>
                <c:pt idx="792">
                  <c:v>1.8281478815801986</c:v>
                </c:pt>
                <c:pt idx="793">
                  <c:v>1.8281478815801986</c:v>
                </c:pt>
                <c:pt idx="794">
                  <c:v>1.8281478815801986</c:v>
                </c:pt>
                <c:pt idx="795">
                  <c:v>1.8281478815801986</c:v>
                </c:pt>
                <c:pt idx="796">
                  <c:v>1.8281478815801986</c:v>
                </c:pt>
                <c:pt idx="797">
                  <c:v>1.8281478815801986</c:v>
                </c:pt>
                <c:pt idx="798">
                  <c:v>1.8281478815801986</c:v>
                </c:pt>
                <c:pt idx="799">
                  <c:v>-1.4017417240495051</c:v>
                </c:pt>
                <c:pt idx="800">
                  <c:v>-1.3990978542061292</c:v>
                </c:pt>
                <c:pt idx="801">
                  <c:v>-1.3964589710501214</c:v>
                </c:pt>
                <c:pt idx="802">
                  <c:v>-1.3938250651759312</c:v>
                </c:pt>
                <c:pt idx="803">
                  <c:v>-1.3911961271957487</c:v>
                </c:pt>
                <c:pt idx="804">
                  <c:v>-1.3885721477394701</c:v>
                </c:pt>
                <c:pt idx="805">
                  <c:v>-1.3859531174546653</c:v>
                </c:pt>
                <c:pt idx="806">
                  <c:v>-1.3833390270065435</c:v>
                </c:pt>
                <c:pt idx="807">
                  <c:v>-1.3807298670779213</c:v>
                </c:pt>
                <c:pt idx="808">
                  <c:v>-1.3781256283691885</c:v>
                </c:pt>
                <c:pt idx="809">
                  <c:v>-1.3755263015982746</c:v>
                </c:pt>
                <c:pt idx="810">
                  <c:v>-1.372931877500617</c:v>
                </c:pt>
                <c:pt idx="811">
                  <c:v>-1.3703423468291269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-1.367757700354157</c:v>
                </c:pt>
                <c:pt idx="956">
                  <c:v>-1.3651779288634682</c:v>
                </c:pt>
                <c:pt idx="957">
                  <c:v>-1.3626030231621973</c:v>
                </c:pt>
                <c:pt idx="958">
                  <c:v>-1.3600329740728228</c:v>
                </c:pt>
                <c:pt idx="959">
                  <c:v>-1.3574677724351343</c:v>
                </c:pt>
                <c:pt idx="960">
                  <c:v>-1.3549074091061981</c:v>
                </c:pt>
                <c:pt idx="961">
                  <c:v>-1.3523518749603258</c:v>
                </c:pt>
                <c:pt idx="962">
                  <c:v>-1.3498011608890406</c:v>
                </c:pt>
                <c:pt idx="963">
                  <c:v>-1.3472552578010462</c:v>
                </c:pt>
                <c:pt idx="964">
                  <c:v>-1.3447141566221927</c:v>
                </c:pt>
                <c:pt idx="965">
                  <c:v>-1.3421778482954467</c:v>
                </c:pt>
                <c:pt idx="966">
                  <c:v>-1.3396463237808562</c:v>
                </c:pt>
                <c:pt idx="967">
                  <c:v>-1.3371195740555204</c:v>
                </c:pt>
                <c:pt idx="968">
                  <c:v>-1.3345975901135567</c:v>
                </c:pt>
                <c:pt idx="969">
                  <c:v>-0.57082459486469672</c:v>
                </c:pt>
                <c:pt idx="970">
                  <c:v>-0.56974794436173504</c:v>
                </c:pt>
                <c:pt idx="971">
                  <c:v>-0.56867332456367992</c:v>
                </c:pt>
                <c:pt idx="972">
                  <c:v>-0.56760073164035396</c:v>
                </c:pt>
                <c:pt idx="973">
                  <c:v>-0.56653016176880389</c:v>
                </c:pt>
                <c:pt idx="974">
                  <c:v>-0.56546161113328708</c:v>
                </c:pt>
                <c:pt idx="975">
                  <c:v>-0.56439507592525795</c:v>
                </c:pt>
                <c:pt idx="976">
                  <c:v>-0.56333055234335461</c:v>
                </c:pt>
                <c:pt idx="977">
                  <c:v>-0.56226803659338442</c:v>
                </c:pt>
                <c:pt idx="978">
                  <c:v>-0.5612075248883116</c:v>
                </c:pt>
                <c:pt idx="979">
                  <c:v>-0.56014901344824297</c:v>
                </c:pt>
                <c:pt idx="980">
                  <c:v>-0.55909249850041487</c:v>
                </c:pt>
                <c:pt idx="981">
                  <c:v>-0.55803797627917939</c:v>
                </c:pt>
                <c:pt idx="982">
                  <c:v>-0.55698544302599162</c:v>
                </c:pt>
                <c:pt idx="983">
                  <c:v>-0.55593489498939486</c:v>
                </c:pt>
                <c:pt idx="984">
                  <c:v>-0.55488632842500896</c:v>
                </c:pt>
                <c:pt idx="985">
                  <c:v>-0.55383973959551591</c:v>
                </c:pt>
                <c:pt idx="986">
                  <c:v>-0.55279512477064674</c:v>
                </c:pt>
                <c:pt idx="987">
                  <c:v>-0.55175248022716827</c:v>
                </c:pt>
                <c:pt idx="988">
                  <c:v>-0.55071180224886973</c:v>
                </c:pt>
                <c:pt idx="989">
                  <c:v>-0.54967308712654972</c:v>
                </c:pt>
                <c:pt idx="990">
                  <c:v>-0.54863633115800314</c:v>
                </c:pt>
                <c:pt idx="991">
                  <c:v>-0.5476015306480071</c:v>
                </c:pt>
                <c:pt idx="992">
                  <c:v>-0.54656868190830898</c:v>
                </c:pt>
                <c:pt idx="993">
                  <c:v>-0.54553778125761243</c:v>
                </c:pt>
                <c:pt idx="994">
                  <c:v>-0.54450882502156439</c:v>
                </c:pt>
                <c:pt idx="995">
                  <c:v>-0.54348180953274272</c:v>
                </c:pt>
                <c:pt idx="996">
                  <c:v>-0.54245673113064163</c:v>
                </c:pt>
                <c:pt idx="997">
                  <c:v>-0.54143358616166015</c:v>
                </c:pt>
                <c:pt idx="998">
                  <c:v>-0.54041237097908834</c:v>
                </c:pt>
                <c:pt idx="999">
                  <c:v>-0.53939308194309443</c:v>
                </c:pt>
                <c:pt idx="1000">
                  <c:v>-0.53837571542071172</c:v>
                </c:pt>
                <c:pt idx="1001">
                  <c:v>-0.5373602677858258</c:v>
                </c:pt>
                <c:pt idx="1002">
                  <c:v>-0.536346735419162</c:v>
                </c:pt>
                <c:pt idx="1003">
                  <c:v>-0.53533511470827144</c:v>
                </c:pt>
                <c:pt idx="1004">
                  <c:v>-0.53432540204751922</c:v>
                </c:pt>
                <c:pt idx="1005">
                  <c:v>-0.53331759383807087</c:v>
                </c:pt>
                <c:pt idx="1006">
                  <c:v>-0.5323116864878803</c:v>
                </c:pt>
                <c:pt idx="1007">
                  <c:v>-0.53130767641167587</c:v>
                </c:pt>
                <c:pt idx="1008">
                  <c:v>-0.53030556003094842</c:v>
                </c:pt>
                <c:pt idx="1009">
                  <c:v>-0.52930533377393874</c:v>
                </c:pt>
                <c:pt idx="1010">
                  <c:v>-0.52830699407562387</c:v>
                </c:pt>
                <c:pt idx="1011">
                  <c:v>-0.52731053737770506</c:v>
                </c:pt>
                <c:pt idx="1012">
                  <c:v>-0.52631596012859561</c:v>
                </c:pt>
                <c:pt idx="1013">
                  <c:v>-0.52532325878340658</c:v>
                </c:pt>
                <c:pt idx="1014">
                  <c:v>-0.52433242980393591</c:v>
                </c:pt>
                <c:pt idx="1015">
                  <c:v>-0.52334346965865464</c:v>
                </c:pt>
                <c:pt idx="1016">
                  <c:v>-0.52235637482269504</c:v>
                </c:pt>
                <c:pt idx="1017">
                  <c:v>-0.52137114177783772</c:v>
                </c:pt>
                <c:pt idx="1018">
                  <c:v>-0.52038776701249889</c:v>
                </c:pt>
                <c:pt idx="1019">
                  <c:v>-0.519406247021718</c:v>
                </c:pt>
                <c:pt idx="1020">
                  <c:v>-0.51842657830714578</c:v>
                </c:pt>
                <c:pt idx="1021">
                  <c:v>-0.517448757377031</c:v>
                </c:pt>
                <c:pt idx="1022">
                  <c:v>-0.51647278074620817</c:v>
                </c:pt>
                <c:pt idx="1023">
                  <c:v>-0.51549864493608566</c:v>
                </c:pt>
                <c:pt idx="1024">
                  <c:v>-0.51452634647463269</c:v>
                </c:pt>
                <c:pt idx="1025">
                  <c:v>-0.51355588189636747</c:v>
                </c:pt>
                <c:pt idx="1026">
                  <c:v>-0.51258724774234377</c:v>
                </c:pt>
                <c:pt idx="1027">
                  <c:v>-0.51162044056014055</c:v>
                </c:pt>
                <c:pt idx="1028">
                  <c:v>-0.51065545690384762</c:v>
                </c:pt>
                <c:pt idx="1029">
                  <c:v>-0.50969229333405441</c:v>
                </c:pt>
                <c:pt idx="1030">
                  <c:v>-0.50873094641783789</c:v>
                </c:pt>
                <c:pt idx="1031">
                  <c:v>-0.50777141272874948</c:v>
                </c:pt>
                <c:pt idx="1032">
                  <c:v>-0.50681368884680378</c:v>
                </c:pt>
                <c:pt idx="1033">
                  <c:v>-0.50585777135846566</c:v>
                </c:pt>
                <c:pt idx="1034">
                  <c:v>-0.50490365685663841</c:v>
                </c:pt>
                <c:pt idx="1035">
                  <c:v>-0.5039513419406515</c:v>
                </c:pt>
                <c:pt idx="1036">
                  <c:v>-0.5030008232162485</c:v>
                </c:pt>
                <c:pt idx="1037">
                  <c:v>-0.50205209729557554</c:v>
                </c:pt>
                <c:pt idx="1038">
                  <c:v>-0.50110516079716771</c:v>
                </c:pt>
                <c:pt idx="1039">
                  <c:v>-0.50016001034593893</c:v>
                </c:pt>
                <c:pt idx="1040">
                  <c:v>-0.49921664257316822</c:v>
                </c:pt>
                <c:pt idx="1041">
                  <c:v>-0.49827505411648915</c:v>
                </c:pt>
                <c:pt idx="1042">
                  <c:v>-0.49733524161987641</c:v>
                </c:pt>
                <c:pt idx="1043">
                  <c:v>-0.49639720173363516</c:v>
                </c:pt>
                <c:pt idx="1044">
                  <c:v>0.26579483698698453</c:v>
                </c:pt>
                <c:pt idx="1045">
                  <c:v>0.26529351285431557</c:v>
                </c:pt>
                <c:pt idx="1046">
                  <c:v>1.3007314153644203</c:v>
                </c:pt>
                <c:pt idx="1047">
                  <c:v>1.2982780642909579</c:v>
                </c:pt>
                <c:pt idx="1048">
                  <c:v>1.2958293405613255</c:v>
                </c:pt>
                <c:pt idx="1049">
                  <c:v>1.2933852354477433</c:v>
                </c:pt>
                <c:pt idx="1050">
                  <c:v>1.2909457402388897</c:v>
                </c:pt>
                <c:pt idx="1051">
                  <c:v>1.2885108462398782</c:v>
                </c:pt>
                <c:pt idx="1052">
                  <c:v>1.286080544772219</c:v>
                </c:pt>
                <c:pt idx="1053">
                  <c:v>1.2836548271737933</c:v>
                </c:pt>
                <c:pt idx="1054">
                  <c:v>1.2812336847988157</c:v>
                </c:pt>
                <c:pt idx="1055">
                  <c:v>1.2788171090178144</c:v>
                </c:pt>
                <c:pt idx="1056">
                  <c:v>1.2764050912175904</c:v>
                </c:pt>
                <c:pt idx="1057">
                  <c:v>1.2739976228011867</c:v>
                </c:pt>
                <c:pt idx="1058">
                  <c:v>1.271594695187872</c:v>
                </c:pt>
                <c:pt idx="1059">
                  <c:v>1.2691962998130843</c:v>
                </c:pt>
                <c:pt idx="1060">
                  <c:v>1.2668024281284325</c:v>
                </c:pt>
                <c:pt idx="1061">
                  <c:v>1.2644130716016333</c:v>
                </c:pt>
                <c:pt idx="1062">
                  <c:v>1.2620282217165035</c:v>
                </c:pt>
                <c:pt idx="1063">
                  <c:v>1.259647869972929</c:v>
                </c:pt>
                <c:pt idx="1064">
                  <c:v>1.257272007886812</c:v>
                </c:pt>
                <c:pt idx="1065">
                  <c:v>1.2549006269900753</c:v>
                </c:pt>
                <c:pt idx="1066">
                  <c:v>1.2525337188305981</c:v>
                </c:pt>
                <c:pt idx="1067">
                  <c:v>1.2501712749722091</c:v>
                </c:pt>
                <c:pt idx="1068">
                  <c:v>1.2478132869946443</c:v>
                </c:pt>
                <c:pt idx="1069">
                  <c:v>1.2454597464935366</c:v>
                </c:pt>
                <c:pt idx="1070">
                  <c:v>1.243110645080346</c:v>
                </c:pt>
                <c:pt idx="1071">
                  <c:v>1.2407659743823709</c:v>
                </c:pt>
                <c:pt idx="1072">
                  <c:v>1.2384257260426985</c:v>
                </c:pt>
                <c:pt idx="1073">
                  <c:v>1.2360898917201726</c:v>
                </c:pt>
                <c:pt idx="1074">
                  <c:v>1.2337584630893876</c:v>
                </c:pt>
                <c:pt idx="1075">
                  <c:v>1.2314314318406148</c:v>
                </c:pt>
                <c:pt idx="1076">
                  <c:v>1.2291087896798156</c:v>
                </c:pt>
                <c:pt idx="1077">
                  <c:v>1.2267905283285911</c:v>
                </c:pt>
                <c:pt idx="1078">
                  <c:v>1.2244766395241518</c:v>
                </c:pt>
                <c:pt idx="1079">
                  <c:v>1.222167115019311</c:v>
                </c:pt>
                <c:pt idx="1080">
                  <c:v>1.2198619465824105</c:v>
                </c:pt>
                <c:pt idx="1081">
                  <c:v>1.2175611259973358</c:v>
                </c:pt>
                <c:pt idx="1082">
                  <c:v>1.2152646450634648</c:v>
                </c:pt>
                <c:pt idx="1083">
                  <c:v>1.212972495595638</c:v>
                </c:pt>
                <c:pt idx="1084">
                  <c:v>1.2106846694241524</c:v>
                </c:pt>
                <c:pt idx="1085">
                  <c:v>1.2084011583946876</c:v>
                </c:pt>
                <c:pt idx="1086">
                  <c:v>1.2061219543683162</c:v>
                </c:pt>
                <c:pt idx="1087">
                  <c:v>1.2038470492214799</c:v>
                </c:pt>
                <c:pt idx="1088">
                  <c:v>1.201576434845893</c:v>
                </c:pt>
                <c:pt idx="1089">
                  <c:v>1.1993101031486315</c:v>
                </c:pt>
                <c:pt idx="1090">
                  <c:v>1.1970480460519621</c:v>
                </c:pt>
                <c:pt idx="1091">
                  <c:v>1.194790255493452</c:v>
                </c:pt>
                <c:pt idx="1092">
                  <c:v>1.1925367234258466</c:v>
                </c:pt>
                <c:pt idx="1093">
                  <c:v>1.1902874418170433</c:v>
                </c:pt>
                <c:pt idx="1094">
                  <c:v>1.1880424026501522</c:v>
                </c:pt>
                <c:pt idx="1095">
                  <c:v>1.1858015979233318</c:v>
                </c:pt>
                <c:pt idx="1096">
                  <c:v>1.1835650196498968</c:v>
                </c:pt>
                <c:pt idx="1097">
                  <c:v>1.1813326598581981</c:v>
                </c:pt>
                <c:pt idx="1098">
                  <c:v>1.1791045105915958</c:v>
                </c:pt>
                <c:pt idx="1099">
                  <c:v>1.1768805639085196</c:v>
                </c:pt>
                <c:pt idx="1100">
                  <c:v>1.174660811882307</c:v>
                </c:pt>
                <c:pt idx="1101">
                  <c:v>1.1724452466013084</c:v>
                </c:pt>
                <c:pt idx="1102">
                  <c:v>1.1702338601687701</c:v>
                </c:pt>
                <c:pt idx="1103">
                  <c:v>1.1680266447028052</c:v>
                </c:pt>
                <c:pt idx="1104">
                  <c:v>1.1658235923364566</c:v>
                </c:pt>
                <c:pt idx="1105">
                  <c:v>1.1636246952175331</c:v>
                </c:pt>
                <c:pt idx="1106">
                  <c:v>1.1614299455087167</c:v>
                </c:pt>
                <c:pt idx="1107">
                  <c:v>1.1592393353874453</c:v>
                </c:pt>
                <c:pt idx="1108">
                  <c:v>1.1570528570458825</c:v>
                </c:pt>
                <c:pt idx="1109">
                  <c:v>1.1567080932325584</c:v>
                </c:pt>
                <c:pt idx="1110">
                  <c:v>1.1567080932325493</c:v>
                </c:pt>
                <c:pt idx="1111">
                  <c:v>1.1567080932325493</c:v>
                </c:pt>
                <c:pt idx="1112">
                  <c:v>1.1567080932325584</c:v>
                </c:pt>
                <c:pt idx="1113">
                  <c:v>1.1567080932325493</c:v>
                </c:pt>
                <c:pt idx="1114">
                  <c:v>1.1567080932325584</c:v>
                </c:pt>
                <c:pt idx="1115">
                  <c:v>1.1567080932325493</c:v>
                </c:pt>
                <c:pt idx="1116">
                  <c:v>1.1567126381109487</c:v>
                </c:pt>
                <c:pt idx="1117">
                  <c:v>0.12076981215324037</c:v>
                </c:pt>
                <c:pt idx="1118">
                  <c:v>0.12076981215324037</c:v>
                </c:pt>
                <c:pt idx="1119">
                  <c:v>0.12076981215324037</c:v>
                </c:pt>
                <c:pt idx="1120">
                  <c:v>0.12076981215324037</c:v>
                </c:pt>
                <c:pt idx="1121">
                  <c:v>0.12076981215324037</c:v>
                </c:pt>
                <c:pt idx="1122">
                  <c:v>0.12076981215324037</c:v>
                </c:pt>
                <c:pt idx="1123">
                  <c:v>0.12076981215324037</c:v>
                </c:pt>
                <c:pt idx="1124">
                  <c:v>0.12076981215324037</c:v>
                </c:pt>
                <c:pt idx="1125">
                  <c:v>0.12076981215324037</c:v>
                </c:pt>
                <c:pt idx="1126">
                  <c:v>0.12076981215324037</c:v>
                </c:pt>
                <c:pt idx="1127">
                  <c:v>0.12076981215324037</c:v>
                </c:pt>
                <c:pt idx="1128">
                  <c:v>0.12076981215324037</c:v>
                </c:pt>
                <c:pt idx="1129">
                  <c:v>0.12076981215324037</c:v>
                </c:pt>
                <c:pt idx="1130">
                  <c:v>0.12076981215324037</c:v>
                </c:pt>
                <c:pt idx="1131">
                  <c:v>0.12076981215324037</c:v>
                </c:pt>
                <c:pt idx="1132">
                  <c:v>-0.15750767238985849</c:v>
                </c:pt>
                <c:pt idx="1133">
                  <c:v>-0.15789512367614286</c:v>
                </c:pt>
                <c:pt idx="1134">
                  <c:v>-0.1582835280493273</c:v>
                </c:pt>
                <c:pt idx="1135">
                  <c:v>-0.15867288785389935</c:v>
                </c:pt>
                <c:pt idx="1136">
                  <c:v>-0.15906320544011379</c:v>
                </c:pt>
                <c:pt idx="1137">
                  <c:v>-0.15945448316400596</c:v>
                </c:pt>
                <c:pt idx="1138">
                  <c:v>-0.1598467233874078</c:v>
                </c:pt>
                <c:pt idx="1139">
                  <c:v>-0.16023992847796029</c:v>
                </c:pt>
                <c:pt idx="1140">
                  <c:v>-0.16063410080912924</c:v>
                </c:pt>
                <c:pt idx="1141">
                  <c:v>-0.16102924276021824</c:v>
                </c:pt>
                <c:pt idx="1142">
                  <c:v>-0.161425356716384</c:v>
                </c:pt>
                <c:pt idx="1143">
                  <c:v>-0.16182244506865093</c:v>
                </c:pt>
                <c:pt idx="1144">
                  <c:v>-0.16222051021392411</c:v>
                </c:pt>
                <c:pt idx="1145">
                  <c:v>-0.1626195545550054</c:v>
                </c:pt>
                <c:pt idx="1146">
                  <c:v>-0.16301958050060744</c:v>
                </c:pt>
                <c:pt idx="1147">
                  <c:v>-0.16342059046536744</c:v>
                </c:pt>
                <c:pt idx="1148">
                  <c:v>-0.16382258686986276</c:v>
                </c:pt>
                <c:pt idx="1149">
                  <c:v>-0.164225572140625</c:v>
                </c:pt>
                <c:pt idx="1150">
                  <c:v>-0.16462954871015448</c:v>
                </c:pt>
                <c:pt idx="1151">
                  <c:v>-0.16503451901693608</c:v>
                </c:pt>
                <c:pt idx="1152">
                  <c:v>-0.16544048550545196</c:v>
                </c:pt>
                <c:pt idx="1153">
                  <c:v>-0.16584745062619805</c:v>
                </c:pt>
                <c:pt idx="1154">
                  <c:v>-0.16625541683569833</c:v>
                </c:pt>
                <c:pt idx="1155">
                  <c:v>-0.16666438659651908</c:v>
                </c:pt>
                <c:pt idx="1156">
                  <c:v>-0.16707436237728454</c:v>
                </c:pt>
                <c:pt idx="1157">
                  <c:v>-0.16748534665269166</c:v>
                </c:pt>
                <c:pt idx="1158">
                  <c:v>-0.16789734190352454</c:v>
                </c:pt>
                <c:pt idx="1159">
                  <c:v>-0.1683103506166698</c:v>
                </c:pt>
                <c:pt idx="1160">
                  <c:v>-0.16872437528513148</c:v>
                </c:pt>
                <c:pt idx="1161">
                  <c:v>-0.16913941840804619</c:v>
                </c:pt>
                <c:pt idx="1162">
                  <c:v>-0.16955548249069854</c:v>
                </c:pt>
                <c:pt idx="1163">
                  <c:v>-0.16997257004453506</c:v>
                </c:pt>
                <c:pt idx="1164">
                  <c:v>-0.17039068358718087</c:v>
                </c:pt>
                <c:pt idx="1165">
                  <c:v>-0.17080982564245351</c:v>
                </c:pt>
                <c:pt idx="1166">
                  <c:v>-0.1712299987403795</c:v>
                </c:pt>
                <c:pt idx="1167">
                  <c:v>-0.17165120541720855</c:v>
                </c:pt>
                <c:pt idx="1168">
                  <c:v>-0.17207344821542939</c:v>
                </c:pt>
                <c:pt idx="1169">
                  <c:v>-0.17249672968378488</c:v>
                </c:pt>
                <c:pt idx="1170">
                  <c:v>-0.17292105237728755</c:v>
                </c:pt>
                <c:pt idx="1171">
                  <c:v>-0.17334641885723515</c:v>
                </c:pt>
                <c:pt idx="1172">
                  <c:v>-0.17377283169122579</c:v>
                </c:pt>
                <c:pt idx="1173">
                  <c:v>-0.17420029345317331</c:v>
                </c:pt>
                <c:pt idx="1174">
                  <c:v>-0.17462880672332345</c:v>
                </c:pt>
                <c:pt idx="1175">
                  <c:v>-0.17505837408826924</c:v>
                </c:pt>
                <c:pt idx="1176">
                  <c:v>-0.17548899814096566</c:v>
                </c:pt>
                <c:pt idx="1177">
                  <c:v>-0.17592068148074722</c:v>
                </c:pt>
                <c:pt idx="1178">
                  <c:v>-0.1763534267133415</c:v>
                </c:pt>
                <c:pt idx="1179">
                  <c:v>-0.17678723645088623</c:v>
                </c:pt>
                <c:pt idx="1180">
                  <c:v>-0.17722211331194462</c:v>
                </c:pt>
                <c:pt idx="1181">
                  <c:v>-0.17765805992152175</c:v>
                </c:pt>
                <c:pt idx="1182">
                  <c:v>-0.17809507891107931</c:v>
                </c:pt>
                <c:pt idx="1183">
                  <c:v>-0.17853317291855217</c:v>
                </c:pt>
                <c:pt idx="1184">
                  <c:v>-0.17897234458836442</c:v>
                </c:pt>
                <c:pt idx="1185">
                  <c:v>-0.17941259657144534</c:v>
                </c:pt>
                <c:pt idx="1186">
                  <c:v>-0.17985393152524443</c:v>
                </c:pt>
                <c:pt idx="1187">
                  <c:v>-0.18029635211374923</c:v>
                </c:pt>
                <c:pt idx="1188">
                  <c:v>-0.18073986100749967</c:v>
                </c:pt>
                <c:pt idx="1189">
                  <c:v>-0.18118446088360521</c:v>
                </c:pt>
                <c:pt idx="1190">
                  <c:v>-0.18163015442576061</c:v>
                </c:pt>
                <c:pt idx="1191">
                  <c:v>-0.18207694432426205</c:v>
                </c:pt>
                <c:pt idx="1192">
                  <c:v>-0.1825248332760239</c:v>
                </c:pt>
                <c:pt idx="1193">
                  <c:v>-0.18297382398459447</c:v>
                </c:pt>
                <c:pt idx="1194">
                  <c:v>-0.18342391916017237</c:v>
                </c:pt>
                <c:pt idx="1195">
                  <c:v>-0.18387512151962326</c:v>
                </c:pt>
                <c:pt idx="1196">
                  <c:v>-0.18432743378649571</c:v>
                </c:pt>
                <c:pt idx="1197">
                  <c:v>-0.18478085869103797</c:v>
                </c:pt>
                <c:pt idx="1198">
                  <c:v>-0.18523539897021474</c:v>
                </c:pt>
                <c:pt idx="1199">
                  <c:v>-0.18569105736772287</c:v>
                </c:pt>
                <c:pt idx="1200">
                  <c:v>-0.18614783663400852</c:v>
                </c:pt>
                <c:pt idx="1201">
                  <c:v>-0.18660573952628376</c:v>
                </c:pt>
                <c:pt idx="1202">
                  <c:v>-0.18706476880854353</c:v>
                </c:pt>
                <c:pt idx="1203">
                  <c:v>-0.18752492725158076</c:v>
                </c:pt>
                <c:pt idx="1204">
                  <c:v>-0.1879862176330051</c:v>
                </c:pt>
                <c:pt idx="1205">
                  <c:v>-0.18844864273725889</c:v>
                </c:pt>
                <c:pt idx="1206">
                  <c:v>-0.18891220535563305</c:v>
                </c:pt>
                <c:pt idx="1207">
                  <c:v>-0.18937690828628567</c:v>
                </c:pt>
                <c:pt idx="1208">
                  <c:v>-0.1898427543342576</c:v>
                </c:pt>
                <c:pt idx="1209">
                  <c:v>-0.19030974631148953</c:v>
                </c:pt>
                <c:pt idx="1210">
                  <c:v>-0.19077788703683993</c:v>
                </c:pt>
                <c:pt idx="1211">
                  <c:v>-0.19124717933610036</c:v>
                </c:pt>
                <c:pt idx="1212">
                  <c:v>-0.19171762604201462</c:v>
                </c:pt>
                <c:pt idx="1213">
                  <c:v>-0.19218922999429369</c:v>
                </c:pt>
                <c:pt idx="1214">
                  <c:v>-0.19266199403963463</c:v>
                </c:pt>
                <c:pt idx="1215">
                  <c:v>-0.19313592103173696</c:v>
                </c:pt>
                <c:pt idx="1216">
                  <c:v>-0.19361101383131976</c:v>
                </c:pt>
                <c:pt idx="1217">
                  <c:v>-0.19408727530613901</c:v>
                </c:pt>
                <c:pt idx="1218">
                  <c:v>-0.19456470833100542</c:v>
                </c:pt>
                <c:pt idx="1219">
                  <c:v>-0.19504331578780149</c:v>
                </c:pt>
                <c:pt idx="1220">
                  <c:v>-0.19552310056549851</c:v>
                </c:pt>
                <c:pt idx="1221">
                  <c:v>-0.19600406556017444</c:v>
                </c:pt>
                <c:pt idx="1222">
                  <c:v>-0.19648621367503108</c:v>
                </c:pt>
                <c:pt idx="1223">
                  <c:v>-0.19696954782041198</c:v>
                </c:pt>
                <c:pt idx="1224">
                  <c:v>-0.19745407091382033</c:v>
                </c:pt>
                <c:pt idx="1225">
                  <c:v>-0.19793978587993494</c:v>
                </c:pt>
                <c:pt idx="1226">
                  <c:v>-0.19842669565062956</c:v>
                </c:pt>
                <c:pt idx="1227">
                  <c:v>-0.19891480316499044</c:v>
                </c:pt>
                <c:pt idx="1228">
                  <c:v>-0.19940411136933314</c:v>
                </c:pt>
                <c:pt idx="1229">
                  <c:v>-0.19989462321722046</c:v>
                </c:pt>
                <c:pt idx="1230">
                  <c:v>-0.20038634166948197</c:v>
                </c:pt>
                <c:pt idx="1231">
                  <c:v>-0.20087926969422895</c:v>
                </c:pt>
                <c:pt idx="1232">
                  <c:v>-0.20137341026687502</c:v>
                </c:pt>
                <c:pt idx="1233">
                  <c:v>-0.20186876637015258</c:v>
                </c:pt>
                <c:pt idx="1234">
                  <c:v>-0.20236534099413109</c:v>
                </c:pt>
                <c:pt idx="1235">
                  <c:v>-0.20286313713623555</c:v>
                </c:pt>
                <c:pt idx="1236">
                  <c:v>-0.20336215780126424</c:v>
                </c:pt>
                <c:pt idx="1237">
                  <c:v>-0.20386240600140684</c:v>
                </c:pt>
                <c:pt idx="1238">
                  <c:v>-0.20436388475626219</c:v>
                </c:pt>
                <c:pt idx="1239">
                  <c:v>-0.20486659709285795</c:v>
                </c:pt>
                <c:pt idx="1240">
                  <c:v>-0.20537054604566743</c:v>
                </c:pt>
                <c:pt idx="1241">
                  <c:v>-0.20587573465662823</c:v>
                </c:pt>
                <c:pt idx="1242">
                  <c:v>-0.20638216597516107</c:v>
                </c:pt>
                <c:pt idx="1243">
                  <c:v>-0.20688984305818772</c:v>
                </c:pt>
                <c:pt idx="1244">
                  <c:v>-0.20739876897014992</c:v>
                </c:pt>
                <c:pt idx="1245">
                  <c:v>-0.2079089467830271</c:v>
                </c:pt>
                <c:pt idx="1246">
                  <c:v>-0.20842037957635617</c:v>
                </c:pt>
                <c:pt idx="1247">
                  <c:v>-0.20893307043724843</c:v>
                </c:pt>
                <c:pt idx="1248">
                  <c:v>-0.20944702246041016</c:v>
                </c:pt>
                <c:pt idx="1249">
                  <c:v>-0.20996223874815917</c:v>
                </c:pt>
                <c:pt idx="1250">
                  <c:v>-0.21047872241044543</c:v>
                </c:pt>
                <c:pt idx="1251">
                  <c:v>-0.21099647656486881</c:v>
                </c:pt>
                <c:pt idx="1252">
                  <c:v>-0.21151550433669788</c:v>
                </c:pt>
                <c:pt idx="1253">
                  <c:v>-0.21203580885888956</c:v>
                </c:pt>
                <c:pt idx="1254">
                  <c:v>-0.2125573932721069</c:v>
                </c:pt>
                <c:pt idx="1255">
                  <c:v>-0.21308026072473918</c:v>
                </c:pt>
                <c:pt idx="1256">
                  <c:v>-0.21360441437291974</c:v>
                </c:pt>
                <c:pt idx="1257">
                  <c:v>-0.21412985738054641</c:v>
                </c:pt>
                <c:pt idx="1258">
                  <c:v>-0.21465659291929906</c:v>
                </c:pt>
                <c:pt idx="1259">
                  <c:v>-0.21518462416866033</c:v>
                </c:pt>
                <c:pt idx="1260">
                  <c:v>-0.21571395431593332</c:v>
                </c:pt>
                <c:pt idx="1261">
                  <c:v>-0.21624458655626197</c:v>
                </c:pt>
                <c:pt idx="1262">
                  <c:v>-0.21677652409264961</c:v>
                </c:pt>
                <c:pt idx="1263">
                  <c:v>-0.21730977013597927</c:v>
                </c:pt>
                <c:pt idx="1264">
                  <c:v>-0.21784432790503128</c:v>
                </c:pt>
                <c:pt idx="1265">
                  <c:v>-0.21838020062650507</c:v>
                </c:pt>
                <c:pt idx="1266">
                  <c:v>-0.21891739153503634</c:v>
                </c:pt>
                <c:pt idx="1267">
                  <c:v>-0.21945590387321826</c:v>
                </c:pt>
                <c:pt idx="1268">
                  <c:v>-0.21999574089162013</c:v>
                </c:pt>
                <c:pt idx="1269">
                  <c:v>-0.22053690584880725</c:v>
                </c:pt>
                <c:pt idx="1270">
                  <c:v>-0.22107940201136106</c:v>
                </c:pt>
                <c:pt idx="1271">
                  <c:v>-0.22162323265389791</c:v>
                </c:pt>
                <c:pt idx="1272">
                  <c:v>-0.22216840105908972</c:v>
                </c:pt>
                <c:pt idx="1273">
                  <c:v>-0.22271491051768288</c:v>
                </c:pt>
                <c:pt idx="1274">
                  <c:v>-0.22326276432851935</c:v>
                </c:pt>
                <c:pt idx="1275">
                  <c:v>-0.22381196579855547</c:v>
                </c:pt>
                <c:pt idx="1276">
                  <c:v>-0.2243625182428822</c:v>
                </c:pt>
                <c:pt idx="1277">
                  <c:v>-0.22491442498474559</c:v>
                </c:pt>
                <c:pt idx="1278">
                  <c:v>-0.22546768935556644</c:v>
                </c:pt>
                <c:pt idx="1279">
                  <c:v>-0.22602231469496042</c:v>
                </c:pt>
                <c:pt idx="1280">
                  <c:v>-0.22657830435075782</c:v>
                </c:pt>
                <c:pt idx="1281">
                  <c:v>-0.22713566167902513</c:v>
                </c:pt>
                <c:pt idx="1282">
                  <c:v>-0.22769439004408368</c:v>
                </c:pt>
                <c:pt idx="1283">
                  <c:v>-0.22825449281853108</c:v>
                </c:pt>
                <c:pt idx="1284">
                  <c:v>-0.22881597338326071</c:v>
                </c:pt>
                <c:pt idx="1285">
                  <c:v>-0.22937883512748275</c:v>
                </c:pt>
                <c:pt idx="1286">
                  <c:v>-0.22994308144874501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52-4458-A9FF-A2B7762A3E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512296400"/>
        <c:axId val="1512289328"/>
      </c:lineChart>
      <c:catAx>
        <c:axId val="15122964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Time(s)</a:t>
                </a:r>
              </a:p>
            </c:rich>
          </c:tx>
          <c:layout>
            <c:manualLayout>
              <c:xMode val="edge"/>
              <c:yMode val="edge"/>
              <c:x val="0.48280150918635162"/>
              <c:y val="0.907476669582968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2289328"/>
        <c:crosses val="autoZero"/>
        <c:auto val="1"/>
        <c:lblAlgn val="ctr"/>
        <c:lblOffset val="100"/>
        <c:noMultiLvlLbl val="0"/>
      </c:catAx>
      <c:valAx>
        <c:axId val="1512289328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Acceleration</a:t>
                </a:r>
                <a:r>
                  <a:rPr lang="en-IN" baseline="0"/>
                  <a:t> (M/S^2)</a:t>
                </a:r>
                <a:endParaRPr lang="en-IN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2296400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46799300087489065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BSFC vs TIME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'Lap Simulation'!$O$5:$O$1291</c:f>
              <c:numCache>
                <c:formatCode>0.0</c:formatCode>
                <c:ptCount val="1287"/>
                <c:pt idx="0">
                  <c:v>0</c:v>
                </c:pt>
                <c:pt idx="1">
                  <c:v>0.74781358989262492</c:v>
                </c:pt>
                <c:pt idx="2">
                  <c:v>1.2768471659923264</c:v>
                </c:pt>
                <c:pt idx="3">
                  <c:v>1.7090050326804116</c:v>
                </c:pt>
                <c:pt idx="4">
                  <c:v>2.0834412131725095</c:v>
                </c:pt>
                <c:pt idx="5">
                  <c:v>2.418504995982711</c:v>
                </c:pt>
                <c:pt idx="6">
                  <c:v>2.7245191308273347</c:v>
                </c:pt>
                <c:pt idx="7">
                  <c:v>3.0079666436867147</c:v>
                </c:pt>
                <c:pt idx="8">
                  <c:v>3.2732323885490002</c:v>
                </c:pt>
                <c:pt idx="9">
                  <c:v>3.5234450826077293</c:v>
                </c:pt>
                <c:pt idx="10">
                  <c:v>3.7609294125169606</c:v>
                </c:pt>
                <c:pt idx="11">
                  <c:v>3.9874683797670611</c:v>
                </c:pt>
                <c:pt idx="12">
                  <c:v>4.2044649510472034</c:v>
                </c:pt>
                <c:pt idx="13">
                  <c:v>4.4130465488222921</c:v>
                </c:pt>
                <c:pt idx="14">
                  <c:v>4.614135289838539</c:v>
                </c:pt>
                <c:pt idx="15">
                  <c:v>4.8084967646127135</c:v>
                </c:pt>
                <c:pt idx="16">
                  <c:v>4.9967748623601951</c:v>
                </c:pt>
                <c:pt idx="17">
                  <c:v>5.1795172293264615</c:v>
                </c:pt>
                <c:pt idx="18">
                  <c:v>5.3571942661814749</c:v>
                </c:pt>
                <c:pt idx="19">
                  <c:v>5.5302135616575194</c:v>
                </c:pt>
                <c:pt idx="20">
                  <c:v>5.6989310345597533</c:v>
                </c:pt>
                <c:pt idx="21">
                  <c:v>5.8636596573951572</c:v>
                </c:pt>
                <c:pt idx="22">
                  <c:v>6.0246763736640494</c:v>
                </c:pt>
                <c:pt idx="23">
                  <c:v>6.1822276458451997</c:v>
                </c:pt>
                <c:pt idx="24">
                  <c:v>6.3365339514058734</c:v>
                </c:pt>
                <c:pt idx="25">
                  <c:v>6.487793460769117</c:v>
                </c:pt>
                <c:pt idx="26">
                  <c:v>6.6361850720800888</c:v>
                </c:pt>
                <c:pt idx="27">
                  <c:v>6.7818709351013169</c:v>
                </c:pt>
                <c:pt idx="28">
                  <c:v>6.9249985655518813</c:v>
                </c:pt>
                <c:pt idx="29">
                  <c:v>7.0657026282863065</c:v>
                </c:pt>
                <c:pt idx="30">
                  <c:v>7.2041064505709977</c:v>
                </c:pt>
                <c:pt idx="31">
                  <c:v>7.3403233137603427</c:v>
                </c:pt>
                <c:pt idx="32">
                  <c:v>7.4744575617809064</c:v>
                </c:pt>
                <c:pt idx="33">
                  <c:v>7.6066055572052864</c:v>
                </c:pt>
                <c:pt idx="34">
                  <c:v>7.7368565097660218</c:v>
                </c:pt>
                <c:pt idx="35">
                  <c:v>7.8652931975094669</c:v>
                </c:pt>
                <c:pt idx="36">
                  <c:v>7.9919925971151384</c:v>
                </c:pt>
                <c:pt idx="37">
                  <c:v>8.1170264369818241</c:v>
                </c:pt>
                <c:pt idx="38">
                  <c:v>8.2404616843387579</c:v>
                </c:pt>
                <c:pt idx="39">
                  <c:v>8.3623609757508319</c:v>
                </c:pt>
                <c:pt idx="40">
                  <c:v>8.4827829988541357</c:v>
                </c:pt>
                <c:pt idx="41">
                  <c:v>8.60178283190759</c:v>
                </c:pt>
                <c:pt idx="42">
                  <c:v>8.7194122467206867</c:v>
                </c:pt>
                <c:pt idx="43">
                  <c:v>8.8357199796716124</c:v>
                </c:pt>
                <c:pt idx="44">
                  <c:v>8.9507519748292985</c:v>
                </c:pt>
                <c:pt idx="45">
                  <c:v>9.064551602609777</c:v>
                </c:pt>
                <c:pt idx="46">
                  <c:v>9.177159856909574</c:v>
                </c:pt>
                <c:pt idx="47">
                  <c:v>9.2886155332496134</c:v>
                </c:pt>
                <c:pt idx="48">
                  <c:v>9.3989553901180312</c:v>
                </c:pt>
                <c:pt idx="49">
                  <c:v>9.5082142954084521</c:v>
                </c:pt>
                <c:pt idx="50">
                  <c:v>9.616425359602319</c:v>
                </c:pt>
                <c:pt idx="51">
                  <c:v>9.7236200571326865</c:v>
                </c:pt>
                <c:pt idx="52">
                  <c:v>9.8298283371862212</c:v>
                </c:pt>
                <c:pt idx="53">
                  <c:v>9.9350787250452743</c:v>
                </c:pt>
                <c:pt idx="54">
                  <c:v>10.039398414938528</c:v>
                </c:pt>
                <c:pt idx="55">
                  <c:v>10.142813355253752</c:v>
                </c:pt>
                <c:pt idx="56">
                  <c:v>10.245348326866576</c:v>
                </c:pt>
                <c:pt idx="57">
                  <c:v>10.347027015252875</c:v>
                </c:pt>
                <c:pt idx="58">
                  <c:v>10.447872076977111</c:v>
                </c:pt>
                <c:pt idx="59">
                  <c:v>10.547905201083475</c:v>
                </c:pt>
                <c:pt idx="60">
                  <c:v>10.647147165859296</c:v>
                </c:pt>
                <c:pt idx="61">
                  <c:v>10.745617891389944</c:v>
                </c:pt>
                <c:pt idx="62">
                  <c:v>10.843336488280295</c:v>
                </c:pt>
                <c:pt idx="63">
                  <c:v>10.940321302878985</c:v>
                </c:pt>
                <c:pt idx="64">
                  <c:v>11.036589959307333</c:v>
                </c:pt>
                <c:pt idx="65">
                  <c:v>11.13215939856455</c:v>
                </c:pt>
                <c:pt idx="66">
                  <c:v>11.227045914953937</c:v>
                </c:pt>
                <c:pt idx="67">
                  <c:v>11.321265190050973</c:v>
                </c:pt>
                <c:pt idx="68">
                  <c:v>11.41483232441297</c:v>
                </c:pt>
                <c:pt idx="69">
                  <c:v>11.507761867211086</c:v>
                </c:pt>
                <c:pt idx="70">
                  <c:v>11.600067843948636</c:v>
                </c:pt>
                <c:pt idx="71">
                  <c:v>11.691763782414576</c:v>
                </c:pt>
                <c:pt idx="72">
                  <c:v>11.782862737007525</c:v>
                </c:pt>
                <c:pt idx="73">
                  <c:v>11.873377311553611</c:v>
                </c:pt>
                <c:pt idx="74">
                  <c:v>11.963319680730535</c:v>
                </c:pt>
                <c:pt idx="75">
                  <c:v>12.052701610200492</c:v>
                </c:pt>
                <c:pt idx="76">
                  <c:v>12.141534475545738</c:v>
                </c:pt>
                <c:pt idx="77">
                  <c:v>12.2298292800927</c:v>
                </c:pt>
                <c:pt idx="78">
                  <c:v>12.31759667170329</c:v>
                </c:pt>
                <c:pt idx="79">
                  <c:v>12.404846958605614</c:v>
                </c:pt>
                <c:pt idx="80">
                  <c:v>12.491590124330369</c:v>
                </c:pt>
                <c:pt idx="81">
                  <c:v>12.577835841813906</c:v>
                </c:pt>
                <c:pt idx="82">
                  <c:v>12.663593486724043</c:v>
                </c:pt>
                <c:pt idx="83">
                  <c:v>12.74887215006034</c:v>
                </c:pt>
                <c:pt idx="84">
                  <c:v>12.833680650076523</c:v>
                </c:pt>
                <c:pt idx="85">
                  <c:v>12.918027543569083</c:v>
                </c:pt>
                <c:pt idx="86">
                  <c:v>13.001921136572722</c:v>
                </c:pt>
                <c:pt idx="87">
                  <c:v>13.0853694945003</c:v>
                </c:pt>
                <c:pt idx="88">
                  <c:v>13.168380451762122</c:v>
                </c:pt>
                <c:pt idx="89">
                  <c:v>13.250961620896854</c:v>
                </c:pt>
                <c:pt idx="90">
                  <c:v>13.333120401244033</c:v>
                </c:pt>
                <c:pt idx="91">
                  <c:v>13.414863987185958</c:v>
                </c:pt>
                <c:pt idx="92">
                  <c:v>13.496199375984819</c:v>
                </c:pt>
                <c:pt idx="93">
                  <c:v>13.577133375239068</c:v>
                </c:pt>
                <c:pt idx="94">
                  <c:v>13.657672609981404</c:v>
                </c:pt>
                <c:pt idx="95">
                  <c:v>13.737823529439185</c:v>
                </c:pt>
                <c:pt idx="96">
                  <c:v>13.817592413476673</c:v>
                </c:pt>
                <c:pt idx="97">
                  <c:v>13.896985378737229</c:v>
                </c:pt>
                <c:pt idx="98">
                  <c:v>13.976008384502338</c:v>
                </c:pt>
                <c:pt idx="99">
                  <c:v>14.05466723828326</c:v>
                </c:pt>
                <c:pt idx="100">
                  <c:v>14.132967601160065</c:v>
                </c:pt>
                <c:pt idx="101">
                  <c:v>14.210914992881849</c:v>
                </c:pt>
                <c:pt idx="102">
                  <c:v>14.288514796741053</c:v>
                </c:pt>
                <c:pt idx="103">
                  <c:v>14.365772264233998</c:v>
                </c:pt>
                <c:pt idx="104">
                  <c:v>14.442692519518962</c:v>
                </c:pt>
                <c:pt idx="105">
                  <c:v>14.519280563682461</c:v>
                </c:pt>
                <c:pt idx="106">
                  <c:v>14.595541278823694</c:v>
                </c:pt>
                <c:pt idx="107">
                  <c:v>14.67147943196656</c:v>
                </c:pt>
                <c:pt idx="108">
                  <c:v>14.747237007724136</c:v>
                </c:pt>
                <c:pt idx="109">
                  <c:v>14.822994583481712</c:v>
                </c:pt>
                <c:pt idx="110">
                  <c:v>14.898752159239288</c:v>
                </c:pt>
                <c:pt idx="111">
                  <c:v>14.974509734996865</c:v>
                </c:pt>
                <c:pt idx="112">
                  <c:v>15.050267310754441</c:v>
                </c:pt>
                <c:pt idx="113">
                  <c:v>15.126024886512017</c:v>
                </c:pt>
                <c:pt idx="114">
                  <c:v>15.201782462269593</c:v>
                </c:pt>
                <c:pt idx="115">
                  <c:v>15.277540038027169</c:v>
                </c:pt>
                <c:pt idx="116">
                  <c:v>15.353297613784745</c:v>
                </c:pt>
                <c:pt idx="117">
                  <c:v>15.429055189542321</c:v>
                </c:pt>
                <c:pt idx="118">
                  <c:v>15.504812765299897</c:v>
                </c:pt>
                <c:pt idx="119">
                  <c:v>15.580570341057474</c:v>
                </c:pt>
                <c:pt idx="120">
                  <c:v>15.65632791681505</c:v>
                </c:pt>
                <c:pt idx="121">
                  <c:v>15.732085492572626</c:v>
                </c:pt>
                <c:pt idx="122">
                  <c:v>15.807843068330202</c:v>
                </c:pt>
                <c:pt idx="123">
                  <c:v>15.883600644087778</c:v>
                </c:pt>
                <c:pt idx="124">
                  <c:v>15.959358219845354</c:v>
                </c:pt>
                <c:pt idx="125">
                  <c:v>16.03511579560293</c:v>
                </c:pt>
                <c:pt idx="126">
                  <c:v>16.110873371360505</c:v>
                </c:pt>
                <c:pt idx="127">
                  <c:v>16.186630947118079</c:v>
                </c:pt>
                <c:pt idx="128">
                  <c:v>16.262388522875654</c:v>
                </c:pt>
                <c:pt idx="129">
                  <c:v>16.338563339224848</c:v>
                </c:pt>
                <c:pt idx="130">
                  <c:v>16.415163419205282</c:v>
                </c:pt>
                <c:pt idx="131">
                  <c:v>16.492197038545271</c:v>
                </c:pt>
                <c:pt idx="132">
                  <c:v>16.569672736902511</c:v>
                </c:pt>
                <c:pt idx="133">
                  <c:v>16.647599329755106</c:v>
                </c:pt>
                <c:pt idx="134">
                  <c:v>16.725985920989494</c:v>
                </c:pt>
                <c:pt idx="135">
                  <c:v>16.804841916235826</c:v>
                </c:pt>
                <c:pt idx="136">
                  <c:v>16.884177037005749</c:v>
                </c:pt>
                <c:pt idx="137">
                  <c:v>16.96400133569233</c:v>
                </c:pt>
                <c:pt idx="138">
                  <c:v>17.044325211497274</c:v>
                </c:pt>
                <c:pt idx="139">
                  <c:v>17.125159427356405</c:v>
                </c:pt>
                <c:pt idx="140">
                  <c:v>17.206515127940921</c:v>
                </c:pt>
                <c:pt idx="141">
                  <c:v>17.288403858819166</c:v>
                </c:pt>
                <c:pt idx="142">
                  <c:v>17.370837586871602</c:v>
                </c:pt>
                <c:pt idx="143">
                  <c:v>17.453828722060639</c:v>
                </c:pt>
                <c:pt idx="144">
                  <c:v>17.537390140666734</c:v>
                </c:pt>
                <c:pt idx="145">
                  <c:v>17.62153521011329</c:v>
                </c:pt>
                <c:pt idx="146">
                  <c:v>17.706277815515104</c:v>
                </c:pt>
                <c:pt idx="147">
                  <c:v>17.791632388098808</c:v>
                </c:pt>
                <c:pt idx="148">
                  <c:v>17.877613935659152</c:v>
                </c:pt>
                <c:pt idx="149">
                  <c:v>17.964238075232149</c:v>
                </c:pt>
                <c:pt idx="150">
                  <c:v>18.051521068185473</c:v>
                </c:pt>
                <c:pt idx="151">
                  <c:v>18.139479857948189</c:v>
                </c:pt>
                <c:pt idx="152">
                  <c:v>18.228132110626508</c:v>
                </c:pt>
                <c:pt idx="153">
                  <c:v>18.31749625877989</c:v>
                </c:pt>
                <c:pt idx="154">
                  <c:v>18.407591548663227</c:v>
                </c:pt>
                <c:pt idx="155">
                  <c:v>18.498438091276345</c:v>
                </c:pt>
                <c:pt idx="156">
                  <c:v>18.590056917602581</c:v>
                </c:pt>
                <c:pt idx="157">
                  <c:v>18.682470038464139</c:v>
                </c:pt>
                <c:pt idx="158">
                  <c:v>18.775700509474596</c:v>
                </c:pt>
                <c:pt idx="159">
                  <c:v>18.869772501629093</c:v>
                </c:pt>
                <c:pt idx="160">
                  <c:v>18.964711378141761</c:v>
                </c:pt>
                <c:pt idx="161">
                  <c:v>19.060543778219472</c:v>
                </c:pt>
                <c:pt idx="162">
                  <c:v>19.157297708552534</c:v>
                </c:pt>
                <c:pt idx="163">
                  <c:v>19.255002643408989</c:v>
                </c:pt>
                <c:pt idx="164">
                  <c:v>19.353689634342132</c:v>
                </c:pt>
                <c:pt idx="165">
                  <c:v>19.452377091166369</c:v>
                </c:pt>
                <c:pt idx="166">
                  <c:v>19.551064547990606</c:v>
                </c:pt>
                <c:pt idx="167">
                  <c:v>19.649752004814843</c:v>
                </c:pt>
                <c:pt idx="168">
                  <c:v>19.74843946163908</c:v>
                </c:pt>
                <c:pt idx="169">
                  <c:v>19.847126918463317</c:v>
                </c:pt>
                <c:pt idx="170">
                  <c:v>19.945814375287554</c:v>
                </c:pt>
                <c:pt idx="171">
                  <c:v>20.044501832111791</c:v>
                </c:pt>
                <c:pt idx="172">
                  <c:v>20.143189288936028</c:v>
                </c:pt>
                <c:pt idx="173">
                  <c:v>20.241876745760266</c:v>
                </c:pt>
                <c:pt idx="174">
                  <c:v>20.340564202584503</c:v>
                </c:pt>
                <c:pt idx="175">
                  <c:v>20.43925165940874</c:v>
                </c:pt>
                <c:pt idx="176">
                  <c:v>20.537939116232977</c:v>
                </c:pt>
                <c:pt idx="177">
                  <c:v>20.636626573057214</c:v>
                </c:pt>
                <c:pt idx="178">
                  <c:v>20.735314029881451</c:v>
                </c:pt>
                <c:pt idx="179">
                  <c:v>20.834001486705688</c:v>
                </c:pt>
                <c:pt idx="180">
                  <c:v>20.932688943529925</c:v>
                </c:pt>
                <c:pt idx="181">
                  <c:v>21.031376400354162</c:v>
                </c:pt>
                <c:pt idx="182">
                  <c:v>21.130063857178399</c:v>
                </c:pt>
                <c:pt idx="183">
                  <c:v>21.228751314002636</c:v>
                </c:pt>
                <c:pt idx="184">
                  <c:v>21.327438770826873</c:v>
                </c:pt>
                <c:pt idx="185">
                  <c:v>21.42612622765111</c:v>
                </c:pt>
                <c:pt idx="186">
                  <c:v>21.524813684475347</c:v>
                </c:pt>
                <c:pt idx="187">
                  <c:v>21.623501141299585</c:v>
                </c:pt>
                <c:pt idx="188">
                  <c:v>21.722188598123822</c:v>
                </c:pt>
                <c:pt idx="189">
                  <c:v>21.820876054948059</c:v>
                </c:pt>
                <c:pt idx="190">
                  <c:v>21.919563511772296</c:v>
                </c:pt>
                <c:pt idx="191">
                  <c:v>22.018250968596533</c:v>
                </c:pt>
                <c:pt idx="192">
                  <c:v>22.11693842542077</c:v>
                </c:pt>
                <c:pt idx="193">
                  <c:v>22.215625882245007</c:v>
                </c:pt>
                <c:pt idx="194">
                  <c:v>22.314313339069244</c:v>
                </c:pt>
                <c:pt idx="195">
                  <c:v>22.413000795893481</c:v>
                </c:pt>
                <c:pt idx="196">
                  <c:v>22.511688252717718</c:v>
                </c:pt>
                <c:pt idx="197">
                  <c:v>22.610375709541955</c:v>
                </c:pt>
                <c:pt idx="198">
                  <c:v>22.709063166366192</c:v>
                </c:pt>
                <c:pt idx="199">
                  <c:v>22.807750623190429</c:v>
                </c:pt>
                <c:pt idx="200">
                  <c:v>22.906438080014667</c:v>
                </c:pt>
                <c:pt idx="201">
                  <c:v>23.005125536838904</c:v>
                </c:pt>
                <c:pt idx="202">
                  <c:v>23.103812993663141</c:v>
                </c:pt>
                <c:pt idx="203">
                  <c:v>23.202500450487378</c:v>
                </c:pt>
                <c:pt idx="204">
                  <c:v>23.301187907311615</c:v>
                </c:pt>
                <c:pt idx="205">
                  <c:v>23.399875364135852</c:v>
                </c:pt>
                <c:pt idx="206">
                  <c:v>23.498562820960089</c:v>
                </c:pt>
                <c:pt idx="207">
                  <c:v>23.597250277784326</c:v>
                </c:pt>
                <c:pt idx="208">
                  <c:v>23.695937734608563</c:v>
                </c:pt>
                <c:pt idx="209">
                  <c:v>23.7946251914328</c:v>
                </c:pt>
                <c:pt idx="210">
                  <c:v>23.893312648257037</c:v>
                </c:pt>
                <c:pt idx="211">
                  <c:v>23.992000105081274</c:v>
                </c:pt>
                <c:pt idx="212">
                  <c:v>24.089930093445698</c:v>
                </c:pt>
                <c:pt idx="213">
                  <c:v>24.187121172022689</c:v>
                </c:pt>
                <c:pt idx="214">
                  <c:v>24.283591165647081</c:v>
                </c:pt>
                <c:pt idx="215">
                  <c:v>24.379357205224505</c:v>
                </c:pt>
                <c:pt idx="216">
                  <c:v>24.474435764893872</c:v>
                </c:pt>
                <c:pt idx="217">
                  <c:v>24.568842696671378</c:v>
                </c:pt>
                <c:pt idx="218">
                  <c:v>24.662593262781453</c:v>
                </c:pt>
                <c:pt idx="219">
                  <c:v>24.75570216586059</c:v>
                </c:pt>
                <c:pt idx="220">
                  <c:v>24.848183577202605</c:v>
                </c:pt>
                <c:pt idx="221">
                  <c:v>24.940051163198266</c:v>
                </c:pt>
                <c:pt idx="222">
                  <c:v>25.031318110108391</c:v>
                </c:pt>
                <c:pt idx="223">
                  <c:v>25.12199714729692</c:v>
                </c:pt>
                <c:pt idx="224">
                  <c:v>25.212100569039414</c:v>
                </c:pt>
                <c:pt idx="225">
                  <c:v>25.301640255012206</c:v>
                </c:pt>
                <c:pt idx="226">
                  <c:v>25.390627689558471</c:v>
                </c:pt>
                <c:pt idx="227">
                  <c:v>25.479073979819226</c:v>
                </c:pt>
                <c:pt idx="228">
                  <c:v>25.56698987280992</c:v>
                </c:pt>
                <c:pt idx="229">
                  <c:v>25.654385771516562</c:v>
                </c:pt>
                <c:pt idx="230">
                  <c:v>25.741271750079324</c:v>
                </c:pt>
                <c:pt idx="231">
                  <c:v>25.827657568126011</c:v>
                </c:pt>
                <c:pt idx="232">
                  <c:v>25.913552684312847</c:v>
                </c:pt>
                <c:pt idx="233">
                  <c:v>25.998966269125493</c:v>
                </c:pt>
                <c:pt idx="234">
                  <c:v>26.083907216989068</c:v>
                </c:pt>
                <c:pt idx="235">
                  <c:v>26.168384157732209</c:v>
                </c:pt>
                <c:pt idx="236">
                  <c:v>26.252405467446774</c:v>
                </c:pt>
                <c:pt idx="237">
                  <c:v>26.335979278781668</c:v>
                </c:pt>
                <c:pt idx="238">
                  <c:v>26.41911349070638</c:v>
                </c:pt>
                <c:pt idx="239">
                  <c:v>26.501815777777256</c:v>
                </c:pt>
                <c:pt idx="240">
                  <c:v>26.584093598937088</c:v>
                </c:pt>
                <c:pt idx="241">
                  <c:v>26.665954205876414</c:v>
                </c:pt>
                <c:pt idx="242">
                  <c:v>26.747404650982904</c:v>
                </c:pt>
                <c:pt idx="243">
                  <c:v>26.82845179490338</c:v>
                </c:pt>
                <c:pt idx="244">
                  <c:v>26.909102313741233</c:v>
                </c:pt>
                <c:pt idx="245">
                  <c:v>26.989362705910551</c:v>
                </c:pt>
                <c:pt idx="246">
                  <c:v>27.069239298666687</c:v>
                </c:pt>
                <c:pt idx="247">
                  <c:v>27.148738254331771</c:v>
                </c:pt>
                <c:pt idx="248">
                  <c:v>27.227865576232393</c:v>
                </c:pt>
                <c:pt idx="249">
                  <c:v>27.306627114365529</c:v>
                </c:pt>
                <c:pt idx="250">
                  <c:v>27.385028570807773</c:v>
                </c:pt>
                <c:pt idx="251">
                  <c:v>27.463075504881925</c:v>
                </c:pt>
                <c:pt idx="252">
                  <c:v>27.540773338094105</c:v>
                </c:pt>
                <c:pt idx="253">
                  <c:v>27.61812735885373</c:v>
                </c:pt>
                <c:pt idx="254">
                  <c:v>27.695142726987896</c:v>
                </c:pt>
                <c:pt idx="255">
                  <c:v>27.771824478060996</c:v>
                </c:pt>
                <c:pt idx="256">
                  <c:v>27.848177527509769</c:v>
                </c:pt>
                <c:pt idx="257">
                  <c:v>27.924206674603276</c:v>
                </c:pt>
                <c:pt idx="258">
                  <c:v>27.999964250360851</c:v>
                </c:pt>
                <c:pt idx="259">
                  <c:v>28.075721826118425</c:v>
                </c:pt>
                <c:pt idx="260">
                  <c:v>28.151479401875999</c:v>
                </c:pt>
                <c:pt idx="261">
                  <c:v>28.227236977633574</c:v>
                </c:pt>
                <c:pt idx="262">
                  <c:v>28.302994553391148</c:v>
                </c:pt>
                <c:pt idx="263">
                  <c:v>28.378752129148722</c:v>
                </c:pt>
                <c:pt idx="264">
                  <c:v>28.454509704906297</c:v>
                </c:pt>
                <c:pt idx="265">
                  <c:v>28.530267280663871</c:v>
                </c:pt>
                <c:pt idx="266">
                  <c:v>28.606024856421445</c:v>
                </c:pt>
                <c:pt idx="267">
                  <c:v>28.68178243217902</c:v>
                </c:pt>
                <c:pt idx="268">
                  <c:v>28.757540007936594</c:v>
                </c:pt>
                <c:pt idx="269">
                  <c:v>28.833297583694169</c:v>
                </c:pt>
                <c:pt idx="270">
                  <c:v>28.909055159451743</c:v>
                </c:pt>
                <c:pt idx="271">
                  <c:v>28.984812735209317</c:v>
                </c:pt>
                <c:pt idx="272">
                  <c:v>29.060987551558512</c:v>
                </c:pt>
                <c:pt idx="273">
                  <c:v>29.137587631538945</c:v>
                </c:pt>
                <c:pt idx="274">
                  <c:v>29.214621250878935</c:v>
                </c:pt>
                <c:pt idx="275">
                  <c:v>29.292096949236175</c:v>
                </c:pt>
                <c:pt idx="276">
                  <c:v>29.37002354208877</c:v>
                </c:pt>
                <c:pt idx="277">
                  <c:v>29.448410133323158</c:v>
                </c:pt>
                <c:pt idx="278">
                  <c:v>29.52726612856949</c:v>
                </c:pt>
                <c:pt idx="279">
                  <c:v>29.606601249339413</c:v>
                </c:pt>
                <c:pt idx="280">
                  <c:v>29.686425548025994</c:v>
                </c:pt>
                <c:pt idx="281">
                  <c:v>29.766749423830937</c:v>
                </c:pt>
                <c:pt idx="282">
                  <c:v>29.847583639690068</c:v>
                </c:pt>
                <c:pt idx="283">
                  <c:v>29.928939340274585</c:v>
                </c:pt>
                <c:pt idx="284">
                  <c:v>30.010828071152829</c:v>
                </c:pt>
                <c:pt idx="285">
                  <c:v>30.093261799205266</c:v>
                </c:pt>
                <c:pt idx="286">
                  <c:v>30.176252934394302</c:v>
                </c:pt>
                <c:pt idx="287">
                  <c:v>30.259814353000397</c:v>
                </c:pt>
                <c:pt idx="288">
                  <c:v>30.343959422446954</c:v>
                </c:pt>
                <c:pt idx="289">
                  <c:v>30.428702027848768</c:v>
                </c:pt>
                <c:pt idx="290">
                  <c:v>30.514056600432472</c:v>
                </c:pt>
                <c:pt idx="291">
                  <c:v>30.600038147992816</c:v>
                </c:pt>
                <c:pt idx="292">
                  <c:v>30.686662287565813</c:v>
                </c:pt>
                <c:pt idx="293">
                  <c:v>30.773945280519136</c:v>
                </c:pt>
                <c:pt idx="294">
                  <c:v>30.861904070281852</c:v>
                </c:pt>
                <c:pt idx="295">
                  <c:v>30.950556322960171</c:v>
                </c:pt>
                <c:pt idx="296">
                  <c:v>31.039920471113554</c:v>
                </c:pt>
                <c:pt idx="297">
                  <c:v>31.130015760996891</c:v>
                </c:pt>
                <c:pt idx="298">
                  <c:v>31.220862303610009</c:v>
                </c:pt>
                <c:pt idx="299">
                  <c:v>31.312481129936245</c:v>
                </c:pt>
                <c:pt idx="300">
                  <c:v>31.404894250797803</c:v>
                </c:pt>
                <c:pt idx="301">
                  <c:v>31.49812472180826</c:v>
                </c:pt>
                <c:pt idx="302">
                  <c:v>31.592196713962757</c:v>
                </c:pt>
                <c:pt idx="303">
                  <c:v>31.687135590475425</c:v>
                </c:pt>
                <c:pt idx="304">
                  <c:v>31.782967990553136</c:v>
                </c:pt>
                <c:pt idx="305">
                  <c:v>31.879721920886197</c:v>
                </c:pt>
                <c:pt idx="306">
                  <c:v>31.977426855742653</c:v>
                </c:pt>
                <c:pt idx="307">
                  <c:v>32.076113846675796</c:v>
                </c:pt>
                <c:pt idx="308">
                  <c:v>32.175815642997492</c:v>
                </c:pt>
                <c:pt idx="309">
                  <c:v>32.276566824336903</c:v>
                </c:pt>
                <c:pt idx="310">
                  <c:v>32.37840394679958</c:v>
                </c:pt>
                <c:pt idx="311">
                  <c:v>32.481365704471671</c:v>
                </c:pt>
                <c:pt idx="312">
                  <c:v>32.585493108284631</c:v>
                </c:pt>
                <c:pt idx="313">
                  <c:v>32.690829684576329</c:v>
                </c:pt>
                <c:pt idx="314">
                  <c:v>32.797421696065136</c:v>
                </c:pt>
                <c:pt idx="315">
                  <c:v>32.905318388407679</c:v>
                </c:pt>
                <c:pt idx="316">
                  <c:v>33.014572266054955</c:v>
                </c:pt>
                <c:pt idx="317">
                  <c:v>33.125239401776135</c:v>
                </c:pt>
                <c:pt idx="318">
                  <c:v>33.237379785010809</c:v>
                </c:pt>
                <c:pt idx="319">
                  <c:v>33.351057715172011</c:v>
                </c:pt>
                <c:pt idx="320">
                  <c:v>33.463548272275688</c:v>
                </c:pt>
                <c:pt idx="321">
                  <c:v>33.574890039829647</c:v>
                </c:pt>
                <c:pt idx="322">
                  <c:v>33.685119579689307</c:v>
                </c:pt>
                <c:pt idx="323">
                  <c:v>33.794271577091301</c:v>
                </c:pt>
                <c:pt idx="324">
                  <c:v>33.902378972584742</c:v>
                </c:pt>
                <c:pt idx="325">
                  <c:v>34.009473082278156</c:v>
                </c:pt>
                <c:pt idx="326">
                  <c:v>34.115583707642088</c:v>
                </c:pt>
                <c:pt idx="327">
                  <c:v>34.220739235954973</c:v>
                </c:pt>
                <c:pt idx="328">
                  <c:v>34.324966732348358</c:v>
                </c:pt>
                <c:pt idx="329">
                  <c:v>34.428292024294386</c:v>
                </c:pt>
                <c:pt idx="330">
                  <c:v>34.530739779280182</c:v>
                </c:pt>
                <c:pt idx="331">
                  <c:v>34.632333576328669</c:v>
                </c:pt>
                <c:pt idx="332">
                  <c:v>34.733095971951201</c:v>
                </c:pt>
                <c:pt idx="333">
                  <c:v>34.833048561052664</c:v>
                </c:pt>
                <c:pt idx="334">
                  <c:v>34.932212033253244</c:v>
                </c:pt>
                <c:pt idx="335">
                  <c:v>35.030606225041282</c:v>
                </c:pt>
                <c:pt idx="336">
                  <c:v>35.128250168128254</c:v>
                </c:pt>
                <c:pt idx="337">
                  <c:v>35.225162134338348</c:v>
                </c:pt>
                <c:pt idx="338">
                  <c:v>35.32135967733138</c:v>
                </c:pt>
                <c:pt idx="339">
                  <c:v>35.416859671427787</c:v>
                </c:pt>
                <c:pt idx="340">
                  <c:v>35.511678347777838</c:v>
                </c:pt>
                <c:pt idx="341">
                  <c:v>35.605831328093778</c:v>
                </c:pt>
                <c:pt idx="342">
                  <c:v>35.699333656142542</c:v>
                </c:pt>
                <c:pt idx="343">
                  <c:v>35.792199827178024</c:v>
                </c:pt>
                <c:pt idx="344">
                  <c:v>35.884443815475343</c:v>
                </c:pt>
                <c:pt idx="345">
                  <c:v>35.976079100114411</c:v>
                </c:pt>
                <c:pt idx="346">
                  <c:v>36.067118689147037</c:v>
                </c:pt>
                <c:pt idx="347">
                  <c:v>36.157575142269593</c:v>
                </c:pt>
                <c:pt idx="348">
                  <c:v>36.247460592112688</c:v>
                </c:pt>
                <c:pt idx="349">
                  <c:v>36.336786764249467</c:v>
                </c:pt>
                <c:pt idx="350">
                  <c:v>36.425564996015609</c:v>
                </c:pt>
                <c:pt idx="351">
                  <c:v>36.513806254226061</c:v>
                </c:pt>
                <c:pt idx="352">
                  <c:v>36.601521151866507</c:v>
                </c:pt>
                <c:pt idx="353">
                  <c:v>36.688719963831211</c:v>
                </c:pt>
                <c:pt idx="354">
                  <c:v>36.775412641772867</c:v>
                </c:pt>
                <c:pt idx="355">
                  <c:v>36.861608828124993</c:v>
                </c:pt>
                <c:pt idx="356">
                  <c:v>36.947317869352467</c:v>
                </c:pt>
                <c:pt idx="357">
                  <c:v>37.032548828481509</c:v>
                </c:pt>
                <c:pt idx="358">
                  <c:v>37.117310496956385</c:v>
                </c:pt>
                <c:pt idx="359">
                  <c:v>37.201611405866529</c:v>
                </c:pt>
                <c:pt idx="360">
                  <c:v>37.285459836584444</c:v>
                </c:pt>
                <c:pt idx="361">
                  <c:v>37.36886383085173</c:v>
                </c:pt>
                <c:pt idx="362">
                  <c:v>37.45183120034779</c:v>
                </c:pt>
                <c:pt idx="363">
                  <c:v>37.53436953577333</c:v>
                </c:pt>
                <c:pt idx="364">
                  <c:v>37.61648621547829</c:v>
                </c:pt>
                <c:pt idx="365">
                  <c:v>37.698188413661867</c:v>
                </c:pt>
                <c:pt idx="366">
                  <c:v>37.779483108170304</c:v>
                </c:pt>
                <c:pt idx="367">
                  <c:v>37.86037708791617</c:v>
                </c:pt>
                <c:pt idx="368">
                  <c:v>37.940876959941491</c:v>
                </c:pt>
                <c:pt idx="369">
                  <c:v>38.020989156145284</c:v>
                </c:pt>
                <c:pt idx="370">
                  <c:v>38.100719939694812</c:v>
                </c:pt>
                <c:pt idx="371">
                  <c:v>38.180075411138525</c:v>
                </c:pt>
                <c:pt idx="372">
                  <c:v>38.259920490380651</c:v>
                </c:pt>
                <c:pt idx="373">
                  <c:v>38.340265591559174</c:v>
                </c:pt>
                <c:pt idx="374">
                  <c:v>38.421121493280403</c:v>
                </c:pt>
                <c:pt idx="375">
                  <c:v>38.502499356667222</c:v>
                </c:pt>
                <c:pt idx="376">
                  <c:v>38.584410744571592</c:v>
                </c:pt>
                <c:pt idx="377">
                  <c:v>38.666867642044366</c:v>
                </c:pt>
                <c:pt idx="378">
                  <c:v>38.749882478164395</c:v>
                </c:pt>
                <c:pt idx="379">
                  <c:v>38.833468149338849</c:v>
                </c:pt>
                <c:pt idx="380">
                  <c:v>38.917638044197737</c:v>
                </c:pt>
                <c:pt idx="381">
                  <c:v>39.00240607021793</c:v>
                </c:pt>
                <c:pt idx="382">
                  <c:v>39.087786682225726</c:v>
                </c:pt>
                <c:pt idx="383">
                  <c:v>39.173794912942526</c:v>
                </c:pt>
                <c:pt idx="384">
                  <c:v>39.260446405755388</c:v>
                </c:pt>
                <c:pt idx="385">
                  <c:v>39.347757449913665</c:v>
                </c:pt>
                <c:pt idx="386">
                  <c:v>39.435745018374881</c:v>
                </c:pt>
                <c:pt idx="387">
                  <c:v>39.524426808547567</c:v>
                </c:pt>
                <c:pt idx="388">
                  <c:v>39.613821286206594</c:v>
                </c:pt>
                <c:pt idx="389">
                  <c:v>39.703947732888231</c:v>
                </c:pt>
                <c:pt idx="390">
                  <c:v>39.794826297107683</c:v>
                </c:pt>
                <c:pt idx="391">
                  <c:v>39.88647804978271</c:v>
                </c:pt>
                <c:pt idx="392">
                  <c:v>39.978925044293099</c:v>
                </c:pt>
                <c:pt idx="393">
                  <c:v>40.07219038165875</c:v>
                </c:pt>
                <c:pt idx="394">
                  <c:v>40.166298281379575</c:v>
                </c:pt>
                <c:pt idx="395">
                  <c:v>40.261274158549945</c:v>
                </c:pt>
                <c:pt idx="396">
                  <c:v>40.357144707940293</c:v>
                </c:pt>
                <c:pt idx="397">
                  <c:v>40.453937995830685</c:v>
                </c:pt>
                <c:pt idx="398">
                  <c:v>40.551683560487845</c:v>
                </c:pt>
                <c:pt idx="399">
                  <c:v>40.650412522300755</c:v>
                </c:pt>
                <c:pt idx="400">
                  <c:v>40.750157704734001</c:v>
                </c:pt>
                <c:pt idx="401">
                  <c:v>40.850953767425985</c:v>
                </c:pt>
                <c:pt idx="402">
                  <c:v>40.95283735295601</c:v>
                </c:pt>
                <c:pt idx="403">
                  <c:v>41.055847249035331</c:v>
                </c:pt>
                <c:pt idx="404">
                  <c:v>41.160024568150057</c:v>
                </c:pt>
                <c:pt idx="405">
                  <c:v>41.265412947006482</c:v>
                </c:pt>
                <c:pt idx="406">
                  <c:v>41.372058768512922</c:v>
                </c:pt>
                <c:pt idx="407">
                  <c:v>41.480011409489649</c:v>
                </c:pt>
                <c:pt idx="408">
                  <c:v>41.589323517846779</c:v>
                </c:pt>
                <c:pt idx="409">
                  <c:v>41.700051323629687</c:v>
                </c:pt>
                <c:pt idx="410">
                  <c:v>41.812254989129457</c:v>
                </c:pt>
                <c:pt idx="411">
                  <c:v>41.925999004225403</c:v>
                </c:pt>
                <c:pt idx="412">
                  <c:v>42.041352634311096</c:v>
                </c:pt>
                <c:pt idx="413">
                  <c:v>42.158390429610286</c:v>
                </c:pt>
                <c:pt idx="414">
                  <c:v>42.277192806486525</c:v>
                </c:pt>
                <c:pt idx="415">
                  <c:v>42.397846713584869</c:v>
                </c:pt>
                <c:pt idx="416">
                  <c:v>42.5204463984401</c:v>
                </c:pt>
                <c:pt idx="417">
                  <c:v>42.645094293708929</c:v>
                </c:pt>
                <c:pt idx="418">
                  <c:v>42.771902046655391</c:v>
                </c:pt>
                <c:pt idx="419">
                  <c:v>42.900991721239954</c:v>
                </c:pt>
                <c:pt idx="420">
                  <c:v>43.032497209543891</c:v>
                </c:pt>
                <c:pt idx="421">
                  <c:v>43.166565898869891</c:v>
                </c:pt>
                <c:pt idx="422">
                  <c:v>43.30336065349119</c:v>
                </c:pt>
                <c:pt idx="423">
                  <c:v>43.4430621867997</c:v>
                </c:pt>
                <c:pt idx="424">
                  <c:v>43.585871922141614</c:v>
                </c:pt>
                <c:pt idx="425">
                  <c:v>43.732015471275858</c:v>
                </c:pt>
                <c:pt idx="426">
                  <c:v>43.875688955167782</c:v>
                </c:pt>
                <c:pt idx="427">
                  <c:v>44.017017850911031</c:v>
                </c:pt>
                <c:pt idx="428">
                  <c:v>44.156117431720716</c:v>
                </c:pt>
                <c:pt idx="429">
                  <c:v>44.293093891015772</c:v>
                </c:pt>
                <c:pt idx="430">
                  <c:v>44.428045312190257</c:v>
                </c:pt>
                <c:pt idx="431">
                  <c:v>44.561062509195359</c:v>
                </c:pt>
                <c:pt idx="432">
                  <c:v>44.692229758359588</c:v>
                </c:pt>
                <c:pt idx="433">
                  <c:v>44.821625438164205</c:v>
                </c:pt>
                <c:pt idx="434">
                  <c:v>44.949322590737033</c:v>
                </c:pt>
                <c:pt idx="435">
                  <c:v>45.075389416460133</c:v>
                </c:pt>
                <c:pt idx="436">
                  <c:v>45.199889711177036</c:v>
                </c:pt>
                <c:pt idx="437">
                  <c:v>45.322883253935466</c:v>
                </c:pt>
                <c:pt idx="438">
                  <c:v>45.444426151936682</c:v>
                </c:pt>
                <c:pt idx="439">
                  <c:v>45.564571148324816</c:v>
                </c:pt>
                <c:pt idx="440">
                  <c:v>45.683367897593669</c:v>
                </c:pt>
                <c:pt idx="441">
                  <c:v>45.800863212679197</c:v>
                </c:pt>
                <c:pt idx="442">
                  <c:v>45.917101287215495</c:v>
                </c:pt>
                <c:pt idx="443">
                  <c:v>46.032123895938184</c:v>
                </c:pt>
                <c:pt idx="444">
                  <c:v>46.145970575804704</c:v>
                </c:pt>
                <c:pt idx="445">
                  <c:v>46.258678790051242</c:v>
                </c:pt>
                <c:pt idx="446">
                  <c:v>46.370284077110533</c:v>
                </c:pt>
                <c:pt idx="447">
                  <c:v>46.480820186063212</c:v>
                </c:pt>
                <c:pt idx="448">
                  <c:v>46.590319200081538</c:v>
                </c:pt>
                <c:pt idx="449">
                  <c:v>46.698811649141078</c:v>
                </c:pt>
                <c:pt idx="450">
                  <c:v>46.806326613118799</c:v>
                </c:pt>
                <c:pt idx="451">
                  <c:v>46.912891816260945</c:v>
                </c:pt>
                <c:pt idx="452">
                  <c:v>47.018533713887301</c:v>
                </c:pt>
                <c:pt idx="453">
                  <c:v>47.1232775720975</c:v>
                </c:pt>
                <c:pt idx="454">
                  <c:v>47.22714754115735</c:v>
                </c:pt>
                <c:pt idx="455">
                  <c:v>47.330166723166919</c:v>
                </c:pt>
                <c:pt idx="456">
                  <c:v>47.432357234545499</c:v>
                </c:pt>
                <c:pt idx="457">
                  <c:v>47.533740263810508</c:v>
                </c:pt>
                <c:pt idx="458">
                  <c:v>47.634336125076196</c:v>
                </c:pt>
                <c:pt idx="459">
                  <c:v>47.734164307653373</c:v>
                </c:pt>
                <c:pt idx="460">
                  <c:v>47.833243522091792</c:v>
                </c:pt>
                <c:pt idx="461">
                  <c:v>47.931591742972039</c:v>
                </c:pt>
                <c:pt idx="462">
                  <c:v>48.030204917857397</c:v>
                </c:pt>
                <c:pt idx="463">
                  <c:v>48.129084693896843</c:v>
                </c:pt>
                <c:pt idx="464">
                  <c:v>48.228232736109845</c:v>
                </c:pt>
                <c:pt idx="465">
                  <c:v>48.32765072766189</c:v>
                </c:pt>
                <c:pt idx="466">
                  <c:v>48.42734037014548</c:v>
                </c:pt>
                <c:pt idx="467">
                  <c:v>48.527303383866787</c:v>
                </c:pt>
                <c:pt idx="468">
                  <c:v>48.627541508138059</c:v>
                </c:pt>
                <c:pt idx="469">
                  <c:v>48.728056501575978</c:v>
                </c:pt>
                <c:pt idx="470">
                  <c:v>48.828850142406033</c:v>
                </c:pt>
                <c:pt idx="471">
                  <c:v>48.92992422877316</c:v>
                </c:pt>
                <c:pt idx="472">
                  <c:v>49.031280579058716</c:v>
                </c:pt>
                <c:pt idx="473">
                  <c:v>49.132921032204003</c:v>
                </c:pt>
                <c:pt idx="474">
                  <c:v>49.234847448040497</c:v>
                </c:pt>
                <c:pt idx="475">
                  <c:v>49.337061707626923</c:v>
                </c:pt>
                <c:pt idx="476">
                  <c:v>49.439565713593396</c:v>
                </c:pt>
                <c:pt idx="477">
                  <c:v>49.542361390492779</c:v>
                </c:pt>
                <c:pt idx="478">
                  <c:v>49.645450685159446</c:v>
                </c:pt>
                <c:pt idx="479">
                  <c:v>49.748835567075666</c:v>
                </c:pt>
                <c:pt idx="480">
                  <c:v>49.852518028745763</c:v>
                </c:pt>
                <c:pt idx="481">
                  <c:v>49.956500086078321</c:v>
                </c:pt>
                <c:pt idx="482">
                  <c:v>50.060783778776567</c:v>
                </c:pt>
                <c:pt idx="483">
                  <c:v>50.165371170737217</c:v>
                </c:pt>
                <c:pt idx="484">
                  <c:v>50.27026435045795</c:v>
                </c:pt>
                <c:pt idx="485">
                  <c:v>50.375465431453812</c:v>
                </c:pt>
                <c:pt idx="486">
                  <c:v>50.480976552682712</c:v>
                </c:pt>
                <c:pt idx="487">
                  <c:v>50.586799878980315</c:v>
                </c:pt>
                <c:pt idx="488">
                  <c:v>50.692937601504553</c:v>
                </c:pt>
                <c:pt idx="489">
                  <c:v>50.799391938190013</c:v>
                </c:pt>
                <c:pt idx="490">
                  <c:v>50.906165134212522</c:v>
                </c:pt>
                <c:pt idx="491">
                  <c:v>51.013259462464134</c:v>
                </c:pt>
                <c:pt idx="492">
                  <c:v>51.120677224038879</c:v>
                </c:pt>
                <c:pt idx="493">
                  <c:v>51.228420748729498</c:v>
                </c:pt>
                <c:pt idx="494">
                  <c:v>51.336492395535558</c:v>
                </c:pt>
                <c:pt idx="495">
                  <c:v>51.444894553183182</c:v>
                </c:pt>
                <c:pt idx="496">
                  <c:v>51.553629640656787</c:v>
                </c:pt>
                <c:pt idx="497">
                  <c:v>51.66270010774312</c:v>
                </c:pt>
                <c:pt idx="498">
                  <c:v>51.772108435587995</c:v>
                </c:pt>
                <c:pt idx="499">
                  <c:v>51.881857137266024</c:v>
                </c:pt>
                <c:pt idx="500">
                  <c:v>51.991948758363804</c:v>
                </c:pt>
                <c:pt idx="501">
                  <c:v>52.102385877576872</c:v>
                </c:pt>
                <c:pt idx="502">
                  <c:v>52.213171107320854</c:v>
                </c:pt>
                <c:pt idx="503">
                  <c:v>52.324307094357266</c:v>
                </c:pt>
                <c:pt idx="504">
                  <c:v>52.435796520434337</c:v>
                </c:pt>
                <c:pt idx="505">
                  <c:v>52.547642102943314</c:v>
                </c:pt>
                <c:pt idx="506">
                  <c:v>52.659846595590729</c:v>
                </c:pt>
                <c:pt idx="507">
                  <c:v>52.772412789087099</c:v>
                </c:pt>
                <c:pt idx="508">
                  <c:v>52.88534351185254</c:v>
                </c:pt>
                <c:pt idx="509">
                  <c:v>52.998641630739826</c:v>
                </c:pt>
                <c:pt idx="510">
                  <c:v>53.112310051775388</c:v>
                </c:pt>
                <c:pt idx="511">
                  <c:v>53.226351720918849</c:v>
                </c:pt>
                <c:pt idx="512">
                  <c:v>53.340769624841641</c:v>
                </c:pt>
                <c:pt idx="513">
                  <c:v>53.455566791725253</c:v>
                </c:pt>
                <c:pt idx="514">
                  <c:v>53.570746292079832</c:v>
                </c:pt>
                <c:pt idx="515">
                  <c:v>53.686311239583624</c:v>
                </c:pt>
                <c:pt idx="516">
                  <c:v>53.802264791944054</c:v>
                </c:pt>
                <c:pt idx="517">
                  <c:v>53.918610151781024</c:v>
                </c:pt>
                <c:pt idx="518">
                  <c:v>54.035350567533193</c:v>
                </c:pt>
                <c:pt idx="519">
                  <c:v>54.15248933438793</c:v>
                </c:pt>
                <c:pt idx="520">
                  <c:v>54.270029795235772</c:v>
                </c:pt>
                <c:pt idx="521">
                  <c:v>54.387975341650105</c:v>
                </c:pt>
                <c:pt idx="522">
                  <c:v>54.506329414892924</c:v>
                </c:pt>
                <c:pt idx="523">
                  <c:v>54.625095506947531</c:v>
                </c:pt>
                <c:pt idx="524">
                  <c:v>54.744277161579049</c:v>
                </c:pt>
                <c:pt idx="525">
                  <c:v>54.863877975423669</c:v>
                </c:pt>
                <c:pt idx="526">
                  <c:v>54.983901599107604</c:v>
                </c:pt>
                <c:pt idx="527">
                  <c:v>55.104351738396737</c:v>
                </c:pt>
                <c:pt idx="528">
                  <c:v>55.225232155377995</c:v>
                </c:pt>
                <c:pt idx="529">
                  <c:v>55.346546669673522</c:v>
                </c:pt>
                <c:pt idx="530">
                  <c:v>55.468299159688826</c:v>
                </c:pt>
                <c:pt idx="531">
                  <c:v>55.590493563895961</c:v>
                </c:pt>
                <c:pt idx="532">
                  <c:v>55.71313388215308</c:v>
                </c:pt>
                <c:pt idx="533">
                  <c:v>55.836224177061546</c:v>
                </c:pt>
                <c:pt idx="534">
                  <c:v>55.959768575361906</c:v>
                </c:pt>
                <c:pt idx="535">
                  <c:v>56.083771269370189</c:v>
                </c:pt>
                <c:pt idx="536">
                  <c:v>56.208236518455877</c:v>
                </c:pt>
                <c:pt idx="537">
                  <c:v>56.331196336015331</c:v>
                </c:pt>
                <c:pt idx="538">
                  <c:v>56.452706749159823</c:v>
                </c:pt>
                <c:pt idx="539">
                  <c:v>56.572820427574449</c:v>
                </c:pt>
                <c:pt idx="540">
                  <c:v>56.691586958235696</c:v>
                </c:pt>
                <c:pt idx="541">
                  <c:v>56.809053091900267</c:v>
                </c:pt>
                <c:pt idx="542">
                  <c:v>56.925262964830679</c:v>
                </c:pt>
                <c:pt idx="543">
                  <c:v>57.040258298731288</c:v>
                </c:pt>
                <c:pt idx="544">
                  <c:v>57.154078581455529</c:v>
                </c:pt>
                <c:pt idx="545">
                  <c:v>57.266761230696879</c:v>
                </c:pt>
                <c:pt idx="546">
                  <c:v>57.378341742581455</c:v>
                </c:pt>
                <c:pt idx="547">
                  <c:v>57.488853826829782</c:v>
                </c:pt>
                <c:pt idx="548">
                  <c:v>57.598329529941957</c:v>
                </c:pt>
                <c:pt idx="549">
                  <c:v>57.706799347677972</c:v>
                </c:pt>
                <c:pt idx="550">
                  <c:v>57.814292327948309</c:v>
                </c:pt>
                <c:pt idx="551">
                  <c:v>57.920836165095359</c:v>
                </c:pt>
                <c:pt idx="552">
                  <c:v>58.026457286429768</c:v>
                </c:pt>
                <c:pt idx="553">
                  <c:v>58.13118093178521</c:v>
                </c:pt>
                <c:pt idx="554">
                  <c:v>58.235031226767788</c:v>
                </c:pt>
                <c:pt idx="555">
                  <c:v>58.338031250300027</c:v>
                </c:pt>
                <c:pt idx="556">
                  <c:v>58.440203096993351</c:v>
                </c:pt>
                <c:pt idx="557">
                  <c:v>58.54156793482467</c:v>
                </c:pt>
                <c:pt idx="558">
                  <c:v>58.642146058542032</c:v>
                </c:pt>
                <c:pt idx="559">
                  <c:v>58.74195693917946</c:v>
                </c:pt>
                <c:pt idx="560">
                  <c:v>58.842041961421408</c:v>
                </c:pt>
                <c:pt idx="561">
                  <c:v>58.942402873119384</c:v>
                </c:pt>
                <c:pt idx="562">
                  <c:v>59.043041441563801</c:v>
                </c:pt>
                <c:pt idx="563">
                  <c:v>59.143959453791119</c:v>
                </c:pt>
                <c:pt idx="564">
                  <c:v>59.245158716897265</c:v>
                </c:pt>
                <c:pt idx="565">
                  <c:v>59.346641058357513</c:v>
                </c:pt>
                <c:pt idx="566">
                  <c:v>59.44840832635294</c:v>
                </c:pt>
                <c:pt idx="567">
                  <c:v>59.550462390103711</c:v>
                </c:pt>
                <c:pt idx="568">
                  <c:v>59.652805140209239</c:v>
                </c:pt>
                <c:pt idx="569">
                  <c:v>59.75543848899553</c:v>
                </c:pt>
                <c:pt idx="570">
                  <c:v>59.858364370869801</c:v>
                </c:pt>
                <c:pt idx="571">
                  <c:v>59.961584742682597</c:v>
                </c:pt>
                <c:pt idx="572">
                  <c:v>60.065101584097626</c:v>
                </c:pt>
                <c:pt idx="573">
                  <c:v>60.168916897969439</c:v>
                </c:pt>
                <c:pt idx="574">
                  <c:v>60.273032710729268</c:v>
                </c:pt>
                <c:pt idx="575">
                  <c:v>60.377451072779124</c:v>
                </c:pt>
                <c:pt idx="576">
                  <c:v>60.482174058894458</c:v>
                </c:pt>
                <c:pt idx="577">
                  <c:v>60.587203768635561</c:v>
                </c:pt>
                <c:pt idx="578">
                  <c:v>60.692542326768006</c:v>
                </c:pt>
                <c:pt idx="579">
                  <c:v>60.798191883692247</c:v>
                </c:pt>
                <c:pt idx="580">
                  <c:v>60.9029431934295</c:v>
                </c:pt>
                <c:pt idx="581">
                  <c:v>61.006820415341465</c:v>
                </c:pt>
                <c:pt idx="582">
                  <c:v>61.111839834286016</c:v>
                </c:pt>
                <c:pt idx="583">
                  <c:v>61.218042929597146</c:v>
                </c:pt>
                <c:pt idx="584">
                  <c:v>61.32547371381353</c:v>
                </c:pt>
                <c:pt idx="585">
                  <c:v>61.43417895423422</c:v>
                </c:pt>
                <c:pt idx="586">
                  <c:v>61.544208420009205</c:v>
                </c:pt>
                <c:pt idx="587">
                  <c:v>61.655615158455177</c:v>
                </c:pt>
                <c:pt idx="588">
                  <c:v>61.768455804934113</c:v>
                </c:pt>
                <c:pt idx="589">
                  <c:v>61.882790931414149</c:v>
                </c:pt>
                <c:pt idx="590">
                  <c:v>61.99868543978117</c:v>
                </c:pt>
                <c:pt idx="591">
                  <c:v>62.116209007127637</c:v>
                </c:pt>
                <c:pt idx="592">
                  <c:v>62.235436591665788</c:v>
                </c:pt>
                <c:pt idx="593">
                  <c:v>62.35644900966534</c:v>
                </c:pt>
                <c:pt idx="594">
                  <c:v>62.479333595991918</c:v>
                </c:pt>
                <c:pt idx="595">
                  <c:v>62.604184963541485</c:v>
                </c:pt>
                <c:pt idx="596">
                  <c:v>62.73110588028667</c:v>
                </c:pt>
                <c:pt idx="597">
                  <c:v>62.860208286985547</c:v>
                </c:pt>
                <c:pt idx="598">
                  <c:v>62.991614484139191</c:v>
                </c:pt>
                <c:pt idx="599">
                  <c:v>63.125458523913203</c:v>
                </c:pt>
                <c:pt idx="600">
                  <c:v>63.261887851999752</c:v>
                </c:pt>
                <c:pt idx="601">
                  <c:v>63.401065256544975</c:v>
                </c:pt>
                <c:pt idx="602">
                  <c:v>63.543171197364373</c:v>
                </c:pt>
                <c:pt idx="603">
                  <c:v>63.68840661023868</c:v>
                </c:pt>
                <c:pt idx="604">
                  <c:v>63.836996310331926</c:v>
                </c:pt>
                <c:pt idx="605">
                  <c:v>63.989193158955807</c:v>
                </c:pt>
                <c:pt idx="606">
                  <c:v>64.145283213894473</c:v>
                </c:pt>
                <c:pt idx="607">
                  <c:v>64.305592162740425</c:v>
                </c:pt>
                <c:pt idx="608">
                  <c:v>64.470493452755662</c:v>
                </c:pt>
                <c:pt idx="609">
                  <c:v>64.64041869809374</c:v>
                </c:pt>
                <c:pt idx="610">
                  <c:v>64.815871195855053</c:v>
                </c:pt>
                <c:pt idx="611">
                  <c:v>64.997443766768427</c:v>
                </c:pt>
                <c:pt idx="612">
                  <c:v>65.185842741313024</c:v>
                </c:pt>
                <c:pt idx="613">
                  <c:v>65.381920893400135</c:v>
                </c:pt>
                <c:pt idx="614">
                  <c:v>65.586723770621489</c:v>
                </c:pt>
                <c:pt idx="615">
                  <c:v>65.801556745242863</c:v>
                </c:pt>
                <c:pt idx="616">
                  <c:v>66.028085366976612</c:v>
                </c:pt>
                <c:pt idx="617">
                  <c:v>66.268491752139482</c:v>
                </c:pt>
                <c:pt idx="618">
                  <c:v>66.525730701139352</c:v>
                </c:pt>
                <c:pt idx="619">
                  <c:v>66.803976195536038</c:v>
                </c:pt>
                <c:pt idx="620">
                  <c:v>67.082221689932723</c:v>
                </c:pt>
                <c:pt idx="621">
                  <c:v>67.360467184329408</c:v>
                </c:pt>
                <c:pt idx="622">
                  <c:v>67.638712678726094</c:v>
                </c:pt>
                <c:pt idx="623">
                  <c:v>67.916958173122779</c:v>
                </c:pt>
                <c:pt idx="624">
                  <c:v>68.195203667519465</c:v>
                </c:pt>
                <c:pt idx="625">
                  <c:v>68.47344916191615</c:v>
                </c:pt>
                <c:pt idx="626">
                  <c:v>68.751694656312836</c:v>
                </c:pt>
                <c:pt idx="627">
                  <c:v>69.029940150709521</c:v>
                </c:pt>
                <c:pt idx="628">
                  <c:v>69.308185645106207</c:v>
                </c:pt>
                <c:pt idx="629">
                  <c:v>69.586431139502892</c:v>
                </c:pt>
                <c:pt idx="630">
                  <c:v>69.864676633899577</c:v>
                </c:pt>
                <c:pt idx="631">
                  <c:v>70.142922128296263</c:v>
                </c:pt>
                <c:pt idx="632">
                  <c:v>70.421167622692948</c:v>
                </c:pt>
                <c:pt idx="633">
                  <c:v>70.699413117089634</c:v>
                </c:pt>
                <c:pt idx="634">
                  <c:v>70.977658611486319</c:v>
                </c:pt>
                <c:pt idx="635">
                  <c:v>71.255904105883005</c:v>
                </c:pt>
                <c:pt idx="636">
                  <c:v>71.53414960027969</c:v>
                </c:pt>
                <c:pt idx="637">
                  <c:v>71.812395094676376</c:v>
                </c:pt>
                <c:pt idx="638">
                  <c:v>72.090640589073061</c:v>
                </c:pt>
                <c:pt idx="639">
                  <c:v>72.368886083469746</c:v>
                </c:pt>
                <c:pt idx="640">
                  <c:v>72.647131577866432</c:v>
                </c:pt>
                <c:pt idx="641">
                  <c:v>72.925377072263117</c:v>
                </c:pt>
                <c:pt idx="642">
                  <c:v>73.203622566659803</c:v>
                </c:pt>
                <c:pt idx="643">
                  <c:v>73.481868061056488</c:v>
                </c:pt>
                <c:pt idx="644">
                  <c:v>73.760113555453174</c:v>
                </c:pt>
                <c:pt idx="645">
                  <c:v>74.038359049849859</c:v>
                </c:pt>
                <c:pt idx="646">
                  <c:v>74.316604544246545</c:v>
                </c:pt>
                <c:pt idx="647">
                  <c:v>74.59485003864323</c:v>
                </c:pt>
                <c:pt idx="648">
                  <c:v>74.873095533039915</c:v>
                </c:pt>
                <c:pt idx="649">
                  <c:v>75.151341027436601</c:v>
                </c:pt>
                <c:pt idx="650">
                  <c:v>75.429586521833286</c:v>
                </c:pt>
                <c:pt idx="651">
                  <c:v>75.707832016229972</c:v>
                </c:pt>
                <c:pt idx="652">
                  <c:v>75.986077510626657</c:v>
                </c:pt>
                <c:pt idx="653">
                  <c:v>76.264323005023343</c:v>
                </c:pt>
                <c:pt idx="654">
                  <c:v>76.542568499420028</c:v>
                </c:pt>
                <c:pt idx="655">
                  <c:v>76.820813993816714</c:v>
                </c:pt>
                <c:pt idx="656">
                  <c:v>77.099059488213399</c:v>
                </c:pt>
                <c:pt idx="657">
                  <c:v>77.377304982610084</c:v>
                </c:pt>
                <c:pt idx="658">
                  <c:v>77.65555047700677</c:v>
                </c:pt>
                <c:pt idx="659">
                  <c:v>77.933795971403455</c:v>
                </c:pt>
                <c:pt idx="660">
                  <c:v>78.212041465800141</c:v>
                </c:pt>
                <c:pt idx="661">
                  <c:v>78.490286960196826</c:v>
                </c:pt>
                <c:pt idx="662">
                  <c:v>78.768532454593512</c:v>
                </c:pt>
                <c:pt idx="663">
                  <c:v>79.046777948990197</c:v>
                </c:pt>
                <c:pt idx="664">
                  <c:v>79.325023443386883</c:v>
                </c:pt>
                <c:pt idx="665">
                  <c:v>79.603268937783568</c:v>
                </c:pt>
                <c:pt idx="666">
                  <c:v>79.881514432180253</c:v>
                </c:pt>
                <c:pt idx="667">
                  <c:v>80.159759926576939</c:v>
                </c:pt>
                <c:pt idx="668">
                  <c:v>80.438005420973624</c:v>
                </c:pt>
                <c:pt idx="669">
                  <c:v>80.698379126334558</c:v>
                </c:pt>
                <c:pt idx="670">
                  <c:v>80.943934390272233</c:v>
                </c:pt>
                <c:pt idx="671">
                  <c:v>81.176943696513433</c:v>
                </c:pt>
                <c:pt idx="672">
                  <c:v>81.399152386862525</c:v>
                </c:pt>
                <c:pt idx="673">
                  <c:v>81.611935363730993</c:v>
                </c:pt>
                <c:pt idx="674">
                  <c:v>81.816398575383587</c:v>
                </c:pt>
                <c:pt idx="675">
                  <c:v>82.013447342428933</c:v>
                </c:pt>
                <c:pt idx="676">
                  <c:v>82.203833873208794</c:v>
                </c:pt>
                <c:pt idx="677">
                  <c:v>82.388191225464467</c:v>
                </c:pt>
                <c:pt idx="678">
                  <c:v>82.567058158593298</c:v>
                </c:pt>
                <c:pt idx="679">
                  <c:v>82.740897695228981</c:v>
                </c:pt>
                <c:pt idx="680">
                  <c:v>82.91011123488272</c:v>
                </c:pt>
                <c:pt idx="681">
                  <c:v>83.075049456636847</c:v>
                </c:pt>
                <c:pt idx="682">
                  <c:v>83.236020860852904</c:v>
                </c:pt>
                <c:pt idx="683">
                  <c:v>83.407587693855888</c:v>
                </c:pt>
                <c:pt idx="684">
                  <c:v>83.592134280379057</c:v>
                </c:pt>
                <c:pt idx="685">
                  <c:v>83.793101019238307</c:v>
                </c:pt>
                <c:pt idx="686">
                  <c:v>84.015782078173061</c:v>
                </c:pt>
                <c:pt idx="687">
                  <c:v>84.269114106588063</c:v>
                </c:pt>
                <c:pt idx="688">
                  <c:v>84.508736451292933</c:v>
                </c:pt>
                <c:pt idx="689">
                  <c:v>84.736658326604854</c:v>
                </c:pt>
                <c:pt idx="690">
                  <c:v>84.95444171623501</c:v>
                </c:pt>
                <c:pt idx="691">
                  <c:v>85.163329382855721</c:v>
                </c:pt>
                <c:pt idx="692">
                  <c:v>85.364329320336239</c:v>
                </c:pt>
                <c:pt idx="693">
                  <c:v>85.558272493277116</c:v>
                </c:pt>
                <c:pt idx="694">
                  <c:v>85.745853514349093</c:v>
                </c:pt>
                <c:pt idx="695">
                  <c:v>85.927660042966394</c:v>
                </c:pt>
                <c:pt idx="696">
                  <c:v>86.104194506152425</c:v>
                </c:pt>
                <c:pt idx="697">
                  <c:v>86.27589045819451</c:v>
                </c:pt>
                <c:pt idx="698">
                  <c:v>86.443125112492666</c:v>
                </c:pt>
                <c:pt idx="699">
                  <c:v>86.606229086255453</c:v>
                </c:pt>
                <c:pt idx="700">
                  <c:v>86.765494080057238</c:v>
                </c:pt>
                <c:pt idx="701">
                  <c:v>86.92117900315084</c:v>
                </c:pt>
                <c:pt idx="702">
                  <c:v>87.073514912478359</c:v>
                </c:pt>
                <c:pt idx="703">
                  <c:v>87.222709034622142</c:v>
                </c:pt>
                <c:pt idx="704">
                  <c:v>87.368948070578014</c:v>
                </c:pt>
                <c:pt idx="705">
                  <c:v>87.51240093370518</c:v>
                </c:pt>
                <c:pt idx="706">
                  <c:v>87.653221035320556</c:v>
                </c:pt>
                <c:pt idx="707">
                  <c:v>87.791548206051999</c:v>
                </c:pt>
                <c:pt idx="708">
                  <c:v>87.927510321473491</c:v>
                </c:pt>
                <c:pt idx="709">
                  <c:v>88.061224685813556</c:v>
                </c:pt>
                <c:pt idx="710">
                  <c:v>88.192799216334421</c:v>
                </c:pt>
                <c:pt idx="711">
                  <c:v>88.322333462389764</c:v>
                </c:pt>
                <c:pt idx="712">
                  <c:v>88.44991948651807</c:v>
                </c:pt>
                <c:pt idx="713">
                  <c:v>88.575642629734475</c:v>
                </c:pt>
                <c:pt idx="714">
                  <c:v>88.699582179095728</c:v>
                </c:pt>
                <c:pt idx="715">
                  <c:v>88.821811952370695</c:v>
                </c:pt>
                <c:pt idx="716">
                  <c:v>88.942400812059759</c:v>
                </c:pt>
                <c:pt idx="717">
                  <c:v>89.06141311892506</c:v>
                </c:pt>
                <c:pt idx="718">
                  <c:v>89.178909133510331</c:v>
                </c:pt>
                <c:pt idx="719">
                  <c:v>89.293736614042331</c:v>
                </c:pt>
                <c:pt idx="720">
                  <c:v>89.406063557500943</c:v>
                </c:pt>
                <c:pt idx="721">
                  <c:v>89.516040929745273</c:v>
                </c:pt>
                <c:pt idx="722">
                  <c:v>89.623804990950347</c:v>
                </c:pt>
                <c:pt idx="723">
                  <c:v>89.72947922798906</c:v>
                </c:pt>
                <c:pt idx="724">
                  <c:v>89.833175972034468</c:v>
                </c:pt>
                <c:pt idx="725">
                  <c:v>89.934997761876573</c:v>
                </c:pt>
                <c:pt idx="726">
                  <c:v>90.035038500170543</c:v>
                </c:pt>
                <c:pt idx="727">
                  <c:v>90.133384439808808</c:v>
                </c:pt>
                <c:pt idx="728">
                  <c:v>90.230115029963287</c:v>
                </c:pt>
                <c:pt idx="729">
                  <c:v>90.325303645456216</c:v>
                </c:pt>
                <c:pt idx="730">
                  <c:v>90.419018218543712</c:v>
                </c:pt>
                <c:pt idx="731">
                  <c:v>90.511321788613117</c:v>
                </c:pt>
                <c:pt idx="732">
                  <c:v>90.602272982466602</c:v>
                </c:pt>
                <c:pt idx="733">
                  <c:v>90.691926435614235</c:v>
                </c:pt>
                <c:pt idx="734">
                  <c:v>90.780333163198861</c:v>
                </c:pt>
                <c:pt idx="735">
                  <c:v>90.86754088772409</c:v>
                </c:pt>
                <c:pt idx="736">
                  <c:v>90.953594329580326</c:v>
                </c:pt>
                <c:pt idx="737">
                  <c:v>91.038535465404536</c:v>
                </c:pt>
                <c:pt idx="738">
                  <c:v>91.122403758523106</c:v>
                </c:pt>
                <c:pt idx="739">
                  <c:v>91.205236365079273</c:v>
                </c:pt>
                <c:pt idx="740">
                  <c:v>91.287068318909817</c:v>
                </c:pt>
                <c:pt idx="741">
                  <c:v>91.367932697789598</c:v>
                </c:pt>
                <c:pt idx="742">
                  <c:v>91.447860773289349</c:v>
                </c:pt>
                <c:pt idx="743">
                  <c:v>91.526882146179105</c:v>
                </c:pt>
                <c:pt idx="744">
                  <c:v>91.605024869046062</c:v>
                </c:pt>
                <c:pt idx="745">
                  <c:v>91.682315557572593</c:v>
                </c:pt>
                <c:pt idx="746">
                  <c:v>91.758779491730635</c:v>
                </c:pt>
                <c:pt idx="747">
                  <c:v>91.834537067488213</c:v>
                </c:pt>
                <c:pt idx="748">
                  <c:v>91.910294643245791</c:v>
                </c:pt>
                <c:pt idx="749">
                  <c:v>91.986052219003369</c:v>
                </c:pt>
                <c:pt idx="750">
                  <c:v>92.061809794760947</c:v>
                </c:pt>
                <c:pt idx="751">
                  <c:v>92.137567370518525</c:v>
                </c:pt>
                <c:pt idx="752">
                  <c:v>92.213324946276103</c:v>
                </c:pt>
                <c:pt idx="753">
                  <c:v>92.289082522033681</c:v>
                </c:pt>
                <c:pt idx="754">
                  <c:v>92.364840097791259</c:v>
                </c:pt>
                <c:pt idx="755">
                  <c:v>92.440597673548837</c:v>
                </c:pt>
                <c:pt idx="756">
                  <c:v>92.516355249306415</c:v>
                </c:pt>
                <c:pt idx="757">
                  <c:v>92.592112825063992</c:v>
                </c:pt>
                <c:pt idx="758">
                  <c:v>92.66787040082157</c:v>
                </c:pt>
                <c:pt idx="759">
                  <c:v>92.743627976579148</c:v>
                </c:pt>
                <c:pt idx="760">
                  <c:v>92.819385552336726</c:v>
                </c:pt>
                <c:pt idx="761">
                  <c:v>92.895143128094304</c:v>
                </c:pt>
                <c:pt idx="762">
                  <c:v>92.970900703851882</c:v>
                </c:pt>
                <c:pt idx="763">
                  <c:v>93.04665827960946</c:v>
                </c:pt>
                <c:pt idx="764">
                  <c:v>93.122415855367038</c:v>
                </c:pt>
                <c:pt idx="765">
                  <c:v>93.198173431124616</c:v>
                </c:pt>
                <c:pt idx="766">
                  <c:v>93.273931006882194</c:v>
                </c:pt>
                <c:pt idx="767">
                  <c:v>93.349688582639772</c:v>
                </c:pt>
                <c:pt idx="768">
                  <c:v>93.425446158397349</c:v>
                </c:pt>
                <c:pt idx="769">
                  <c:v>93.501203734154927</c:v>
                </c:pt>
                <c:pt idx="770">
                  <c:v>93.576961309912505</c:v>
                </c:pt>
                <c:pt idx="771">
                  <c:v>93.652718885670083</c:v>
                </c:pt>
                <c:pt idx="772">
                  <c:v>93.728476461427661</c:v>
                </c:pt>
                <c:pt idx="773">
                  <c:v>93.804234037185239</c:v>
                </c:pt>
                <c:pt idx="774">
                  <c:v>93.879991612942817</c:v>
                </c:pt>
                <c:pt idx="775">
                  <c:v>93.955749188700395</c:v>
                </c:pt>
                <c:pt idx="776">
                  <c:v>94.031506764457973</c:v>
                </c:pt>
                <c:pt idx="777">
                  <c:v>94.107264340215551</c:v>
                </c:pt>
                <c:pt idx="778">
                  <c:v>94.183021915973129</c:v>
                </c:pt>
                <c:pt idx="779">
                  <c:v>94.258779491730706</c:v>
                </c:pt>
                <c:pt idx="780">
                  <c:v>94.334537067488284</c:v>
                </c:pt>
                <c:pt idx="781">
                  <c:v>94.410294643245862</c:v>
                </c:pt>
                <c:pt idx="782">
                  <c:v>94.48605221900344</c:v>
                </c:pt>
                <c:pt idx="783">
                  <c:v>94.561809794761018</c:v>
                </c:pt>
                <c:pt idx="784">
                  <c:v>94.637567370518596</c:v>
                </c:pt>
                <c:pt idx="785">
                  <c:v>94.713324946276174</c:v>
                </c:pt>
                <c:pt idx="786">
                  <c:v>94.789082522033752</c:v>
                </c:pt>
                <c:pt idx="787">
                  <c:v>94.86484009779133</c:v>
                </c:pt>
                <c:pt idx="788">
                  <c:v>94.940597673548908</c:v>
                </c:pt>
                <c:pt idx="789">
                  <c:v>95.016355249306486</c:v>
                </c:pt>
                <c:pt idx="790">
                  <c:v>95.092112825064063</c:v>
                </c:pt>
                <c:pt idx="791">
                  <c:v>95.167870400821641</c:v>
                </c:pt>
                <c:pt idx="792">
                  <c:v>95.243627976579219</c:v>
                </c:pt>
                <c:pt idx="793">
                  <c:v>95.319385552336797</c:v>
                </c:pt>
                <c:pt idx="794">
                  <c:v>95.395143128094375</c:v>
                </c:pt>
                <c:pt idx="795">
                  <c:v>95.470900703851953</c:v>
                </c:pt>
                <c:pt idx="796">
                  <c:v>95.546658279609531</c:v>
                </c:pt>
                <c:pt idx="797">
                  <c:v>95.622415855367109</c:v>
                </c:pt>
                <c:pt idx="798">
                  <c:v>95.698173431124687</c:v>
                </c:pt>
                <c:pt idx="799">
                  <c:v>95.773931006882265</c:v>
                </c:pt>
                <c:pt idx="800">
                  <c:v>95.850305498638164</c:v>
                </c:pt>
                <c:pt idx="801">
                  <c:v>95.927311019967149</c:v>
                </c:pt>
                <c:pt idx="802">
                  <c:v>96.00496223955453</c:v>
                </c:pt>
                <c:pt idx="803">
                  <c:v>96.083274412331122</c:v>
                </c:pt>
                <c:pt idx="804">
                  <c:v>96.162263412891903</c:v>
                </c:pt>
                <c:pt idx="805">
                  <c:v>96.241945771406606</c:v>
                </c:pt>
                <c:pt idx="806">
                  <c:v>96.322338712253185</c:v>
                </c:pt>
                <c:pt idx="807">
                  <c:v>96.403460195631041</c:v>
                </c:pt>
                <c:pt idx="808">
                  <c:v>96.485328962439723</c:v>
                </c:pt>
                <c:pt idx="809">
                  <c:v>96.567964582742206</c:v>
                </c:pt>
                <c:pt idx="810">
                  <c:v>96.651387508168909</c:v>
                </c:pt>
                <c:pt idx="811">
                  <c:v>96.735619128661611</c:v>
                </c:pt>
                <c:pt idx="812">
                  <c:v>96.820681834004887</c:v>
                </c:pt>
                <c:pt idx="813">
                  <c:v>96.905744539348163</c:v>
                </c:pt>
                <c:pt idx="814">
                  <c:v>96.990807244691439</c:v>
                </c:pt>
                <c:pt idx="815">
                  <c:v>97.075869950034715</c:v>
                </c:pt>
                <c:pt idx="816">
                  <c:v>97.160932655377991</c:v>
                </c:pt>
                <c:pt idx="817">
                  <c:v>97.245995360721267</c:v>
                </c:pt>
                <c:pt idx="818">
                  <c:v>97.331058066064543</c:v>
                </c:pt>
                <c:pt idx="819">
                  <c:v>97.416120771407819</c:v>
                </c:pt>
                <c:pt idx="820">
                  <c:v>97.501183476751095</c:v>
                </c:pt>
                <c:pt idx="821">
                  <c:v>97.586246182094371</c:v>
                </c:pt>
                <c:pt idx="822">
                  <c:v>97.671308887437647</c:v>
                </c:pt>
                <c:pt idx="823">
                  <c:v>97.756371592780923</c:v>
                </c:pt>
                <c:pt idx="824">
                  <c:v>97.841434298124199</c:v>
                </c:pt>
                <c:pt idx="825">
                  <c:v>97.926497003467475</c:v>
                </c:pt>
                <c:pt idx="826">
                  <c:v>98.011559708810751</c:v>
                </c:pt>
                <c:pt idx="827">
                  <c:v>98.096622414154027</c:v>
                </c:pt>
                <c:pt idx="828">
                  <c:v>98.181685119497303</c:v>
                </c:pt>
                <c:pt idx="829">
                  <c:v>98.266747824840579</c:v>
                </c:pt>
                <c:pt idx="830">
                  <c:v>98.351810530183855</c:v>
                </c:pt>
                <c:pt idx="831">
                  <c:v>98.436873235527131</c:v>
                </c:pt>
                <c:pt idx="832">
                  <c:v>98.521935940870407</c:v>
                </c:pt>
                <c:pt idx="833">
                  <c:v>98.606998646213682</c:v>
                </c:pt>
                <c:pt idx="834">
                  <c:v>98.692061351556958</c:v>
                </c:pt>
                <c:pt idx="835">
                  <c:v>98.777124056900234</c:v>
                </c:pt>
                <c:pt idx="836">
                  <c:v>98.86218676224351</c:v>
                </c:pt>
                <c:pt idx="837">
                  <c:v>98.947249467586786</c:v>
                </c:pt>
                <c:pt idx="838">
                  <c:v>99.032312172930062</c:v>
                </c:pt>
                <c:pt idx="839">
                  <c:v>99.117374878273338</c:v>
                </c:pt>
                <c:pt idx="840">
                  <c:v>99.202437583616614</c:v>
                </c:pt>
                <c:pt idx="841">
                  <c:v>99.28750028895989</c:v>
                </c:pt>
                <c:pt idx="842">
                  <c:v>99.372562994303166</c:v>
                </c:pt>
                <c:pt idx="843">
                  <c:v>99.457625699646442</c:v>
                </c:pt>
                <c:pt idx="844">
                  <c:v>99.542688404989718</c:v>
                </c:pt>
                <c:pt idx="845">
                  <c:v>99.627751110332994</c:v>
                </c:pt>
                <c:pt idx="846">
                  <c:v>99.71281381567627</c:v>
                </c:pt>
                <c:pt idx="847">
                  <c:v>99.797876521019546</c:v>
                </c:pt>
                <c:pt idx="848">
                  <c:v>99.882939226362822</c:v>
                </c:pt>
                <c:pt idx="849">
                  <c:v>99.968001931706098</c:v>
                </c:pt>
                <c:pt idx="850">
                  <c:v>100.05306463704937</c:v>
                </c:pt>
                <c:pt idx="851">
                  <c:v>100.13812734239265</c:v>
                </c:pt>
                <c:pt idx="852">
                  <c:v>100.22319004773593</c:v>
                </c:pt>
                <c:pt idx="853">
                  <c:v>100.3082527530792</c:v>
                </c:pt>
                <c:pt idx="854">
                  <c:v>100.39331545842248</c:v>
                </c:pt>
                <c:pt idx="855">
                  <c:v>100.47837816376575</c:v>
                </c:pt>
                <c:pt idx="856">
                  <c:v>100.56344086910903</c:v>
                </c:pt>
                <c:pt idx="857">
                  <c:v>100.64850357445231</c:v>
                </c:pt>
                <c:pt idx="858">
                  <c:v>100.73356627979558</c:v>
                </c:pt>
                <c:pt idx="859">
                  <c:v>100.81862898513886</c:v>
                </c:pt>
                <c:pt idx="860">
                  <c:v>100.90369169048213</c:v>
                </c:pt>
                <c:pt idx="861">
                  <c:v>100.98875439582541</c:v>
                </c:pt>
                <c:pt idx="862">
                  <c:v>101.07381710116869</c:v>
                </c:pt>
                <c:pt idx="863">
                  <c:v>101.15887980651196</c:v>
                </c:pt>
                <c:pt idx="864">
                  <c:v>101.24394251185524</c:v>
                </c:pt>
                <c:pt idx="865">
                  <c:v>101.32900521719851</c:v>
                </c:pt>
                <c:pt idx="866">
                  <c:v>101.41406792254179</c:v>
                </c:pt>
                <c:pt idx="867">
                  <c:v>101.49913062788507</c:v>
                </c:pt>
                <c:pt idx="868">
                  <c:v>101.58419333322834</c:v>
                </c:pt>
                <c:pt idx="869">
                  <c:v>101.66925603857162</c:v>
                </c:pt>
                <c:pt idx="870">
                  <c:v>101.75431874391489</c:v>
                </c:pt>
                <c:pt idx="871">
                  <c:v>101.83938144925817</c:v>
                </c:pt>
                <c:pt idx="872">
                  <c:v>101.92444415460145</c:v>
                </c:pt>
                <c:pt idx="873">
                  <c:v>102.00950685994472</c:v>
                </c:pt>
                <c:pt idx="874">
                  <c:v>102.094569565288</c:v>
                </c:pt>
                <c:pt idx="875">
                  <c:v>102.17963227063127</c:v>
                </c:pt>
                <c:pt idx="876">
                  <c:v>102.26469497597455</c:v>
                </c:pt>
                <c:pt idx="877">
                  <c:v>102.34975768131783</c:v>
                </c:pt>
                <c:pt idx="878">
                  <c:v>102.4348203866611</c:v>
                </c:pt>
                <c:pt idx="879">
                  <c:v>102.51988309200438</c:v>
                </c:pt>
                <c:pt idx="880">
                  <c:v>102.60494579734765</c:v>
                </c:pt>
                <c:pt idx="881">
                  <c:v>102.69000850269093</c:v>
                </c:pt>
                <c:pt idx="882">
                  <c:v>102.77507120803421</c:v>
                </c:pt>
                <c:pt idx="883">
                  <c:v>102.86013391337748</c:v>
                </c:pt>
                <c:pt idx="884">
                  <c:v>102.94519661872076</c:v>
                </c:pt>
                <c:pt idx="885">
                  <c:v>103.03025932406403</c:v>
                </c:pt>
                <c:pt idx="886">
                  <c:v>103.11532202940731</c:v>
                </c:pt>
                <c:pt idx="887">
                  <c:v>103.20038473475059</c:v>
                </c:pt>
                <c:pt idx="888">
                  <c:v>103.28544744009386</c:v>
                </c:pt>
                <c:pt idx="889">
                  <c:v>103.37051014543714</c:v>
                </c:pt>
                <c:pt idx="890">
                  <c:v>103.45557285078041</c:v>
                </c:pt>
                <c:pt idx="891">
                  <c:v>103.54063555612369</c:v>
                </c:pt>
                <c:pt idx="892">
                  <c:v>103.62569826146697</c:v>
                </c:pt>
                <c:pt idx="893">
                  <c:v>103.71076096681024</c:v>
                </c:pt>
                <c:pt idx="894">
                  <c:v>103.79582367215352</c:v>
                </c:pt>
                <c:pt idx="895">
                  <c:v>103.88088637749679</c:v>
                </c:pt>
                <c:pt idx="896">
                  <c:v>103.96594908284007</c:v>
                </c:pt>
                <c:pt idx="897">
                  <c:v>104.05101178818335</c:v>
                </c:pt>
                <c:pt idx="898">
                  <c:v>104.13607449352662</c:v>
                </c:pt>
                <c:pt idx="899">
                  <c:v>104.2211371988699</c:v>
                </c:pt>
                <c:pt idx="900">
                  <c:v>104.30619990421317</c:v>
                </c:pt>
                <c:pt idx="901">
                  <c:v>104.39126260955645</c:v>
                </c:pt>
                <c:pt idx="902">
                  <c:v>104.47632531489973</c:v>
                </c:pt>
                <c:pt idx="903">
                  <c:v>104.561388020243</c:v>
                </c:pt>
                <c:pt idx="904">
                  <c:v>104.64645072558628</c:v>
                </c:pt>
                <c:pt idx="905">
                  <c:v>104.73151343092955</c:v>
                </c:pt>
                <c:pt idx="906">
                  <c:v>104.81657613627283</c:v>
                </c:pt>
                <c:pt idx="907">
                  <c:v>104.9016388416161</c:v>
                </c:pt>
                <c:pt idx="908">
                  <c:v>104.98670154695938</c:v>
                </c:pt>
                <c:pt idx="909">
                  <c:v>105.07176425230266</c:v>
                </c:pt>
                <c:pt idx="910">
                  <c:v>105.15682695764593</c:v>
                </c:pt>
                <c:pt idx="911">
                  <c:v>105.24188966298921</c:v>
                </c:pt>
                <c:pt idx="912">
                  <c:v>105.32695236833248</c:v>
                </c:pt>
                <c:pt idx="913">
                  <c:v>105.41201507367576</c:v>
                </c:pt>
                <c:pt idx="914">
                  <c:v>105.49707777901904</c:v>
                </c:pt>
                <c:pt idx="915">
                  <c:v>105.58214048436231</c:v>
                </c:pt>
                <c:pt idx="916">
                  <c:v>105.66720318970559</c:v>
                </c:pt>
                <c:pt idx="917">
                  <c:v>105.75226589504886</c:v>
                </c:pt>
                <c:pt idx="918">
                  <c:v>105.83732860039214</c:v>
                </c:pt>
                <c:pt idx="919">
                  <c:v>105.92239130573542</c:v>
                </c:pt>
                <c:pt idx="920">
                  <c:v>106.00745401107869</c:v>
                </c:pt>
                <c:pt idx="921">
                  <c:v>106.09251671642197</c:v>
                </c:pt>
                <c:pt idx="922">
                  <c:v>106.17757942176524</c:v>
                </c:pt>
                <c:pt idx="923">
                  <c:v>106.26264212710852</c:v>
                </c:pt>
                <c:pt idx="924">
                  <c:v>106.3477048324518</c:v>
                </c:pt>
                <c:pt idx="925">
                  <c:v>106.43276753779507</c:v>
                </c:pt>
                <c:pt idx="926">
                  <c:v>106.51783024313835</c:v>
                </c:pt>
                <c:pt idx="927">
                  <c:v>106.60289294848162</c:v>
                </c:pt>
                <c:pt idx="928">
                  <c:v>106.6879556538249</c:v>
                </c:pt>
                <c:pt idx="929">
                  <c:v>106.77301835916818</c:v>
                </c:pt>
                <c:pt idx="930">
                  <c:v>106.85808106451145</c:v>
                </c:pt>
                <c:pt idx="931">
                  <c:v>106.94314376985473</c:v>
                </c:pt>
                <c:pt idx="932">
                  <c:v>107.028206475198</c:v>
                </c:pt>
                <c:pt idx="933">
                  <c:v>107.11326918054128</c:v>
                </c:pt>
                <c:pt idx="934">
                  <c:v>107.19833188588456</c:v>
                </c:pt>
                <c:pt idx="935">
                  <c:v>107.28339459122783</c:v>
                </c:pt>
                <c:pt idx="936">
                  <c:v>107.36845729657111</c:v>
                </c:pt>
                <c:pt idx="937">
                  <c:v>107.45352000191438</c:v>
                </c:pt>
                <c:pt idx="938">
                  <c:v>107.53858270725766</c:v>
                </c:pt>
                <c:pt idx="939">
                  <c:v>107.62364541260094</c:v>
                </c:pt>
                <c:pt idx="940">
                  <c:v>107.70870811794421</c:v>
                </c:pt>
                <c:pt idx="941">
                  <c:v>107.79377082328749</c:v>
                </c:pt>
                <c:pt idx="942">
                  <c:v>107.87883352863076</c:v>
                </c:pt>
                <c:pt idx="943">
                  <c:v>107.96389623397404</c:v>
                </c:pt>
                <c:pt idx="944">
                  <c:v>108.04895893931732</c:v>
                </c:pt>
                <c:pt idx="945">
                  <c:v>108.13402164466059</c:v>
                </c:pt>
                <c:pt idx="946">
                  <c:v>108.21908435000387</c:v>
                </c:pt>
                <c:pt idx="947">
                  <c:v>108.30414705534714</c:v>
                </c:pt>
                <c:pt idx="948">
                  <c:v>108.38920976069042</c:v>
                </c:pt>
                <c:pt idx="949">
                  <c:v>108.4742724660337</c:v>
                </c:pt>
                <c:pt idx="950">
                  <c:v>108.55933517137697</c:v>
                </c:pt>
                <c:pt idx="951">
                  <c:v>108.64439787672025</c:v>
                </c:pt>
                <c:pt idx="952">
                  <c:v>108.72946058206352</c:v>
                </c:pt>
                <c:pt idx="953">
                  <c:v>108.8145232874068</c:v>
                </c:pt>
                <c:pt idx="954">
                  <c:v>108.89958599275008</c:v>
                </c:pt>
                <c:pt idx="955">
                  <c:v>108.98464869809335</c:v>
                </c:pt>
                <c:pt idx="956">
                  <c:v>109.07056594473674</c:v>
                </c:pt>
                <c:pt idx="957">
                  <c:v>109.15736232847486</c:v>
                </c:pt>
                <c:pt idx="958">
                  <c:v>109.24506366362561</c:v>
                </c:pt>
                <c:pt idx="959">
                  <c:v>109.33369706943139</c:v>
                </c:pt>
                <c:pt idx="960">
                  <c:v>109.42329106450539</c:v>
                </c:pt>
                <c:pt idx="961">
                  <c:v>109.5138756702583</c:v>
                </c:pt>
                <c:pt idx="962">
                  <c:v>109.60548252437202</c:v>
                </c:pt>
                <c:pt idx="963">
                  <c:v>109.69814500553971</c:v>
                </c:pt>
                <c:pt idx="964">
                  <c:v>109.79189837087094</c:v>
                </c:pt>
                <c:pt idx="965">
                  <c:v>109.88677990757003</c:v>
                </c:pt>
                <c:pt idx="966">
                  <c:v>109.98282910074342</c:v>
                </c:pt>
                <c:pt idx="967">
                  <c:v>110.08008781948341</c:v>
                </c:pt>
                <c:pt idx="968">
                  <c:v>110.17860052372248</c:v>
                </c:pt>
                <c:pt idx="969">
                  <c:v>110.27841449476442</c:v>
                </c:pt>
                <c:pt idx="970">
                  <c:v>110.37880099930331</c:v>
                </c:pt>
                <c:pt idx="971">
                  <c:v>110.47976889566203</c:v>
                </c:pt>
                <c:pt idx="972">
                  <c:v>110.58132727806134</c:v>
                </c:pt>
                <c:pt idx="973">
                  <c:v>110.68348548554303</c:v>
                </c:pt>
                <c:pt idx="974">
                  <c:v>110.78625311133247</c:v>
                </c:pt>
                <c:pt idx="975">
                  <c:v>110.889640012667</c:v>
                </c:pt>
                <c:pt idx="976">
                  <c:v>110.99365632111898</c:v>
                </c:pt>
                <c:pt idx="977">
                  <c:v>111.09831245344434</c:v>
                </c:pt>
                <c:pt idx="978">
                  <c:v>111.20361912298956</c:v>
                </c:pt>
                <c:pt idx="979">
                  <c:v>111.30958735169284</c:v>
                </c:pt>
                <c:pt idx="980">
                  <c:v>111.41622848271747</c:v>
                </c:pt>
                <c:pt idx="981">
                  <c:v>111.52355419375893</c:v>
                </c:pt>
                <c:pt idx="982">
                  <c:v>111.63157651106994</c:v>
                </c:pt>
                <c:pt idx="983">
                  <c:v>111.74030782425154</c:v>
                </c:pt>
                <c:pt idx="984">
                  <c:v>111.84976090186193</c:v>
                </c:pt>
                <c:pt idx="985">
                  <c:v>111.95994890789898</c:v>
                </c:pt>
                <c:pt idx="986">
                  <c:v>112.07088541921713</c:v>
                </c:pt>
                <c:pt idx="987">
                  <c:v>112.18258444394421</c:v>
                </c:pt>
                <c:pt idx="988">
                  <c:v>112.29506044096908</c:v>
                </c:pt>
                <c:pt idx="989">
                  <c:v>112.40832834057764</c:v>
                </c:pt>
                <c:pt idx="990">
                  <c:v>112.52240356632059</c:v>
                </c:pt>
                <c:pt idx="991">
                  <c:v>112.63730205820444</c:v>
                </c:pt>
                <c:pt idx="992">
                  <c:v>112.75304029730475</c:v>
                </c:pt>
                <c:pt idx="993">
                  <c:v>112.86963533190988</c:v>
                </c:pt>
                <c:pt idx="994">
                  <c:v>112.98710480531314</c:v>
                </c:pt>
                <c:pt idx="995">
                  <c:v>113.10546698538235</c:v>
                </c:pt>
                <c:pt idx="996">
                  <c:v>113.22474079604771</c:v>
                </c:pt>
                <c:pt idx="997">
                  <c:v>113.3449458508624</c:v>
                </c:pt>
                <c:pt idx="998">
                  <c:v>113.46610248880523</c:v>
                </c:pt>
                <c:pt idx="999">
                  <c:v>113.58823181251128</c:v>
                </c:pt>
                <c:pt idx="1000">
                  <c:v>113.71135572913484</c:v>
                </c:pt>
                <c:pt idx="1001">
                  <c:v>113.83549699406979</c:v>
                </c:pt>
                <c:pt idx="1002">
                  <c:v>113.96067925777561</c:v>
                </c:pt>
                <c:pt idx="1003">
                  <c:v>114.08692711598299</c:v>
                </c:pt>
                <c:pt idx="1004">
                  <c:v>114.21426616358212</c:v>
                </c:pt>
                <c:pt idx="1005">
                  <c:v>114.34272305252966</c:v>
                </c:pt>
                <c:pt idx="1006">
                  <c:v>114.47232555414665</c:v>
                </c:pt>
                <c:pt idx="1007">
                  <c:v>114.60310262622166</c:v>
                </c:pt>
                <c:pt idx="1008">
                  <c:v>114.73508448538028</c:v>
                </c:pt>
                <c:pt idx="1009">
                  <c:v>114.86830268523514</c:v>
                </c:pt>
                <c:pt idx="1010">
                  <c:v>115.00279020089113</c:v>
                </c:pt>
                <c:pt idx="1011">
                  <c:v>115.13858152044962</c:v>
                </c:pt>
                <c:pt idx="1012">
                  <c:v>115.27571274423343</c:v>
                </c:pt>
                <c:pt idx="1013">
                  <c:v>115.41422169254437</c:v>
                </c:pt>
                <c:pt idx="1014">
                  <c:v>115.55414802286793</c:v>
                </c:pt>
                <c:pt idx="1015">
                  <c:v>115.69553335755788</c:v>
                </c:pt>
                <c:pt idx="1016">
                  <c:v>115.83842142316954</c:v>
                </c:pt>
                <c:pt idx="1017">
                  <c:v>115.98285820276821</c:v>
                </c:pt>
                <c:pt idx="1018">
                  <c:v>116.12889210272097</c:v>
                </c:pt>
                <c:pt idx="1019">
                  <c:v>116.27657413569204</c:v>
                </c:pt>
                <c:pt idx="1020">
                  <c:v>116.42595812180907</c:v>
                </c:pt>
                <c:pt idx="1021">
                  <c:v>116.57710091025565</c:v>
                </c:pt>
                <c:pt idx="1022">
                  <c:v>116.73006262388468</c:v>
                </c:pt>
                <c:pt idx="1023">
                  <c:v>116.88490692984543</c:v>
                </c:pt>
                <c:pt idx="1024">
                  <c:v>117.04170133968846</c:v>
                </c:pt>
                <c:pt idx="1025">
                  <c:v>117.2005175429713</c:v>
                </c:pt>
                <c:pt idx="1026">
                  <c:v>117.36143177905323</c:v>
                </c:pt>
                <c:pt idx="1027">
                  <c:v>117.52452525256338</c:v>
                </c:pt>
                <c:pt idx="1028">
                  <c:v>117.68988459898198</c:v>
                </c:pt>
                <c:pt idx="1029">
                  <c:v>117.85760240792854</c:v>
                </c:pt>
                <c:pt idx="1030">
                  <c:v>118.02777781314863</c:v>
                </c:pt>
                <c:pt idx="1031">
                  <c:v>118.20051715989594</c:v>
                </c:pt>
                <c:pt idx="1032">
                  <c:v>118.37593476249442</c:v>
                </c:pt>
                <c:pt idx="1033">
                  <c:v>118.55415376743946</c:v>
                </c:pt>
                <c:pt idx="1034">
                  <c:v>118.73530714058698</c:v>
                </c:pt>
                <c:pt idx="1035">
                  <c:v>118.91953880096101</c:v>
                </c:pt>
                <c:pt idx="1036">
                  <c:v>119.10700492870974</c:v>
                </c:pt>
                <c:pt idx="1037">
                  <c:v>119.29787548106702</c:v>
                </c:pt>
                <c:pt idx="1038">
                  <c:v>119.49233595824107</c:v>
                </c:pt>
                <c:pt idx="1039">
                  <c:v>119.69058947151917</c:v>
                </c:pt>
                <c:pt idx="1040">
                  <c:v>119.89285917931953</c:v>
                </c:pt>
                <c:pt idx="1041">
                  <c:v>120.09939117451518</c:v>
                </c:pt>
                <c:pt idx="1042">
                  <c:v>120.31045792961804</c:v>
                </c:pt>
                <c:pt idx="1043">
                  <c:v>120.52636243750382</c:v>
                </c:pt>
                <c:pt idx="1044">
                  <c:v>120.74744322741172</c:v>
                </c:pt>
                <c:pt idx="1045">
                  <c:v>120.96570670032885</c:v>
                </c:pt>
                <c:pt idx="1046">
                  <c:v>121.18126290947515</c:v>
                </c:pt>
                <c:pt idx="1047">
                  <c:v>121.38486480953986</c:v>
                </c:pt>
                <c:pt idx="1048">
                  <c:v>121.57832121311199</c:v>
                </c:pt>
                <c:pt idx="1049">
                  <c:v>121.7630272206685</c:v>
                </c:pt>
                <c:pt idx="1050">
                  <c:v>121.94008559458894</c:v>
                </c:pt>
                <c:pt idx="1051">
                  <c:v>122.11038588479137</c:v>
                </c:pt>
                <c:pt idx="1052">
                  <c:v>122.27465799238402</c:v>
                </c:pt>
                <c:pt idx="1053">
                  <c:v>122.433509589666</c:v>
                </c:pt>
                <c:pt idx="1054">
                  <c:v>122.58745297062946</c:v>
                </c:pt>
                <c:pt idx="1055">
                  <c:v>122.73692476561651</c:v>
                </c:pt>
                <c:pt idx="1056">
                  <c:v>122.88230070889806</c:v>
                </c:pt>
                <c:pt idx="1057">
                  <c:v>123.02390689636687</c:v>
                </c:pt>
                <c:pt idx="1058">
                  <c:v>123.16202850182302</c:v>
                </c:pt>
                <c:pt idx="1059">
                  <c:v>123.29691661958134</c:v>
                </c:pt>
                <c:pt idx="1060">
                  <c:v>123.42879370323676</c:v>
                </c:pt>
                <c:pt idx="1061">
                  <c:v>123.55785793725497</c:v>
                </c:pt>
                <c:pt idx="1062">
                  <c:v>123.68428678662077</c:v>
                </c:pt>
                <c:pt idx="1063">
                  <c:v>123.80823990584723</c:v>
                </c:pt>
                <c:pt idx="1064">
                  <c:v>123.92986154320718</c:v>
                </c:pt>
                <c:pt idx="1065">
                  <c:v>124.04928254326224</c:v>
                </c:pt>
                <c:pt idx="1066">
                  <c:v>124.16662202677986</c:v>
                </c:pt>
                <c:pt idx="1067">
                  <c:v>124.28198880936208</c:v>
                </c:pt>
                <c:pt idx="1068">
                  <c:v>124.39548260679383</c:v>
                </c:pt>
                <c:pt idx="1069">
                  <c:v>124.50719506503152</c:v>
                </c:pt>
                <c:pt idx="1070">
                  <c:v>124.61721064503391</c:v>
                </c:pt>
                <c:pt idx="1071">
                  <c:v>124.72560738667717</c:v>
                </c:pt>
                <c:pt idx="1072">
                  <c:v>124.83245757135236</c:v>
                </c:pt>
                <c:pt idx="1073">
                  <c:v>124.93782829919708</c:v>
                </c:pt>
                <c:pt idx="1074">
                  <c:v>125.0417819940277</c:v>
                </c:pt>
                <c:pt idx="1075">
                  <c:v>125.14437684673928</c:v>
                </c:pt>
                <c:pt idx="1076">
                  <c:v>125.24566720609486</c:v>
                </c:pt>
                <c:pt idx="1077">
                  <c:v>125.34570392433696</c:v>
                </c:pt>
                <c:pt idx="1078">
                  <c:v>125.44453466384365</c:v>
                </c:pt>
                <c:pt idx="1079">
                  <c:v>125.54220417006417</c:v>
                </c:pt>
                <c:pt idx="1080">
                  <c:v>125.63875451515686</c:v>
                </c:pt>
                <c:pt idx="1081">
                  <c:v>125.73422531608338</c:v>
                </c:pt>
                <c:pt idx="1082">
                  <c:v>125.82865393035698</c:v>
                </c:pt>
                <c:pt idx="1083">
                  <c:v>125.92207563218064</c:v>
                </c:pt>
                <c:pt idx="1084">
                  <c:v>126.01452377132333</c:v>
                </c:pt>
                <c:pt idx="1085">
                  <c:v>126.10602991675765</c:v>
                </c:pt>
                <c:pt idx="1086">
                  <c:v>126.19662398680757</c:v>
                </c:pt>
                <c:pt idx="1087">
                  <c:v>126.28633436732279</c:v>
                </c:pt>
                <c:pt idx="1088">
                  <c:v>126.37518801919877</c:v>
                </c:pt>
                <c:pt idx="1089">
                  <c:v>126.46321057639318</c:v>
                </c:pt>
                <c:pt idx="1090">
                  <c:v>126.55042643544539</c:v>
                </c:pt>
                <c:pt idx="1091">
                  <c:v>126.63685883738214</c:v>
                </c:pt>
                <c:pt idx="1092">
                  <c:v>126.72252994278593</c:v>
                </c:pt>
                <c:pt idx="1093">
                  <c:v>126.80746090071092</c:v>
                </c:pt>
                <c:pt idx="1094">
                  <c:v>126.89167191205144</c:v>
                </c:pt>
                <c:pt idx="1095">
                  <c:v>126.97518228789903</c:v>
                </c:pt>
                <c:pt idx="1096">
                  <c:v>127.05801050336426</c:v>
                </c:pt>
                <c:pt idx="1097">
                  <c:v>127.14017424728624</c:v>
                </c:pt>
                <c:pt idx="1098">
                  <c:v>127.22169046820771</c:v>
                </c:pt>
                <c:pt idx="1099">
                  <c:v>127.30257541695269</c:v>
                </c:pt>
                <c:pt idx="1100">
                  <c:v>127.38284468610848</c:v>
                </c:pt>
                <c:pt idx="1101">
                  <c:v>127.4625132466828</c:v>
                </c:pt>
                <c:pt idx="1102">
                  <c:v>127.54159548217899</c:v>
                </c:pt>
                <c:pt idx="1103">
                  <c:v>127.62010522030815</c:v>
                </c:pt>
                <c:pt idx="1104">
                  <c:v>127.69805576253542</c:v>
                </c:pt>
                <c:pt idx="1105">
                  <c:v>127.77545991163835</c:v>
                </c:pt>
                <c:pt idx="1106">
                  <c:v>127.85232999743845</c:v>
                </c:pt>
                <c:pt idx="1107">
                  <c:v>127.92867790085171</c:v>
                </c:pt>
                <c:pt idx="1108">
                  <c:v>128.00451507639036</c:v>
                </c:pt>
                <c:pt idx="1109">
                  <c:v>128.08027265214793</c:v>
                </c:pt>
                <c:pt idx="1110">
                  <c:v>128.15603022790549</c:v>
                </c:pt>
                <c:pt idx="1111">
                  <c:v>128.23178780366305</c:v>
                </c:pt>
                <c:pt idx="1112">
                  <c:v>128.30754537942062</c:v>
                </c:pt>
                <c:pt idx="1113">
                  <c:v>128.38330295517818</c:v>
                </c:pt>
                <c:pt idx="1114">
                  <c:v>128.45906053093574</c:v>
                </c:pt>
                <c:pt idx="1115">
                  <c:v>128.53481810669331</c:v>
                </c:pt>
                <c:pt idx="1116">
                  <c:v>128.61057568245087</c:v>
                </c:pt>
                <c:pt idx="1117">
                  <c:v>128.68633325820844</c:v>
                </c:pt>
                <c:pt idx="1118">
                  <c:v>128.762090833966</c:v>
                </c:pt>
                <c:pt idx="1119">
                  <c:v>128.83784840972356</c:v>
                </c:pt>
                <c:pt idx="1120">
                  <c:v>128.91360598548113</c:v>
                </c:pt>
                <c:pt idx="1121">
                  <c:v>128.98936356123869</c:v>
                </c:pt>
                <c:pt idx="1122">
                  <c:v>129.06512113699625</c:v>
                </c:pt>
                <c:pt idx="1123">
                  <c:v>129.14087871275382</c:v>
                </c:pt>
                <c:pt idx="1124">
                  <c:v>129.21663628851138</c:v>
                </c:pt>
                <c:pt idx="1125">
                  <c:v>129.29239386426894</c:v>
                </c:pt>
                <c:pt idx="1126">
                  <c:v>129.36815144002651</c:v>
                </c:pt>
                <c:pt idx="1127">
                  <c:v>129.44390901578407</c:v>
                </c:pt>
                <c:pt idx="1128">
                  <c:v>129.51966659154164</c:v>
                </c:pt>
                <c:pt idx="1129">
                  <c:v>129.5954241672992</c:v>
                </c:pt>
                <c:pt idx="1130">
                  <c:v>129.67118174305676</c:v>
                </c:pt>
                <c:pt idx="1131">
                  <c:v>129.74693931881433</c:v>
                </c:pt>
                <c:pt idx="1132">
                  <c:v>129.82269689457189</c:v>
                </c:pt>
                <c:pt idx="1133">
                  <c:v>129.89852304587831</c:v>
                </c:pt>
                <c:pt idx="1134">
                  <c:v>129.97441812867237</c:v>
                </c:pt>
                <c:pt idx="1135">
                  <c:v>130.05038250154766</c:v>
                </c:pt>
                <c:pt idx="1136">
                  <c:v>130.12641652577977</c:v>
                </c:pt>
                <c:pt idx="1137">
                  <c:v>130.20252056535378</c:v>
                </c:pt>
                <c:pt idx="1138">
                  <c:v>130.27869498699206</c:v>
                </c:pt>
                <c:pt idx="1139">
                  <c:v>130.35494016018262</c:v>
                </c:pt>
                <c:pt idx="1140">
                  <c:v>130.43125645720767</c:v>
                </c:pt>
                <c:pt idx="1141">
                  <c:v>130.50764425317257</c:v>
                </c:pt>
                <c:pt idx="1142">
                  <c:v>130.58410392603534</c:v>
                </c:pt>
                <c:pt idx="1143">
                  <c:v>130.6606358566363</c:v>
                </c:pt>
                <c:pt idx="1144">
                  <c:v>130.73724042872831</c:v>
                </c:pt>
                <c:pt idx="1145">
                  <c:v>130.81391802900737</c:v>
                </c:pt>
                <c:pt idx="1146">
                  <c:v>130.89066904714352</c:v>
                </c:pt>
                <c:pt idx="1147">
                  <c:v>130.96749387581235</c:v>
                </c:pt>
                <c:pt idx="1148">
                  <c:v>131.0443929107268</c:v>
                </c:pt>
                <c:pt idx="1149">
                  <c:v>131.12136655066939</c:v>
                </c:pt>
                <c:pt idx="1150">
                  <c:v>131.19841519752501</c:v>
                </c:pt>
                <c:pt idx="1151">
                  <c:v>131.275539256314</c:v>
                </c:pt>
                <c:pt idx="1152">
                  <c:v>131.35273913522582</c:v>
                </c:pt>
                <c:pt idx="1153">
                  <c:v>131.43001524565307</c:v>
                </c:pt>
                <c:pt idx="1154">
                  <c:v>131.50736800222609</c:v>
                </c:pt>
                <c:pt idx="1155">
                  <c:v>131.58479782284795</c:v>
                </c:pt>
                <c:pt idx="1156">
                  <c:v>131.66230512872997</c:v>
                </c:pt>
                <c:pt idx="1157">
                  <c:v>131.73989034442775</c:v>
                </c:pt>
                <c:pt idx="1158">
                  <c:v>131.81755389787762</c:v>
                </c:pt>
                <c:pt idx="1159">
                  <c:v>131.89529622043372</c:v>
                </c:pt>
                <c:pt idx="1160">
                  <c:v>131.97311774690553</c:v>
                </c:pt>
                <c:pt idx="1161">
                  <c:v>132.0510189155959</c:v>
                </c:pt>
                <c:pt idx="1162">
                  <c:v>132.12900016833973</c:v>
                </c:pt>
                <c:pt idx="1163">
                  <c:v>132.20706195054308</c:v>
                </c:pt>
                <c:pt idx="1164">
                  <c:v>132.28520471122286</c:v>
                </c:pt>
                <c:pt idx="1165">
                  <c:v>132.36342890304718</c:v>
                </c:pt>
                <c:pt idx="1166">
                  <c:v>132.4417349823762</c:v>
                </c:pt>
                <c:pt idx="1167">
                  <c:v>132.52012340930355</c:v>
                </c:pt>
                <c:pt idx="1168">
                  <c:v>132.59859464769838</c:v>
                </c:pt>
                <c:pt idx="1169">
                  <c:v>132.67714916524801</c:v>
                </c:pt>
                <c:pt idx="1170">
                  <c:v>132.75578743350124</c:v>
                </c:pt>
                <c:pt idx="1171">
                  <c:v>132.83450992791222</c:v>
                </c:pt>
                <c:pt idx="1172">
                  <c:v>132.91331712788502</c:v>
                </c:pt>
                <c:pt idx="1173">
                  <c:v>132.9922095168188</c:v>
                </c:pt>
                <c:pt idx="1174">
                  <c:v>133.0711875821537</c:v>
                </c:pt>
                <c:pt idx="1175">
                  <c:v>133.15025181541733</c:v>
                </c:pt>
                <c:pt idx="1176">
                  <c:v>133.22940271227208</c:v>
                </c:pt>
                <c:pt idx="1177">
                  <c:v>133.30864077256297</c:v>
                </c:pt>
                <c:pt idx="1178">
                  <c:v>133.38796650036636</c:v>
                </c:pt>
                <c:pt idx="1179">
                  <c:v>133.46738040403929</c:v>
                </c:pt>
                <c:pt idx="1180">
                  <c:v>133.54688299626955</c:v>
                </c:pt>
                <c:pt idx="1181">
                  <c:v>133.62647479412658</c:v>
                </c:pt>
                <c:pt idx="1182">
                  <c:v>133.70615631911315</c:v>
                </c:pt>
                <c:pt idx="1183">
                  <c:v>133.78592809721769</c:v>
                </c:pt>
                <c:pt idx="1184">
                  <c:v>133.86579065896757</c:v>
                </c:pt>
                <c:pt idx="1185">
                  <c:v>133.94574453948303</c:v>
                </c:pt>
                <c:pt idx="1186">
                  <c:v>134.02579027853213</c:v>
                </c:pt>
                <c:pt idx="1187">
                  <c:v>134.10592842058639</c:v>
                </c:pt>
                <c:pt idx="1188">
                  <c:v>134.18615951487735</c:v>
                </c:pt>
                <c:pt idx="1189">
                  <c:v>134.26648411545392</c:v>
                </c:pt>
                <c:pt idx="1190">
                  <c:v>134.34690278124086</c:v>
                </c:pt>
                <c:pt idx="1191">
                  <c:v>134.42741607609778</c:v>
                </c:pt>
                <c:pt idx="1192">
                  <c:v>134.50802456887948</c:v>
                </c:pt>
                <c:pt idx="1193">
                  <c:v>134.58872883349687</c:v>
                </c:pt>
                <c:pt idx="1194">
                  <c:v>134.66952944897918</c:v>
                </c:pt>
                <c:pt idx="1195">
                  <c:v>134.75042699953681</c:v>
                </c:pt>
                <c:pt idx="1196">
                  <c:v>134.83142207462549</c:v>
                </c:pt>
                <c:pt idx="1197">
                  <c:v>134.91251526901127</c:v>
                </c:pt>
                <c:pt idx="1198">
                  <c:v>134.99370718283652</c:v>
                </c:pt>
                <c:pt idx="1199">
                  <c:v>135.07499842168721</c:v>
                </c:pt>
                <c:pt idx="1200">
                  <c:v>135.156389596661</c:v>
                </c:pt>
                <c:pt idx="1201">
                  <c:v>135.23788132443659</c:v>
                </c:pt>
                <c:pt idx="1202">
                  <c:v>135.31947422734416</c:v>
                </c:pt>
                <c:pt idx="1203">
                  <c:v>135.40116893343691</c:v>
                </c:pt>
                <c:pt idx="1204">
                  <c:v>135.4829660765638</c:v>
                </c:pt>
                <c:pt idx="1205">
                  <c:v>135.56486629644348</c:v>
                </c:pt>
                <c:pt idx="1206">
                  <c:v>135.6468702387395</c:v>
                </c:pt>
                <c:pt idx="1207">
                  <c:v>135.72897855513654</c:v>
                </c:pt>
                <c:pt idx="1208">
                  <c:v>135.81119190341815</c:v>
                </c:pt>
                <c:pt idx="1209">
                  <c:v>135.89351094754568</c:v>
                </c:pt>
                <c:pt idx="1210">
                  <c:v>135.97593635773842</c:v>
                </c:pt>
                <c:pt idx="1211">
                  <c:v>136.05846881055524</c:v>
                </c:pt>
                <c:pt idx="1212">
                  <c:v>136.14110898897758</c:v>
                </c:pt>
                <c:pt idx="1213">
                  <c:v>136.22385758249368</c:v>
                </c:pt>
                <c:pt idx="1214">
                  <c:v>136.30671528718443</c:v>
                </c:pt>
                <c:pt idx="1215">
                  <c:v>136.38968280581057</c:v>
                </c:pt>
                <c:pt idx="1216">
                  <c:v>136.4727608479013</c:v>
                </c:pt>
                <c:pt idx="1217">
                  <c:v>136.55595012984466</c:v>
                </c:pt>
                <c:pt idx="1218">
                  <c:v>136.63925137497915</c:v>
                </c:pt>
                <c:pt idx="1219">
                  <c:v>136.72266531368712</c:v>
                </c:pt>
                <c:pt idx="1220">
                  <c:v>136.80619268348974</c:v>
                </c:pt>
                <c:pt idx="1221">
                  <c:v>136.88983422914356</c:v>
                </c:pt>
                <c:pt idx="1222">
                  <c:v>136.97359070273885</c:v>
                </c:pt>
                <c:pt idx="1223">
                  <c:v>137.05746286379951</c:v>
                </c:pt>
                <c:pt idx="1224">
                  <c:v>137.1414514793849</c:v>
                </c:pt>
                <c:pt idx="1225">
                  <c:v>137.22555732419335</c:v>
                </c:pt>
                <c:pt idx="1226">
                  <c:v>137.3097811806675</c:v>
                </c:pt>
                <c:pt idx="1227">
                  <c:v>137.39412383910164</c:v>
                </c:pt>
                <c:pt idx="1228">
                  <c:v>137.47858609775071</c:v>
                </c:pt>
                <c:pt idx="1229">
                  <c:v>137.56316876294156</c:v>
                </c:pt>
                <c:pt idx="1230">
                  <c:v>137.64787264918596</c:v>
                </c:pt>
                <c:pt idx="1231">
                  <c:v>137.73269857929574</c:v>
                </c:pt>
                <c:pt idx="1232">
                  <c:v>137.81764738450008</c:v>
                </c:pt>
                <c:pt idx="1233">
                  <c:v>137.90271990456478</c:v>
                </c:pt>
                <c:pt idx="1234">
                  <c:v>137.98791698791379</c:v>
                </c:pt>
                <c:pt idx="1235">
                  <c:v>138.07323949175307</c:v>
                </c:pt>
                <c:pt idx="1236">
                  <c:v>138.15868828219647</c:v>
                </c:pt>
                <c:pt idx="1237">
                  <c:v>138.24426423439422</c:v>
                </c:pt>
                <c:pt idx="1238">
                  <c:v>138.32996823266362</c:v>
                </c:pt>
                <c:pt idx="1239">
                  <c:v>138.41580117062213</c:v>
                </c:pt>
                <c:pt idx="1240">
                  <c:v>138.50176395132323</c:v>
                </c:pt>
                <c:pt idx="1241">
                  <c:v>138.58785748739439</c:v>
                </c:pt>
                <c:pt idx="1242">
                  <c:v>138.67408270117807</c:v>
                </c:pt>
                <c:pt idx="1243">
                  <c:v>138.76044052487509</c:v>
                </c:pt>
                <c:pt idx="1244">
                  <c:v>138.84693190069092</c:v>
                </c:pt>
                <c:pt idx="1245">
                  <c:v>138.93355778098456</c:v>
                </c:pt>
                <c:pt idx="1246">
                  <c:v>139.02031912842054</c:v>
                </c:pt>
                <c:pt idx="1247">
                  <c:v>139.10721691612358</c:v>
                </c:pt>
                <c:pt idx="1248">
                  <c:v>139.19425212783636</c:v>
                </c:pt>
                <c:pt idx="1249">
                  <c:v>139.28142575808047</c:v>
                </c:pt>
                <c:pt idx="1250">
                  <c:v>139.3687388123202</c:v>
                </c:pt>
                <c:pt idx="1251">
                  <c:v>139.45619230712984</c:v>
                </c:pt>
                <c:pt idx="1252">
                  <c:v>139.54378727036413</c:v>
                </c:pt>
                <c:pt idx="1253">
                  <c:v>139.63152474133204</c:v>
                </c:pt>
                <c:pt idx="1254">
                  <c:v>139.71940577097411</c:v>
                </c:pt>
                <c:pt idx="1255">
                  <c:v>139.80743142204315</c:v>
                </c:pt>
                <c:pt idx="1256">
                  <c:v>139.89560276928884</c:v>
                </c:pt>
                <c:pt idx="1257">
                  <c:v>139.98392089964574</c:v>
                </c:pt>
                <c:pt idx="1258">
                  <c:v>140.07238691242523</c:v>
                </c:pt>
                <c:pt idx="1259">
                  <c:v>140.16100191951139</c:v>
                </c:pt>
                <c:pt idx="1260">
                  <c:v>140.24976704556082</c:v>
                </c:pt>
                <c:pt idx="1261">
                  <c:v>140.33868342820648</c:v>
                </c:pt>
                <c:pt idx="1262">
                  <c:v>140.42775221826582</c:v>
                </c:pt>
                <c:pt idx="1263">
                  <c:v>140.51697457995323</c:v>
                </c:pt>
                <c:pt idx="1264">
                  <c:v>140.60635169109673</c:v>
                </c:pt>
                <c:pt idx="1265">
                  <c:v>140.69588474335941</c:v>
                </c:pt>
                <c:pt idx="1266">
                  <c:v>140.78557494246527</c:v>
                </c:pt>
                <c:pt idx="1267">
                  <c:v>140.87542350843003</c:v>
                </c:pt>
                <c:pt idx="1268">
                  <c:v>140.96543167579662</c:v>
                </c:pt>
                <c:pt idx="1269">
                  <c:v>141.05560069387582</c:v>
                </c:pt>
                <c:pt idx="1270">
                  <c:v>141.14593182699193</c:v>
                </c:pt>
                <c:pt idx="1271">
                  <c:v>141.23642635473379</c:v>
                </c:pt>
                <c:pt idx="1272">
                  <c:v>141.32708557221113</c:v>
                </c:pt>
                <c:pt idx="1273">
                  <c:v>141.41791079031648</c:v>
                </c:pt>
                <c:pt idx="1274">
                  <c:v>141.5089033359929</c:v>
                </c:pt>
                <c:pt idx="1275">
                  <c:v>141.60006455250729</c:v>
                </c:pt>
                <c:pt idx="1276">
                  <c:v>141.69139579973</c:v>
                </c:pt>
                <c:pt idx="1277">
                  <c:v>141.78289845442038</c:v>
                </c:pt>
                <c:pt idx="1278">
                  <c:v>141.87457391051873</c:v>
                </c:pt>
                <c:pt idx="1279">
                  <c:v>141.96642357944492</c:v>
                </c:pt>
                <c:pt idx="1280">
                  <c:v>142.05844889040333</c:v>
                </c:pt>
                <c:pt idx="1281">
                  <c:v>142.15065129069498</c:v>
                </c:pt>
                <c:pt idx="1282">
                  <c:v>142.24303224603659</c:v>
                </c:pt>
                <c:pt idx="1283">
                  <c:v>142.33559324088691</c:v>
                </c:pt>
                <c:pt idx="1284">
                  <c:v>142.42833577878039</c:v>
                </c:pt>
                <c:pt idx="1285">
                  <c:v>142.52126138266874</c:v>
                </c:pt>
                <c:pt idx="1286">
                  <c:v>142.61437159527009</c:v>
                </c:pt>
              </c:numCache>
            </c:numRef>
          </c:cat>
          <c:val>
            <c:numRef>
              <c:f>'Lap Simulation'!$K$5:$K$1291</c:f>
              <c:numCache>
                <c:formatCode>0.0</c:formatCode>
                <c:ptCount val="1287"/>
                <c:pt idx="0">
                  <c:v>709.89369999999997</c:v>
                </c:pt>
                <c:pt idx="1">
                  <c:v>738.17380000000003</c:v>
                </c:pt>
                <c:pt idx="2">
                  <c:v>698.97720000000004</c:v>
                </c:pt>
                <c:pt idx="3">
                  <c:v>671.42499999999995</c:v>
                </c:pt>
                <c:pt idx="4">
                  <c:v>537.86</c:v>
                </c:pt>
                <c:pt idx="5" formatCode="General">
                  <c:v>519.9</c:v>
                </c:pt>
                <c:pt idx="6" formatCode="General">
                  <c:v>516.02</c:v>
                </c:pt>
                <c:pt idx="7" formatCode="General">
                  <c:v>504.2</c:v>
                </c:pt>
                <c:pt idx="8" formatCode="General">
                  <c:v>498.7</c:v>
                </c:pt>
                <c:pt idx="9" formatCode="General">
                  <c:v>493.2</c:v>
                </c:pt>
                <c:pt idx="10" formatCode="General">
                  <c:v>487.6</c:v>
                </c:pt>
                <c:pt idx="11" formatCode="General">
                  <c:v>488.4</c:v>
                </c:pt>
                <c:pt idx="12" formatCode="General">
                  <c:v>488.4</c:v>
                </c:pt>
                <c:pt idx="13" formatCode="General">
                  <c:v>482.7</c:v>
                </c:pt>
                <c:pt idx="14" formatCode="General">
                  <c:v>479.7</c:v>
                </c:pt>
                <c:pt idx="15" formatCode="General">
                  <c:v>491.4</c:v>
                </c:pt>
                <c:pt idx="16" formatCode="General">
                  <c:v>483.6</c:v>
                </c:pt>
                <c:pt idx="17" formatCode="General">
                  <c:v>483.6</c:v>
                </c:pt>
                <c:pt idx="18" formatCode="General">
                  <c:v>483.6</c:v>
                </c:pt>
                <c:pt idx="19" formatCode="General">
                  <c:v>483.6</c:v>
                </c:pt>
                <c:pt idx="20" formatCode="General">
                  <c:v>483.6</c:v>
                </c:pt>
                <c:pt idx="21" formatCode="General">
                  <c:v>470.6</c:v>
                </c:pt>
                <c:pt idx="22" formatCode="General">
                  <c:v>470.6</c:v>
                </c:pt>
                <c:pt idx="23" formatCode="General">
                  <c:v>470.6</c:v>
                </c:pt>
                <c:pt idx="24" formatCode="General">
                  <c:v>470.6</c:v>
                </c:pt>
                <c:pt idx="25" formatCode="General">
                  <c:v>443.8</c:v>
                </c:pt>
                <c:pt idx="26" formatCode="General">
                  <c:v>443.8</c:v>
                </c:pt>
                <c:pt idx="27" formatCode="General">
                  <c:v>443.8</c:v>
                </c:pt>
                <c:pt idx="28" formatCode="General">
                  <c:v>443.8</c:v>
                </c:pt>
                <c:pt idx="29" formatCode="General">
                  <c:v>469.1</c:v>
                </c:pt>
                <c:pt idx="30" formatCode="General">
                  <c:v>469.1</c:v>
                </c:pt>
                <c:pt idx="31" formatCode="General">
                  <c:v>469.1</c:v>
                </c:pt>
                <c:pt idx="32" formatCode="General">
                  <c:v>469.1</c:v>
                </c:pt>
                <c:pt idx="33" formatCode="General">
                  <c:v>483</c:v>
                </c:pt>
                <c:pt idx="34" formatCode="General">
                  <c:v>483</c:v>
                </c:pt>
                <c:pt idx="35" formatCode="General">
                  <c:v>470.5</c:v>
                </c:pt>
                <c:pt idx="36" formatCode="General">
                  <c:v>470.5</c:v>
                </c:pt>
                <c:pt idx="37" formatCode="General">
                  <c:v>470.5</c:v>
                </c:pt>
                <c:pt idx="38" formatCode="General">
                  <c:v>470.5</c:v>
                </c:pt>
                <c:pt idx="39" formatCode="General">
                  <c:v>470.5</c:v>
                </c:pt>
                <c:pt idx="40" formatCode="General">
                  <c:v>470.5</c:v>
                </c:pt>
                <c:pt idx="41" formatCode="General">
                  <c:v>470.5</c:v>
                </c:pt>
                <c:pt idx="42" formatCode="General">
                  <c:v>470.5</c:v>
                </c:pt>
                <c:pt idx="43" formatCode="General">
                  <c:v>470.5</c:v>
                </c:pt>
                <c:pt idx="44" formatCode="General">
                  <c:v>443.8</c:v>
                </c:pt>
                <c:pt idx="45" formatCode="General">
                  <c:v>443.8</c:v>
                </c:pt>
                <c:pt idx="46" formatCode="General">
                  <c:v>443.8</c:v>
                </c:pt>
                <c:pt idx="47" formatCode="General">
                  <c:v>443.8</c:v>
                </c:pt>
                <c:pt idx="48" formatCode="General">
                  <c:v>443.8</c:v>
                </c:pt>
                <c:pt idx="49" formatCode="General">
                  <c:v>443.8</c:v>
                </c:pt>
                <c:pt idx="50" formatCode="General">
                  <c:v>443.8</c:v>
                </c:pt>
                <c:pt idx="51" formatCode="General">
                  <c:v>477</c:v>
                </c:pt>
                <c:pt idx="52" formatCode="General">
                  <c:v>477</c:v>
                </c:pt>
                <c:pt idx="53" formatCode="General">
                  <c:v>469.1</c:v>
                </c:pt>
                <c:pt idx="54" formatCode="General">
                  <c:v>469.1</c:v>
                </c:pt>
                <c:pt idx="55" formatCode="General">
                  <c:v>469.1</c:v>
                </c:pt>
                <c:pt idx="56" formatCode="General">
                  <c:v>469.1</c:v>
                </c:pt>
                <c:pt idx="57" formatCode="General">
                  <c:v>469.1</c:v>
                </c:pt>
                <c:pt idx="58" formatCode="General">
                  <c:v>469.1</c:v>
                </c:pt>
                <c:pt idx="59" formatCode="General">
                  <c:v>469.1</c:v>
                </c:pt>
                <c:pt idx="60" formatCode="General">
                  <c:v>469.1</c:v>
                </c:pt>
                <c:pt idx="61" formatCode="General">
                  <c:v>469.1</c:v>
                </c:pt>
                <c:pt idx="62" formatCode="General">
                  <c:v>504.4</c:v>
                </c:pt>
                <c:pt idx="63" formatCode="General">
                  <c:v>504.4</c:v>
                </c:pt>
                <c:pt idx="64" formatCode="General">
                  <c:v>504.4</c:v>
                </c:pt>
                <c:pt idx="65" formatCode="General">
                  <c:v>470.5</c:v>
                </c:pt>
                <c:pt idx="66" formatCode="General">
                  <c:v>470.5</c:v>
                </c:pt>
                <c:pt idx="67" formatCode="General">
                  <c:v>470.5</c:v>
                </c:pt>
                <c:pt idx="68" formatCode="General">
                  <c:v>470.5</c:v>
                </c:pt>
                <c:pt idx="69" formatCode="General">
                  <c:v>470.5</c:v>
                </c:pt>
                <c:pt idx="70" formatCode="General">
                  <c:v>470.5</c:v>
                </c:pt>
                <c:pt idx="71" formatCode="General">
                  <c:v>470.5</c:v>
                </c:pt>
                <c:pt idx="72" formatCode="General">
                  <c:v>470.5</c:v>
                </c:pt>
                <c:pt idx="73" formatCode="General">
                  <c:v>470.5</c:v>
                </c:pt>
                <c:pt idx="74" formatCode="General">
                  <c:v>443.8</c:v>
                </c:pt>
                <c:pt idx="75" formatCode="General">
                  <c:v>443.8</c:v>
                </c:pt>
                <c:pt idx="76" formatCode="General">
                  <c:v>443.8</c:v>
                </c:pt>
                <c:pt idx="77" formatCode="General">
                  <c:v>443.8</c:v>
                </c:pt>
                <c:pt idx="78" formatCode="General">
                  <c:v>443.8</c:v>
                </c:pt>
                <c:pt idx="79" formatCode="General">
                  <c:v>443.8</c:v>
                </c:pt>
                <c:pt idx="80" formatCode="General">
                  <c:v>443.8</c:v>
                </c:pt>
                <c:pt idx="81" formatCode="General">
                  <c:v>443.8</c:v>
                </c:pt>
                <c:pt idx="82" formatCode="General">
                  <c:v>443.8</c:v>
                </c:pt>
                <c:pt idx="83" formatCode="General">
                  <c:v>443.8</c:v>
                </c:pt>
                <c:pt idx="84" formatCode="General">
                  <c:v>443.8</c:v>
                </c:pt>
                <c:pt idx="85" formatCode="General">
                  <c:v>443.8</c:v>
                </c:pt>
                <c:pt idx="86" formatCode="General">
                  <c:v>469.7</c:v>
                </c:pt>
                <c:pt idx="87" formatCode="General">
                  <c:v>469.7</c:v>
                </c:pt>
                <c:pt idx="88" formatCode="General">
                  <c:v>469.1</c:v>
                </c:pt>
                <c:pt idx="89" formatCode="General">
                  <c:v>469.1</c:v>
                </c:pt>
                <c:pt idx="90" formatCode="General">
                  <c:v>469.1</c:v>
                </c:pt>
                <c:pt idx="91" formatCode="General">
                  <c:v>469.1</c:v>
                </c:pt>
                <c:pt idx="92" formatCode="General">
                  <c:v>469.1</c:v>
                </c:pt>
                <c:pt idx="93" formatCode="General">
                  <c:v>469.1</c:v>
                </c:pt>
                <c:pt idx="94" formatCode="General">
                  <c:v>469.1</c:v>
                </c:pt>
                <c:pt idx="95" formatCode="General">
                  <c:v>469.1</c:v>
                </c:pt>
                <c:pt idx="96" formatCode="General">
                  <c:v>469.1</c:v>
                </c:pt>
                <c:pt idx="97" formatCode="General">
                  <c:v>469.1</c:v>
                </c:pt>
                <c:pt idx="98" formatCode="General">
                  <c:v>469.1</c:v>
                </c:pt>
                <c:pt idx="99" formatCode="General">
                  <c:v>504.5</c:v>
                </c:pt>
                <c:pt idx="100" formatCode="General">
                  <c:v>504.5</c:v>
                </c:pt>
                <c:pt idx="101" formatCode="General">
                  <c:v>504.5</c:v>
                </c:pt>
                <c:pt idx="102" formatCode="General">
                  <c:v>504.5</c:v>
                </c:pt>
                <c:pt idx="103" formatCode="General">
                  <c:v>504.5</c:v>
                </c:pt>
                <c:pt idx="104" formatCode="General">
                  <c:v>504.5</c:v>
                </c:pt>
                <c:pt idx="105" formatCode="General">
                  <c:v>504.5</c:v>
                </c:pt>
                <c:pt idx="106" formatCode="General">
                  <c:v>504.5</c:v>
                </c:pt>
                <c:pt idx="107" formatCode="General">
                  <c:v>585.70000000000005</c:v>
                </c:pt>
                <c:pt idx="108" formatCode="General">
                  <c:v>585.70000000000005</c:v>
                </c:pt>
                <c:pt idx="109" formatCode="General">
                  <c:v>585.70000000000005</c:v>
                </c:pt>
                <c:pt idx="110" formatCode="General">
                  <c:v>585.70000000000005</c:v>
                </c:pt>
                <c:pt idx="111" formatCode="General">
                  <c:v>585.70000000000005</c:v>
                </c:pt>
                <c:pt idx="112" formatCode="General">
                  <c:v>585.70000000000005</c:v>
                </c:pt>
                <c:pt idx="113" formatCode="General">
                  <c:v>585.70000000000005</c:v>
                </c:pt>
                <c:pt idx="114" formatCode="General">
                  <c:v>585.70000000000005</c:v>
                </c:pt>
                <c:pt idx="115" formatCode="General">
                  <c:v>585.70000000000005</c:v>
                </c:pt>
                <c:pt idx="116" formatCode="General">
                  <c:v>585.70000000000005</c:v>
                </c:pt>
                <c:pt idx="117" formatCode="General">
                  <c:v>585.70000000000005</c:v>
                </c:pt>
                <c:pt idx="118" formatCode="General">
                  <c:v>585.70000000000005</c:v>
                </c:pt>
                <c:pt idx="119" formatCode="General">
                  <c:v>585.70000000000005</c:v>
                </c:pt>
                <c:pt idx="120" formatCode="General">
                  <c:v>585.70000000000005</c:v>
                </c:pt>
                <c:pt idx="121" formatCode="General">
                  <c:v>585.70000000000005</c:v>
                </c:pt>
                <c:pt idx="122" formatCode="General">
                  <c:v>585.70000000000005</c:v>
                </c:pt>
                <c:pt idx="123" formatCode="General">
                  <c:v>585.70000000000005</c:v>
                </c:pt>
                <c:pt idx="124" formatCode="General">
                  <c:v>585.70000000000005</c:v>
                </c:pt>
                <c:pt idx="125" formatCode="General">
                  <c:v>585.70000000000005</c:v>
                </c:pt>
                <c:pt idx="126" formatCode="General">
                  <c:v>585.70000000000005</c:v>
                </c:pt>
                <c:pt idx="127" formatCode="General">
                  <c:v>585.70000000000005</c:v>
                </c:pt>
                <c:pt idx="128" formatCode="General">
                  <c:v>525.1</c:v>
                </c:pt>
                <c:pt idx="129" formatCode="General">
                  <c:v>525.1</c:v>
                </c:pt>
                <c:pt idx="130" formatCode="General">
                  <c:v>450.8</c:v>
                </c:pt>
                <c:pt idx="131" formatCode="General">
                  <c:v>450.8</c:v>
                </c:pt>
                <c:pt idx="132" formatCode="General">
                  <c:v>450.8</c:v>
                </c:pt>
                <c:pt idx="133" formatCode="General">
                  <c:v>450.8</c:v>
                </c:pt>
                <c:pt idx="134" formatCode="General">
                  <c:v>450.8</c:v>
                </c:pt>
                <c:pt idx="135" formatCode="General">
                  <c:v>450.8</c:v>
                </c:pt>
                <c:pt idx="136" formatCode="General">
                  <c:v>450.8</c:v>
                </c:pt>
                <c:pt idx="137" formatCode="General">
                  <c:v>426.9</c:v>
                </c:pt>
                <c:pt idx="138" formatCode="General">
                  <c:v>426.9</c:v>
                </c:pt>
                <c:pt idx="139" formatCode="General">
                  <c:v>426.9</c:v>
                </c:pt>
                <c:pt idx="140" formatCode="General">
                  <c:v>426.9</c:v>
                </c:pt>
                <c:pt idx="141" formatCode="General">
                  <c:v>426.9</c:v>
                </c:pt>
                <c:pt idx="142" formatCode="General">
                  <c:v>426.9</c:v>
                </c:pt>
                <c:pt idx="143" formatCode="General">
                  <c:v>426.9</c:v>
                </c:pt>
                <c:pt idx="144" formatCode="General">
                  <c:v>426.9</c:v>
                </c:pt>
                <c:pt idx="145" formatCode="General">
                  <c:v>426.9</c:v>
                </c:pt>
                <c:pt idx="146" formatCode="General">
                  <c:v>426.9</c:v>
                </c:pt>
                <c:pt idx="147" formatCode="General">
                  <c:v>426.9</c:v>
                </c:pt>
                <c:pt idx="148" formatCode="General">
                  <c:v>426.9</c:v>
                </c:pt>
                <c:pt idx="149" formatCode="General">
                  <c:v>426.9</c:v>
                </c:pt>
                <c:pt idx="150" formatCode="General">
                  <c:v>426.9</c:v>
                </c:pt>
                <c:pt idx="151" formatCode="General">
                  <c:v>492.1</c:v>
                </c:pt>
                <c:pt idx="152" formatCode="General">
                  <c:v>492.1</c:v>
                </c:pt>
                <c:pt idx="153" formatCode="General">
                  <c:v>492.1</c:v>
                </c:pt>
                <c:pt idx="154" formatCode="General">
                  <c:v>492.1</c:v>
                </c:pt>
                <c:pt idx="155" formatCode="General">
                  <c:v>492.1</c:v>
                </c:pt>
                <c:pt idx="156" formatCode="General">
                  <c:v>492.1</c:v>
                </c:pt>
                <c:pt idx="157" formatCode="General">
                  <c:v>492.1</c:v>
                </c:pt>
                <c:pt idx="158" formatCode="General">
                  <c:v>492.1</c:v>
                </c:pt>
                <c:pt idx="159" formatCode="General">
                  <c:v>492.1</c:v>
                </c:pt>
                <c:pt idx="160" formatCode="General">
                  <c:v>504.4</c:v>
                </c:pt>
                <c:pt idx="161" formatCode="General">
                  <c:v>504.4</c:v>
                </c:pt>
                <c:pt idx="162" formatCode="General">
                  <c:v>504.4</c:v>
                </c:pt>
                <c:pt idx="163" formatCode="General">
                  <c:v>504.4</c:v>
                </c:pt>
                <c:pt idx="164" formatCode="General">
                  <c:v>494.4</c:v>
                </c:pt>
                <c:pt idx="165" formatCode="General">
                  <c:v>494.4</c:v>
                </c:pt>
                <c:pt idx="166" formatCode="General">
                  <c:v>494.4</c:v>
                </c:pt>
                <c:pt idx="167" formatCode="General">
                  <c:v>494.4</c:v>
                </c:pt>
                <c:pt idx="168" formatCode="General">
                  <c:v>494.4</c:v>
                </c:pt>
                <c:pt idx="169" formatCode="General">
                  <c:v>494.4</c:v>
                </c:pt>
                <c:pt idx="170" formatCode="General">
                  <c:v>494.4</c:v>
                </c:pt>
                <c:pt idx="171" formatCode="General">
                  <c:v>494.4</c:v>
                </c:pt>
                <c:pt idx="172" formatCode="General">
                  <c:v>494.4</c:v>
                </c:pt>
                <c:pt idx="173" formatCode="General">
                  <c:v>494.4</c:v>
                </c:pt>
                <c:pt idx="174" formatCode="General">
                  <c:v>494.4</c:v>
                </c:pt>
                <c:pt idx="175" formatCode="General">
                  <c:v>494.4</c:v>
                </c:pt>
                <c:pt idx="176" formatCode="General">
                  <c:v>494.4</c:v>
                </c:pt>
                <c:pt idx="177" formatCode="General">
                  <c:v>494.4</c:v>
                </c:pt>
                <c:pt idx="178" formatCode="General">
                  <c:v>494.4</c:v>
                </c:pt>
                <c:pt idx="179" formatCode="General">
                  <c:v>494.4</c:v>
                </c:pt>
                <c:pt idx="180" formatCode="General">
                  <c:v>494.4</c:v>
                </c:pt>
                <c:pt idx="181" formatCode="General">
                  <c:v>494.4</c:v>
                </c:pt>
                <c:pt idx="182" formatCode="General">
                  <c:v>494.4</c:v>
                </c:pt>
                <c:pt idx="183" formatCode="General">
                  <c:v>494.4</c:v>
                </c:pt>
                <c:pt idx="184" formatCode="General">
                  <c:v>494.4</c:v>
                </c:pt>
                <c:pt idx="185" formatCode="General">
                  <c:v>494.4</c:v>
                </c:pt>
                <c:pt idx="186" formatCode="General">
                  <c:v>494.4</c:v>
                </c:pt>
                <c:pt idx="187" formatCode="General">
                  <c:v>494.4</c:v>
                </c:pt>
                <c:pt idx="188" formatCode="General">
                  <c:v>494.4</c:v>
                </c:pt>
                <c:pt idx="189" formatCode="General">
                  <c:v>494.4</c:v>
                </c:pt>
                <c:pt idx="190" formatCode="General">
                  <c:v>494.4</c:v>
                </c:pt>
                <c:pt idx="191" formatCode="General">
                  <c:v>494.4</c:v>
                </c:pt>
                <c:pt idx="192" formatCode="General">
                  <c:v>494.4</c:v>
                </c:pt>
                <c:pt idx="193" formatCode="General">
                  <c:v>494.4</c:v>
                </c:pt>
                <c:pt idx="194" formatCode="General">
                  <c:v>494.4</c:v>
                </c:pt>
                <c:pt idx="195" formatCode="General">
                  <c:v>494.4</c:v>
                </c:pt>
                <c:pt idx="196" formatCode="General">
                  <c:v>494.4</c:v>
                </c:pt>
                <c:pt idx="197" formatCode="General">
                  <c:v>494.4</c:v>
                </c:pt>
                <c:pt idx="198" formatCode="General">
                  <c:v>494.4</c:v>
                </c:pt>
                <c:pt idx="199" formatCode="General">
                  <c:v>494.4</c:v>
                </c:pt>
                <c:pt idx="200" formatCode="General">
                  <c:v>494.4</c:v>
                </c:pt>
                <c:pt idx="201" formatCode="General">
                  <c:v>494.4</c:v>
                </c:pt>
                <c:pt idx="202" formatCode="General">
                  <c:v>494.4</c:v>
                </c:pt>
                <c:pt idx="203" formatCode="General">
                  <c:v>494.4</c:v>
                </c:pt>
                <c:pt idx="204" formatCode="General">
                  <c:v>494.4</c:v>
                </c:pt>
                <c:pt idx="205" formatCode="General">
                  <c:v>494.4</c:v>
                </c:pt>
                <c:pt idx="206" formatCode="General">
                  <c:v>494.4</c:v>
                </c:pt>
                <c:pt idx="207" formatCode="General">
                  <c:v>494.4</c:v>
                </c:pt>
                <c:pt idx="208" formatCode="General">
                  <c:v>494.4</c:v>
                </c:pt>
                <c:pt idx="209" formatCode="General">
                  <c:v>494.4</c:v>
                </c:pt>
                <c:pt idx="210" formatCode="General">
                  <c:v>494.4</c:v>
                </c:pt>
                <c:pt idx="211" formatCode="General">
                  <c:v>504.47</c:v>
                </c:pt>
                <c:pt idx="212" formatCode="General">
                  <c:v>504.47</c:v>
                </c:pt>
                <c:pt idx="213" formatCode="General">
                  <c:v>504.47</c:v>
                </c:pt>
                <c:pt idx="214" formatCode="General">
                  <c:v>470.5</c:v>
                </c:pt>
                <c:pt idx="215" formatCode="General">
                  <c:v>470.5</c:v>
                </c:pt>
                <c:pt idx="216" formatCode="General">
                  <c:v>470.5</c:v>
                </c:pt>
                <c:pt idx="217" formatCode="General">
                  <c:v>470.5</c:v>
                </c:pt>
                <c:pt idx="218" formatCode="General">
                  <c:v>470.5</c:v>
                </c:pt>
                <c:pt idx="219" formatCode="General">
                  <c:v>470.5</c:v>
                </c:pt>
                <c:pt idx="220" formatCode="General">
                  <c:v>470.5</c:v>
                </c:pt>
                <c:pt idx="221" formatCode="General">
                  <c:v>470.5</c:v>
                </c:pt>
                <c:pt idx="222" formatCode="General">
                  <c:v>470.5</c:v>
                </c:pt>
                <c:pt idx="223" formatCode="General">
                  <c:v>470.5</c:v>
                </c:pt>
                <c:pt idx="224" formatCode="General">
                  <c:v>443.8</c:v>
                </c:pt>
                <c:pt idx="225" formatCode="General">
                  <c:v>443.8</c:v>
                </c:pt>
                <c:pt idx="226" formatCode="General">
                  <c:v>443.8</c:v>
                </c:pt>
                <c:pt idx="227" formatCode="General">
                  <c:v>443.8</c:v>
                </c:pt>
                <c:pt idx="228" formatCode="General">
                  <c:v>443.8</c:v>
                </c:pt>
                <c:pt idx="229" formatCode="General">
                  <c:v>443.8</c:v>
                </c:pt>
                <c:pt idx="230" formatCode="General">
                  <c:v>443.8</c:v>
                </c:pt>
                <c:pt idx="231" formatCode="General">
                  <c:v>443.8</c:v>
                </c:pt>
                <c:pt idx="232" formatCode="General">
                  <c:v>443.8</c:v>
                </c:pt>
                <c:pt idx="233" formatCode="General">
                  <c:v>443.8</c:v>
                </c:pt>
                <c:pt idx="234" formatCode="General">
                  <c:v>443.8</c:v>
                </c:pt>
                <c:pt idx="235" formatCode="General">
                  <c:v>443.8</c:v>
                </c:pt>
                <c:pt idx="236" formatCode="General">
                  <c:v>414.1</c:v>
                </c:pt>
                <c:pt idx="237" formatCode="General">
                  <c:v>414.1</c:v>
                </c:pt>
                <c:pt idx="238" formatCode="General">
                  <c:v>414.1</c:v>
                </c:pt>
                <c:pt idx="239" formatCode="General">
                  <c:v>469.1</c:v>
                </c:pt>
                <c:pt idx="240" formatCode="General">
                  <c:v>469.1</c:v>
                </c:pt>
                <c:pt idx="241" formatCode="General">
                  <c:v>469.1</c:v>
                </c:pt>
                <c:pt idx="242" formatCode="General">
                  <c:v>469.1</c:v>
                </c:pt>
                <c:pt idx="243" formatCode="General">
                  <c:v>469.1</c:v>
                </c:pt>
                <c:pt idx="244" formatCode="General">
                  <c:v>469.1</c:v>
                </c:pt>
                <c:pt idx="245" formatCode="General">
                  <c:v>469.1</c:v>
                </c:pt>
                <c:pt idx="246" formatCode="General">
                  <c:v>469.1</c:v>
                </c:pt>
                <c:pt idx="247" formatCode="General">
                  <c:v>469.1</c:v>
                </c:pt>
                <c:pt idx="248" formatCode="General">
                  <c:v>469.1</c:v>
                </c:pt>
                <c:pt idx="249" formatCode="General">
                  <c:v>469.1</c:v>
                </c:pt>
                <c:pt idx="250" formatCode="General">
                  <c:v>469.1</c:v>
                </c:pt>
                <c:pt idx="251" formatCode="General">
                  <c:v>457.16</c:v>
                </c:pt>
                <c:pt idx="252" formatCode="General">
                  <c:v>457.16</c:v>
                </c:pt>
                <c:pt idx="253" formatCode="General">
                  <c:v>457.16</c:v>
                </c:pt>
                <c:pt idx="254" formatCode="General">
                  <c:v>457.16</c:v>
                </c:pt>
                <c:pt idx="255" formatCode="General">
                  <c:v>457.16</c:v>
                </c:pt>
                <c:pt idx="256" formatCode="General">
                  <c:v>457.16</c:v>
                </c:pt>
                <c:pt idx="257" formatCode="General">
                  <c:v>457.16</c:v>
                </c:pt>
                <c:pt idx="258" formatCode="General">
                  <c:v>504.5</c:v>
                </c:pt>
                <c:pt idx="259" formatCode="General">
                  <c:v>504.5</c:v>
                </c:pt>
                <c:pt idx="260" formatCode="General">
                  <c:v>504.5</c:v>
                </c:pt>
                <c:pt idx="261" formatCode="General">
                  <c:v>504.5</c:v>
                </c:pt>
                <c:pt idx="262" formatCode="General">
                  <c:v>504.5</c:v>
                </c:pt>
                <c:pt idx="263" formatCode="General">
                  <c:v>504.5</c:v>
                </c:pt>
                <c:pt idx="264" formatCode="General">
                  <c:v>504.5</c:v>
                </c:pt>
                <c:pt idx="265" formatCode="General">
                  <c:v>504.5</c:v>
                </c:pt>
                <c:pt idx="266" formatCode="General">
                  <c:v>504.5</c:v>
                </c:pt>
                <c:pt idx="267" formatCode="General">
                  <c:v>504.5</c:v>
                </c:pt>
                <c:pt idx="268" formatCode="General">
                  <c:v>504.5</c:v>
                </c:pt>
                <c:pt idx="269" formatCode="General">
                  <c:v>504.5</c:v>
                </c:pt>
                <c:pt idx="270" formatCode="General">
                  <c:v>504.5</c:v>
                </c:pt>
                <c:pt idx="271" formatCode="General">
                  <c:v>535.1</c:v>
                </c:pt>
                <c:pt idx="272" formatCode="General">
                  <c:v>535.1</c:v>
                </c:pt>
                <c:pt idx="273" formatCode="General">
                  <c:v>535.1</c:v>
                </c:pt>
                <c:pt idx="274" formatCode="General">
                  <c:v>535.1</c:v>
                </c:pt>
                <c:pt idx="275" formatCode="General">
                  <c:v>535.1</c:v>
                </c:pt>
                <c:pt idx="276" formatCode="General">
                  <c:v>535.1</c:v>
                </c:pt>
                <c:pt idx="277" formatCode="General">
                  <c:v>450.79</c:v>
                </c:pt>
                <c:pt idx="278" formatCode="General">
                  <c:v>450.79</c:v>
                </c:pt>
                <c:pt idx="279" formatCode="General">
                  <c:v>450.79</c:v>
                </c:pt>
                <c:pt idx="280" formatCode="General">
                  <c:v>450.79</c:v>
                </c:pt>
                <c:pt idx="281" formatCode="General">
                  <c:v>450.79</c:v>
                </c:pt>
                <c:pt idx="282" formatCode="General">
                  <c:v>450.79</c:v>
                </c:pt>
                <c:pt idx="283" formatCode="General">
                  <c:v>450.79</c:v>
                </c:pt>
                <c:pt idx="284" formatCode="General">
                  <c:v>426.9</c:v>
                </c:pt>
                <c:pt idx="285" formatCode="General">
                  <c:v>426.9</c:v>
                </c:pt>
                <c:pt idx="286" formatCode="General">
                  <c:v>426.9</c:v>
                </c:pt>
                <c:pt idx="287" formatCode="General">
                  <c:v>426.9</c:v>
                </c:pt>
                <c:pt idx="288" formatCode="General">
                  <c:v>426.9</c:v>
                </c:pt>
                <c:pt idx="289" formatCode="General">
                  <c:v>426.9</c:v>
                </c:pt>
                <c:pt idx="290" formatCode="General">
                  <c:v>426.9</c:v>
                </c:pt>
                <c:pt idx="291" formatCode="General">
                  <c:v>426.9</c:v>
                </c:pt>
                <c:pt idx="292" formatCode="General">
                  <c:v>426.9</c:v>
                </c:pt>
                <c:pt idx="293" formatCode="General">
                  <c:v>426.9</c:v>
                </c:pt>
                <c:pt idx="294" formatCode="General">
                  <c:v>426.9</c:v>
                </c:pt>
                <c:pt idx="295" formatCode="General">
                  <c:v>426.9</c:v>
                </c:pt>
                <c:pt idx="296" formatCode="General">
                  <c:v>426.9</c:v>
                </c:pt>
                <c:pt idx="297" formatCode="General">
                  <c:v>426.9</c:v>
                </c:pt>
                <c:pt idx="298" formatCode="General">
                  <c:v>426.9</c:v>
                </c:pt>
                <c:pt idx="299" formatCode="General">
                  <c:v>426.9</c:v>
                </c:pt>
                <c:pt idx="300" formatCode="General">
                  <c:v>426.9</c:v>
                </c:pt>
                <c:pt idx="301" formatCode="General">
                  <c:v>504.47</c:v>
                </c:pt>
                <c:pt idx="302" formatCode="General">
                  <c:v>504.47</c:v>
                </c:pt>
                <c:pt idx="303" formatCode="General">
                  <c:v>504.47</c:v>
                </c:pt>
                <c:pt idx="304" formatCode="General">
                  <c:v>504.47</c:v>
                </c:pt>
                <c:pt idx="305" formatCode="General">
                  <c:v>457.1</c:v>
                </c:pt>
                <c:pt idx="306" formatCode="General">
                  <c:v>457.1</c:v>
                </c:pt>
                <c:pt idx="307" formatCode="General">
                  <c:v>457.1</c:v>
                </c:pt>
                <c:pt idx="308" formatCode="General">
                  <c:v>457.1</c:v>
                </c:pt>
                <c:pt idx="309" formatCode="General">
                  <c:v>457.1</c:v>
                </c:pt>
                <c:pt idx="310" formatCode="General">
                  <c:v>457.1</c:v>
                </c:pt>
                <c:pt idx="311" formatCode="General">
                  <c:v>457.1</c:v>
                </c:pt>
                <c:pt idx="312" formatCode="General">
                  <c:v>457.1</c:v>
                </c:pt>
                <c:pt idx="313" formatCode="General">
                  <c:v>457.1</c:v>
                </c:pt>
                <c:pt idx="314" formatCode="General">
                  <c:v>457.1</c:v>
                </c:pt>
                <c:pt idx="315" formatCode="General">
                  <c:v>414.1</c:v>
                </c:pt>
                <c:pt idx="316" formatCode="General">
                  <c:v>443.8</c:v>
                </c:pt>
                <c:pt idx="317" formatCode="General">
                  <c:v>443.8</c:v>
                </c:pt>
                <c:pt idx="318" formatCode="General">
                  <c:v>443.8</c:v>
                </c:pt>
                <c:pt idx="319" formatCode="General">
                  <c:v>443.8</c:v>
                </c:pt>
                <c:pt idx="320" formatCode="General">
                  <c:v>443.8</c:v>
                </c:pt>
                <c:pt idx="321" formatCode="General">
                  <c:v>443.8</c:v>
                </c:pt>
                <c:pt idx="322" formatCode="General">
                  <c:v>443.8</c:v>
                </c:pt>
                <c:pt idx="323" formatCode="General">
                  <c:v>477</c:v>
                </c:pt>
                <c:pt idx="324" formatCode="General">
                  <c:v>477</c:v>
                </c:pt>
                <c:pt idx="325" formatCode="General">
                  <c:v>477</c:v>
                </c:pt>
                <c:pt idx="326" formatCode="General">
                  <c:v>469</c:v>
                </c:pt>
                <c:pt idx="327" formatCode="General">
                  <c:v>469</c:v>
                </c:pt>
                <c:pt idx="328" formatCode="General">
                  <c:v>469</c:v>
                </c:pt>
                <c:pt idx="329" formatCode="General">
                  <c:v>469</c:v>
                </c:pt>
                <c:pt idx="330" formatCode="General">
                  <c:v>469</c:v>
                </c:pt>
                <c:pt idx="331" formatCode="General">
                  <c:v>469</c:v>
                </c:pt>
                <c:pt idx="332" formatCode="General">
                  <c:v>469</c:v>
                </c:pt>
                <c:pt idx="333" formatCode="General">
                  <c:v>457.1</c:v>
                </c:pt>
                <c:pt idx="334" formatCode="General">
                  <c:v>457.1</c:v>
                </c:pt>
                <c:pt idx="335" formatCode="General">
                  <c:v>457.1</c:v>
                </c:pt>
                <c:pt idx="336" formatCode="General">
                  <c:v>504.4</c:v>
                </c:pt>
                <c:pt idx="337" formatCode="General">
                  <c:v>504.4</c:v>
                </c:pt>
                <c:pt idx="338" formatCode="General">
                  <c:v>492.1</c:v>
                </c:pt>
                <c:pt idx="339" formatCode="General">
                  <c:v>470.5</c:v>
                </c:pt>
                <c:pt idx="340" formatCode="General">
                  <c:v>470.5</c:v>
                </c:pt>
                <c:pt idx="341" formatCode="General">
                  <c:v>470.5</c:v>
                </c:pt>
                <c:pt idx="342" formatCode="General">
                  <c:v>470.5</c:v>
                </c:pt>
                <c:pt idx="343" formatCode="General">
                  <c:v>470.5</c:v>
                </c:pt>
                <c:pt idx="344" formatCode="General">
                  <c:v>470.5</c:v>
                </c:pt>
                <c:pt idx="345" formatCode="General">
                  <c:v>470.5</c:v>
                </c:pt>
                <c:pt idx="346" formatCode="General">
                  <c:v>470.5</c:v>
                </c:pt>
                <c:pt idx="347" formatCode="General">
                  <c:v>443.88</c:v>
                </c:pt>
                <c:pt idx="348" formatCode="General">
                  <c:v>443.88</c:v>
                </c:pt>
                <c:pt idx="349" formatCode="General">
                  <c:v>443.88</c:v>
                </c:pt>
                <c:pt idx="350" formatCode="General">
                  <c:v>443.88</c:v>
                </c:pt>
                <c:pt idx="351" formatCode="General">
                  <c:v>443.88</c:v>
                </c:pt>
                <c:pt idx="352" formatCode="General">
                  <c:v>443.88</c:v>
                </c:pt>
                <c:pt idx="353" formatCode="General">
                  <c:v>443.88</c:v>
                </c:pt>
                <c:pt idx="354" formatCode="General">
                  <c:v>443.88</c:v>
                </c:pt>
                <c:pt idx="355" formatCode="General">
                  <c:v>443.88</c:v>
                </c:pt>
                <c:pt idx="356" formatCode="General">
                  <c:v>443.88</c:v>
                </c:pt>
                <c:pt idx="357" formatCode="General">
                  <c:v>443.88</c:v>
                </c:pt>
                <c:pt idx="358" formatCode="General">
                  <c:v>443.88</c:v>
                </c:pt>
                <c:pt idx="359" formatCode="General">
                  <c:v>414.1</c:v>
                </c:pt>
                <c:pt idx="360" formatCode="General">
                  <c:v>414.1</c:v>
                </c:pt>
                <c:pt idx="361" formatCode="General">
                  <c:v>414.1</c:v>
                </c:pt>
                <c:pt idx="362" formatCode="General">
                  <c:v>414.1</c:v>
                </c:pt>
                <c:pt idx="363" formatCode="General">
                  <c:v>469.1</c:v>
                </c:pt>
                <c:pt idx="364" formatCode="General">
                  <c:v>469.1</c:v>
                </c:pt>
                <c:pt idx="365" formatCode="General">
                  <c:v>469.1</c:v>
                </c:pt>
                <c:pt idx="366" formatCode="General">
                  <c:v>469.1</c:v>
                </c:pt>
                <c:pt idx="367" formatCode="General">
                  <c:v>469.1</c:v>
                </c:pt>
                <c:pt idx="368" formatCode="General">
                  <c:v>469.1</c:v>
                </c:pt>
                <c:pt idx="369" formatCode="General">
                  <c:v>469.1</c:v>
                </c:pt>
                <c:pt idx="370" formatCode="General">
                  <c:v>469.1</c:v>
                </c:pt>
                <c:pt idx="371" formatCode="General">
                  <c:v>426.7</c:v>
                </c:pt>
                <c:pt idx="372" formatCode="General">
                  <c:v>426.7</c:v>
                </c:pt>
                <c:pt idx="373" formatCode="General">
                  <c:v>426.7</c:v>
                </c:pt>
                <c:pt idx="374" formatCode="General">
                  <c:v>426.7</c:v>
                </c:pt>
                <c:pt idx="375" formatCode="General">
                  <c:v>426.7</c:v>
                </c:pt>
                <c:pt idx="376" formatCode="General">
                  <c:v>426.7</c:v>
                </c:pt>
                <c:pt idx="377" formatCode="General">
                  <c:v>426.7</c:v>
                </c:pt>
                <c:pt idx="378" formatCode="General">
                  <c:v>426.7</c:v>
                </c:pt>
                <c:pt idx="379" formatCode="General">
                  <c:v>426.7</c:v>
                </c:pt>
                <c:pt idx="380" formatCode="General">
                  <c:v>426.7</c:v>
                </c:pt>
                <c:pt idx="381" formatCode="General">
                  <c:v>426.7</c:v>
                </c:pt>
                <c:pt idx="382" formatCode="General">
                  <c:v>426.7</c:v>
                </c:pt>
                <c:pt idx="383" formatCode="General">
                  <c:v>426.7</c:v>
                </c:pt>
                <c:pt idx="384" formatCode="General">
                  <c:v>426.7</c:v>
                </c:pt>
                <c:pt idx="385" formatCode="General">
                  <c:v>492.1</c:v>
                </c:pt>
                <c:pt idx="386" formatCode="General">
                  <c:v>492.1</c:v>
                </c:pt>
                <c:pt idx="387" formatCode="General">
                  <c:v>492.1</c:v>
                </c:pt>
                <c:pt idx="388" formatCode="General">
                  <c:v>492.1</c:v>
                </c:pt>
                <c:pt idx="389" formatCode="General">
                  <c:v>492.1</c:v>
                </c:pt>
                <c:pt idx="390" formatCode="General">
                  <c:v>492.1</c:v>
                </c:pt>
                <c:pt idx="391" formatCode="General">
                  <c:v>492.1</c:v>
                </c:pt>
                <c:pt idx="392" formatCode="General">
                  <c:v>504</c:v>
                </c:pt>
                <c:pt idx="393" formatCode="General">
                  <c:v>504</c:v>
                </c:pt>
                <c:pt idx="394" formatCode="General">
                  <c:v>504</c:v>
                </c:pt>
                <c:pt idx="395" formatCode="General">
                  <c:v>504</c:v>
                </c:pt>
                <c:pt idx="396" formatCode="General">
                  <c:v>504</c:v>
                </c:pt>
                <c:pt idx="397" formatCode="General">
                  <c:v>457.1</c:v>
                </c:pt>
                <c:pt idx="398" formatCode="General">
                  <c:v>457.1</c:v>
                </c:pt>
                <c:pt idx="399" formatCode="General">
                  <c:v>457.1</c:v>
                </c:pt>
                <c:pt idx="400" formatCode="General">
                  <c:v>457.1</c:v>
                </c:pt>
                <c:pt idx="401" formatCode="General">
                  <c:v>469.1</c:v>
                </c:pt>
                <c:pt idx="402" formatCode="General">
                  <c:v>469.1</c:v>
                </c:pt>
                <c:pt idx="403" formatCode="General">
                  <c:v>469.1</c:v>
                </c:pt>
                <c:pt idx="404" formatCode="General">
                  <c:v>469.1</c:v>
                </c:pt>
                <c:pt idx="405" formatCode="General">
                  <c:v>469.1</c:v>
                </c:pt>
                <c:pt idx="406" formatCode="General">
                  <c:v>414.1</c:v>
                </c:pt>
                <c:pt idx="407" formatCode="General">
                  <c:v>414.1</c:v>
                </c:pt>
                <c:pt idx="408" formatCode="General">
                  <c:v>443.8</c:v>
                </c:pt>
                <c:pt idx="409" formatCode="General">
                  <c:v>443.8</c:v>
                </c:pt>
                <c:pt idx="410" formatCode="General">
                  <c:v>443.8</c:v>
                </c:pt>
                <c:pt idx="411" formatCode="General">
                  <c:v>443.8</c:v>
                </c:pt>
                <c:pt idx="412" formatCode="General">
                  <c:v>443.8</c:v>
                </c:pt>
                <c:pt idx="413" formatCode="General">
                  <c:v>470.5</c:v>
                </c:pt>
                <c:pt idx="414" formatCode="General">
                  <c:v>470.5</c:v>
                </c:pt>
                <c:pt idx="415" formatCode="General">
                  <c:v>470.5</c:v>
                </c:pt>
                <c:pt idx="416" formatCode="General">
                  <c:v>470.5</c:v>
                </c:pt>
                <c:pt idx="417" formatCode="General">
                  <c:v>470.5</c:v>
                </c:pt>
                <c:pt idx="418" formatCode="General">
                  <c:v>470.5</c:v>
                </c:pt>
                <c:pt idx="419" formatCode="General">
                  <c:v>504.4</c:v>
                </c:pt>
                <c:pt idx="420" formatCode="General">
                  <c:v>504.4</c:v>
                </c:pt>
                <c:pt idx="421" formatCode="General">
                  <c:v>469.1</c:v>
                </c:pt>
                <c:pt idx="422" formatCode="General">
                  <c:v>469.1</c:v>
                </c:pt>
                <c:pt idx="423" formatCode="General">
                  <c:v>414.1</c:v>
                </c:pt>
                <c:pt idx="424" formatCode="General">
                  <c:v>443.8</c:v>
                </c:pt>
                <c:pt idx="425" formatCode="General">
                  <c:v>491.62</c:v>
                </c:pt>
                <c:pt idx="426" formatCode="General">
                  <c:v>492.6</c:v>
                </c:pt>
                <c:pt idx="427" formatCode="General">
                  <c:v>483</c:v>
                </c:pt>
                <c:pt idx="428" formatCode="General">
                  <c:v>483</c:v>
                </c:pt>
                <c:pt idx="429" formatCode="General">
                  <c:v>483</c:v>
                </c:pt>
                <c:pt idx="430" formatCode="General">
                  <c:v>483</c:v>
                </c:pt>
                <c:pt idx="431" formatCode="General">
                  <c:v>483</c:v>
                </c:pt>
                <c:pt idx="432" formatCode="General">
                  <c:v>483</c:v>
                </c:pt>
                <c:pt idx="433" formatCode="General">
                  <c:v>470.5</c:v>
                </c:pt>
                <c:pt idx="434" formatCode="General">
                  <c:v>470.5</c:v>
                </c:pt>
                <c:pt idx="435" formatCode="General">
                  <c:v>470.5</c:v>
                </c:pt>
                <c:pt idx="436" formatCode="General">
                  <c:v>470.5</c:v>
                </c:pt>
                <c:pt idx="437" formatCode="General">
                  <c:v>470.5</c:v>
                </c:pt>
                <c:pt idx="438" formatCode="General">
                  <c:v>470.5</c:v>
                </c:pt>
                <c:pt idx="439" formatCode="General">
                  <c:v>470.5</c:v>
                </c:pt>
                <c:pt idx="440" formatCode="General">
                  <c:v>470.5</c:v>
                </c:pt>
                <c:pt idx="441" formatCode="General">
                  <c:v>470.5</c:v>
                </c:pt>
                <c:pt idx="442" formatCode="General">
                  <c:v>470.5</c:v>
                </c:pt>
                <c:pt idx="443" formatCode="General">
                  <c:v>443.8</c:v>
                </c:pt>
                <c:pt idx="444" formatCode="General">
                  <c:v>443.8</c:v>
                </c:pt>
                <c:pt idx="445" formatCode="General">
                  <c:v>443.8</c:v>
                </c:pt>
                <c:pt idx="446" formatCode="General">
                  <c:v>443.8</c:v>
                </c:pt>
                <c:pt idx="447" formatCode="General">
                  <c:v>443.8</c:v>
                </c:pt>
                <c:pt idx="448" formatCode="General">
                  <c:v>443.8</c:v>
                </c:pt>
                <c:pt idx="449" formatCode="General">
                  <c:v>443.8</c:v>
                </c:pt>
                <c:pt idx="450" formatCode="General">
                  <c:v>414.1</c:v>
                </c:pt>
                <c:pt idx="451" formatCode="General">
                  <c:v>414.1</c:v>
                </c:pt>
                <c:pt idx="452" formatCode="General">
                  <c:v>469.1</c:v>
                </c:pt>
                <c:pt idx="453" formatCode="General">
                  <c:v>469.1</c:v>
                </c:pt>
                <c:pt idx="454" formatCode="General">
                  <c:v>469.1</c:v>
                </c:pt>
                <c:pt idx="455" formatCode="General">
                  <c:v>469.1</c:v>
                </c:pt>
                <c:pt idx="456" formatCode="General">
                  <c:v>469.1</c:v>
                </c:pt>
                <c:pt idx="457" formatCode="General">
                  <c:v>469.1</c:v>
                </c:pt>
                <c:pt idx="458" formatCode="General">
                  <c:v>457.2</c:v>
                </c:pt>
                <c:pt idx="459" formatCode="General">
                  <c:v>457.2</c:v>
                </c:pt>
                <c:pt idx="460" formatCode="General">
                  <c:v>457.2</c:v>
                </c:pt>
                <c:pt idx="461" formatCode="General">
                  <c:v>457.2</c:v>
                </c:pt>
                <c:pt idx="462" formatCode="General">
                  <c:v>457.2</c:v>
                </c:pt>
                <c:pt idx="463" formatCode="General">
                  <c:v>457.2</c:v>
                </c:pt>
                <c:pt idx="464" formatCode="General">
                  <c:v>457.2</c:v>
                </c:pt>
                <c:pt idx="465" formatCode="General">
                  <c:v>457.2</c:v>
                </c:pt>
                <c:pt idx="466" formatCode="General">
                  <c:v>457.2</c:v>
                </c:pt>
                <c:pt idx="467" formatCode="General">
                  <c:v>457.2</c:v>
                </c:pt>
                <c:pt idx="468" formatCode="General">
                  <c:v>457.2</c:v>
                </c:pt>
                <c:pt idx="469" formatCode="General">
                  <c:v>457.2</c:v>
                </c:pt>
                <c:pt idx="470" formatCode="General">
                  <c:v>457.2</c:v>
                </c:pt>
                <c:pt idx="471" formatCode="General">
                  <c:v>457.2</c:v>
                </c:pt>
                <c:pt idx="472" formatCode="General">
                  <c:v>457.2</c:v>
                </c:pt>
                <c:pt idx="473" formatCode="General">
                  <c:v>457.2</c:v>
                </c:pt>
                <c:pt idx="474" formatCode="General">
                  <c:v>457.2</c:v>
                </c:pt>
                <c:pt idx="475" formatCode="General">
                  <c:v>457.2</c:v>
                </c:pt>
                <c:pt idx="476" formatCode="General">
                  <c:v>457.2</c:v>
                </c:pt>
                <c:pt idx="477" formatCode="General">
                  <c:v>469.1</c:v>
                </c:pt>
                <c:pt idx="478" formatCode="General">
                  <c:v>469.1</c:v>
                </c:pt>
                <c:pt idx="479" formatCode="General">
                  <c:v>469.1</c:v>
                </c:pt>
                <c:pt idx="480" formatCode="General">
                  <c:v>469.1</c:v>
                </c:pt>
                <c:pt idx="481" formatCode="General">
                  <c:v>469.1</c:v>
                </c:pt>
                <c:pt idx="482" formatCode="General">
                  <c:v>469.1</c:v>
                </c:pt>
                <c:pt idx="483" formatCode="General">
                  <c:v>469.1</c:v>
                </c:pt>
                <c:pt idx="484" formatCode="General">
                  <c:v>469.1</c:v>
                </c:pt>
                <c:pt idx="485" formatCode="General">
                  <c:v>469.1</c:v>
                </c:pt>
                <c:pt idx="486" formatCode="General">
                  <c:v>469.1</c:v>
                </c:pt>
                <c:pt idx="487" formatCode="General">
                  <c:v>469.1</c:v>
                </c:pt>
                <c:pt idx="488" formatCode="General">
                  <c:v>469.1</c:v>
                </c:pt>
                <c:pt idx="489" formatCode="General">
                  <c:v>469.1</c:v>
                </c:pt>
                <c:pt idx="490" formatCode="General">
                  <c:v>469.1</c:v>
                </c:pt>
                <c:pt idx="491" formatCode="General">
                  <c:v>469.1</c:v>
                </c:pt>
                <c:pt idx="492" formatCode="General">
                  <c:v>414.1</c:v>
                </c:pt>
                <c:pt idx="493" formatCode="General">
                  <c:v>414.1</c:v>
                </c:pt>
                <c:pt idx="494" formatCode="General">
                  <c:v>414.1</c:v>
                </c:pt>
                <c:pt idx="495" formatCode="General">
                  <c:v>414.1</c:v>
                </c:pt>
                <c:pt idx="496" formatCode="General">
                  <c:v>414.1</c:v>
                </c:pt>
                <c:pt idx="497" formatCode="General">
                  <c:v>414.1</c:v>
                </c:pt>
                <c:pt idx="498" formatCode="General">
                  <c:v>414.1</c:v>
                </c:pt>
                <c:pt idx="499" formatCode="General">
                  <c:v>443.8</c:v>
                </c:pt>
                <c:pt idx="500" formatCode="General">
                  <c:v>443.8</c:v>
                </c:pt>
                <c:pt idx="501" formatCode="General">
                  <c:v>443.8</c:v>
                </c:pt>
                <c:pt idx="502" formatCode="General">
                  <c:v>443.8</c:v>
                </c:pt>
                <c:pt idx="503" formatCode="General">
                  <c:v>443.8</c:v>
                </c:pt>
                <c:pt idx="504" formatCode="General">
                  <c:v>443.8</c:v>
                </c:pt>
                <c:pt idx="505" formatCode="General">
                  <c:v>443.8</c:v>
                </c:pt>
                <c:pt idx="506" formatCode="General">
                  <c:v>443.8</c:v>
                </c:pt>
                <c:pt idx="507" formatCode="General">
                  <c:v>443.8</c:v>
                </c:pt>
                <c:pt idx="508" formatCode="General">
                  <c:v>443.8</c:v>
                </c:pt>
                <c:pt idx="509" formatCode="General">
                  <c:v>443.8</c:v>
                </c:pt>
                <c:pt idx="510" formatCode="General">
                  <c:v>443.8</c:v>
                </c:pt>
                <c:pt idx="511" formatCode="General">
                  <c:v>443.8</c:v>
                </c:pt>
                <c:pt idx="512" formatCode="General">
                  <c:v>443.8</c:v>
                </c:pt>
                <c:pt idx="513" formatCode="General">
                  <c:v>443.8</c:v>
                </c:pt>
                <c:pt idx="514" formatCode="General">
                  <c:v>443.8</c:v>
                </c:pt>
                <c:pt idx="515" formatCode="General">
                  <c:v>443.8</c:v>
                </c:pt>
                <c:pt idx="516" formatCode="General">
                  <c:v>443.8</c:v>
                </c:pt>
                <c:pt idx="517" formatCode="General">
                  <c:v>443.8</c:v>
                </c:pt>
                <c:pt idx="518" formatCode="General">
                  <c:v>443.8</c:v>
                </c:pt>
                <c:pt idx="519" formatCode="General">
                  <c:v>443.8</c:v>
                </c:pt>
                <c:pt idx="520" formatCode="General">
                  <c:v>470.5</c:v>
                </c:pt>
                <c:pt idx="521" formatCode="General">
                  <c:v>470.5</c:v>
                </c:pt>
                <c:pt idx="522" formatCode="General">
                  <c:v>470.5</c:v>
                </c:pt>
                <c:pt idx="523" formatCode="General">
                  <c:v>470.5</c:v>
                </c:pt>
                <c:pt idx="524" formatCode="General">
                  <c:v>470.5</c:v>
                </c:pt>
                <c:pt idx="525" formatCode="General">
                  <c:v>470.5</c:v>
                </c:pt>
                <c:pt idx="526" formatCode="General">
                  <c:v>470.5</c:v>
                </c:pt>
                <c:pt idx="527" formatCode="General">
                  <c:v>470.5</c:v>
                </c:pt>
                <c:pt idx="528" formatCode="General">
                  <c:v>470.5</c:v>
                </c:pt>
                <c:pt idx="529" formatCode="General">
                  <c:v>470.5</c:v>
                </c:pt>
                <c:pt idx="530" formatCode="General">
                  <c:v>470.5</c:v>
                </c:pt>
                <c:pt idx="531" formatCode="General">
                  <c:v>470.5</c:v>
                </c:pt>
                <c:pt idx="532" formatCode="General">
                  <c:v>470.5</c:v>
                </c:pt>
                <c:pt idx="533" formatCode="General">
                  <c:v>470.5</c:v>
                </c:pt>
                <c:pt idx="534" formatCode="General">
                  <c:v>470.5</c:v>
                </c:pt>
                <c:pt idx="535" formatCode="General">
                  <c:v>470.5</c:v>
                </c:pt>
                <c:pt idx="536" formatCode="General">
                  <c:v>470.5</c:v>
                </c:pt>
                <c:pt idx="537" formatCode="General">
                  <c:v>470.5</c:v>
                </c:pt>
                <c:pt idx="538" formatCode="General">
                  <c:v>470.5</c:v>
                </c:pt>
                <c:pt idx="539" formatCode="General">
                  <c:v>470.5</c:v>
                </c:pt>
                <c:pt idx="540" formatCode="General">
                  <c:v>470.5</c:v>
                </c:pt>
                <c:pt idx="541" formatCode="General">
                  <c:v>470.5</c:v>
                </c:pt>
                <c:pt idx="542" formatCode="General">
                  <c:v>470.5</c:v>
                </c:pt>
                <c:pt idx="543" formatCode="General">
                  <c:v>470.5</c:v>
                </c:pt>
                <c:pt idx="544" formatCode="General">
                  <c:v>470.5</c:v>
                </c:pt>
                <c:pt idx="545" formatCode="General">
                  <c:v>443.8</c:v>
                </c:pt>
                <c:pt idx="546" formatCode="General">
                  <c:v>443.8</c:v>
                </c:pt>
                <c:pt idx="547" formatCode="General">
                  <c:v>443.8</c:v>
                </c:pt>
                <c:pt idx="548" formatCode="General">
                  <c:v>443.8</c:v>
                </c:pt>
                <c:pt idx="549" formatCode="General">
                  <c:v>443.8</c:v>
                </c:pt>
                <c:pt idx="550" formatCode="General">
                  <c:v>414.1</c:v>
                </c:pt>
                <c:pt idx="551" formatCode="General">
                  <c:v>414.1</c:v>
                </c:pt>
                <c:pt idx="552" formatCode="General">
                  <c:v>469.1</c:v>
                </c:pt>
                <c:pt idx="553" formatCode="General">
                  <c:v>469.1</c:v>
                </c:pt>
                <c:pt idx="554" formatCode="General">
                  <c:v>469.1</c:v>
                </c:pt>
                <c:pt idx="555" formatCode="General">
                  <c:v>469.1</c:v>
                </c:pt>
                <c:pt idx="556" formatCode="General">
                  <c:v>469.1</c:v>
                </c:pt>
                <c:pt idx="557" formatCode="General">
                  <c:v>469.1</c:v>
                </c:pt>
                <c:pt idx="558" formatCode="General">
                  <c:v>457.1</c:v>
                </c:pt>
                <c:pt idx="559" formatCode="General">
                  <c:v>457.1</c:v>
                </c:pt>
                <c:pt idx="560" formatCode="General">
                  <c:v>457.1</c:v>
                </c:pt>
                <c:pt idx="561" formatCode="General">
                  <c:v>457.1</c:v>
                </c:pt>
                <c:pt idx="562" formatCode="General">
                  <c:v>457.1</c:v>
                </c:pt>
                <c:pt idx="563" formatCode="General">
                  <c:v>473.7</c:v>
                </c:pt>
                <c:pt idx="564" formatCode="General">
                  <c:v>473.7</c:v>
                </c:pt>
                <c:pt idx="565" formatCode="General">
                  <c:v>473.7</c:v>
                </c:pt>
                <c:pt idx="566" formatCode="General">
                  <c:v>473.7</c:v>
                </c:pt>
                <c:pt idx="567" formatCode="General">
                  <c:v>473.7</c:v>
                </c:pt>
                <c:pt idx="568" formatCode="General">
                  <c:v>473.7</c:v>
                </c:pt>
                <c:pt idx="569" formatCode="General">
                  <c:v>473.7</c:v>
                </c:pt>
                <c:pt idx="570" formatCode="General">
                  <c:v>473.7</c:v>
                </c:pt>
                <c:pt idx="571" formatCode="General">
                  <c:v>473.7</c:v>
                </c:pt>
                <c:pt idx="572" formatCode="General">
                  <c:v>473.7</c:v>
                </c:pt>
                <c:pt idx="573" formatCode="General">
                  <c:v>473.7</c:v>
                </c:pt>
                <c:pt idx="574" formatCode="General">
                  <c:v>473.7</c:v>
                </c:pt>
                <c:pt idx="575" formatCode="General">
                  <c:v>473.7</c:v>
                </c:pt>
                <c:pt idx="576" formatCode="General">
                  <c:v>473.7</c:v>
                </c:pt>
                <c:pt idx="577" formatCode="General">
                  <c:v>473.7</c:v>
                </c:pt>
                <c:pt idx="578" formatCode="General">
                  <c:v>473.7</c:v>
                </c:pt>
                <c:pt idx="579" formatCode="General">
                  <c:v>473.7</c:v>
                </c:pt>
                <c:pt idx="580" formatCode="General">
                  <c:v>473.7</c:v>
                </c:pt>
                <c:pt idx="581" formatCode="General">
                  <c:v>469.2</c:v>
                </c:pt>
                <c:pt idx="582" formatCode="General">
                  <c:v>469.2</c:v>
                </c:pt>
                <c:pt idx="583" formatCode="General">
                  <c:v>469.2</c:v>
                </c:pt>
                <c:pt idx="584" formatCode="General">
                  <c:v>469.2</c:v>
                </c:pt>
                <c:pt idx="585" formatCode="General">
                  <c:v>469.2</c:v>
                </c:pt>
                <c:pt idx="586" formatCode="General">
                  <c:v>477</c:v>
                </c:pt>
                <c:pt idx="587" formatCode="General">
                  <c:v>477</c:v>
                </c:pt>
                <c:pt idx="588" formatCode="General">
                  <c:v>477</c:v>
                </c:pt>
                <c:pt idx="589" formatCode="General">
                  <c:v>477</c:v>
                </c:pt>
                <c:pt idx="590" formatCode="General">
                  <c:v>477</c:v>
                </c:pt>
                <c:pt idx="591" formatCode="General">
                  <c:v>477</c:v>
                </c:pt>
                <c:pt idx="592" formatCode="General">
                  <c:v>477</c:v>
                </c:pt>
                <c:pt idx="593" formatCode="General">
                  <c:v>477.2</c:v>
                </c:pt>
                <c:pt idx="594" formatCode="General">
                  <c:v>477.2</c:v>
                </c:pt>
                <c:pt idx="595" formatCode="General">
                  <c:v>477.2</c:v>
                </c:pt>
                <c:pt idx="596" formatCode="General">
                  <c:v>477.2</c:v>
                </c:pt>
                <c:pt idx="597" formatCode="General">
                  <c:v>477.2</c:v>
                </c:pt>
                <c:pt idx="598" formatCode="General">
                  <c:v>457.2</c:v>
                </c:pt>
                <c:pt idx="599" formatCode="General">
                  <c:v>457.2</c:v>
                </c:pt>
                <c:pt idx="600" formatCode="General">
                  <c:v>469.1</c:v>
                </c:pt>
                <c:pt idx="601" formatCode="General">
                  <c:v>469.1</c:v>
                </c:pt>
                <c:pt idx="602" formatCode="General">
                  <c:v>414.1</c:v>
                </c:pt>
                <c:pt idx="603" formatCode="General">
                  <c:v>443.8</c:v>
                </c:pt>
                <c:pt idx="604" formatCode="General">
                  <c:v>443.8</c:v>
                </c:pt>
                <c:pt idx="605" formatCode="General">
                  <c:v>470.5</c:v>
                </c:pt>
                <c:pt idx="606" formatCode="General">
                  <c:v>470.5</c:v>
                </c:pt>
                <c:pt idx="607" formatCode="General">
                  <c:v>470.5</c:v>
                </c:pt>
                <c:pt idx="608" formatCode="General">
                  <c:v>470.5</c:v>
                </c:pt>
                <c:pt idx="609" formatCode="General">
                  <c:v>483</c:v>
                </c:pt>
                <c:pt idx="610" formatCode="General">
                  <c:v>483</c:v>
                </c:pt>
                <c:pt idx="611" formatCode="General">
                  <c:v>483</c:v>
                </c:pt>
                <c:pt idx="612" formatCode="General">
                  <c:v>483</c:v>
                </c:pt>
                <c:pt idx="613" formatCode="General">
                  <c:v>483</c:v>
                </c:pt>
                <c:pt idx="614" formatCode="General">
                  <c:v>479.7</c:v>
                </c:pt>
                <c:pt idx="615" formatCode="General">
                  <c:v>482.7</c:v>
                </c:pt>
                <c:pt idx="616" formatCode="General">
                  <c:v>492.1</c:v>
                </c:pt>
                <c:pt idx="617" formatCode="General">
                  <c:v>494.5</c:v>
                </c:pt>
                <c:pt idx="618" formatCode="General">
                  <c:v>494.6</c:v>
                </c:pt>
                <c:pt idx="619" formatCode="General">
                  <c:v>494.6</c:v>
                </c:pt>
                <c:pt idx="620" formatCode="General">
                  <c:v>494.6</c:v>
                </c:pt>
                <c:pt idx="621" formatCode="General">
                  <c:v>494.6</c:v>
                </c:pt>
                <c:pt idx="622" formatCode="General">
                  <c:v>494.6</c:v>
                </c:pt>
                <c:pt idx="623" formatCode="General">
                  <c:v>494.6</c:v>
                </c:pt>
                <c:pt idx="624" formatCode="General">
                  <c:v>494.6</c:v>
                </c:pt>
                <c:pt idx="625" formatCode="General">
                  <c:v>494.6</c:v>
                </c:pt>
                <c:pt idx="626" formatCode="General">
                  <c:v>494.6</c:v>
                </c:pt>
                <c:pt idx="627" formatCode="General">
                  <c:v>494.6</c:v>
                </c:pt>
                <c:pt idx="628" formatCode="General">
                  <c:v>494.6</c:v>
                </c:pt>
                <c:pt idx="629" formatCode="General">
                  <c:v>494.6</c:v>
                </c:pt>
                <c:pt idx="630" formatCode="General">
                  <c:v>494.6</c:v>
                </c:pt>
                <c:pt idx="631" formatCode="General">
                  <c:v>494.6</c:v>
                </c:pt>
                <c:pt idx="632" formatCode="General">
                  <c:v>494.6</c:v>
                </c:pt>
                <c:pt idx="633" formatCode="General">
                  <c:v>494.6</c:v>
                </c:pt>
                <c:pt idx="634" formatCode="General">
                  <c:v>494.6</c:v>
                </c:pt>
                <c:pt idx="635" formatCode="General">
                  <c:v>494.6</c:v>
                </c:pt>
                <c:pt idx="636" formatCode="General">
                  <c:v>494.6</c:v>
                </c:pt>
                <c:pt idx="637" formatCode="General">
                  <c:v>494.6</c:v>
                </c:pt>
                <c:pt idx="638" formatCode="General">
                  <c:v>494.6</c:v>
                </c:pt>
                <c:pt idx="639" formatCode="General">
                  <c:v>494.6</c:v>
                </c:pt>
                <c:pt idx="640" formatCode="General">
                  <c:v>494.6</c:v>
                </c:pt>
                <c:pt idx="641" formatCode="General">
                  <c:v>494.6</c:v>
                </c:pt>
                <c:pt idx="642" formatCode="General">
                  <c:v>494.6</c:v>
                </c:pt>
                <c:pt idx="643" formatCode="General">
                  <c:v>494.6</c:v>
                </c:pt>
                <c:pt idx="644" formatCode="General">
                  <c:v>494.6</c:v>
                </c:pt>
                <c:pt idx="645" formatCode="General">
                  <c:v>494.6</c:v>
                </c:pt>
                <c:pt idx="646" formatCode="General">
                  <c:v>494.6</c:v>
                </c:pt>
                <c:pt idx="647" formatCode="General">
                  <c:v>494.6</c:v>
                </c:pt>
                <c:pt idx="648" formatCode="General">
                  <c:v>494.6</c:v>
                </c:pt>
                <c:pt idx="649" formatCode="General">
                  <c:v>494.6</c:v>
                </c:pt>
                <c:pt idx="650" formatCode="General">
                  <c:v>494.6</c:v>
                </c:pt>
                <c:pt idx="651" formatCode="General">
                  <c:v>494.6</c:v>
                </c:pt>
                <c:pt idx="652" formatCode="General">
                  <c:v>494.6</c:v>
                </c:pt>
                <c:pt idx="653" formatCode="General">
                  <c:v>494.6</c:v>
                </c:pt>
                <c:pt idx="654" formatCode="General">
                  <c:v>494.6</c:v>
                </c:pt>
                <c:pt idx="655" formatCode="General">
                  <c:v>494.6</c:v>
                </c:pt>
                <c:pt idx="656" formatCode="General">
                  <c:v>494.6</c:v>
                </c:pt>
                <c:pt idx="657" formatCode="General">
                  <c:v>494.6</c:v>
                </c:pt>
                <c:pt idx="658" formatCode="General">
                  <c:v>494.6</c:v>
                </c:pt>
                <c:pt idx="659" formatCode="General">
                  <c:v>494.6</c:v>
                </c:pt>
                <c:pt idx="660" formatCode="General">
                  <c:v>494.6</c:v>
                </c:pt>
                <c:pt idx="661" formatCode="General">
                  <c:v>494.6</c:v>
                </c:pt>
                <c:pt idx="662" formatCode="General">
                  <c:v>494.6</c:v>
                </c:pt>
                <c:pt idx="663" formatCode="General">
                  <c:v>494.6</c:v>
                </c:pt>
                <c:pt idx="664" formatCode="General">
                  <c:v>494.6</c:v>
                </c:pt>
                <c:pt idx="665" formatCode="General">
                  <c:v>494.6</c:v>
                </c:pt>
                <c:pt idx="666" formatCode="General">
                  <c:v>494.6</c:v>
                </c:pt>
                <c:pt idx="667" formatCode="General">
                  <c:v>494.6</c:v>
                </c:pt>
                <c:pt idx="668" formatCode="General">
                  <c:v>494.6</c:v>
                </c:pt>
                <c:pt idx="669" formatCode="General">
                  <c:v>494.6</c:v>
                </c:pt>
                <c:pt idx="670" formatCode="General">
                  <c:v>494.6</c:v>
                </c:pt>
                <c:pt idx="671" formatCode="General">
                  <c:v>478.3</c:v>
                </c:pt>
                <c:pt idx="672" formatCode="General">
                  <c:v>492.3</c:v>
                </c:pt>
                <c:pt idx="673" formatCode="General">
                  <c:v>482.7</c:v>
                </c:pt>
                <c:pt idx="674" formatCode="General">
                  <c:v>482.7</c:v>
                </c:pt>
                <c:pt idx="675" formatCode="General">
                  <c:v>478.1</c:v>
                </c:pt>
                <c:pt idx="676" formatCode="General">
                  <c:v>483</c:v>
                </c:pt>
                <c:pt idx="677" formatCode="General">
                  <c:v>483</c:v>
                </c:pt>
                <c:pt idx="678" formatCode="General">
                  <c:v>483</c:v>
                </c:pt>
                <c:pt idx="679" formatCode="General">
                  <c:v>483</c:v>
                </c:pt>
                <c:pt idx="680" formatCode="General">
                  <c:v>470.5</c:v>
                </c:pt>
                <c:pt idx="681" formatCode="General">
                  <c:v>470.5</c:v>
                </c:pt>
                <c:pt idx="682" formatCode="General">
                  <c:v>470.5</c:v>
                </c:pt>
                <c:pt idx="683" formatCode="General">
                  <c:v>483</c:v>
                </c:pt>
                <c:pt idx="684" formatCode="General">
                  <c:v>483</c:v>
                </c:pt>
                <c:pt idx="685" formatCode="General">
                  <c:v>479.6</c:v>
                </c:pt>
                <c:pt idx="686" formatCode="General">
                  <c:v>494.6</c:v>
                </c:pt>
                <c:pt idx="687" formatCode="General">
                  <c:v>494.6</c:v>
                </c:pt>
                <c:pt idx="688" formatCode="General">
                  <c:v>494.6</c:v>
                </c:pt>
                <c:pt idx="689" formatCode="General">
                  <c:v>478.3</c:v>
                </c:pt>
                <c:pt idx="690" formatCode="General">
                  <c:v>494.6</c:v>
                </c:pt>
                <c:pt idx="691" formatCode="General">
                  <c:v>494.6</c:v>
                </c:pt>
                <c:pt idx="692" formatCode="General">
                  <c:v>479.7</c:v>
                </c:pt>
                <c:pt idx="693" formatCode="General">
                  <c:v>479.7</c:v>
                </c:pt>
                <c:pt idx="694" formatCode="General">
                  <c:v>479.7</c:v>
                </c:pt>
                <c:pt idx="695" formatCode="General">
                  <c:v>479.7</c:v>
                </c:pt>
                <c:pt idx="696" formatCode="General">
                  <c:v>467.5</c:v>
                </c:pt>
                <c:pt idx="697" formatCode="General">
                  <c:v>479.7</c:v>
                </c:pt>
                <c:pt idx="698" formatCode="General">
                  <c:v>470.5</c:v>
                </c:pt>
                <c:pt idx="699" formatCode="General">
                  <c:v>470.5</c:v>
                </c:pt>
                <c:pt idx="700" formatCode="General">
                  <c:v>470.5</c:v>
                </c:pt>
                <c:pt idx="701" formatCode="General">
                  <c:v>470.5</c:v>
                </c:pt>
                <c:pt idx="702" formatCode="General">
                  <c:v>470.5</c:v>
                </c:pt>
                <c:pt idx="703" formatCode="General">
                  <c:v>470.5</c:v>
                </c:pt>
                <c:pt idx="704" formatCode="General">
                  <c:v>470.5</c:v>
                </c:pt>
                <c:pt idx="705" formatCode="General">
                  <c:v>470.5</c:v>
                </c:pt>
                <c:pt idx="706" formatCode="General">
                  <c:v>470.5</c:v>
                </c:pt>
                <c:pt idx="707" formatCode="General">
                  <c:v>469.1</c:v>
                </c:pt>
                <c:pt idx="708" formatCode="General">
                  <c:v>469.1</c:v>
                </c:pt>
                <c:pt idx="709" formatCode="General">
                  <c:v>483</c:v>
                </c:pt>
                <c:pt idx="710" formatCode="General">
                  <c:v>483</c:v>
                </c:pt>
                <c:pt idx="711" formatCode="General">
                  <c:v>483</c:v>
                </c:pt>
                <c:pt idx="712" formatCode="General">
                  <c:v>483</c:v>
                </c:pt>
                <c:pt idx="713" formatCode="General">
                  <c:v>470.5</c:v>
                </c:pt>
                <c:pt idx="714" formatCode="General">
                  <c:v>470.5</c:v>
                </c:pt>
                <c:pt idx="715" formatCode="General">
                  <c:v>470.5</c:v>
                </c:pt>
                <c:pt idx="716" formatCode="General">
                  <c:v>470.5</c:v>
                </c:pt>
                <c:pt idx="717" formatCode="General">
                  <c:v>470.5</c:v>
                </c:pt>
                <c:pt idx="718" formatCode="General">
                  <c:v>470.5</c:v>
                </c:pt>
                <c:pt idx="719" formatCode="General">
                  <c:v>443.8</c:v>
                </c:pt>
                <c:pt idx="720" formatCode="General">
                  <c:v>443.8</c:v>
                </c:pt>
                <c:pt idx="721" formatCode="General">
                  <c:v>443.8</c:v>
                </c:pt>
                <c:pt idx="722" formatCode="General">
                  <c:v>414.1</c:v>
                </c:pt>
                <c:pt idx="723" formatCode="General">
                  <c:v>269.2</c:v>
                </c:pt>
                <c:pt idx="724" formatCode="General">
                  <c:v>269.2</c:v>
                </c:pt>
                <c:pt idx="725" formatCode="General">
                  <c:v>269.2</c:v>
                </c:pt>
                <c:pt idx="726" formatCode="General">
                  <c:v>269.2</c:v>
                </c:pt>
                <c:pt idx="727" formatCode="General">
                  <c:v>504.4</c:v>
                </c:pt>
                <c:pt idx="728" formatCode="General">
                  <c:v>470.5</c:v>
                </c:pt>
                <c:pt idx="729" formatCode="General">
                  <c:v>470.5</c:v>
                </c:pt>
                <c:pt idx="730" formatCode="General">
                  <c:v>470.5</c:v>
                </c:pt>
                <c:pt idx="731" formatCode="General">
                  <c:v>470.5</c:v>
                </c:pt>
                <c:pt idx="732" formatCode="General">
                  <c:v>470.5</c:v>
                </c:pt>
                <c:pt idx="733" formatCode="General">
                  <c:v>443.8</c:v>
                </c:pt>
                <c:pt idx="734" formatCode="General">
                  <c:v>443.8</c:v>
                </c:pt>
                <c:pt idx="735" formatCode="General">
                  <c:v>443.8</c:v>
                </c:pt>
                <c:pt idx="736" formatCode="General">
                  <c:v>443.8</c:v>
                </c:pt>
                <c:pt idx="737" formatCode="General">
                  <c:v>443.8</c:v>
                </c:pt>
                <c:pt idx="738" formatCode="General">
                  <c:v>443.8</c:v>
                </c:pt>
                <c:pt idx="739" formatCode="General">
                  <c:v>443.8</c:v>
                </c:pt>
                <c:pt idx="740" formatCode="General">
                  <c:v>443.8</c:v>
                </c:pt>
                <c:pt idx="741" formatCode="General">
                  <c:v>469.2</c:v>
                </c:pt>
                <c:pt idx="742" formatCode="General">
                  <c:v>469.2</c:v>
                </c:pt>
                <c:pt idx="743" formatCode="General">
                  <c:v>469.2</c:v>
                </c:pt>
                <c:pt idx="744" formatCode="General">
                  <c:v>457.1</c:v>
                </c:pt>
                <c:pt idx="745" formatCode="General">
                  <c:v>457.1</c:v>
                </c:pt>
                <c:pt idx="746" formatCode="General">
                  <c:v>457.1</c:v>
                </c:pt>
                <c:pt idx="747" formatCode="General">
                  <c:v>504.4</c:v>
                </c:pt>
                <c:pt idx="748" formatCode="General">
                  <c:v>504.4</c:v>
                </c:pt>
                <c:pt idx="749" formatCode="General">
                  <c:v>504.4</c:v>
                </c:pt>
                <c:pt idx="750" formatCode="General">
                  <c:v>504.4</c:v>
                </c:pt>
                <c:pt idx="751" formatCode="General">
                  <c:v>504.4</c:v>
                </c:pt>
                <c:pt idx="752" formatCode="General">
                  <c:v>504.4</c:v>
                </c:pt>
                <c:pt idx="753" formatCode="General">
                  <c:v>504.4</c:v>
                </c:pt>
                <c:pt idx="754" formatCode="General">
                  <c:v>504.4</c:v>
                </c:pt>
                <c:pt idx="755" formatCode="General">
                  <c:v>504.4</c:v>
                </c:pt>
                <c:pt idx="756" formatCode="General">
                  <c:v>504.4</c:v>
                </c:pt>
                <c:pt idx="757" formatCode="General">
                  <c:v>504.4</c:v>
                </c:pt>
                <c:pt idx="758" formatCode="General">
                  <c:v>504.4</c:v>
                </c:pt>
                <c:pt idx="759" formatCode="General">
                  <c:v>504.4</c:v>
                </c:pt>
                <c:pt idx="760" formatCode="General">
                  <c:v>504.4</c:v>
                </c:pt>
                <c:pt idx="761" formatCode="General">
                  <c:v>504.4</c:v>
                </c:pt>
                <c:pt idx="762" formatCode="General">
                  <c:v>504.4</c:v>
                </c:pt>
                <c:pt idx="763" formatCode="General">
                  <c:v>504.4</c:v>
                </c:pt>
                <c:pt idx="764" formatCode="General">
                  <c:v>504.4</c:v>
                </c:pt>
                <c:pt idx="765" formatCode="General">
                  <c:v>504.4</c:v>
                </c:pt>
                <c:pt idx="766" formatCode="General">
                  <c:v>504.4</c:v>
                </c:pt>
                <c:pt idx="767" formatCode="General">
                  <c:v>504.4</c:v>
                </c:pt>
                <c:pt idx="768" formatCode="General">
                  <c:v>504.4</c:v>
                </c:pt>
                <c:pt idx="769" formatCode="General">
                  <c:v>504.4</c:v>
                </c:pt>
                <c:pt idx="770" formatCode="General">
                  <c:v>504.4</c:v>
                </c:pt>
                <c:pt idx="771" formatCode="General">
                  <c:v>504.4</c:v>
                </c:pt>
                <c:pt idx="772" formatCode="General">
                  <c:v>504.4</c:v>
                </c:pt>
                <c:pt idx="773" formatCode="General">
                  <c:v>504.4</c:v>
                </c:pt>
                <c:pt idx="774" formatCode="General">
                  <c:v>504.4</c:v>
                </c:pt>
                <c:pt idx="775" formatCode="General">
                  <c:v>504.4</c:v>
                </c:pt>
                <c:pt idx="776" formatCode="General">
                  <c:v>504.4</c:v>
                </c:pt>
                <c:pt idx="777" formatCode="General">
                  <c:v>504.4</c:v>
                </c:pt>
                <c:pt idx="778" formatCode="General">
                  <c:v>504.4</c:v>
                </c:pt>
                <c:pt idx="779" formatCode="General">
                  <c:v>504.4</c:v>
                </c:pt>
                <c:pt idx="780" formatCode="General">
                  <c:v>504.4</c:v>
                </c:pt>
                <c:pt idx="781" formatCode="General">
                  <c:v>504.4</c:v>
                </c:pt>
                <c:pt idx="782" formatCode="General">
                  <c:v>504.4</c:v>
                </c:pt>
                <c:pt idx="783" formatCode="General">
                  <c:v>504.4</c:v>
                </c:pt>
                <c:pt idx="784" formatCode="General">
                  <c:v>504.4</c:v>
                </c:pt>
                <c:pt idx="785" formatCode="General">
                  <c:v>504.4</c:v>
                </c:pt>
                <c:pt idx="786" formatCode="General">
                  <c:v>504.4</c:v>
                </c:pt>
                <c:pt idx="787" formatCode="General">
                  <c:v>504.4</c:v>
                </c:pt>
                <c:pt idx="788" formatCode="General">
                  <c:v>504.4</c:v>
                </c:pt>
                <c:pt idx="789" formatCode="General">
                  <c:v>504.4</c:v>
                </c:pt>
                <c:pt idx="790" formatCode="General">
                  <c:v>504.4</c:v>
                </c:pt>
                <c:pt idx="791" formatCode="General">
                  <c:v>504.4</c:v>
                </c:pt>
                <c:pt idx="792" formatCode="General">
                  <c:v>504.4</c:v>
                </c:pt>
                <c:pt idx="793" formatCode="General">
                  <c:v>504.4</c:v>
                </c:pt>
                <c:pt idx="794" formatCode="General">
                  <c:v>504.4</c:v>
                </c:pt>
                <c:pt idx="795" formatCode="General">
                  <c:v>504.4</c:v>
                </c:pt>
                <c:pt idx="796" formatCode="General">
                  <c:v>504.4</c:v>
                </c:pt>
                <c:pt idx="797" formatCode="General">
                  <c:v>504.4</c:v>
                </c:pt>
                <c:pt idx="798" formatCode="General">
                  <c:v>504.4</c:v>
                </c:pt>
                <c:pt idx="799" formatCode="General">
                  <c:v>504.4</c:v>
                </c:pt>
                <c:pt idx="800" formatCode="General">
                  <c:v>504.4</c:v>
                </c:pt>
                <c:pt idx="801" formatCode="General">
                  <c:v>457.1</c:v>
                </c:pt>
                <c:pt idx="802" formatCode="General">
                  <c:v>457.1</c:v>
                </c:pt>
                <c:pt idx="803" formatCode="General">
                  <c:v>457.1</c:v>
                </c:pt>
                <c:pt idx="804" formatCode="General">
                  <c:v>469.2</c:v>
                </c:pt>
                <c:pt idx="805" formatCode="General">
                  <c:v>469.2</c:v>
                </c:pt>
                <c:pt idx="806" formatCode="General">
                  <c:v>469.2</c:v>
                </c:pt>
                <c:pt idx="807" formatCode="General">
                  <c:v>469.2</c:v>
                </c:pt>
                <c:pt idx="808" formatCode="General">
                  <c:v>414.1</c:v>
                </c:pt>
                <c:pt idx="809" formatCode="General">
                  <c:v>414.1</c:v>
                </c:pt>
                <c:pt idx="810" formatCode="General">
                  <c:v>443.8</c:v>
                </c:pt>
                <c:pt idx="811" formatCode="General">
                  <c:v>443.8</c:v>
                </c:pt>
                <c:pt idx="812" formatCode="General">
                  <c:v>443.8</c:v>
                </c:pt>
                <c:pt idx="813" formatCode="General">
                  <c:v>443.8</c:v>
                </c:pt>
                <c:pt idx="814" formatCode="General">
                  <c:v>443.8</c:v>
                </c:pt>
                <c:pt idx="815" formatCode="General">
                  <c:v>443.8</c:v>
                </c:pt>
                <c:pt idx="816" formatCode="General">
                  <c:v>443.8</c:v>
                </c:pt>
                <c:pt idx="817" formatCode="General">
                  <c:v>443.8</c:v>
                </c:pt>
                <c:pt idx="818" formatCode="General">
                  <c:v>443.8</c:v>
                </c:pt>
                <c:pt idx="819" formatCode="General">
                  <c:v>443.8</c:v>
                </c:pt>
                <c:pt idx="820" formatCode="General">
                  <c:v>443.8</c:v>
                </c:pt>
                <c:pt idx="821" formatCode="General">
                  <c:v>443.8</c:v>
                </c:pt>
                <c:pt idx="822" formatCode="General">
                  <c:v>443.8</c:v>
                </c:pt>
                <c:pt idx="823" formatCode="General">
                  <c:v>443.8</c:v>
                </c:pt>
                <c:pt idx="824" formatCode="General">
                  <c:v>443.8</c:v>
                </c:pt>
                <c:pt idx="825" formatCode="General">
                  <c:v>443.8</c:v>
                </c:pt>
                <c:pt idx="826" formatCode="General">
                  <c:v>443.8</c:v>
                </c:pt>
                <c:pt idx="827" formatCode="General">
                  <c:v>443.8</c:v>
                </c:pt>
                <c:pt idx="828" formatCode="General">
                  <c:v>443.8</c:v>
                </c:pt>
                <c:pt idx="829" formatCode="General">
                  <c:v>443.8</c:v>
                </c:pt>
                <c:pt idx="830" formatCode="General">
                  <c:v>443.8</c:v>
                </c:pt>
                <c:pt idx="831" formatCode="General">
                  <c:v>443.8</c:v>
                </c:pt>
                <c:pt idx="832" formatCode="General">
                  <c:v>443.8</c:v>
                </c:pt>
                <c:pt idx="833" formatCode="General">
                  <c:v>443.8</c:v>
                </c:pt>
                <c:pt idx="834" formatCode="General">
                  <c:v>443.8</c:v>
                </c:pt>
                <c:pt idx="835" formatCode="General">
                  <c:v>443.8</c:v>
                </c:pt>
                <c:pt idx="836" formatCode="General">
                  <c:v>443.8</c:v>
                </c:pt>
                <c:pt idx="837" formatCode="General">
                  <c:v>443.8</c:v>
                </c:pt>
                <c:pt idx="838" formatCode="General">
                  <c:v>443.8</c:v>
                </c:pt>
                <c:pt idx="839" formatCode="General">
                  <c:v>443.8</c:v>
                </c:pt>
                <c:pt idx="840" formatCode="General">
                  <c:v>443.8</c:v>
                </c:pt>
                <c:pt idx="841" formatCode="General">
                  <c:v>443.8</c:v>
                </c:pt>
                <c:pt idx="842" formatCode="General">
                  <c:v>443.8</c:v>
                </c:pt>
                <c:pt idx="843" formatCode="General">
                  <c:v>443.8</c:v>
                </c:pt>
                <c:pt idx="844" formatCode="General">
                  <c:v>443.8</c:v>
                </c:pt>
                <c:pt idx="845" formatCode="General">
                  <c:v>443.8</c:v>
                </c:pt>
                <c:pt idx="846" formatCode="General">
                  <c:v>443.8</c:v>
                </c:pt>
                <c:pt idx="847" formatCode="General">
                  <c:v>443.8</c:v>
                </c:pt>
                <c:pt idx="848" formatCode="General">
                  <c:v>443.8</c:v>
                </c:pt>
                <c:pt idx="849" formatCode="General">
                  <c:v>443.8</c:v>
                </c:pt>
                <c:pt idx="850" formatCode="General">
                  <c:v>443.8</c:v>
                </c:pt>
                <c:pt idx="851" formatCode="General">
                  <c:v>443.8</c:v>
                </c:pt>
                <c:pt idx="852" formatCode="General">
                  <c:v>443.8</c:v>
                </c:pt>
                <c:pt idx="853" formatCode="General">
                  <c:v>443.8</c:v>
                </c:pt>
                <c:pt idx="854" formatCode="General">
                  <c:v>443.8</c:v>
                </c:pt>
                <c:pt idx="855" formatCode="General">
                  <c:v>443.8</c:v>
                </c:pt>
                <c:pt idx="856" formatCode="General">
                  <c:v>443.8</c:v>
                </c:pt>
                <c:pt idx="857" formatCode="General">
                  <c:v>443.8</c:v>
                </c:pt>
                <c:pt idx="858" formatCode="General">
                  <c:v>443.8</c:v>
                </c:pt>
                <c:pt idx="859" formatCode="General">
                  <c:v>443.8</c:v>
                </c:pt>
                <c:pt idx="860" formatCode="General">
                  <c:v>443.8</c:v>
                </c:pt>
                <c:pt idx="861" formatCode="General">
                  <c:v>443.8</c:v>
                </c:pt>
                <c:pt idx="862" formatCode="General">
                  <c:v>443.8</c:v>
                </c:pt>
                <c:pt idx="863" formatCode="General">
                  <c:v>443.8</c:v>
                </c:pt>
                <c:pt idx="864" formatCode="General">
                  <c:v>443.8</c:v>
                </c:pt>
                <c:pt idx="865" formatCode="General">
                  <c:v>443.8</c:v>
                </c:pt>
                <c:pt idx="866" formatCode="General">
                  <c:v>443.8</c:v>
                </c:pt>
                <c:pt idx="867" formatCode="General">
                  <c:v>443.8</c:v>
                </c:pt>
                <c:pt idx="868" formatCode="General">
                  <c:v>443.8</c:v>
                </c:pt>
                <c:pt idx="869" formatCode="General">
                  <c:v>443.8</c:v>
                </c:pt>
                <c:pt idx="870" formatCode="General">
                  <c:v>443.8</c:v>
                </c:pt>
                <c:pt idx="871" formatCode="General">
                  <c:v>443.8</c:v>
                </c:pt>
                <c:pt idx="872" formatCode="General">
                  <c:v>443.8</c:v>
                </c:pt>
                <c:pt idx="873" formatCode="General">
                  <c:v>443.8</c:v>
                </c:pt>
                <c:pt idx="874" formatCode="General">
                  <c:v>443.8</c:v>
                </c:pt>
                <c:pt idx="875" formatCode="General">
                  <c:v>443.8</c:v>
                </c:pt>
                <c:pt idx="876" formatCode="General">
                  <c:v>443.8</c:v>
                </c:pt>
                <c:pt idx="877" formatCode="General">
                  <c:v>443.8</c:v>
                </c:pt>
                <c:pt idx="878" formatCode="General">
                  <c:v>443.8</c:v>
                </c:pt>
                <c:pt idx="879" formatCode="General">
                  <c:v>443.8</c:v>
                </c:pt>
                <c:pt idx="880" formatCode="General">
                  <c:v>443.8</c:v>
                </c:pt>
                <c:pt idx="881" formatCode="General">
                  <c:v>443.8</c:v>
                </c:pt>
                <c:pt idx="882" formatCode="General">
                  <c:v>443.8</c:v>
                </c:pt>
                <c:pt idx="883" formatCode="General">
                  <c:v>443.8</c:v>
                </c:pt>
                <c:pt idx="884" formatCode="General">
                  <c:v>443.8</c:v>
                </c:pt>
                <c:pt idx="885" formatCode="General">
                  <c:v>443.8</c:v>
                </c:pt>
                <c:pt idx="886" formatCode="General">
                  <c:v>443.8</c:v>
                </c:pt>
                <c:pt idx="887" formatCode="General">
                  <c:v>443.8</c:v>
                </c:pt>
                <c:pt idx="888" formatCode="General">
                  <c:v>443.8</c:v>
                </c:pt>
                <c:pt idx="889" formatCode="General">
                  <c:v>443.8</c:v>
                </c:pt>
                <c:pt idx="890" formatCode="General">
                  <c:v>443.8</c:v>
                </c:pt>
                <c:pt idx="891" formatCode="General">
                  <c:v>443.8</c:v>
                </c:pt>
                <c:pt idx="892" formatCode="General">
                  <c:v>443.8</c:v>
                </c:pt>
                <c:pt idx="893" formatCode="General">
                  <c:v>443.8</c:v>
                </c:pt>
                <c:pt idx="894" formatCode="General">
                  <c:v>443.8</c:v>
                </c:pt>
                <c:pt idx="895" formatCode="General">
                  <c:v>443.8</c:v>
                </c:pt>
                <c:pt idx="896" formatCode="General">
                  <c:v>443.8</c:v>
                </c:pt>
                <c:pt idx="897" formatCode="General">
                  <c:v>443.8</c:v>
                </c:pt>
                <c:pt idx="898" formatCode="General">
                  <c:v>443.8</c:v>
                </c:pt>
                <c:pt idx="899" formatCode="General">
                  <c:v>443.8</c:v>
                </c:pt>
                <c:pt idx="900" formatCode="General">
                  <c:v>443.8</c:v>
                </c:pt>
                <c:pt idx="901" formatCode="General">
                  <c:v>443.8</c:v>
                </c:pt>
                <c:pt idx="902" formatCode="General">
                  <c:v>443.8</c:v>
                </c:pt>
                <c:pt idx="903" formatCode="General">
                  <c:v>443.8</c:v>
                </c:pt>
                <c:pt idx="904" formatCode="General">
                  <c:v>443.8</c:v>
                </c:pt>
                <c:pt idx="905" formatCode="General">
                  <c:v>443.8</c:v>
                </c:pt>
                <c:pt idx="906" formatCode="General">
                  <c:v>443.8</c:v>
                </c:pt>
                <c:pt idx="907" formatCode="General">
                  <c:v>443.8</c:v>
                </c:pt>
                <c:pt idx="908" formatCode="General">
                  <c:v>443.8</c:v>
                </c:pt>
                <c:pt idx="909" formatCode="General">
                  <c:v>443.8</c:v>
                </c:pt>
                <c:pt idx="910" formatCode="General">
                  <c:v>443.8</c:v>
                </c:pt>
                <c:pt idx="911" formatCode="General">
                  <c:v>443.8</c:v>
                </c:pt>
                <c:pt idx="912" formatCode="General">
                  <c:v>443.8</c:v>
                </c:pt>
                <c:pt idx="913" formatCode="General">
                  <c:v>443.8</c:v>
                </c:pt>
                <c:pt idx="914" formatCode="General">
                  <c:v>443.8</c:v>
                </c:pt>
                <c:pt idx="915" formatCode="General">
                  <c:v>443.8</c:v>
                </c:pt>
                <c:pt idx="916" formatCode="General">
                  <c:v>443.8</c:v>
                </c:pt>
                <c:pt idx="917" formatCode="General">
                  <c:v>443.8</c:v>
                </c:pt>
                <c:pt idx="918" formatCode="General">
                  <c:v>443.8</c:v>
                </c:pt>
                <c:pt idx="919" formatCode="General">
                  <c:v>443.8</c:v>
                </c:pt>
                <c:pt idx="920" formatCode="General">
                  <c:v>443.8</c:v>
                </c:pt>
                <c:pt idx="921" formatCode="General">
                  <c:v>443.8</c:v>
                </c:pt>
                <c:pt idx="922" formatCode="General">
                  <c:v>443.8</c:v>
                </c:pt>
                <c:pt idx="923" formatCode="General">
                  <c:v>443.8</c:v>
                </c:pt>
                <c:pt idx="924" formatCode="General">
                  <c:v>443.8</c:v>
                </c:pt>
                <c:pt idx="925" formatCode="General">
                  <c:v>443.8</c:v>
                </c:pt>
                <c:pt idx="926" formatCode="General">
                  <c:v>443.8</c:v>
                </c:pt>
                <c:pt idx="927" formatCode="General">
                  <c:v>443.8</c:v>
                </c:pt>
                <c:pt idx="928" formatCode="General">
                  <c:v>443.8</c:v>
                </c:pt>
                <c:pt idx="929" formatCode="General">
                  <c:v>443.8</c:v>
                </c:pt>
                <c:pt idx="930" formatCode="General">
                  <c:v>443.8</c:v>
                </c:pt>
                <c:pt idx="931" formatCode="General">
                  <c:v>443.8</c:v>
                </c:pt>
                <c:pt idx="932" formatCode="General">
                  <c:v>443.8</c:v>
                </c:pt>
                <c:pt idx="933" formatCode="General">
                  <c:v>443.8</c:v>
                </c:pt>
                <c:pt idx="934" formatCode="General">
                  <c:v>443.8</c:v>
                </c:pt>
                <c:pt idx="935" formatCode="General">
                  <c:v>443.8</c:v>
                </c:pt>
                <c:pt idx="936" formatCode="General">
                  <c:v>443.8</c:v>
                </c:pt>
                <c:pt idx="937" formatCode="General">
                  <c:v>443.8</c:v>
                </c:pt>
                <c:pt idx="938" formatCode="General">
                  <c:v>443.8</c:v>
                </c:pt>
                <c:pt idx="939" formatCode="General">
                  <c:v>443.8</c:v>
                </c:pt>
                <c:pt idx="940" formatCode="General">
                  <c:v>443.8</c:v>
                </c:pt>
                <c:pt idx="941" formatCode="General">
                  <c:v>443.8</c:v>
                </c:pt>
                <c:pt idx="942" formatCode="General">
                  <c:v>443.8</c:v>
                </c:pt>
                <c:pt idx="943" formatCode="General">
                  <c:v>443.8</c:v>
                </c:pt>
                <c:pt idx="944" formatCode="General">
                  <c:v>443.8</c:v>
                </c:pt>
                <c:pt idx="945" formatCode="General">
                  <c:v>443.8</c:v>
                </c:pt>
                <c:pt idx="946" formatCode="General">
                  <c:v>443.8</c:v>
                </c:pt>
                <c:pt idx="947" formatCode="General">
                  <c:v>443.8</c:v>
                </c:pt>
                <c:pt idx="948" formatCode="General">
                  <c:v>443.8</c:v>
                </c:pt>
                <c:pt idx="949" formatCode="General">
                  <c:v>443.8</c:v>
                </c:pt>
                <c:pt idx="950" formatCode="General">
                  <c:v>443.8</c:v>
                </c:pt>
                <c:pt idx="951" formatCode="General">
                  <c:v>443.8</c:v>
                </c:pt>
                <c:pt idx="952" formatCode="General">
                  <c:v>443.8</c:v>
                </c:pt>
                <c:pt idx="953" formatCode="General">
                  <c:v>443.8</c:v>
                </c:pt>
                <c:pt idx="954" formatCode="General">
                  <c:v>443.8</c:v>
                </c:pt>
                <c:pt idx="955" formatCode="General">
                  <c:v>443.8</c:v>
                </c:pt>
                <c:pt idx="956" formatCode="General">
                  <c:v>443.8</c:v>
                </c:pt>
                <c:pt idx="957" formatCode="General">
                  <c:v>443.8</c:v>
                </c:pt>
                <c:pt idx="958" formatCode="General">
                  <c:v>443.8</c:v>
                </c:pt>
                <c:pt idx="959" formatCode="General">
                  <c:v>443.8</c:v>
                </c:pt>
                <c:pt idx="960" formatCode="General">
                  <c:v>443.8</c:v>
                </c:pt>
                <c:pt idx="961" formatCode="General">
                  <c:v>443.8</c:v>
                </c:pt>
                <c:pt idx="962" formatCode="General">
                  <c:v>470.5</c:v>
                </c:pt>
                <c:pt idx="963" formatCode="General">
                  <c:v>470.5</c:v>
                </c:pt>
                <c:pt idx="964" formatCode="General">
                  <c:v>470.5</c:v>
                </c:pt>
                <c:pt idx="965" formatCode="General">
                  <c:v>470.5</c:v>
                </c:pt>
                <c:pt idx="966" formatCode="General">
                  <c:v>470.5</c:v>
                </c:pt>
                <c:pt idx="967" formatCode="General">
                  <c:v>470.5</c:v>
                </c:pt>
                <c:pt idx="968" formatCode="General">
                  <c:v>470.5</c:v>
                </c:pt>
                <c:pt idx="969" formatCode="General">
                  <c:v>457.2</c:v>
                </c:pt>
                <c:pt idx="970" formatCode="General">
                  <c:v>457.2</c:v>
                </c:pt>
                <c:pt idx="971" formatCode="General">
                  <c:v>457.2</c:v>
                </c:pt>
                <c:pt idx="972" formatCode="General">
                  <c:v>457.2</c:v>
                </c:pt>
                <c:pt idx="973" formatCode="General">
                  <c:v>457.2</c:v>
                </c:pt>
                <c:pt idx="974" formatCode="General">
                  <c:v>469.1</c:v>
                </c:pt>
                <c:pt idx="975" formatCode="General">
                  <c:v>469.1</c:v>
                </c:pt>
                <c:pt idx="976" formatCode="General">
                  <c:v>469.1</c:v>
                </c:pt>
                <c:pt idx="977" formatCode="General">
                  <c:v>469.1</c:v>
                </c:pt>
                <c:pt idx="978" formatCode="General">
                  <c:v>469.1</c:v>
                </c:pt>
                <c:pt idx="979" formatCode="General">
                  <c:v>469.1</c:v>
                </c:pt>
                <c:pt idx="980" formatCode="General">
                  <c:v>469.1</c:v>
                </c:pt>
                <c:pt idx="981" formatCode="General">
                  <c:v>469.1</c:v>
                </c:pt>
                <c:pt idx="982" formatCode="General">
                  <c:v>469.1</c:v>
                </c:pt>
                <c:pt idx="983" formatCode="General">
                  <c:v>469.1</c:v>
                </c:pt>
                <c:pt idx="984" formatCode="General">
                  <c:v>443.8</c:v>
                </c:pt>
                <c:pt idx="985" formatCode="General">
                  <c:v>443.8</c:v>
                </c:pt>
                <c:pt idx="986" formatCode="General">
                  <c:v>443.8</c:v>
                </c:pt>
                <c:pt idx="987" formatCode="General">
                  <c:v>443.8</c:v>
                </c:pt>
                <c:pt idx="988" formatCode="General">
                  <c:v>443.8</c:v>
                </c:pt>
                <c:pt idx="989" formatCode="General">
                  <c:v>443.8</c:v>
                </c:pt>
                <c:pt idx="990" formatCode="General">
                  <c:v>443.8</c:v>
                </c:pt>
                <c:pt idx="991" formatCode="General">
                  <c:v>443.8</c:v>
                </c:pt>
                <c:pt idx="992" formatCode="General">
                  <c:v>443.8</c:v>
                </c:pt>
                <c:pt idx="993" formatCode="General">
                  <c:v>443.8</c:v>
                </c:pt>
                <c:pt idx="994" formatCode="General">
                  <c:v>470.5</c:v>
                </c:pt>
                <c:pt idx="995" formatCode="General">
                  <c:v>470.5</c:v>
                </c:pt>
                <c:pt idx="996" formatCode="General">
                  <c:v>470.5</c:v>
                </c:pt>
                <c:pt idx="997" formatCode="General">
                  <c:v>470.5</c:v>
                </c:pt>
                <c:pt idx="998" formatCode="General">
                  <c:v>470.5</c:v>
                </c:pt>
                <c:pt idx="999" formatCode="General">
                  <c:v>470.5</c:v>
                </c:pt>
                <c:pt idx="1000" formatCode="General">
                  <c:v>470.5</c:v>
                </c:pt>
                <c:pt idx="1001" formatCode="General">
                  <c:v>470.5</c:v>
                </c:pt>
                <c:pt idx="1002" formatCode="General">
                  <c:v>470.5</c:v>
                </c:pt>
                <c:pt idx="1003" formatCode="General">
                  <c:v>470.5</c:v>
                </c:pt>
                <c:pt idx="1004" formatCode="General">
                  <c:v>470.5</c:v>
                </c:pt>
                <c:pt idx="1005" formatCode="General">
                  <c:v>470.5</c:v>
                </c:pt>
                <c:pt idx="1006" formatCode="General">
                  <c:v>470.5</c:v>
                </c:pt>
                <c:pt idx="1007" formatCode="General">
                  <c:v>470.5</c:v>
                </c:pt>
                <c:pt idx="1008" formatCode="General">
                  <c:v>457.1</c:v>
                </c:pt>
                <c:pt idx="1009" formatCode="General">
                  <c:v>457.1</c:v>
                </c:pt>
                <c:pt idx="1010" formatCode="General">
                  <c:v>469.1</c:v>
                </c:pt>
                <c:pt idx="1011" formatCode="General">
                  <c:v>469.1</c:v>
                </c:pt>
                <c:pt idx="1012" formatCode="General">
                  <c:v>469.1</c:v>
                </c:pt>
                <c:pt idx="1013" formatCode="General">
                  <c:v>469.1</c:v>
                </c:pt>
                <c:pt idx="1014" formatCode="General">
                  <c:v>469.1</c:v>
                </c:pt>
                <c:pt idx="1015" formatCode="General">
                  <c:v>469.1</c:v>
                </c:pt>
                <c:pt idx="1016" formatCode="General">
                  <c:v>443.8</c:v>
                </c:pt>
                <c:pt idx="1017" formatCode="General">
                  <c:v>443.8</c:v>
                </c:pt>
                <c:pt idx="1018" formatCode="General">
                  <c:v>443.8</c:v>
                </c:pt>
                <c:pt idx="1019" formatCode="General">
                  <c:v>443.8</c:v>
                </c:pt>
                <c:pt idx="1020" formatCode="General">
                  <c:v>443.8</c:v>
                </c:pt>
                <c:pt idx="1021" formatCode="General">
                  <c:v>443.8</c:v>
                </c:pt>
                <c:pt idx="1022" formatCode="General">
                  <c:v>443.8</c:v>
                </c:pt>
                <c:pt idx="1023" formatCode="General">
                  <c:v>470.5</c:v>
                </c:pt>
                <c:pt idx="1024" formatCode="General">
                  <c:v>470.5</c:v>
                </c:pt>
                <c:pt idx="1025" formatCode="General">
                  <c:v>470.5</c:v>
                </c:pt>
                <c:pt idx="1026" formatCode="General">
                  <c:v>470.5</c:v>
                </c:pt>
                <c:pt idx="1027" formatCode="General">
                  <c:v>470.5</c:v>
                </c:pt>
                <c:pt idx="1028" formatCode="General">
                  <c:v>470.5</c:v>
                </c:pt>
                <c:pt idx="1029" formatCode="General">
                  <c:v>470.5</c:v>
                </c:pt>
                <c:pt idx="1030" formatCode="General">
                  <c:v>470.5</c:v>
                </c:pt>
                <c:pt idx="1031" formatCode="General">
                  <c:v>483</c:v>
                </c:pt>
                <c:pt idx="1032" formatCode="General">
                  <c:v>483</c:v>
                </c:pt>
                <c:pt idx="1033" formatCode="General">
                  <c:v>483</c:v>
                </c:pt>
                <c:pt idx="1034" formatCode="General">
                  <c:v>483</c:v>
                </c:pt>
                <c:pt idx="1035" formatCode="General">
                  <c:v>483</c:v>
                </c:pt>
                <c:pt idx="1036" formatCode="General">
                  <c:v>483</c:v>
                </c:pt>
                <c:pt idx="1037" formatCode="General">
                  <c:v>483</c:v>
                </c:pt>
                <c:pt idx="1038" formatCode="General">
                  <c:v>483</c:v>
                </c:pt>
                <c:pt idx="1039" formatCode="General">
                  <c:v>483</c:v>
                </c:pt>
                <c:pt idx="1040" formatCode="General">
                  <c:v>483</c:v>
                </c:pt>
                <c:pt idx="1041" formatCode="General">
                  <c:v>483</c:v>
                </c:pt>
                <c:pt idx="1042" formatCode="General">
                  <c:v>483</c:v>
                </c:pt>
                <c:pt idx="1043" formatCode="General">
                  <c:v>478</c:v>
                </c:pt>
                <c:pt idx="1044" formatCode="General">
                  <c:v>478</c:v>
                </c:pt>
                <c:pt idx="1045" formatCode="General">
                  <c:v>478</c:v>
                </c:pt>
                <c:pt idx="1046" formatCode="General">
                  <c:v>478</c:v>
                </c:pt>
                <c:pt idx="1047" formatCode="General">
                  <c:v>482.7</c:v>
                </c:pt>
                <c:pt idx="1048" formatCode="General">
                  <c:v>482.7</c:v>
                </c:pt>
                <c:pt idx="1049" formatCode="General">
                  <c:v>483</c:v>
                </c:pt>
                <c:pt idx="1050" formatCode="General">
                  <c:v>483</c:v>
                </c:pt>
                <c:pt idx="1051" formatCode="General">
                  <c:v>483</c:v>
                </c:pt>
                <c:pt idx="1052" formatCode="General">
                  <c:v>470.5</c:v>
                </c:pt>
                <c:pt idx="1053" formatCode="General">
                  <c:v>470.5</c:v>
                </c:pt>
                <c:pt idx="1054" formatCode="General">
                  <c:v>470.5</c:v>
                </c:pt>
                <c:pt idx="1055" formatCode="General">
                  <c:v>443.8</c:v>
                </c:pt>
                <c:pt idx="1056" formatCode="General">
                  <c:v>443.8</c:v>
                </c:pt>
                <c:pt idx="1057" formatCode="General">
                  <c:v>483</c:v>
                </c:pt>
                <c:pt idx="1058" formatCode="General">
                  <c:v>483</c:v>
                </c:pt>
                <c:pt idx="1059" formatCode="General">
                  <c:v>483</c:v>
                </c:pt>
                <c:pt idx="1060" formatCode="General">
                  <c:v>483</c:v>
                </c:pt>
                <c:pt idx="1061" formatCode="General">
                  <c:v>483</c:v>
                </c:pt>
                <c:pt idx="1062" formatCode="General">
                  <c:v>470.5</c:v>
                </c:pt>
                <c:pt idx="1063" formatCode="General">
                  <c:v>470.5</c:v>
                </c:pt>
                <c:pt idx="1064" formatCode="General">
                  <c:v>470.5</c:v>
                </c:pt>
                <c:pt idx="1065" formatCode="General">
                  <c:v>470.5</c:v>
                </c:pt>
                <c:pt idx="1066" formatCode="General">
                  <c:v>470.5</c:v>
                </c:pt>
                <c:pt idx="1067" formatCode="General">
                  <c:v>443.8</c:v>
                </c:pt>
                <c:pt idx="1068" formatCode="General">
                  <c:v>443.8</c:v>
                </c:pt>
                <c:pt idx="1069" formatCode="General">
                  <c:v>443.8</c:v>
                </c:pt>
                <c:pt idx="1070" formatCode="General">
                  <c:v>443.8</c:v>
                </c:pt>
                <c:pt idx="1071" formatCode="General">
                  <c:v>443.8</c:v>
                </c:pt>
                <c:pt idx="1072" formatCode="General">
                  <c:v>443.8</c:v>
                </c:pt>
                <c:pt idx="1073" formatCode="General">
                  <c:v>469.1</c:v>
                </c:pt>
                <c:pt idx="1074" formatCode="General">
                  <c:v>469.1</c:v>
                </c:pt>
                <c:pt idx="1075" formatCode="General">
                  <c:v>469.1</c:v>
                </c:pt>
                <c:pt idx="1076" formatCode="General">
                  <c:v>469.1</c:v>
                </c:pt>
                <c:pt idx="1077" formatCode="General">
                  <c:v>469.1</c:v>
                </c:pt>
                <c:pt idx="1078" formatCode="General">
                  <c:v>469.1</c:v>
                </c:pt>
                <c:pt idx="1079" formatCode="General">
                  <c:v>504.5</c:v>
                </c:pt>
                <c:pt idx="1080" formatCode="General">
                  <c:v>504.5</c:v>
                </c:pt>
                <c:pt idx="1081" formatCode="General">
                  <c:v>470.5</c:v>
                </c:pt>
                <c:pt idx="1082" formatCode="General">
                  <c:v>470.5</c:v>
                </c:pt>
                <c:pt idx="1083" formatCode="General">
                  <c:v>470.5</c:v>
                </c:pt>
                <c:pt idx="1084" formatCode="General">
                  <c:v>470.5</c:v>
                </c:pt>
                <c:pt idx="1085" formatCode="General">
                  <c:v>470.5</c:v>
                </c:pt>
                <c:pt idx="1086" formatCode="General">
                  <c:v>470.5</c:v>
                </c:pt>
                <c:pt idx="1087" formatCode="General">
                  <c:v>470.5</c:v>
                </c:pt>
                <c:pt idx="1088" formatCode="General">
                  <c:v>443.8</c:v>
                </c:pt>
                <c:pt idx="1089" formatCode="General">
                  <c:v>443.8</c:v>
                </c:pt>
                <c:pt idx="1090" formatCode="General">
                  <c:v>443.8</c:v>
                </c:pt>
                <c:pt idx="1091" formatCode="General">
                  <c:v>443.8</c:v>
                </c:pt>
                <c:pt idx="1092" formatCode="General">
                  <c:v>443.8</c:v>
                </c:pt>
                <c:pt idx="1093" formatCode="General">
                  <c:v>443.8</c:v>
                </c:pt>
                <c:pt idx="1094" formatCode="General">
                  <c:v>443.8</c:v>
                </c:pt>
                <c:pt idx="1095" formatCode="General">
                  <c:v>414.1</c:v>
                </c:pt>
                <c:pt idx="1096" formatCode="General">
                  <c:v>414.1</c:v>
                </c:pt>
                <c:pt idx="1097" formatCode="General">
                  <c:v>469.1</c:v>
                </c:pt>
                <c:pt idx="1098" formatCode="General">
                  <c:v>469.1</c:v>
                </c:pt>
                <c:pt idx="1099" formatCode="General">
                  <c:v>469.1</c:v>
                </c:pt>
                <c:pt idx="1100" formatCode="General">
                  <c:v>469.1</c:v>
                </c:pt>
                <c:pt idx="1101" formatCode="General">
                  <c:v>457.1</c:v>
                </c:pt>
                <c:pt idx="1102" formatCode="General">
                  <c:v>457.1</c:v>
                </c:pt>
                <c:pt idx="1103" formatCode="General">
                  <c:v>457.1</c:v>
                </c:pt>
                <c:pt idx="1104" formatCode="General">
                  <c:v>457.1</c:v>
                </c:pt>
                <c:pt idx="1105" formatCode="General">
                  <c:v>457.1</c:v>
                </c:pt>
                <c:pt idx="1106" formatCode="General">
                  <c:v>457.1</c:v>
                </c:pt>
                <c:pt idx="1107" formatCode="General">
                  <c:v>457.1</c:v>
                </c:pt>
                <c:pt idx="1108" formatCode="General">
                  <c:v>504.5</c:v>
                </c:pt>
                <c:pt idx="1109" formatCode="General">
                  <c:v>504.5</c:v>
                </c:pt>
                <c:pt idx="1110" formatCode="General">
                  <c:v>504.5</c:v>
                </c:pt>
                <c:pt idx="1111" formatCode="General">
                  <c:v>504.5</c:v>
                </c:pt>
                <c:pt idx="1112" formatCode="General">
                  <c:v>504.5</c:v>
                </c:pt>
                <c:pt idx="1113" formatCode="General">
                  <c:v>504.5</c:v>
                </c:pt>
                <c:pt idx="1114" formatCode="General">
                  <c:v>504.5</c:v>
                </c:pt>
                <c:pt idx="1115" formatCode="General">
                  <c:v>504.5</c:v>
                </c:pt>
                <c:pt idx="1116" formatCode="General">
                  <c:v>504.5</c:v>
                </c:pt>
                <c:pt idx="1117" formatCode="General">
                  <c:v>457.1</c:v>
                </c:pt>
                <c:pt idx="1118" formatCode="General">
                  <c:v>457.1</c:v>
                </c:pt>
                <c:pt idx="1119" formatCode="General">
                  <c:v>457.1</c:v>
                </c:pt>
                <c:pt idx="1120" formatCode="General">
                  <c:v>457.1</c:v>
                </c:pt>
                <c:pt idx="1121" formatCode="General">
                  <c:v>457.1</c:v>
                </c:pt>
                <c:pt idx="1122" formatCode="General">
                  <c:v>457.1</c:v>
                </c:pt>
                <c:pt idx="1123" formatCode="General">
                  <c:v>457.1</c:v>
                </c:pt>
                <c:pt idx="1124" formatCode="General">
                  <c:v>457.1</c:v>
                </c:pt>
                <c:pt idx="1125" formatCode="General">
                  <c:v>457.1</c:v>
                </c:pt>
                <c:pt idx="1126" formatCode="General">
                  <c:v>457.1</c:v>
                </c:pt>
                <c:pt idx="1127" formatCode="General">
                  <c:v>457.1</c:v>
                </c:pt>
                <c:pt idx="1128" formatCode="General">
                  <c:v>457.1</c:v>
                </c:pt>
                <c:pt idx="1129" formatCode="General">
                  <c:v>457.1</c:v>
                </c:pt>
                <c:pt idx="1130" formatCode="General">
                  <c:v>457.1</c:v>
                </c:pt>
                <c:pt idx="1131" formatCode="General">
                  <c:v>457.1</c:v>
                </c:pt>
                <c:pt idx="1132" formatCode="General">
                  <c:v>457.1</c:v>
                </c:pt>
                <c:pt idx="1133" formatCode="General">
                  <c:v>457.1</c:v>
                </c:pt>
                <c:pt idx="1134" formatCode="General">
                  <c:v>457.1</c:v>
                </c:pt>
                <c:pt idx="1135" formatCode="General">
                  <c:v>457.1</c:v>
                </c:pt>
                <c:pt idx="1136" formatCode="General">
                  <c:v>457.1</c:v>
                </c:pt>
                <c:pt idx="1137" formatCode="General">
                  <c:v>457.1</c:v>
                </c:pt>
                <c:pt idx="1138" formatCode="General">
                  <c:v>457.1</c:v>
                </c:pt>
                <c:pt idx="1139" formatCode="General">
                  <c:v>457.1</c:v>
                </c:pt>
                <c:pt idx="1140" formatCode="General">
                  <c:v>457.1</c:v>
                </c:pt>
                <c:pt idx="1141" formatCode="General">
                  <c:v>457.1</c:v>
                </c:pt>
                <c:pt idx="1142" formatCode="General">
                  <c:v>457.1</c:v>
                </c:pt>
                <c:pt idx="1143" formatCode="General">
                  <c:v>457.1</c:v>
                </c:pt>
                <c:pt idx="1144" formatCode="General">
                  <c:v>457.1</c:v>
                </c:pt>
                <c:pt idx="1145" formatCode="General">
                  <c:v>457.1</c:v>
                </c:pt>
                <c:pt idx="1146" formatCode="General">
                  <c:v>457.1</c:v>
                </c:pt>
                <c:pt idx="1147" formatCode="General">
                  <c:v>457.1</c:v>
                </c:pt>
                <c:pt idx="1148" formatCode="General">
                  <c:v>469.2</c:v>
                </c:pt>
                <c:pt idx="1149" formatCode="General">
                  <c:v>469.2</c:v>
                </c:pt>
                <c:pt idx="1150" formatCode="General">
                  <c:v>469.2</c:v>
                </c:pt>
                <c:pt idx="1151" formatCode="General">
                  <c:v>469.2</c:v>
                </c:pt>
                <c:pt idx="1152" formatCode="General">
                  <c:v>469.2</c:v>
                </c:pt>
                <c:pt idx="1153" formatCode="General">
                  <c:v>469.2</c:v>
                </c:pt>
                <c:pt idx="1154" formatCode="General">
                  <c:v>469.2</c:v>
                </c:pt>
                <c:pt idx="1155" formatCode="General">
                  <c:v>469.2</c:v>
                </c:pt>
                <c:pt idx="1156" formatCode="General">
                  <c:v>469.2</c:v>
                </c:pt>
                <c:pt idx="1157" formatCode="General">
                  <c:v>469.2</c:v>
                </c:pt>
                <c:pt idx="1158" formatCode="General">
                  <c:v>469.2</c:v>
                </c:pt>
                <c:pt idx="1159" formatCode="General">
                  <c:v>469.2</c:v>
                </c:pt>
                <c:pt idx="1160" formatCode="General">
                  <c:v>469.2</c:v>
                </c:pt>
                <c:pt idx="1161" formatCode="General">
                  <c:v>469.2</c:v>
                </c:pt>
                <c:pt idx="1162" formatCode="General">
                  <c:v>469.2</c:v>
                </c:pt>
                <c:pt idx="1163" formatCode="General">
                  <c:v>469.2</c:v>
                </c:pt>
                <c:pt idx="1164" formatCode="General">
                  <c:v>469.2</c:v>
                </c:pt>
                <c:pt idx="1165" formatCode="General">
                  <c:v>469.2</c:v>
                </c:pt>
                <c:pt idx="1166" formatCode="General">
                  <c:v>469.2</c:v>
                </c:pt>
                <c:pt idx="1167" formatCode="General">
                  <c:v>469.2</c:v>
                </c:pt>
                <c:pt idx="1168" formatCode="General">
                  <c:v>469.2</c:v>
                </c:pt>
                <c:pt idx="1169" formatCode="General">
                  <c:v>469.2</c:v>
                </c:pt>
                <c:pt idx="1170" formatCode="General">
                  <c:v>469.2</c:v>
                </c:pt>
                <c:pt idx="1171" formatCode="General">
                  <c:v>469.2</c:v>
                </c:pt>
                <c:pt idx="1172" formatCode="General">
                  <c:v>469.2</c:v>
                </c:pt>
                <c:pt idx="1173" formatCode="General">
                  <c:v>469.2</c:v>
                </c:pt>
                <c:pt idx="1174" formatCode="General">
                  <c:v>469.2</c:v>
                </c:pt>
                <c:pt idx="1175" formatCode="General">
                  <c:v>469.2</c:v>
                </c:pt>
                <c:pt idx="1176" formatCode="General">
                  <c:v>469.2</c:v>
                </c:pt>
                <c:pt idx="1177" formatCode="General">
                  <c:v>469.2</c:v>
                </c:pt>
                <c:pt idx="1178" formatCode="General">
                  <c:v>469.2</c:v>
                </c:pt>
                <c:pt idx="1179" formatCode="General">
                  <c:v>469.2</c:v>
                </c:pt>
                <c:pt idx="1180" formatCode="General">
                  <c:v>469.2</c:v>
                </c:pt>
                <c:pt idx="1181" formatCode="General">
                  <c:v>469.2</c:v>
                </c:pt>
                <c:pt idx="1182" formatCode="General">
                  <c:v>469.2</c:v>
                </c:pt>
                <c:pt idx="1183" formatCode="General">
                  <c:v>469.2</c:v>
                </c:pt>
                <c:pt idx="1184" formatCode="General">
                  <c:v>469.2</c:v>
                </c:pt>
                <c:pt idx="1185" formatCode="General">
                  <c:v>469.2</c:v>
                </c:pt>
                <c:pt idx="1186" formatCode="General">
                  <c:v>469.2</c:v>
                </c:pt>
                <c:pt idx="1187" formatCode="General">
                  <c:v>469.2</c:v>
                </c:pt>
                <c:pt idx="1188" formatCode="General">
                  <c:v>469.2</c:v>
                </c:pt>
                <c:pt idx="1189" formatCode="General">
                  <c:v>469.2</c:v>
                </c:pt>
                <c:pt idx="1190" formatCode="General">
                  <c:v>414.1</c:v>
                </c:pt>
                <c:pt idx="1191" formatCode="General">
                  <c:v>414.1</c:v>
                </c:pt>
                <c:pt idx="1192" formatCode="General">
                  <c:v>414.1</c:v>
                </c:pt>
                <c:pt idx="1193" formatCode="General">
                  <c:v>414.1</c:v>
                </c:pt>
                <c:pt idx="1194" formatCode="General">
                  <c:v>414.1</c:v>
                </c:pt>
                <c:pt idx="1195" formatCode="General">
                  <c:v>414.1</c:v>
                </c:pt>
                <c:pt idx="1196" formatCode="General">
                  <c:v>414.1</c:v>
                </c:pt>
                <c:pt idx="1197" formatCode="General">
                  <c:v>414.1</c:v>
                </c:pt>
                <c:pt idx="1198" formatCode="General">
                  <c:v>414.1</c:v>
                </c:pt>
                <c:pt idx="1199" formatCode="General">
                  <c:v>414.1</c:v>
                </c:pt>
                <c:pt idx="1200" formatCode="General">
                  <c:v>414.1</c:v>
                </c:pt>
                <c:pt idx="1201" formatCode="General">
                  <c:v>414.1</c:v>
                </c:pt>
                <c:pt idx="1202" formatCode="General">
                  <c:v>414.1</c:v>
                </c:pt>
                <c:pt idx="1203" formatCode="General">
                  <c:v>414.1</c:v>
                </c:pt>
                <c:pt idx="1204" formatCode="General">
                  <c:v>414.1</c:v>
                </c:pt>
                <c:pt idx="1205" formatCode="General">
                  <c:v>414.1</c:v>
                </c:pt>
                <c:pt idx="1206" formatCode="General">
                  <c:v>414.1</c:v>
                </c:pt>
                <c:pt idx="1207" formatCode="General">
                  <c:v>414.1</c:v>
                </c:pt>
                <c:pt idx="1208" formatCode="General">
                  <c:v>414.1</c:v>
                </c:pt>
                <c:pt idx="1209" formatCode="General">
                  <c:v>414.1</c:v>
                </c:pt>
                <c:pt idx="1210" formatCode="General">
                  <c:v>414.1</c:v>
                </c:pt>
                <c:pt idx="1211" formatCode="General">
                  <c:v>414.1</c:v>
                </c:pt>
                <c:pt idx="1212" formatCode="General">
                  <c:v>414.1</c:v>
                </c:pt>
                <c:pt idx="1213" formatCode="General">
                  <c:v>414.1</c:v>
                </c:pt>
                <c:pt idx="1214" formatCode="General">
                  <c:v>414.1</c:v>
                </c:pt>
                <c:pt idx="1215" formatCode="General">
                  <c:v>443.8</c:v>
                </c:pt>
                <c:pt idx="1216" formatCode="General">
                  <c:v>443.8</c:v>
                </c:pt>
                <c:pt idx="1217" formatCode="General">
                  <c:v>443.8</c:v>
                </c:pt>
                <c:pt idx="1218" formatCode="General">
                  <c:v>443.8</c:v>
                </c:pt>
                <c:pt idx="1219" formatCode="General">
                  <c:v>443.8</c:v>
                </c:pt>
                <c:pt idx="1220" formatCode="General">
                  <c:v>443.8</c:v>
                </c:pt>
                <c:pt idx="1221" formatCode="General">
                  <c:v>443.8</c:v>
                </c:pt>
                <c:pt idx="1222" formatCode="General">
                  <c:v>443.8</c:v>
                </c:pt>
                <c:pt idx="1223" formatCode="General">
                  <c:v>443.8</c:v>
                </c:pt>
                <c:pt idx="1224" formatCode="General">
                  <c:v>443.8</c:v>
                </c:pt>
                <c:pt idx="1225" formatCode="General">
                  <c:v>443.8</c:v>
                </c:pt>
                <c:pt idx="1226" formatCode="General">
                  <c:v>443.8</c:v>
                </c:pt>
                <c:pt idx="1227" formatCode="General">
                  <c:v>443.8</c:v>
                </c:pt>
                <c:pt idx="1228" formatCode="General">
                  <c:v>443.8</c:v>
                </c:pt>
                <c:pt idx="1229" formatCode="General">
                  <c:v>443.8</c:v>
                </c:pt>
                <c:pt idx="1230" formatCode="General">
                  <c:v>443.8</c:v>
                </c:pt>
                <c:pt idx="1231" formatCode="General">
                  <c:v>443.8</c:v>
                </c:pt>
                <c:pt idx="1232" formatCode="General">
                  <c:v>443.8</c:v>
                </c:pt>
                <c:pt idx="1233" formatCode="General">
                  <c:v>443.8</c:v>
                </c:pt>
                <c:pt idx="1234" formatCode="General">
                  <c:v>443.8</c:v>
                </c:pt>
                <c:pt idx="1235" formatCode="General">
                  <c:v>443.8</c:v>
                </c:pt>
                <c:pt idx="1236" formatCode="General">
                  <c:v>443.8</c:v>
                </c:pt>
                <c:pt idx="1237" formatCode="General">
                  <c:v>443.8</c:v>
                </c:pt>
                <c:pt idx="1238" formatCode="General">
                  <c:v>443.8</c:v>
                </c:pt>
                <c:pt idx="1239" formatCode="General">
                  <c:v>443.8</c:v>
                </c:pt>
                <c:pt idx="1240" formatCode="General">
                  <c:v>443.8</c:v>
                </c:pt>
                <c:pt idx="1241" formatCode="General">
                  <c:v>443.8</c:v>
                </c:pt>
                <c:pt idx="1242" formatCode="General">
                  <c:v>443.8</c:v>
                </c:pt>
                <c:pt idx="1243" formatCode="General">
                  <c:v>443.8</c:v>
                </c:pt>
                <c:pt idx="1244" formatCode="General">
                  <c:v>443.8</c:v>
                </c:pt>
                <c:pt idx="1245" formatCode="General">
                  <c:v>443.8</c:v>
                </c:pt>
                <c:pt idx="1246" formatCode="General">
                  <c:v>443.8</c:v>
                </c:pt>
                <c:pt idx="1247" formatCode="General">
                  <c:v>443.8</c:v>
                </c:pt>
                <c:pt idx="1248" formatCode="General">
                  <c:v>443.8</c:v>
                </c:pt>
                <c:pt idx="1249" formatCode="General">
                  <c:v>470.5</c:v>
                </c:pt>
                <c:pt idx="1250" formatCode="General">
                  <c:v>470.5</c:v>
                </c:pt>
                <c:pt idx="1251" formatCode="General">
                  <c:v>470.5</c:v>
                </c:pt>
                <c:pt idx="1252" formatCode="General">
                  <c:v>470.5</c:v>
                </c:pt>
                <c:pt idx="1253" formatCode="General">
                  <c:v>470.5</c:v>
                </c:pt>
                <c:pt idx="1254" formatCode="General">
                  <c:v>470.5</c:v>
                </c:pt>
                <c:pt idx="1255" formatCode="General">
                  <c:v>470.5</c:v>
                </c:pt>
                <c:pt idx="1256" formatCode="General">
                  <c:v>470.5</c:v>
                </c:pt>
                <c:pt idx="1257" formatCode="General">
                  <c:v>470.5</c:v>
                </c:pt>
                <c:pt idx="1258" formatCode="General">
                  <c:v>483</c:v>
                </c:pt>
                <c:pt idx="1259" formatCode="General">
                  <c:v>483</c:v>
                </c:pt>
                <c:pt idx="1260" formatCode="General">
                  <c:v>483</c:v>
                </c:pt>
                <c:pt idx="1261" formatCode="General">
                  <c:v>483</c:v>
                </c:pt>
                <c:pt idx="1262" formatCode="General">
                  <c:v>483</c:v>
                </c:pt>
                <c:pt idx="1263" formatCode="General">
                  <c:v>483</c:v>
                </c:pt>
                <c:pt idx="1264" formatCode="General">
                  <c:v>483</c:v>
                </c:pt>
                <c:pt idx="1265" formatCode="General">
                  <c:v>483</c:v>
                </c:pt>
                <c:pt idx="1266" formatCode="General">
                  <c:v>483</c:v>
                </c:pt>
                <c:pt idx="1267" formatCode="General">
                  <c:v>483</c:v>
                </c:pt>
                <c:pt idx="1268" formatCode="General">
                  <c:v>483</c:v>
                </c:pt>
                <c:pt idx="1269" formatCode="General">
                  <c:v>483</c:v>
                </c:pt>
                <c:pt idx="1270" formatCode="General">
                  <c:v>483</c:v>
                </c:pt>
                <c:pt idx="1271" formatCode="General">
                  <c:v>483</c:v>
                </c:pt>
                <c:pt idx="1272" formatCode="General">
                  <c:v>483</c:v>
                </c:pt>
                <c:pt idx="1273" formatCode="General">
                  <c:v>483</c:v>
                </c:pt>
                <c:pt idx="1274" formatCode="General">
                  <c:v>483</c:v>
                </c:pt>
                <c:pt idx="1275" formatCode="General">
                  <c:v>483</c:v>
                </c:pt>
                <c:pt idx="1276" formatCode="General">
                  <c:v>483</c:v>
                </c:pt>
                <c:pt idx="1277" formatCode="General">
                  <c:v>483</c:v>
                </c:pt>
                <c:pt idx="1278" formatCode="General">
                  <c:v>483</c:v>
                </c:pt>
                <c:pt idx="1279" formatCode="General">
                  <c:v>483</c:v>
                </c:pt>
                <c:pt idx="1280" formatCode="General">
                  <c:v>483</c:v>
                </c:pt>
                <c:pt idx="1281" formatCode="General">
                  <c:v>483</c:v>
                </c:pt>
                <c:pt idx="1282" formatCode="General">
                  <c:v>483</c:v>
                </c:pt>
                <c:pt idx="1283" formatCode="General">
                  <c:v>483</c:v>
                </c:pt>
                <c:pt idx="1284" formatCode="General">
                  <c:v>483</c:v>
                </c:pt>
                <c:pt idx="1285" formatCode="General">
                  <c:v>483</c:v>
                </c:pt>
                <c:pt idx="1286" formatCode="General">
                  <c:v>483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FDA-4772-B9F5-C2489C6F96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13525936"/>
        <c:axId val="1513520944"/>
      </c:lineChart>
      <c:catAx>
        <c:axId val="15135259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TIME</a:t>
                </a:r>
              </a:p>
            </c:rich>
          </c:tx>
          <c:layout>
            <c:manualLayout>
              <c:xMode val="edge"/>
              <c:yMode val="edge"/>
              <c:x val="0.5072141294838145"/>
              <c:y val="0.878680373286672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3520944"/>
        <c:crosses val="autoZero"/>
        <c:auto val="1"/>
        <c:lblAlgn val="ctr"/>
        <c:lblOffset val="100"/>
        <c:noMultiLvlLbl val="0"/>
      </c:catAx>
      <c:valAx>
        <c:axId val="1513520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BSFC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35259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RPM vs DISTANCE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'Lap Simulation'!$N$5:$N$1291</c:f>
              <c:numCache>
                <c:formatCode>General</c:formatCode>
                <c:ptCount val="1287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</c:numCache>
            </c:numRef>
          </c:cat>
          <c:val>
            <c:numRef>
              <c:f>'Lap Simulation'!$G$5:$G$1291</c:f>
              <c:numCache>
                <c:formatCode>General</c:formatCode>
                <c:ptCount val="1287"/>
                <c:pt idx="0">
                  <c:v>1000</c:v>
                </c:pt>
                <c:pt idx="1">
                  <c:v>1200</c:v>
                </c:pt>
                <c:pt idx="2">
                  <c:v>1400</c:v>
                </c:pt>
                <c:pt idx="3">
                  <c:v>1900</c:v>
                </c:pt>
                <c:pt idx="4">
                  <c:v>2300</c:v>
                </c:pt>
                <c:pt idx="5">
                  <c:v>2500</c:v>
                </c:pt>
                <c:pt idx="6">
                  <c:v>2700</c:v>
                </c:pt>
                <c:pt idx="7">
                  <c:v>3000</c:v>
                </c:pt>
                <c:pt idx="8">
                  <c:v>3200</c:v>
                </c:pt>
                <c:pt idx="9">
                  <c:v>3400</c:v>
                </c:pt>
                <c:pt idx="10">
                  <c:v>3600</c:v>
                </c:pt>
                <c:pt idx="11">
                  <c:v>3800</c:v>
                </c:pt>
                <c:pt idx="12">
                  <c:v>3900</c:v>
                </c:pt>
                <c:pt idx="13">
                  <c:v>4000</c:v>
                </c:pt>
                <c:pt idx="14">
                  <c:v>4200</c:v>
                </c:pt>
                <c:pt idx="15">
                  <c:v>4300</c:v>
                </c:pt>
                <c:pt idx="16">
                  <c:v>4400</c:v>
                </c:pt>
                <c:pt idx="17">
                  <c:v>4500</c:v>
                </c:pt>
                <c:pt idx="18">
                  <c:v>4600</c:v>
                </c:pt>
                <c:pt idx="19">
                  <c:v>4800</c:v>
                </c:pt>
                <c:pt idx="20">
                  <c:v>4900</c:v>
                </c:pt>
                <c:pt idx="21">
                  <c:v>5000</c:v>
                </c:pt>
                <c:pt idx="22">
                  <c:v>5200</c:v>
                </c:pt>
                <c:pt idx="23">
                  <c:v>5300</c:v>
                </c:pt>
                <c:pt idx="24">
                  <c:v>5400</c:v>
                </c:pt>
                <c:pt idx="25">
                  <c:v>5500</c:v>
                </c:pt>
                <c:pt idx="26">
                  <c:v>5600</c:v>
                </c:pt>
                <c:pt idx="27">
                  <c:v>5700</c:v>
                </c:pt>
                <c:pt idx="28">
                  <c:v>5800</c:v>
                </c:pt>
                <c:pt idx="29">
                  <c:v>5900</c:v>
                </c:pt>
                <c:pt idx="30">
                  <c:v>6000</c:v>
                </c:pt>
                <c:pt idx="31">
                  <c:v>6100</c:v>
                </c:pt>
                <c:pt idx="32">
                  <c:v>6200</c:v>
                </c:pt>
                <c:pt idx="33">
                  <c:v>4800</c:v>
                </c:pt>
                <c:pt idx="34">
                  <c:v>4900</c:v>
                </c:pt>
                <c:pt idx="35">
                  <c:v>5000</c:v>
                </c:pt>
                <c:pt idx="36">
                  <c:v>5100</c:v>
                </c:pt>
                <c:pt idx="37">
                  <c:v>5100</c:v>
                </c:pt>
                <c:pt idx="38">
                  <c:v>5200</c:v>
                </c:pt>
                <c:pt idx="39">
                  <c:v>5200</c:v>
                </c:pt>
                <c:pt idx="40">
                  <c:v>5300</c:v>
                </c:pt>
                <c:pt idx="41">
                  <c:v>5300</c:v>
                </c:pt>
                <c:pt idx="42">
                  <c:v>5400</c:v>
                </c:pt>
                <c:pt idx="43">
                  <c:v>5400</c:v>
                </c:pt>
                <c:pt idx="44">
                  <c:v>5500</c:v>
                </c:pt>
                <c:pt idx="45">
                  <c:v>5500</c:v>
                </c:pt>
                <c:pt idx="46">
                  <c:v>5600</c:v>
                </c:pt>
                <c:pt idx="47">
                  <c:v>5700</c:v>
                </c:pt>
                <c:pt idx="48">
                  <c:v>5700</c:v>
                </c:pt>
                <c:pt idx="49">
                  <c:v>5800</c:v>
                </c:pt>
                <c:pt idx="50">
                  <c:v>5800</c:v>
                </c:pt>
                <c:pt idx="51">
                  <c:v>5900</c:v>
                </c:pt>
                <c:pt idx="52">
                  <c:v>5900</c:v>
                </c:pt>
                <c:pt idx="53">
                  <c:v>6000</c:v>
                </c:pt>
                <c:pt idx="54">
                  <c:v>6000</c:v>
                </c:pt>
                <c:pt idx="55">
                  <c:v>6100</c:v>
                </c:pt>
                <c:pt idx="56">
                  <c:v>6200</c:v>
                </c:pt>
                <c:pt idx="57">
                  <c:v>6200</c:v>
                </c:pt>
                <c:pt idx="58">
                  <c:v>6300</c:v>
                </c:pt>
                <c:pt idx="59">
                  <c:v>6300</c:v>
                </c:pt>
                <c:pt idx="60">
                  <c:v>6400</c:v>
                </c:pt>
                <c:pt idx="61">
                  <c:v>6400</c:v>
                </c:pt>
                <c:pt idx="62">
                  <c:v>6500</c:v>
                </c:pt>
                <c:pt idx="63">
                  <c:v>6500</c:v>
                </c:pt>
                <c:pt idx="64">
                  <c:v>6600</c:v>
                </c:pt>
                <c:pt idx="65">
                  <c:v>5100</c:v>
                </c:pt>
                <c:pt idx="66">
                  <c:v>5100</c:v>
                </c:pt>
                <c:pt idx="67">
                  <c:v>5200</c:v>
                </c:pt>
                <c:pt idx="68">
                  <c:v>5200</c:v>
                </c:pt>
                <c:pt idx="69">
                  <c:v>5300</c:v>
                </c:pt>
                <c:pt idx="70">
                  <c:v>5300</c:v>
                </c:pt>
                <c:pt idx="71">
                  <c:v>5300</c:v>
                </c:pt>
                <c:pt idx="72">
                  <c:v>5400</c:v>
                </c:pt>
                <c:pt idx="73">
                  <c:v>5400</c:v>
                </c:pt>
                <c:pt idx="74">
                  <c:v>5500</c:v>
                </c:pt>
                <c:pt idx="75">
                  <c:v>5500</c:v>
                </c:pt>
                <c:pt idx="76">
                  <c:v>5500</c:v>
                </c:pt>
                <c:pt idx="77">
                  <c:v>5600</c:v>
                </c:pt>
                <c:pt idx="78">
                  <c:v>5600</c:v>
                </c:pt>
                <c:pt idx="79">
                  <c:v>5600</c:v>
                </c:pt>
                <c:pt idx="80">
                  <c:v>5700</c:v>
                </c:pt>
                <c:pt idx="81">
                  <c:v>5700</c:v>
                </c:pt>
                <c:pt idx="82">
                  <c:v>5700</c:v>
                </c:pt>
                <c:pt idx="83">
                  <c:v>5800</c:v>
                </c:pt>
                <c:pt idx="84">
                  <c:v>5800</c:v>
                </c:pt>
                <c:pt idx="85">
                  <c:v>5800</c:v>
                </c:pt>
                <c:pt idx="86">
                  <c:v>5900</c:v>
                </c:pt>
                <c:pt idx="87">
                  <c:v>5900</c:v>
                </c:pt>
                <c:pt idx="88">
                  <c:v>6000</c:v>
                </c:pt>
                <c:pt idx="89">
                  <c:v>6000</c:v>
                </c:pt>
                <c:pt idx="90">
                  <c:v>6000</c:v>
                </c:pt>
                <c:pt idx="91">
                  <c:v>6000</c:v>
                </c:pt>
                <c:pt idx="92">
                  <c:v>6100</c:v>
                </c:pt>
                <c:pt idx="93">
                  <c:v>6100</c:v>
                </c:pt>
                <c:pt idx="94">
                  <c:v>6100</c:v>
                </c:pt>
                <c:pt idx="95">
                  <c:v>6200</c:v>
                </c:pt>
                <c:pt idx="96">
                  <c:v>6200</c:v>
                </c:pt>
                <c:pt idx="97">
                  <c:v>6200</c:v>
                </c:pt>
                <c:pt idx="98">
                  <c:v>6200</c:v>
                </c:pt>
                <c:pt idx="99">
                  <c:v>6300</c:v>
                </c:pt>
                <c:pt idx="100">
                  <c:v>6300</c:v>
                </c:pt>
                <c:pt idx="101">
                  <c:v>6300</c:v>
                </c:pt>
                <c:pt idx="102">
                  <c:v>6400</c:v>
                </c:pt>
                <c:pt idx="103">
                  <c:v>6400</c:v>
                </c:pt>
                <c:pt idx="104">
                  <c:v>6400</c:v>
                </c:pt>
                <c:pt idx="105">
                  <c:v>6500</c:v>
                </c:pt>
                <c:pt idx="106">
                  <c:v>6500</c:v>
                </c:pt>
                <c:pt idx="107">
                  <c:v>6600</c:v>
                </c:pt>
                <c:pt idx="108">
                  <c:v>6600</c:v>
                </c:pt>
                <c:pt idx="109">
                  <c:v>6600</c:v>
                </c:pt>
                <c:pt idx="110">
                  <c:v>6600</c:v>
                </c:pt>
                <c:pt idx="111">
                  <c:v>6600</c:v>
                </c:pt>
                <c:pt idx="112">
                  <c:v>6600</c:v>
                </c:pt>
                <c:pt idx="113">
                  <c:v>6600</c:v>
                </c:pt>
                <c:pt idx="114">
                  <c:v>6600</c:v>
                </c:pt>
                <c:pt idx="115">
                  <c:v>6600</c:v>
                </c:pt>
                <c:pt idx="116">
                  <c:v>6600</c:v>
                </c:pt>
                <c:pt idx="117">
                  <c:v>6600</c:v>
                </c:pt>
                <c:pt idx="118">
                  <c:v>6600</c:v>
                </c:pt>
                <c:pt idx="119">
                  <c:v>6600</c:v>
                </c:pt>
                <c:pt idx="120">
                  <c:v>6600</c:v>
                </c:pt>
                <c:pt idx="121">
                  <c:v>6600</c:v>
                </c:pt>
                <c:pt idx="122">
                  <c:v>6600</c:v>
                </c:pt>
                <c:pt idx="123">
                  <c:v>6600</c:v>
                </c:pt>
                <c:pt idx="124">
                  <c:v>6600</c:v>
                </c:pt>
                <c:pt idx="125">
                  <c:v>6600</c:v>
                </c:pt>
                <c:pt idx="126">
                  <c:v>6600</c:v>
                </c:pt>
                <c:pt idx="127">
                  <c:v>6600</c:v>
                </c:pt>
                <c:pt idx="128">
                  <c:v>7000</c:v>
                </c:pt>
                <c:pt idx="129">
                  <c:v>7000</c:v>
                </c:pt>
                <c:pt idx="130">
                  <c:v>6900</c:v>
                </c:pt>
                <c:pt idx="131">
                  <c:v>6900</c:v>
                </c:pt>
                <c:pt idx="132">
                  <c:v>6900</c:v>
                </c:pt>
                <c:pt idx="133">
                  <c:v>6900</c:v>
                </c:pt>
                <c:pt idx="134">
                  <c:v>6900</c:v>
                </c:pt>
                <c:pt idx="135">
                  <c:v>6900</c:v>
                </c:pt>
                <c:pt idx="136">
                  <c:v>6900</c:v>
                </c:pt>
                <c:pt idx="137">
                  <c:v>6800</c:v>
                </c:pt>
                <c:pt idx="138">
                  <c:v>6800</c:v>
                </c:pt>
                <c:pt idx="139">
                  <c:v>6800</c:v>
                </c:pt>
                <c:pt idx="140">
                  <c:v>6800</c:v>
                </c:pt>
                <c:pt idx="141">
                  <c:v>6800</c:v>
                </c:pt>
                <c:pt idx="142">
                  <c:v>6800</c:v>
                </c:pt>
                <c:pt idx="143">
                  <c:v>6700</c:v>
                </c:pt>
                <c:pt idx="144">
                  <c:v>6700</c:v>
                </c:pt>
                <c:pt idx="145">
                  <c:v>6700</c:v>
                </c:pt>
                <c:pt idx="146">
                  <c:v>6700</c:v>
                </c:pt>
                <c:pt idx="147">
                  <c:v>6700</c:v>
                </c:pt>
                <c:pt idx="148">
                  <c:v>6700</c:v>
                </c:pt>
                <c:pt idx="149">
                  <c:v>6700</c:v>
                </c:pt>
                <c:pt idx="150">
                  <c:v>6700</c:v>
                </c:pt>
                <c:pt idx="151">
                  <c:v>6600</c:v>
                </c:pt>
                <c:pt idx="152">
                  <c:v>6600</c:v>
                </c:pt>
                <c:pt idx="153">
                  <c:v>6600</c:v>
                </c:pt>
                <c:pt idx="154">
                  <c:v>6600</c:v>
                </c:pt>
                <c:pt idx="155">
                  <c:v>6600</c:v>
                </c:pt>
                <c:pt idx="156">
                  <c:v>6600</c:v>
                </c:pt>
                <c:pt idx="157">
                  <c:v>6600</c:v>
                </c:pt>
                <c:pt idx="158">
                  <c:v>6600</c:v>
                </c:pt>
                <c:pt idx="159">
                  <c:v>6600</c:v>
                </c:pt>
                <c:pt idx="160">
                  <c:v>6500</c:v>
                </c:pt>
                <c:pt idx="161">
                  <c:v>6500</c:v>
                </c:pt>
                <c:pt idx="162">
                  <c:v>6500</c:v>
                </c:pt>
                <c:pt idx="163">
                  <c:v>6500</c:v>
                </c:pt>
                <c:pt idx="164">
                  <c:v>6400</c:v>
                </c:pt>
                <c:pt idx="165">
                  <c:v>6400</c:v>
                </c:pt>
                <c:pt idx="166">
                  <c:v>6400</c:v>
                </c:pt>
                <c:pt idx="167">
                  <c:v>6400</c:v>
                </c:pt>
                <c:pt idx="168">
                  <c:v>6400</c:v>
                </c:pt>
                <c:pt idx="169">
                  <c:v>6400</c:v>
                </c:pt>
                <c:pt idx="170">
                  <c:v>6400</c:v>
                </c:pt>
                <c:pt idx="171">
                  <c:v>6400</c:v>
                </c:pt>
                <c:pt idx="172">
                  <c:v>6400</c:v>
                </c:pt>
                <c:pt idx="173">
                  <c:v>6400</c:v>
                </c:pt>
                <c:pt idx="174">
                  <c:v>6400</c:v>
                </c:pt>
                <c:pt idx="175">
                  <c:v>6400</c:v>
                </c:pt>
                <c:pt idx="176">
                  <c:v>6400</c:v>
                </c:pt>
                <c:pt idx="177">
                  <c:v>6400</c:v>
                </c:pt>
                <c:pt idx="178">
                  <c:v>6400</c:v>
                </c:pt>
                <c:pt idx="179">
                  <c:v>6400</c:v>
                </c:pt>
                <c:pt idx="180">
                  <c:v>6400</c:v>
                </c:pt>
                <c:pt idx="181">
                  <c:v>6400</c:v>
                </c:pt>
                <c:pt idx="182">
                  <c:v>6400</c:v>
                </c:pt>
                <c:pt idx="183">
                  <c:v>6400</c:v>
                </c:pt>
                <c:pt idx="184">
                  <c:v>6400</c:v>
                </c:pt>
                <c:pt idx="185">
                  <c:v>6400</c:v>
                </c:pt>
                <c:pt idx="186">
                  <c:v>6400</c:v>
                </c:pt>
                <c:pt idx="187">
                  <c:v>6400</c:v>
                </c:pt>
                <c:pt idx="188">
                  <c:v>6400</c:v>
                </c:pt>
                <c:pt idx="189">
                  <c:v>6400</c:v>
                </c:pt>
                <c:pt idx="190">
                  <c:v>6400</c:v>
                </c:pt>
                <c:pt idx="191">
                  <c:v>6400</c:v>
                </c:pt>
                <c:pt idx="192">
                  <c:v>6400</c:v>
                </c:pt>
                <c:pt idx="193">
                  <c:v>6400</c:v>
                </c:pt>
                <c:pt idx="194">
                  <c:v>6400</c:v>
                </c:pt>
                <c:pt idx="195">
                  <c:v>6400</c:v>
                </c:pt>
                <c:pt idx="196">
                  <c:v>6400</c:v>
                </c:pt>
                <c:pt idx="197">
                  <c:v>6400</c:v>
                </c:pt>
                <c:pt idx="198">
                  <c:v>6400</c:v>
                </c:pt>
                <c:pt idx="199">
                  <c:v>6400</c:v>
                </c:pt>
                <c:pt idx="200">
                  <c:v>6400</c:v>
                </c:pt>
                <c:pt idx="201">
                  <c:v>6400</c:v>
                </c:pt>
                <c:pt idx="202">
                  <c:v>6400</c:v>
                </c:pt>
                <c:pt idx="203">
                  <c:v>6400</c:v>
                </c:pt>
                <c:pt idx="204">
                  <c:v>6400</c:v>
                </c:pt>
                <c:pt idx="205">
                  <c:v>6400</c:v>
                </c:pt>
                <c:pt idx="206">
                  <c:v>6400</c:v>
                </c:pt>
                <c:pt idx="207">
                  <c:v>6400</c:v>
                </c:pt>
                <c:pt idx="208">
                  <c:v>6400</c:v>
                </c:pt>
                <c:pt idx="209">
                  <c:v>6400</c:v>
                </c:pt>
                <c:pt idx="210">
                  <c:v>6400</c:v>
                </c:pt>
                <c:pt idx="211">
                  <c:v>6500</c:v>
                </c:pt>
                <c:pt idx="212">
                  <c:v>6500</c:v>
                </c:pt>
                <c:pt idx="213">
                  <c:v>6500</c:v>
                </c:pt>
                <c:pt idx="214">
                  <c:v>5100</c:v>
                </c:pt>
                <c:pt idx="215">
                  <c:v>5100</c:v>
                </c:pt>
                <c:pt idx="216">
                  <c:v>5200</c:v>
                </c:pt>
                <c:pt idx="217">
                  <c:v>5200</c:v>
                </c:pt>
                <c:pt idx="218">
                  <c:v>5200</c:v>
                </c:pt>
                <c:pt idx="219">
                  <c:v>5300</c:v>
                </c:pt>
                <c:pt idx="220">
                  <c:v>5300</c:v>
                </c:pt>
                <c:pt idx="221">
                  <c:v>5400</c:v>
                </c:pt>
                <c:pt idx="222">
                  <c:v>5400</c:v>
                </c:pt>
                <c:pt idx="223">
                  <c:v>5500</c:v>
                </c:pt>
                <c:pt idx="224">
                  <c:v>5500</c:v>
                </c:pt>
                <c:pt idx="225">
                  <c:v>5600</c:v>
                </c:pt>
                <c:pt idx="226">
                  <c:v>5600</c:v>
                </c:pt>
                <c:pt idx="227">
                  <c:v>5600</c:v>
                </c:pt>
                <c:pt idx="228">
                  <c:v>5600</c:v>
                </c:pt>
                <c:pt idx="229">
                  <c:v>5700</c:v>
                </c:pt>
                <c:pt idx="230">
                  <c:v>5700</c:v>
                </c:pt>
                <c:pt idx="231">
                  <c:v>5700</c:v>
                </c:pt>
                <c:pt idx="232">
                  <c:v>5700</c:v>
                </c:pt>
                <c:pt idx="233">
                  <c:v>5800</c:v>
                </c:pt>
                <c:pt idx="234">
                  <c:v>5800</c:v>
                </c:pt>
                <c:pt idx="235">
                  <c:v>5800</c:v>
                </c:pt>
                <c:pt idx="236">
                  <c:v>5900</c:v>
                </c:pt>
                <c:pt idx="237">
                  <c:v>5900</c:v>
                </c:pt>
                <c:pt idx="238">
                  <c:v>5900</c:v>
                </c:pt>
                <c:pt idx="239">
                  <c:v>6000</c:v>
                </c:pt>
                <c:pt idx="240">
                  <c:v>6000</c:v>
                </c:pt>
                <c:pt idx="241">
                  <c:v>6000</c:v>
                </c:pt>
                <c:pt idx="242">
                  <c:v>6000</c:v>
                </c:pt>
                <c:pt idx="243">
                  <c:v>6100</c:v>
                </c:pt>
                <c:pt idx="244">
                  <c:v>6100</c:v>
                </c:pt>
                <c:pt idx="245">
                  <c:v>6100</c:v>
                </c:pt>
                <c:pt idx="246">
                  <c:v>6100</c:v>
                </c:pt>
                <c:pt idx="247">
                  <c:v>6200</c:v>
                </c:pt>
                <c:pt idx="248">
                  <c:v>6200</c:v>
                </c:pt>
                <c:pt idx="249">
                  <c:v>6200</c:v>
                </c:pt>
                <c:pt idx="250">
                  <c:v>6200</c:v>
                </c:pt>
                <c:pt idx="251">
                  <c:v>6300</c:v>
                </c:pt>
                <c:pt idx="252">
                  <c:v>6300</c:v>
                </c:pt>
                <c:pt idx="253">
                  <c:v>6300</c:v>
                </c:pt>
                <c:pt idx="254">
                  <c:v>6300</c:v>
                </c:pt>
                <c:pt idx="255">
                  <c:v>6400</c:v>
                </c:pt>
                <c:pt idx="256">
                  <c:v>6400</c:v>
                </c:pt>
                <c:pt idx="257">
                  <c:v>6400</c:v>
                </c:pt>
                <c:pt idx="258">
                  <c:v>6500</c:v>
                </c:pt>
                <c:pt idx="259">
                  <c:v>6500</c:v>
                </c:pt>
                <c:pt idx="260">
                  <c:v>6500</c:v>
                </c:pt>
                <c:pt idx="261">
                  <c:v>6500</c:v>
                </c:pt>
                <c:pt idx="262">
                  <c:v>6500</c:v>
                </c:pt>
                <c:pt idx="263">
                  <c:v>6500</c:v>
                </c:pt>
                <c:pt idx="264">
                  <c:v>6500</c:v>
                </c:pt>
                <c:pt idx="265">
                  <c:v>6500</c:v>
                </c:pt>
                <c:pt idx="266">
                  <c:v>6500</c:v>
                </c:pt>
                <c:pt idx="267">
                  <c:v>6500</c:v>
                </c:pt>
                <c:pt idx="268">
                  <c:v>6500</c:v>
                </c:pt>
                <c:pt idx="269">
                  <c:v>6500</c:v>
                </c:pt>
                <c:pt idx="270">
                  <c:v>6500</c:v>
                </c:pt>
                <c:pt idx="271">
                  <c:v>7000</c:v>
                </c:pt>
                <c:pt idx="272">
                  <c:v>7000</c:v>
                </c:pt>
                <c:pt idx="273">
                  <c:v>7000</c:v>
                </c:pt>
                <c:pt idx="274">
                  <c:v>7000</c:v>
                </c:pt>
                <c:pt idx="275">
                  <c:v>7000</c:v>
                </c:pt>
                <c:pt idx="276">
                  <c:v>7000</c:v>
                </c:pt>
                <c:pt idx="277">
                  <c:v>6900</c:v>
                </c:pt>
                <c:pt idx="278">
                  <c:v>6900</c:v>
                </c:pt>
                <c:pt idx="279">
                  <c:v>6900</c:v>
                </c:pt>
                <c:pt idx="280">
                  <c:v>6900</c:v>
                </c:pt>
                <c:pt idx="281">
                  <c:v>6900</c:v>
                </c:pt>
                <c:pt idx="282">
                  <c:v>6900</c:v>
                </c:pt>
                <c:pt idx="283">
                  <c:v>6900</c:v>
                </c:pt>
                <c:pt idx="284">
                  <c:v>6800</c:v>
                </c:pt>
                <c:pt idx="285">
                  <c:v>6800</c:v>
                </c:pt>
                <c:pt idx="286">
                  <c:v>6800</c:v>
                </c:pt>
                <c:pt idx="287">
                  <c:v>6800</c:v>
                </c:pt>
                <c:pt idx="288">
                  <c:v>6800</c:v>
                </c:pt>
                <c:pt idx="289">
                  <c:v>6800</c:v>
                </c:pt>
                <c:pt idx="290">
                  <c:v>6700</c:v>
                </c:pt>
                <c:pt idx="291">
                  <c:v>6700</c:v>
                </c:pt>
                <c:pt idx="292">
                  <c:v>6700</c:v>
                </c:pt>
                <c:pt idx="293">
                  <c:v>6700</c:v>
                </c:pt>
                <c:pt idx="294">
                  <c:v>6700</c:v>
                </c:pt>
                <c:pt idx="295">
                  <c:v>6700</c:v>
                </c:pt>
                <c:pt idx="296">
                  <c:v>6600</c:v>
                </c:pt>
                <c:pt idx="297">
                  <c:v>6600</c:v>
                </c:pt>
                <c:pt idx="298">
                  <c:v>6600</c:v>
                </c:pt>
                <c:pt idx="299">
                  <c:v>6600</c:v>
                </c:pt>
                <c:pt idx="300">
                  <c:v>6600</c:v>
                </c:pt>
                <c:pt idx="301">
                  <c:v>6500</c:v>
                </c:pt>
                <c:pt idx="302">
                  <c:v>6500</c:v>
                </c:pt>
                <c:pt idx="303">
                  <c:v>6500</c:v>
                </c:pt>
                <c:pt idx="304">
                  <c:v>6500</c:v>
                </c:pt>
                <c:pt idx="305">
                  <c:v>6400</c:v>
                </c:pt>
                <c:pt idx="306">
                  <c:v>6400</c:v>
                </c:pt>
                <c:pt idx="307">
                  <c:v>6400</c:v>
                </c:pt>
                <c:pt idx="308">
                  <c:v>6400</c:v>
                </c:pt>
                <c:pt idx="309">
                  <c:v>6300</c:v>
                </c:pt>
                <c:pt idx="310">
                  <c:v>6200</c:v>
                </c:pt>
                <c:pt idx="311">
                  <c:v>6200</c:v>
                </c:pt>
                <c:pt idx="312">
                  <c:v>6100</c:v>
                </c:pt>
                <c:pt idx="313">
                  <c:v>6100</c:v>
                </c:pt>
                <c:pt idx="314">
                  <c:v>6000</c:v>
                </c:pt>
                <c:pt idx="315">
                  <c:v>5900</c:v>
                </c:pt>
                <c:pt idx="316">
                  <c:v>5800</c:v>
                </c:pt>
                <c:pt idx="317">
                  <c:v>5800</c:v>
                </c:pt>
                <c:pt idx="318">
                  <c:v>5800</c:v>
                </c:pt>
                <c:pt idx="319">
                  <c:v>5600</c:v>
                </c:pt>
                <c:pt idx="320">
                  <c:v>5600</c:v>
                </c:pt>
                <c:pt idx="321">
                  <c:v>5700</c:v>
                </c:pt>
                <c:pt idx="322">
                  <c:v>5700</c:v>
                </c:pt>
                <c:pt idx="323">
                  <c:v>5800</c:v>
                </c:pt>
                <c:pt idx="324">
                  <c:v>5900</c:v>
                </c:pt>
                <c:pt idx="325">
                  <c:v>5900</c:v>
                </c:pt>
                <c:pt idx="326">
                  <c:v>6000</c:v>
                </c:pt>
                <c:pt idx="327">
                  <c:v>6000</c:v>
                </c:pt>
                <c:pt idx="328">
                  <c:v>6000</c:v>
                </c:pt>
                <c:pt idx="329">
                  <c:v>6100</c:v>
                </c:pt>
                <c:pt idx="330">
                  <c:v>6100</c:v>
                </c:pt>
                <c:pt idx="331">
                  <c:v>6200</c:v>
                </c:pt>
                <c:pt idx="332">
                  <c:v>6200</c:v>
                </c:pt>
                <c:pt idx="333">
                  <c:v>6300</c:v>
                </c:pt>
                <c:pt idx="334">
                  <c:v>6400</c:v>
                </c:pt>
                <c:pt idx="335">
                  <c:v>6400</c:v>
                </c:pt>
                <c:pt idx="336">
                  <c:v>6500</c:v>
                </c:pt>
                <c:pt idx="337">
                  <c:v>6500</c:v>
                </c:pt>
                <c:pt idx="338">
                  <c:v>6600</c:v>
                </c:pt>
                <c:pt idx="339">
                  <c:v>5200</c:v>
                </c:pt>
                <c:pt idx="340">
                  <c:v>5200</c:v>
                </c:pt>
                <c:pt idx="341">
                  <c:v>5300</c:v>
                </c:pt>
                <c:pt idx="342">
                  <c:v>5300</c:v>
                </c:pt>
                <c:pt idx="343">
                  <c:v>5300</c:v>
                </c:pt>
                <c:pt idx="344">
                  <c:v>5400</c:v>
                </c:pt>
                <c:pt idx="345">
                  <c:v>5400</c:v>
                </c:pt>
                <c:pt idx="346">
                  <c:v>5400</c:v>
                </c:pt>
                <c:pt idx="347">
                  <c:v>5500</c:v>
                </c:pt>
                <c:pt idx="348">
                  <c:v>5500</c:v>
                </c:pt>
                <c:pt idx="349">
                  <c:v>5500</c:v>
                </c:pt>
                <c:pt idx="350">
                  <c:v>5600</c:v>
                </c:pt>
                <c:pt idx="351">
                  <c:v>5600</c:v>
                </c:pt>
                <c:pt idx="352">
                  <c:v>5700</c:v>
                </c:pt>
                <c:pt idx="353">
                  <c:v>5700</c:v>
                </c:pt>
                <c:pt idx="354">
                  <c:v>5700</c:v>
                </c:pt>
                <c:pt idx="355">
                  <c:v>5700</c:v>
                </c:pt>
                <c:pt idx="356">
                  <c:v>5800</c:v>
                </c:pt>
                <c:pt idx="357">
                  <c:v>5800</c:v>
                </c:pt>
                <c:pt idx="358">
                  <c:v>5800</c:v>
                </c:pt>
                <c:pt idx="359">
                  <c:v>5900</c:v>
                </c:pt>
                <c:pt idx="360">
                  <c:v>5900</c:v>
                </c:pt>
                <c:pt idx="361">
                  <c:v>5900</c:v>
                </c:pt>
                <c:pt idx="362">
                  <c:v>5900</c:v>
                </c:pt>
                <c:pt idx="363">
                  <c:v>6000</c:v>
                </c:pt>
                <c:pt idx="364">
                  <c:v>6000</c:v>
                </c:pt>
                <c:pt idx="365">
                  <c:v>6000</c:v>
                </c:pt>
                <c:pt idx="366">
                  <c:v>6100</c:v>
                </c:pt>
                <c:pt idx="367">
                  <c:v>6100</c:v>
                </c:pt>
                <c:pt idx="368">
                  <c:v>6100</c:v>
                </c:pt>
                <c:pt idx="369">
                  <c:v>6100</c:v>
                </c:pt>
                <c:pt idx="370">
                  <c:v>6200</c:v>
                </c:pt>
                <c:pt idx="371">
                  <c:v>6800</c:v>
                </c:pt>
                <c:pt idx="372">
                  <c:v>6800</c:v>
                </c:pt>
                <c:pt idx="373">
                  <c:v>6800</c:v>
                </c:pt>
                <c:pt idx="374">
                  <c:v>6800</c:v>
                </c:pt>
                <c:pt idx="375">
                  <c:v>6800</c:v>
                </c:pt>
                <c:pt idx="376">
                  <c:v>6800</c:v>
                </c:pt>
                <c:pt idx="377">
                  <c:v>6800</c:v>
                </c:pt>
                <c:pt idx="378">
                  <c:v>6700</c:v>
                </c:pt>
                <c:pt idx="379">
                  <c:v>6700</c:v>
                </c:pt>
                <c:pt idx="380">
                  <c:v>6700</c:v>
                </c:pt>
                <c:pt idx="381">
                  <c:v>6700</c:v>
                </c:pt>
                <c:pt idx="382">
                  <c:v>6700</c:v>
                </c:pt>
                <c:pt idx="383">
                  <c:v>6700</c:v>
                </c:pt>
                <c:pt idx="384">
                  <c:v>6700</c:v>
                </c:pt>
                <c:pt idx="385">
                  <c:v>6600</c:v>
                </c:pt>
                <c:pt idx="386">
                  <c:v>6600</c:v>
                </c:pt>
                <c:pt idx="387">
                  <c:v>6600</c:v>
                </c:pt>
                <c:pt idx="388">
                  <c:v>6600</c:v>
                </c:pt>
                <c:pt idx="389">
                  <c:v>6600</c:v>
                </c:pt>
                <c:pt idx="390">
                  <c:v>6600</c:v>
                </c:pt>
                <c:pt idx="391">
                  <c:v>6600</c:v>
                </c:pt>
                <c:pt idx="392">
                  <c:v>6500</c:v>
                </c:pt>
                <c:pt idx="393">
                  <c:v>6500</c:v>
                </c:pt>
                <c:pt idx="394">
                  <c:v>6500</c:v>
                </c:pt>
                <c:pt idx="395">
                  <c:v>6500</c:v>
                </c:pt>
                <c:pt idx="396">
                  <c:v>6500</c:v>
                </c:pt>
                <c:pt idx="397">
                  <c:v>6400</c:v>
                </c:pt>
                <c:pt idx="398">
                  <c:v>6400</c:v>
                </c:pt>
                <c:pt idx="399">
                  <c:v>6400</c:v>
                </c:pt>
                <c:pt idx="400">
                  <c:v>6300</c:v>
                </c:pt>
                <c:pt idx="401">
                  <c:v>6200</c:v>
                </c:pt>
                <c:pt idx="402">
                  <c:v>6200</c:v>
                </c:pt>
                <c:pt idx="403">
                  <c:v>6100</c:v>
                </c:pt>
                <c:pt idx="404">
                  <c:v>6000</c:v>
                </c:pt>
                <c:pt idx="405">
                  <c:v>6000</c:v>
                </c:pt>
                <c:pt idx="406">
                  <c:v>5900</c:v>
                </c:pt>
                <c:pt idx="407">
                  <c:v>5900</c:v>
                </c:pt>
                <c:pt idx="408">
                  <c:v>5800</c:v>
                </c:pt>
                <c:pt idx="409">
                  <c:v>5700</c:v>
                </c:pt>
                <c:pt idx="410">
                  <c:v>5700</c:v>
                </c:pt>
                <c:pt idx="411">
                  <c:v>5600</c:v>
                </c:pt>
                <c:pt idx="412">
                  <c:v>5500</c:v>
                </c:pt>
                <c:pt idx="413">
                  <c:v>5400</c:v>
                </c:pt>
                <c:pt idx="414">
                  <c:v>5400</c:v>
                </c:pt>
                <c:pt idx="415">
                  <c:v>5300</c:v>
                </c:pt>
                <c:pt idx="416">
                  <c:v>5200</c:v>
                </c:pt>
                <c:pt idx="417">
                  <c:v>5100</c:v>
                </c:pt>
                <c:pt idx="418">
                  <c:v>5000</c:v>
                </c:pt>
                <c:pt idx="419">
                  <c:v>6500</c:v>
                </c:pt>
                <c:pt idx="420">
                  <c:v>6300</c:v>
                </c:pt>
                <c:pt idx="421">
                  <c:v>6200</c:v>
                </c:pt>
                <c:pt idx="422">
                  <c:v>6100</c:v>
                </c:pt>
                <c:pt idx="423">
                  <c:v>5900</c:v>
                </c:pt>
                <c:pt idx="424">
                  <c:v>5800</c:v>
                </c:pt>
                <c:pt idx="425">
                  <c:v>4300</c:v>
                </c:pt>
                <c:pt idx="426">
                  <c:v>4400</c:v>
                </c:pt>
                <c:pt idx="427">
                  <c:v>4500</c:v>
                </c:pt>
                <c:pt idx="428">
                  <c:v>4600</c:v>
                </c:pt>
                <c:pt idx="429">
                  <c:v>4700</c:v>
                </c:pt>
                <c:pt idx="430">
                  <c:v>4700</c:v>
                </c:pt>
                <c:pt idx="431">
                  <c:v>4800</c:v>
                </c:pt>
                <c:pt idx="432">
                  <c:v>4900</c:v>
                </c:pt>
                <c:pt idx="433">
                  <c:v>5000</c:v>
                </c:pt>
                <c:pt idx="434">
                  <c:v>5000</c:v>
                </c:pt>
                <c:pt idx="435">
                  <c:v>5100</c:v>
                </c:pt>
                <c:pt idx="436">
                  <c:v>5100</c:v>
                </c:pt>
                <c:pt idx="437">
                  <c:v>5200</c:v>
                </c:pt>
                <c:pt idx="438">
                  <c:v>5200</c:v>
                </c:pt>
                <c:pt idx="439">
                  <c:v>5200</c:v>
                </c:pt>
                <c:pt idx="440">
                  <c:v>5300</c:v>
                </c:pt>
                <c:pt idx="441">
                  <c:v>5400</c:v>
                </c:pt>
                <c:pt idx="442">
                  <c:v>5400</c:v>
                </c:pt>
                <c:pt idx="443">
                  <c:v>5500</c:v>
                </c:pt>
                <c:pt idx="444">
                  <c:v>5600</c:v>
                </c:pt>
                <c:pt idx="445">
                  <c:v>5600</c:v>
                </c:pt>
                <c:pt idx="446">
                  <c:v>5700</c:v>
                </c:pt>
                <c:pt idx="447">
                  <c:v>5700</c:v>
                </c:pt>
                <c:pt idx="448">
                  <c:v>5800</c:v>
                </c:pt>
                <c:pt idx="449">
                  <c:v>5800</c:v>
                </c:pt>
                <c:pt idx="450">
                  <c:v>5900</c:v>
                </c:pt>
                <c:pt idx="451">
                  <c:v>5900</c:v>
                </c:pt>
                <c:pt idx="452">
                  <c:v>6000</c:v>
                </c:pt>
                <c:pt idx="453">
                  <c:v>6000</c:v>
                </c:pt>
                <c:pt idx="454">
                  <c:v>6100</c:v>
                </c:pt>
                <c:pt idx="455">
                  <c:v>6100</c:v>
                </c:pt>
                <c:pt idx="456">
                  <c:v>6200</c:v>
                </c:pt>
                <c:pt idx="457">
                  <c:v>6200</c:v>
                </c:pt>
                <c:pt idx="458">
                  <c:v>6300</c:v>
                </c:pt>
                <c:pt idx="459">
                  <c:v>6300</c:v>
                </c:pt>
                <c:pt idx="460">
                  <c:v>6400</c:v>
                </c:pt>
                <c:pt idx="461">
                  <c:v>6400</c:v>
                </c:pt>
                <c:pt idx="462">
                  <c:v>6400</c:v>
                </c:pt>
                <c:pt idx="463">
                  <c:v>6400</c:v>
                </c:pt>
                <c:pt idx="464">
                  <c:v>6400</c:v>
                </c:pt>
                <c:pt idx="465">
                  <c:v>6400</c:v>
                </c:pt>
                <c:pt idx="466">
                  <c:v>6400</c:v>
                </c:pt>
                <c:pt idx="467">
                  <c:v>6300</c:v>
                </c:pt>
                <c:pt idx="468">
                  <c:v>6300</c:v>
                </c:pt>
                <c:pt idx="469">
                  <c:v>6300</c:v>
                </c:pt>
                <c:pt idx="470">
                  <c:v>6300</c:v>
                </c:pt>
                <c:pt idx="471">
                  <c:v>6300</c:v>
                </c:pt>
                <c:pt idx="472">
                  <c:v>6300</c:v>
                </c:pt>
                <c:pt idx="473">
                  <c:v>6300</c:v>
                </c:pt>
                <c:pt idx="474">
                  <c:v>6300</c:v>
                </c:pt>
                <c:pt idx="475">
                  <c:v>6300</c:v>
                </c:pt>
                <c:pt idx="476">
                  <c:v>6300</c:v>
                </c:pt>
                <c:pt idx="477">
                  <c:v>6200</c:v>
                </c:pt>
                <c:pt idx="478">
                  <c:v>6200</c:v>
                </c:pt>
                <c:pt idx="479">
                  <c:v>6200</c:v>
                </c:pt>
                <c:pt idx="480">
                  <c:v>6200</c:v>
                </c:pt>
                <c:pt idx="481">
                  <c:v>6200</c:v>
                </c:pt>
                <c:pt idx="482">
                  <c:v>6100</c:v>
                </c:pt>
                <c:pt idx="483">
                  <c:v>6100</c:v>
                </c:pt>
                <c:pt idx="484">
                  <c:v>6100</c:v>
                </c:pt>
                <c:pt idx="485">
                  <c:v>6100</c:v>
                </c:pt>
                <c:pt idx="486">
                  <c:v>6100</c:v>
                </c:pt>
                <c:pt idx="487">
                  <c:v>6000</c:v>
                </c:pt>
                <c:pt idx="488">
                  <c:v>6000</c:v>
                </c:pt>
                <c:pt idx="489">
                  <c:v>6000</c:v>
                </c:pt>
                <c:pt idx="490">
                  <c:v>6000</c:v>
                </c:pt>
                <c:pt idx="491">
                  <c:v>6000</c:v>
                </c:pt>
                <c:pt idx="492">
                  <c:v>5900</c:v>
                </c:pt>
                <c:pt idx="493">
                  <c:v>5900</c:v>
                </c:pt>
                <c:pt idx="494">
                  <c:v>5900</c:v>
                </c:pt>
                <c:pt idx="495">
                  <c:v>5900</c:v>
                </c:pt>
                <c:pt idx="496">
                  <c:v>5900</c:v>
                </c:pt>
                <c:pt idx="497">
                  <c:v>5900</c:v>
                </c:pt>
                <c:pt idx="498">
                  <c:v>5900</c:v>
                </c:pt>
                <c:pt idx="499">
                  <c:v>5800</c:v>
                </c:pt>
                <c:pt idx="500">
                  <c:v>5800</c:v>
                </c:pt>
                <c:pt idx="501">
                  <c:v>5800</c:v>
                </c:pt>
                <c:pt idx="502">
                  <c:v>5800</c:v>
                </c:pt>
                <c:pt idx="503">
                  <c:v>5700</c:v>
                </c:pt>
                <c:pt idx="504">
                  <c:v>5700</c:v>
                </c:pt>
                <c:pt idx="505">
                  <c:v>5700</c:v>
                </c:pt>
                <c:pt idx="506">
                  <c:v>5700</c:v>
                </c:pt>
                <c:pt idx="507">
                  <c:v>5700</c:v>
                </c:pt>
                <c:pt idx="508">
                  <c:v>5700</c:v>
                </c:pt>
                <c:pt idx="509">
                  <c:v>5600</c:v>
                </c:pt>
                <c:pt idx="510">
                  <c:v>5600</c:v>
                </c:pt>
                <c:pt idx="511">
                  <c:v>5600</c:v>
                </c:pt>
                <c:pt idx="512">
                  <c:v>5600</c:v>
                </c:pt>
                <c:pt idx="513">
                  <c:v>5600</c:v>
                </c:pt>
                <c:pt idx="514">
                  <c:v>5600</c:v>
                </c:pt>
                <c:pt idx="515">
                  <c:v>5500</c:v>
                </c:pt>
                <c:pt idx="516">
                  <c:v>5500</c:v>
                </c:pt>
                <c:pt idx="517">
                  <c:v>5500</c:v>
                </c:pt>
                <c:pt idx="518">
                  <c:v>5500</c:v>
                </c:pt>
                <c:pt idx="519">
                  <c:v>5500</c:v>
                </c:pt>
                <c:pt idx="520">
                  <c:v>5400</c:v>
                </c:pt>
                <c:pt idx="521">
                  <c:v>5400</c:v>
                </c:pt>
                <c:pt idx="522">
                  <c:v>5400</c:v>
                </c:pt>
                <c:pt idx="523">
                  <c:v>5400</c:v>
                </c:pt>
                <c:pt idx="524">
                  <c:v>5400</c:v>
                </c:pt>
                <c:pt idx="525">
                  <c:v>5300</c:v>
                </c:pt>
                <c:pt idx="526">
                  <c:v>5300</c:v>
                </c:pt>
                <c:pt idx="527">
                  <c:v>5300</c:v>
                </c:pt>
                <c:pt idx="528">
                  <c:v>5300</c:v>
                </c:pt>
                <c:pt idx="529">
                  <c:v>5300</c:v>
                </c:pt>
                <c:pt idx="530">
                  <c:v>5300</c:v>
                </c:pt>
                <c:pt idx="531">
                  <c:v>5200</c:v>
                </c:pt>
                <c:pt idx="532">
                  <c:v>5200</c:v>
                </c:pt>
                <c:pt idx="533">
                  <c:v>5200</c:v>
                </c:pt>
                <c:pt idx="534">
                  <c:v>5200</c:v>
                </c:pt>
                <c:pt idx="535">
                  <c:v>5200</c:v>
                </c:pt>
                <c:pt idx="536">
                  <c:v>5100</c:v>
                </c:pt>
                <c:pt idx="537">
                  <c:v>5100</c:v>
                </c:pt>
                <c:pt idx="538">
                  <c:v>5100</c:v>
                </c:pt>
                <c:pt idx="539">
                  <c:v>5200</c:v>
                </c:pt>
                <c:pt idx="540">
                  <c:v>5300</c:v>
                </c:pt>
                <c:pt idx="541">
                  <c:v>5400</c:v>
                </c:pt>
                <c:pt idx="542">
                  <c:v>5400</c:v>
                </c:pt>
                <c:pt idx="543">
                  <c:v>5400</c:v>
                </c:pt>
                <c:pt idx="544">
                  <c:v>5400</c:v>
                </c:pt>
                <c:pt idx="545">
                  <c:v>5500</c:v>
                </c:pt>
                <c:pt idx="546">
                  <c:v>5600</c:v>
                </c:pt>
                <c:pt idx="547">
                  <c:v>5700</c:v>
                </c:pt>
                <c:pt idx="548">
                  <c:v>5800</c:v>
                </c:pt>
                <c:pt idx="549">
                  <c:v>5800</c:v>
                </c:pt>
                <c:pt idx="550">
                  <c:v>5900</c:v>
                </c:pt>
                <c:pt idx="551">
                  <c:v>5900</c:v>
                </c:pt>
                <c:pt idx="552">
                  <c:v>6000</c:v>
                </c:pt>
                <c:pt idx="553">
                  <c:v>6000</c:v>
                </c:pt>
                <c:pt idx="554">
                  <c:v>6100</c:v>
                </c:pt>
                <c:pt idx="555">
                  <c:v>6100</c:v>
                </c:pt>
                <c:pt idx="556">
                  <c:v>6200</c:v>
                </c:pt>
                <c:pt idx="557">
                  <c:v>6200</c:v>
                </c:pt>
                <c:pt idx="558">
                  <c:v>6300</c:v>
                </c:pt>
                <c:pt idx="559">
                  <c:v>6300</c:v>
                </c:pt>
                <c:pt idx="560">
                  <c:v>6300</c:v>
                </c:pt>
                <c:pt idx="561">
                  <c:v>6300</c:v>
                </c:pt>
                <c:pt idx="562">
                  <c:v>6300</c:v>
                </c:pt>
                <c:pt idx="563">
                  <c:v>4900</c:v>
                </c:pt>
                <c:pt idx="564">
                  <c:v>4900</c:v>
                </c:pt>
                <c:pt idx="565">
                  <c:v>4900</c:v>
                </c:pt>
                <c:pt idx="566">
                  <c:v>4900</c:v>
                </c:pt>
                <c:pt idx="567">
                  <c:v>4900</c:v>
                </c:pt>
                <c:pt idx="568">
                  <c:v>4900</c:v>
                </c:pt>
                <c:pt idx="569">
                  <c:v>4900</c:v>
                </c:pt>
                <c:pt idx="570">
                  <c:v>4800</c:v>
                </c:pt>
                <c:pt idx="571">
                  <c:v>4800</c:v>
                </c:pt>
                <c:pt idx="572">
                  <c:v>4800</c:v>
                </c:pt>
                <c:pt idx="573">
                  <c:v>4800</c:v>
                </c:pt>
                <c:pt idx="574">
                  <c:v>4800</c:v>
                </c:pt>
                <c:pt idx="575">
                  <c:v>4800</c:v>
                </c:pt>
                <c:pt idx="576">
                  <c:v>4800</c:v>
                </c:pt>
                <c:pt idx="577">
                  <c:v>4800</c:v>
                </c:pt>
                <c:pt idx="578">
                  <c:v>4800</c:v>
                </c:pt>
                <c:pt idx="579">
                  <c:v>4700</c:v>
                </c:pt>
                <c:pt idx="580">
                  <c:v>4700</c:v>
                </c:pt>
                <c:pt idx="581">
                  <c:v>6000</c:v>
                </c:pt>
                <c:pt idx="582">
                  <c:v>6000</c:v>
                </c:pt>
                <c:pt idx="583">
                  <c:v>6000</c:v>
                </c:pt>
                <c:pt idx="584">
                  <c:v>5900</c:v>
                </c:pt>
                <c:pt idx="585">
                  <c:v>5900</c:v>
                </c:pt>
                <c:pt idx="586">
                  <c:v>5800</c:v>
                </c:pt>
                <c:pt idx="587">
                  <c:v>5700</c:v>
                </c:pt>
                <c:pt idx="588">
                  <c:v>5600</c:v>
                </c:pt>
                <c:pt idx="589">
                  <c:v>5600</c:v>
                </c:pt>
                <c:pt idx="590">
                  <c:v>5500</c:v>
                </c:pt>
                <c:pt idx="591">
                  <c:v>5400</c:v>
                </c:pt>
                <c:pt idx="592">
                  <c:v>5400</c:v>
                </c:pt>
                <c:pt idx="593">
                  <c:v>5300</c:v>
                </c:pt>
                <c:pt idx="594">
                  <c:v>5200</c:v>
                </c:pt>
                <c:pt idx="595">
                  <c:v>5200</c:v>
                </c:pt>
                <c:pt idx="596">
                  <c:v>5100</c:v>
                </c:pt>
                <c:pt idx="597">
                  <c:v>5000</c:v>
                </c:pt>
                <c:pt idx="598">
                  <c:v>6400</c:v>
                </c:pt>
                <c:pt idx="599">
                  <c:v>6300</c:v>
                </c:pt>
                <c:pt idx="600">
                  <c:v>6200</c:v>
                </c:pt>
                <c:pt idx="601">
                  <c:v>6100</c:v>
                </c:pt>
                <c:pt idx="602">
                  <c:v>5900</c:v>
                </c:pt>
                <c:pt idx="603">
                  <c:v>5700</c:v>
                </c:pt>
                <c:pt idx="604">
                  <c:v>5500</c:v>
                </c:pt>
                <c:pt idx="605">
                  <c:v>5400</c:v>
                </c:pt>
                <c:pt idx="606">
                  <c:v>5300</c:v>
                </c:pt>
                <c:pt idx="607">
                  <c:v>5100</c:v>
                </c:pt>
                <c:pt idx="608">
                  <c:v>5000</c:v>
                </c:pt>
                <c:pt idx="609">
                  <c:v>4900</c:v>
                </c:pt>
                <c:pt idx="610">
                  <c:v>4800</c:v>
                </c:pt>
                <c:pt idx="611">
                  <c:v>4700</c:v>
                </c:pt>
                <c:pt idx="612">
                  <c:v>4500</c:v>
                </c:pt>
                <c:pt idx="613">
                  <c:v>4400</c:v>
                </c:pt>
                <c:pt idx="614">
                  <c:v>4200</c:v>
                </c:pt>
                <c:pt idx="615">
                  <c:v>4000</c:v>
                </c:pt>
                <c:pt idx="616">
                  <c:v>3700</c:v>
                </c:pt>
                <c:pt idx="617">
                  <c:v>3400</c:v>
                </c:pt>
                <c:pt idx="618">
                  <c:v>3200</c:v>
                </c:pt>
                <c:pt idx="619">
                  <c:v>3200</c:v>
                </c:pt>
                <c:pt idx="620">
                  <c:v>3200</c:v>
                </c:pt>
                <c:pt idx="621">
                  <c:v>3200</c:v>
                </c:pt>
                <c:pt idx="622">
                  <c:v>3200</c:v>
                </c:pt>
                <c:pt idx="623">
                  <c:v>3200</c:v>
                </c:pt>
                <c:pt idx="624">
                  <c:v>3200</c:v>
                </c:pt>
                <c:pt idx="625">
                  <c:v>3200</c:v>
                </c:pt>
                <c:pt idx="626">
                  <c:v>3200</c:v>
                </c:pt>
                <c:pt idx="627">
                  <c:v>3200</c:v>
                </c:pt>
                <c:pt idx="628">
                  <c:v>3200</c:v>
                </c:pt>
                <c:pt idx="629">
                  <c:v>3200</c:v>
                </c:pt>
                <c:pt idx="630">
                  <c:v>3200</c:v>
                </c:pt>
                <c:pt idx="631">
                  <c:v>3200</c:v>
                </c:pt>
                <c:pt idx="632">
                  <c:v>3200</c:v>
                </c:pt>
                <c:pt idx="633">
                  <c:v>3200</c:v>
                </c:pt>
                <c:pt idx="634">
                  <c:v>3200</c:v>
                </c:pt>
                <c:pt idx="635">
                  <c:v>3200</c:v>
                </c:pt>
                <c:pt idx="636">
                  <c:v>3200</c:v>
                </c:pt>
                <c:pt idx="637">
                  <c:v>3200</c:v>
                </c:pt>
                <c:pt idx="638">
                  <c:v>3200</c:v>
                </c:pt>
                <c:pt idx="639">
                  <c:v>3200</c:v>
                </c:pt>
                <c:pt idx="640">
                  <c:v>3200</c:v>
                </c:pt>
                <c:pt idx="641">
                  <c:v>3200</c:v>
                </c:pt>
                <c:pt idx="642">
                  <c:v>3200</c:v>
                </c:pt>
                <c:pt idx="643">
                  <c:v>3200</c:v>
                </c:pt>
                <c:pt idx="644">
                  <c:v>3200</c:v>
                </c:pt>
                <c:pt idx="645">
                  <c:v>3200</c:v>
                </c:pt>
                <c:pt idx="646">
                  <c:v>3200</c:v>
                </c:pt>
                <c:pt idx="647">
                  <c:v>3200</c:v>
                </c:pt>
                <c:pt idx="648">
                  <c:v>3200</c:v>
                </c:pt>
                <c:pt idx="649">
                  <c:v>3200</c:v>
                </c:pt>
                <c:pt idx="650">
                  <c:v>3200</c:v>
                </c:pt>
                <c:pt idx="651">
                  <c:v>3200</c:v>
                </c:pt>
                <c:pt idx="652">
                  <c:v>3200</c:v>
                </c:pt>
                <c:pt idx="653">
                  <c:v>3200</c:v>
                </c:pt>
                <c:pt idx="654">
                  <c:v>3200</c:v>
                </c:pt>
                <c:pt idx="655">
                  <c:v>3200</c:v>
                </c:pt>
                <c:pt idx="656">
                  <c:v>3200</c:v>
                </c:pt>
                <c:pt idx="657">
                  <c:v>3200</c:v>
                </c:pt>
                <c:pt idx="658">
                  <c:v>3200</c:v>
                </c:pt>
                <c:pt idx="659">
                  <c:v>3200</c:v>
                </c:pt>
                <c:pt idx="660">
                  <c:v>3200</c:v>
                </c:pt>
                <c:pt idx="661">
                  <c:v>3200</c:v>
                </c:pt>
                <c:pt idx="662">
                  <c:v>3200</c:v>
                </c:pt>
                <c:pt idx="663">
                  <c:v>3200</c:v>
                </c:pt>
                <c:pt idx="664">
                  <c:v>3200</c:v>
                </c:pt>
                <c:pt idx="665">
                  <c:v>3200</c:v>
                </c:pt>
                <c:pt idx="666">
                  <c:v>3200</c:v>
                </c:pt>
                <c:pt idx="667">
                  <c:v>3200</c:v>
                </c:pt>
                <c:pt idx="668">
                  <c:v>3200</c:v>
                </c:pt>
                <c:pt idx="669">
                  <c:v>3200</c:v>
                </c:pt>
                <c:pt idx="670">
                  <c:v>3400</c:v>
                </c:pt>
                <c:pt idx="671">
                  <c:v>3600</c:v>
                </c:pt>
                <c:pt idx="672">
                  <c:v>3800</c:v>
                </c:pt>
                <c:pt idx="673">
                  <c:v>4000</c:v>
                </c:pt>
                <c:pt idx="674">
                  <c:v>4100</c:v>
                </c:pt>
                <c:pt idx="675">
                  <c:v>4200</c:v>
                </c:pt>
                <c:pt idx="676">
                  <c:v>4400</c:v>
                </c:pt>
                <c:pt idx="677">
                  <c:v>4600</c:v>
                </c:pt>
                <c:pt idx="678">
                  <c:v>4700</c:v>
                </c:pt>
                <c:pt idx="679">
                  <c:v>4900</c:v>
                </c:pt>
                <c:pt idx="680">
                  <c:v>5000</c:v>
                </c:pt>
                <c:pt idx="681">
                  <c:v>5000</c:v>
                </c:pt>
                <c:pt idx="682">
                  <c:v>5100</c:v>
                </c:pt>
                <c:pt idx="683">
                  <c:v>4700</c:v>
                </c:pt>
                <c:pt idx="684">
                  <c:v>4600</c:v>
                </c:pt>
                <c:pt idx="685">
                  <c:v>4200</c:v>
                </c:pt>
                <c:pt idx="686">
                  <c:v>3800</c:v>
                </c:pt>
                <c:pt idx="687">
                  <c:v>3400</c:v>
                </c:pt>
                <c:pt idx="688">
                  <c:v>3500</c:v>
                </c:pt>
                <c:pt idx="689">
                  <c:v>3600</c:v>
                </c:pt>
                <c:pt idx="690">
                  <c:v>3800</c:v>
                </c:pt>
                <c:pt idx="691">
                  <c:v>3900</c:v>
                </c:pt>
                <c:pt idx="692">
                  <c:v>4100</c:v>
                </c:pt>
                <c:pt idx="693">
                  <c:v>4300</c:v>
                </c:pt>
                <c:pt idx="694">
                  <c:v>4500</c:v>
                </c:pt>
                <c:pt idx="695">
                  <c:v>4600</c:v>
                </c:pt>
                <c:pt idx="696">
                  <c:v>4800</c:v>
                </c:pt>
                <c:pt idx="697">
                  <c:v>4900</c:v>
                </c:pt>
                <c:pt idx="698">
                  <c:v>5000</c:v>
                </c:pt>
                <c:pt idx="699">
                  <c:v>5100</c:v>
                </c:pt>
                <c:pt idx="700">
                  <c:v>5200</c:v>
                </c:pt>
                <c:pt idx="701">
                  <c:v>5300</c:v>
                </c:pt>
                <c:pt idx="702">
                  <c:v>5400</c:v>
                </c:pt>
                <c:pt idx="703">
                  <c:v>5500</c:v>
                </c:pt>
                <c:pt idx="704">
                  <c:v>5600</c:v>
                </c:pt>
                <c:pt idx="705">
                  <c:v>5800</c:v>
                </c:pt>
                <c:pt idx="706">
                  <c:v>5900</c:v>
                </c:pt>
                <c:pt idx="707">
                  <c:v>6000</c:v>
                </c:pt>
                <c:pt idx="708">
                  <c:v>6100</c:v>
                </c:pt>
                <c:pt idx="709">
                  <c:v>4700</c:v>
                </c:pt>
                <c:pt idx="710">
                  <c:v>4800</c:v>
                </c:pt>
                <c:pt idx="711">
                  <c:v>4800</c:v>
                </c:pt>
                <c:pt idx="712">
                  <c:v>4900</c:v>
                </c:pt>
                <c:pt idx="713">
                  <c:v>5000</c:v>
                </c:pt>
                <c:pt idx="714">
                  <c:v>5100</c:v>
                </c:pt>
                <c:pt idx="715">
                  <c:v>5200</c:v>
                </c:pt>
                <c:pt idx="716">
                  <c:v>5300</c:v>
                </c:pt>
                <c:pt idx="717">
                  <c:v>5300</c:v>
                </c:pt>
                <c:pt idx="718">
                  <c:v>5300</c:v>
                </c:pt>
                <c:pt idx="719">
                  <c:v>5500</c:v>
                </c:pt>
                <c:pt idx="720">
                  <c:v>5700</c:v>
                </c:pt>
                <c:pt idx="721">
                  <c:v>5800</c:v>
                </c:pt>
                <c:pt idx="722">
                  <c:v>5900</c:v>
                </c:pt>
                <c:pt idx="723">
                  <c:v>6000</c:v>
                </c:pt>
                <c:pt idx="724">
                  <c:v>6200</c:v>
                </c:pt>
                <c:pt idx="725">
                  <c:v>6300</c:v>
                </c:pt>
                <c:pt idx="726">
                  <c:v>6400</c:v>
                </c:pt>
                <c:pt idx="727">
                  <c:v>6500</c:v>
                </c:pt>
                <c:pt idx="728">
                  <c:v>5200</c:v>
                </c:pt>
                <c:pt idx="729">
                  <c:v>5200</c:v>
                </c:pt>
                <c:pt idx="730">
                  <c:v>5300</c:v>
                </c:pt>
                <c:pt idx="731">
                  <c:v>5300</c:v>
                </c:pt>
                <c:pt idx="732">
                  <c:v>5400</c:v>
                </c:pt>
                <c:pt idx="733">
                  <c:v>5500</c:v>
                </c:pt>
                <c:pt idx="734">
                  <c:v>5600</c:v>
                </c:pt>
                <c:pt idx="735">
                  <c:v>5700</c:v>
                </c:pt>
                <c:pt idx="736">
                  <c:v>5800</c:v>
                </c:pt>
                <c:pt idx="737">
                  <c:v>5800</c:v>
                </c:pt>
                <c:pt idx="738">
                  <c:v>5800</c:v>
                </c:pt>
                <c:pt idx="739">
                  <c:v>5900</c:v>
                </c:pt>
                <c:pt idx="740">
                  <c:v>5900</c:v>
                </c:pt>
                <c:pt idx="741">
                  <c:v>6000</c:v>
                </c:pt>
                <c:pt idx="742">
                  <c:v>6100</c:v>
                </c:pt>
                <c:pt idx="743">
                  <c:v>6200</c:v>
                </c:pt>
                <c:pt idx="744">
                  <c:v>6300</c:v>
                </c:pt>
                <c:pt idx="745">
                  <c:v>6300</c:v>
                </c:pt>
                <c:pt idx="746">
                  <c:v>6400</c:v>
                </c:pt>
                <c:pt idx="747">
                  <c:v>6500</c:v>
                </c:pt>
                <c:pt idx="748">
                  <c:v>6500</c:v>
                </c:pt>
                <c:pt idx="749">
                  <c:v>6500</c:v>
                </c:pt>
                <c:pt idx="750">
                  <c:v>6500</c:v>
                </c:pt>
                <c:pt idx="751">
                  <c:v>6500</c:v>
                </c:pt>
                <c:pt idx="752">
                  <c:v>6500</c:v>
                </c:pt>
                <c:pt idx="753">
                  <c:v>6500</c:v>
                </c:pt>
                <c:pt idx="754">
                  <c:v>6500</c:v>
                </c:pt>
                <c:pt idx="755">
                  <c:v>6500</c:v>
                </c:pt>
                <c:pt idx="756">
                  <c:v>6500</c:v>
                </c:pt>
                <c:pt idx="757">
                  <c:v>6500</c:v>
                </c:pt>
                <c:pt idx="758">
                  <c:v>6500</c:v>
                </c:pt>
                <c:pt idx="759">
                  <c:v>6500</c:v>
                </c:pt>
                <c:pt idx="760">
                  <c:v>6500</c:v>
                </c:pt>
                <c:pt idx="761">
                  <c:v>6500</c:v>
                </c:pt>
                <c:pt idx="762">
                  <c:v>6500</c:v>
                </c:pt>
                <c:pt idx="763">
                  <c:v>6500</c:v>
                </c:pt>
                <c:pt idx="764">
                  <c:v>6500</c:v>
                </c:pt>
                <c:pt idx="765">
                  <c:v>6500</c:v>
                </c:pt>
                <c:pt idx="766">
                  <c:v>6500</c:v>
                </c:pt>
                <c:pt idx="767">
                  <c:v>6500</c:v>
                </c:pt>
                <c:pt idx="768">
                  <c:v>6500</c:v>
                </c:pt>
                <c:pt idx="769">
                  <c:v>6500</c:v>
                </c:pt>
                <c:pt idx="770">
                  <c:v>6500</c:v>
                </c:pt>
                <c:pt idx="771">
                  <c:v>6500</c:v>
                </c:pt>
                <c:pt idx="772">
                  <c:v>6500</c:v>
                </c:pt>
                <c:pt idx="773">
                  <c:v>6500</c:v>
                </c:pt>
                <c:pt idx="774">
                  <c:v>6500</c:v>
                </c:pt>
                <c:pt idx="775">
                  <c:v>6500</c:v>
                </c:pt>
                <c:pt idx="776">
                  <c:v>6500</c:v>
                </c:pt>
                <c:pt idx="777">
                  <c:v>6500</c:v>
                </c:pt>
                <c:pt idx="778">
                  <c:v>6500</c:v>
                </c:pt>
                <c:pt idx="779">
                  <c:v>6500</c:v>
                </c:pt>
                <c:pt idx="780">
                  <c:v>6500</c:v>
                </c:pt>
                <c:pt idx="781">
                  <c:v>6500</c:v>
                </c:pt>
                <c:pt idx="782">
                  <c:v>6500</c:v>
                </c:pt>
                <c:pt idx="783">
                  <c:v>6500</c:v>
                </c:pt>
                <c:pt idx="784">
                  <c:v>6500</c:v>
                </c:pt>
                <c:pt idx="785">
                  <c:v>6500</c:v>
                </c:pt>
                <c:pt idx="786">
                  <c:v>6500</c:v>
                </c:pt>
                <c:pt idx="787">
                  <c:v>6500</c:v>
                </c:pt>
                <c:pt idx="788">
                  <c:v>6500</c:v>
                </c:pt>
                <c:pt idx="789">
                  <c:v>6500</c:v>
                </c:pt>
                <c:pt idx="790">
                  <c:v>6500</c:v>
                </c:pt>
                <c:pt idx="791">
                  <c:v>6500</c:v>
                </c:pt>
                <c:pt idx="792">
                  <c:v>6500</c:v>
                </c:pt>
                <c:pt idx="793">
                  <c:v>6500</c:v>
                </c:pt>
                <c:pt idx="794">
                  <c:v>6500</c:v>
                </c:pt>
                <c:pt idx="795">
                  <c:v>6500</c:v>
                </c:pt>
                <c:pt idx="796">
                  <c:v>6500</c:v>
                </c:pt>
                <c:pt idx="797">
                  <c:v>6500</c:v>
                </c:pt>
                <c:pt idx="798">
                  <c:v>6500</c:v>
                </c:pt>
                <c:pt idx="799">
                  <c:v>6500</c:v>
                </c:pt>
                <c:pt idx="800">
                  <c:v>6500</c:v>
                </c:pt>
                <c:pt idx="801">
                  <c:v>6400</c:v>
                </c:pt>
                <c:pt idx="802">
                  <c:v>6300</c:v>
                </c:pt>
                <c:pt idx="803">
                  <c:v>6300</c:v>
                </c:pt>
                <c:pt idx="804">
                  <c:v>6200</c:v>
                </c:pt>
                <c:pt idx="805">
                  <c:v>6200</c:v>
                </c:pt>
                <c:pt idx="806">
                  <c:v>6100</c:v>
                </c:pt>
                <c:pt idx="807">
                  <c:v>6100</c:v>
                </c:pt>
                <c:pt idx="808">
                  <c:v>5900</c:v>
                </c:pt>
                <c:pt idx="809">
                  <c:v>5900</c:v>
                </c:pt>
                <c:pt idx="810">
                  <c:v>5800</c:v>
                </c:pt>
                <c:pt idx="811">
                  <c:v>5800</c:v>
                </c:pt>
                <c:pt idx="812">
                  <c:v>5800</c:v>
                </c:pt>
                <c:pt idx="813">
                  <c:v>5800</c:v>
                </c:pt>
                <c:pt idx="814">
                  <c:v>5800</c:v>
                </c:pt>
                <c:pt idx="815">
                  <c:v>5800</c:v>
                </c:pt>
                <c:pt idx="816">
                  <c:v>5800</c:v>
                </c:pt>
                <c:pt idx="817">
                  <c:v>5800</c:v>
                </c:pt>
                <c:pt idx="818">
                  <c:v>5800</c:v>
                </c:pt>
                <c:pt idx="819">
                  <c:v>5800</c:v>
                </c:pt>
                <c:pt idx="820">
                  <c:v>5800</c:v>
                </c:pt>
                <c:pt idx="821">
                  <c:v>5800</c:v>
                </c:pt>
                <c:pt idx="822">
                  <c:v>5800</c:v>
                </c:pt>
                <c:pt idx="823">
                  <c:v>5800</c:v>
                </c:pt>
                <c:pt idx="824">
                  <c:v>5800</c:v>
                </c:pt>
                <c:pt idx="825">
                  <c:v>5800</c:v>
                </c:pt>
                <c:pt idx="826">
                  <c:v>5800</c:v>
                </c:pt>
                <c:pt idx="827">
                  <c:v>5800</c:v>
                </c:pt>
                <c:pt idx="828">
                  <c:v>5800</c:v>
                </c:pt>
                <c:pt idx="829">
                  <c:v>5800</c:v>
                </c:pt>
                <c:pt idx="830">
                  <c:v>5800</c:v>
                </c:pt>
                <c:pt idx="831">
                  <c:v>5800</c:v>
                </c:pt>
                <c:pt idx="832">
                  <c:v>5800</c:v>
                </c:pt>
                <c:pt idx="833">
                  <c:v>5800</c:v>
                </c:pt>
                <c:pt idx="834">
                  <c:v>5800</c:v>
                </c:pt>
                <c:pt idx="835">
                  <c:v>5800</c:v>
                </c:pt>
                <c:pt idx="836">
                  <c:v>5800</c:v>
                </c:pt>
                <c:pt idx="837">
                  <c:v>5800</c:v>
                </c:pt>
                <c:pt idx="838">
                  <c:v>5800</c:v>
                </c:pt>
                <c:pt idx="839">
                  <c:v>5800</c:v>
                </c:pt>
                <c:pt idx="840">
                  <c:v>5800</c:v>
                </c:pt>
                <c:pt idx="841">
                  <c:v>5800</c:v>
                </c:pt>
                <c:pt idx="842">
                  <c:v>5800</c:v>
                </c:pt>
                <c:pt idx="843">
                  <c:v>5800</c:v>
                </c:pt>
                <c:pt idx="844">
                  <c:v>5800</c:v>
                </c:pt>
                <c:pt idx="845">
                  <c:v>5800</c:v>
                </c:pt>
                <c:pt idx="846">
                  <c:v>5800</c:v>
                </c:pt>
                <c:pt idx="847">
                  <c:v>5800</c:v>
                </c:pt>
                <c:pt idx="848">
                  <c:v>5800</c:v>
                </c:pt>
                <c:pt idx="849">
                  <c:v>5800</c:v>
                </c:pt>
                <c:pt idx="850">
                  <c:v>5800</c:v>
                </c:pt>
                <c:pt idx="851">
                  <c:v>5800</c:v>
                </c:pt>
                <c:pt idx="852">
                  <c:v>5800</c:v>
                </c:pt>
                <c:pt idx="853">
                  <c:v>5800</c:v>
                </c:pt>
                <c:pt idx="854">
                  <c:v>5800</c:v>
                </c:pt>
                <c:pt idx="855">
                  <c:v>5800</c:v>
                </c:pt>
                <c:pt idx="856">
                  <c:v>5800</c:v>
                </c:pt>
                <c:pt idx="857">
                  <c:v>5800</c:v>
                </c:pt>
                <c:pt idx="858">
                  <c:v>5800</c:v>
                </c:pt>
                <c:pt idx="859">
                  <c:v>5800</c:v>
                </c:pt>
                <c:pt idx="860">
                  <c:v>5800</c:v>
                </c:pt>
                <c:pt idx="861">
                  <c:v>5800</c:v>
                </c:pt>
                <c:pt idx="862">
                  <c:v>5800</c:v>
                </c:pt>
                <c:pt idx="863">
                  <c:v>5800</c:v>
                </c:pt>
                <c:pt idx="864">
                  <c:v>5800</c:v>
                </c:pt>
                <c:pt idx="865">
                  <c:v>5800</c:v>
                </c:pt>
                <c:pt idx="866">
                  <c:v>5800</c:v>
                </c:pt>
                <c:pt idx="867">
                  <c:v>5800</c:v>
                </c:pt>
                <c:pt idx="868">
                  <c:v>5800</c:v>
                </c:pt>
                <c:pt idx="869">
                  <c:v>5800</c:v>
                </c:pt>
                <c:pt idx="870">
                  <c:v>5800</c:v>
                </c:pt>
                <c:pt idx="871">
                  <c:v>5800</c:v>
                </c:pt>
                <c:pt idx="872">
                  <c:v>5800</c:v>
                </c:pt>
                <c:pt idx="873">
                  <c:v>5800</c:v>
                </c:pt>
                <c:pt idx="874">
                  <c:v>5800</c:v>
                </c:pt>
                <c:pt idx="875">
                  <c:v>5800</c:v>
                </c:pt>
                <c:pt idx="876">
                  <c:v>5800</c:v>
                </c:pt>
                <c:pt idx="877">
                  <c:v>5800</c:v>
                </c:pt>
                <c:pt idx="878">
                  <c:v>5800</c:v>
                </c:pt>
                <c:pt idx="879">
                  <c:v>5800</c:v>
                </c:pt>
                <c:pt idx="880">
                  <c:v>5800</c:v>
                </c:pt>
                <c:pt idx="881">
                  <c:v>5800</c:v>
                </c:pt>
                <c:pt idx="882">
                  <c:v>5800</c:v>
                </c:pt>
                <c:pt idx="883">
                  <c:v>5800</c:v>
                </c:pt>
                <c:pt idx="884">
                  <c:v>5800</c:v>
                </c:pt>
                <c:pt idx="885">
                  <c:v>5800</c:v>
                </c:pt>
                <c:pt idx="886">
                  <c:v>5800</c:v>
                </c:pt>
                <c:pt idx="887">
                  <c:v>5800</c:v>
                </c:pt>
                <c:pt idx="888">
                  <c:v>5800</c:v>
                </c:pt>
                <c:pt idx="889">
                  <c:v>5800</c:v>
                </c:pt>
                <c:pt idx="890">
                  <c:v>5800</c:v>
                </c:pt>
                <c:pt idx="891">
                  <c:v>5800</c:v>
                </c:pt>
                <c:pt idx="892">
                  <c:v>5800</c:v>
                </c:pt>
                <c:pt idx="893">
                  <c:v>5800</c:v>
                </c:pt>
                <c:pt idx="894">
                  <c:v>5800</c:v>
                </c:pt>
                <c:pt idx="895">
                  <c:v>5800</c:v>
                </c:pt>
                <c:pt idx="896">
                  <c:v>5800</c:v>
                </c:pt>
                <c:pt idx="897">
                  <c:v>5800</c:v>
                </c:pt>
                <c:pt idx="898">
                  <c:v>5800</c:v>
                </c:pt>
                <c:pt idx="899">
                  <c:v>5800</c:v>
                </c:pt>
                <c:pt idx="900">
                  <c:v>5800</c:v>
                </c:pt>
                <c:pt idx="901">
                  <c:v>5800</c:v>
                </c:pt>
                <c:pt idx="902">
                  <c:v>5800</c:v>
                </c:pt>
                <c:pt idx="903">
                  <c:v>5800</c:v>
                </c:pt>
                <c:pt idx="904">
                  <c:v>5800</c:v>
                </c:pt>
                <c:pt idx="905">
                  <c:v>5800</c:v>
                </c:pt>
                <c:pt idx="906">
                  <c:v>5800</c:v>
                </c:pt>
                <c:pt idx="907">
                  <c:v>5800</c:v>
                </c:pt>
                <c:pt idx="908">
                  <c:v>5800</c:v>
                </c:pt>
                <c:pt idx="909">
                  <c:v>5800</c:v>
                </c:pt>
                <c:pt idx="910">
                  <c:v>5800</c:v>
                </c:pt>
                <c:pt idx="911">
                  <c:v>5800</c:v>
                </c:pt>
                <c:pt idx="912">
                  <c:v>5800</c:v>
                </c:pt>
                <c:pt idx="913">
                  <c:v>5800</c:v>
                </c:pt>
                <c:pt idx="914">
                  <c:v>5800</c:v>
                </c:pt>
                <c:pt idx="915">
                  <c:v>5800</c:v>
                </c:pt>
                <c:pt idx="916">
                  <c:v>5800</c:v>
                </c:pt>
                <c:pt idx="917">
                  <c:v>5800</c:v>
                </c:pt>
                <c:pt idx="918">
                  <c:v>5800</c:v>
                </c:pt>
                <c:pt idx="919">
                  <c:v>5800</c:v>
                </c:pt>
                <c:pt idx="920">
                  <c:v>5800</c:v>
                </c:pt>
                <c:pt idx="921">
                  <c:v>5800</c:v>
                </c:pt>
                <c:pt idx="922">
                  <c:v>5800</c:v>
                </c:pt>
                <c:pt idx="923">
                  <c:v>5800</c:v>
                </c:pt>
                <c:pt idx="924">
                  <c:v>5800</c:v>
                </c:pt>
                <c:pt idx="925">
                  <c:v>5800</c:v>
                </c:pt>
                <c:pt idx="926">
                  <c:v>5800</c:v>
                </c:pt>
                <c:pt idx="927">
                  <c:v>5800</c:v>
                </c:pt>
                <c:pt idx="928">
                  <c:v>5800</c:v>
                </c:pt>
                <c:pt idx="929">
                  <c:v>5800</c:v>
                </c:pt>
                <c:pt idx="930">
                  <c:v>5800</c:v>
                </c:pt>
                <c:pt idx="931">
                  <c:v>5800</c:v>
                </c:pt>
                <c:pt idx="932">
                  <c:v>5800</c:v>
                </c:pt>
                <c:pt idx="933">
                  <c:v>5800</c:v>
                </c:pt>
                <c:pt idx="934">
                  <c:v>5800</c:v>
                </c:pt>
                <c:pt idx="935">
                  <c:v>5800</c:v>
                </c:pt>
                <c:pt idx="936">
                  <c:v>5800</c:v>
                </c:pt>
                <c:pt idx="937">
                  <c:v>5800</c:v>
                </c:pt>
                <c:pt idx="938">
                  <c:v>5800</c:v>
                </c:pt>
                <c:pt idx="939">
                  <c:v>5800</c:v>
                </c:pt>
                <c:pt idx="940">
                  <c:v>5800</c:v>
                </c:pt>
                <c:pt idx="941">
                  <c:v>5800</c:v>
                </c:pt>
                <c:pt idx="942">
                  <c:v>5800</c:v>
                </c:pt>
                <c:pt idx="943">
                  <c:v>5800</c:v>
                </c:pt>
                <c:pt idx="944">
                  <c:v>5800</c:v>
                </c:pt>
                <c:pt idx="945">
                  <c:v>5800</c:v>
                </c:pt>
                <c:pt idx="946">
                  <c:v>5800</c:v>
                </c:pt>
                <c:pt idx="947">
                  <c:v>5800</c:v>
                </c:pt>
                <c:pt idx="948">
                  <c:v>5800</c:v>
                </c:pt>
                <c:pt idx="949">
                  <c:v>5800</c:v>
                </c:pt>
                <c:pt idx="950">
                  <c:v>5800</c:v>
                </c:pt>
                <c:pt idx="951">
                  <c:v>5800</c:v>
                </c:pt>
                <c:pt idx="952">
                  <c:v>5800</c:v>
                </c:pt>
                <c:pt idx="953">
                  <c:v>5800</c:v>
                </c:pt>
                <c:pt idx="954">
                  <c:v>5800</c:v>
                </c:pt>
                <c:pt idx="955">
                  <c:v>5800</c:v>
                </c:pt>
                <c:pt idx="956">
                  <c:v>5700</c:v>
                </c:pt>
                <c:pt idx="957">
                  <c:v>5700</c:v>
                </c:pt>
                <c:pt idx="958">
                  <c:v>5600</c:v>
                </c:pt>
                <c:pt idx="959">
                  <c:v>5600</c:v>
                </c:pt>
                <c:pt idx="960">
                  <c:v>5500</c:v>
                </c:pt>
                <c:pt idx="961">
                  <c:v>5500</c:v>
                </c:pt>
                <c:pt idx="962">
                  <c:v>5400</c:v>
                </c:pt>
                <c:pt idx="963">
                  <c:v>5300</c:v>
                </c:pt>
                <c:pt idx="964">
                  <c:v>5300</c:v>
                </c:pt>
                <c:pt idx="965">
                  <c:v>5200</c:v>
                </c:pt>
                <c:pt idx="966">
                  <c:v>5200</c:v>
                </c:pt>
                <c:pt idx="967">
                  <c:v>5100</c:v>
                </c:pt>
                <c:pt idx="968">
                  <c:v>5100</c:v>
                </c:pt>
                <c:pt idx="969">
                  <c:v>6400</c:v>
                </c:pt>
                <c:pt idx="970">
                  <c:v>6400</c:v>
                </c:pt>
                <c:pt idx="971">
                  <c:v>6400</c:v>
                </c:pt>
                <c:pt idx="972">
                  <c:v>6400</c:v>
                </c:pt>
                <c:pt idx="973">
                  <c:v>6400</c:v>
                </c:pt>
                <c:pt idx="974">
                  <c:v>6200</c:v>
                </c:pt>
                <c:pt idx="975">
                  <c:v>6200</c:v>
                </c:pt>
                <c:pt idx="976">
                  <c:v>6200</c:v>
                </c:pt>
                <c:pt idx="977">
                  <c:v>6200</c:v>
                </c:pt>
                <c:pt idx="978">
                  <c:v>6000</c:v>
                </c:pt>
                <c:pt idx="979">
                  <c:v>6000</c:v>
                </c:pt>
                <c:pt idx="980">
                  <c:v>6000</c:v>
                </c:pt>
                <c:pt idx="981">
                  <c:v>6000</c:v>
                </c:pt>
                <c:pt idx="982">
                  <c:v>6000</c:v>
                </c:pt>
                <c:pt idx="983">
                  <c:v>5900</c:v>
                </c:pt>
                <c:pt idx="984">
                  <c:v>5800</c:v>
                </c:pt>
                <c:pt idx="985">
                  <c:v>5800</c:v>
                </c:pt>
                <c:pt idx="986">
                  <c:v>5800</c:v>
                </c:pt>
                <c:pt idx="987">
                  <c:v>5700</c:v>
                </c:pt>
                <c:pt idx="988">
                  <c:v>5700</c:v>
                </c:pt>
                <c:pt idx="989">
                  <c:v>5600</c:v>
                </c:pt>
                <c:pt idx="990">
                  <c:v>5600</c:v>
                </c:pt>
                <c:pt idx="991">
                  <c:v>5600</c:v>
                </c:pt>
                <c:pt idx="992">
                  <c:v>5500</c:v>
                </c:pt>
                <c:pt idx="993">
                  <c:v>5500</c:v>
                </c:pt>
                <c:pt idx="994">
                  <c:v>5400</c:v>
                </c:pt>
                <c:pt idx="995">
                  <c:v>5400</c:v>
                </c:pt>
                <c:pt idx="996">
                  <c:v>5400</c:v>
                </c:pt>
                <c:pt idx="997">
                  <c:v>5300</c:v>
                </c:pt>
                <c:pt idx="998">
                  <c:v>5300</c:v>
                </c:pt>
                <c:pt idx="999">
                  <c:v>5200</c:v>
                </c:pt>
                <c:pt idx="1000">
                  <c:v>5200</c:v>
                </c:pt>
                <c:pt idx="1001">
                  <c:v>5100</c:v>
                </c:pt>
                <c:pt idx="1002">
                  <c:v>5100</c:v>
                </c:pt>
                <c:pt idx="1003">
                  <c:v>5100</c:v>
                </c:pt>
                <c:pt idx="1004">
                  <c:v>5000</c:v>
                </c:pt>
                <c:pt idx="1005">
                  <c:v>5000</c:v>
                </c:pt>
                <c:pt idx="1006">
                  <c:v>5000</c:v>
                </c:pt>
                <c:pt idx="1007">
                  <c:v>4900</c:v>
                </c:pt>
                <c:pt idx="1008">
                  <c:v>6400</c:v>
                </c:pt>
                <c:pt idx="1009">
                  <c:v>6300</c:v>
                </c:pt>
                <c:pt idx="1010">
                  <c:v>6200</c:v>
                </c:pt>
                <c:pt idx="1011">
                  <c:v>6200</c:v>
                </c:pt>
                <c:pt idx="1012">
                  <c:v>6100</c:v>
                </c:pt>
                <c:pt idx="1013">
                  <c:v>6100</c:v>
                </c:pt>
                <c:pt idx="1014">
                  <c:v>6000</c:v>
                </c:pt>
                <c:pt idx="1015">
                  <c:v>5900</c:v>
                </c:pt>
                <c:pt idx="1016">
                  <c:v>5800</c:v>
                </c:pt>
                <c:pt idx="1017">
                  <c:v>5800</c:v>
                </c:pt>
                <c:pt idx="1018">
                  <c:v>5700</c:v>
                </c:pt>
                <c:pt idx="1019">
                  <c:v>5700</c:v>
                </c:pt>
                <c:pt idx="1020">
                  <c:v>5600</c:v>
                </c:pt>
                <c:pt idx="1021">
                  <c:v>5600</c:v>
                </c:pt>
                <c:pt idx="1022">
                  <c:v>5500</c:v>
                </c:pt>
                <c:pt idx="1023">
                  <c:v>5400</c:v>
                </c:pt>
                <c:pt idx="1024">
                  <c:v>5400</c:v>
                </c:pt>
                <c:pt idx="1025">
                  <c:v>5300</c:v>
                </c:pt>
                <c:pt idx="1026">
                  <c:v>5200</c:v>
                </c:pt>
                <c:pt idx="1027">
                  <c:v>5200</c:v>
                </c:pt>
                <c:pt idx="1028">
                  <c:v>5100</c:v>
                </c:pt>
                <c:pt idx="1029">
                  <c:v>5100</c:v>
                </c:pt>
                <c:pt idx="1030">
                  <c:v>5000</c:v>
                </c:pt>
                <c:pt idx="1031">
                  <c:v>4900</c:v>
                </c:pt>
                <c:pt idx="1032">
                  <c:v>4800</c:v>
                </c:pt>
                <c:pt idx="1033">
                  <c:v>4700</c:v>
                </c:pt>
                <c:pt idx="1034">
                  <c:v>4600</c:v>
                </c:pt>
                <c:pt idx="1035">
                  <c:v>4500</c:v>
                </c:pt>
                <c:pt idx="1036">
                  <c:v>4400</c:v>
                </c:pt>
                <c:pt idx="1037">
                  <c:v>4300</c:v>
                </c:pt>
                <c:pt idx="1038">
                  <c:v>4300</c:v>
                </c:pt>
                <c:pt idx="1039">
                  <c:v>4200</c:v>
                </c:pt>
                <c:pt idx="1040">
                  <c:v>4100</c:v>
                </c:pt>
                <c:pt idx="1041">
                  <c:v>4100</c:v>
                </c:pt>
                <c:pt idx="1042">
                  <c:v>4000</c:v>
                </c:pt>
                <c:pt idx="1043">
                  <c:v>3900</c:v>
                </c:pt>
                <c:pt idx="1044">
                  <c:v>3900</c:v>
                </c:pt>
                <c:pt idx="1045">
                  <c:v>3900</c:v>
                </c:pt>
                <c:pt idx="1046">
                  <c:v>3900</c:v>
                </c:pt>
                <c:pt idx="1047">
                  <c:v>4000</c:v>
                </c:pt>
                <c:pt idx="1048">
                  <c:v>4300</c:v>
                </c:pt>
                <c:pt idx="1049">
                  <c:v>4500</c:v>
                </c:pt>
                <c:pt idx="1050">
                  <c:v>4700</c:v>
                </c:pt>
                <c:pt idx="1051">
                  <c:v>4800</c:v>
                </c:pt>
                <c:pt idx="1052">
                  <c:v>5000</c:v>
                </c:pt>
                <c:pt idx="1053">
                  <c:v>5200</c:v>
                </c:pt>
                <c:pt idx="1054">
                  <c:v>5400</c:v>
                </c:pt>
                <c:pt idx="1055">
                  <c:v>5500</c:v>
                </c:pt>
                <c:pt idx="1056">
                  <c:v>5700</c:v>
                </c:pt>
                <c:pt idx="1057">
                  <c:v>4500</c:v>
                </c:pt>
                <c:pt idx="1058">
                  <c:v>4500</c:v>
                </c:pt>
                <c:pt idx="1059">
                  <c:v>4700</c:v>
                </c:pt>
                <c:pt idx="1060">
                  <c:v>4800</c:v>
                </c:pt>
                <c:pt idx="1061">
                  <c:v>4900</c:v>
                </c:pt>
                <c:pt idx="1062">
                  <c:v>5000</c:v>
                </c:pt>
                <c:pt idx="1063">
                  <c:v>5100</c:v>
                </c:pt>
                <c:pt idx="1064">
                  <c:v>5200</c:v>
                </c:pt>
                <c:pt idx="1065">
                  <c:v>5400</c:v>
                </c:pt>
                <c:pt idx="1066">
                  <c:v>5400</c:v>
                </c:pt>
                <c:pt idx="1067">
                  <c:v>5500</c:v>
                </c:pt>
                <c:pt idx="1068">
                  <c:v>5600</c:v>
                </c:pt>
                <c:pt idx="1069">
                  <c:v>5700</c:v>
                </c:pt>
                <c:pt idx="1070">
                  <c:v>5700</c:v>
                </c:pt>
                <c:pt idx="1071">
                  <c:v>5800</c:v>
                </c:pt>
                <c:pt idx="1072">
                  <c:v>5900</c:v>
                </c:pt>
                <c:pt idx="1073">
                  <c:v>6000</c:v>
                </c:pt>
                <c:pt idx="1074">
                  <c:v>6100</c:v>
                </c:pt>
                <c:pt idx="1075">
                  <c:v>6100</c:v>
                </c:pt>
                <c:pt idx="1076">
                  <c:v>6200</c:v>
                </c:pt>
                <c:pt idx="1077">
                  <c:v>6300</c:v>
                </c:pt>
                <c:pt idx="1078">
                  <c:v>6400</c:v>
                </c:pt>
                <c:pt idx="1079">
                  <c:v>6500</c:v>
                </c:pt>
                <c:pt idx="1080">
                  <c:v>6500</c:v>
                </c:pt>
                <c:pt idx="1081">
                  <c:v>5100</c:v>
                </c:pt>
                <c:pt idx="1082">
                  <c:v>5200</c:v>
                </c:pt>
                <c:pt idx="1083">
                  <c:v>5200</c:v>
                </c:pt>
                <c:pt idx="1084">
                  <c:v>5300</c:v>
                </c:pt>
                <c:pt idx="1085">
                  <c:v>5300</c:v>
                </c:pt>
                <c:pt idx="1086">
                  <c:v>5400</c:v>
                </c:pt>
                <c:pt idx="1087">
                  <c:v>5400</c:v>
                </c:pt>
                <c:pt idx="1088">
                  <c:v>5500</c:v>
                </c:pt>
                <c:pt idx="1089">
                  <c:v>5600</c:v>
                </c:pt>
                <c:pt idx="1090">
                  <c:v>5600</c:v>
                </c:pt>
                <c:pt idx="1091">
                  <c:v>5700</c:v>
                </c:pt>
                <c:pt idx="1092">
                  <c:v>5800</c:v>
                </c:pt>
                <c:pt idx="1093">
                  <c:v>5800</c:v>
                </c:pt>
                <c:pt idx="1094">
                  <c:v>5800</c:v>
                </c:pt>
                <c:pt idx="1095">
                  <c:v>5900</c:v>
                </c:pt>
                <c:pt idx="1096">
                  <c:v>5900</c:v>
                </c:pt>
                <c:pt idx="1097">
                  <c:v>6000</c:v>
                </c:pt>
                <c:pt idx="1098">
                  <c:v>6100</c:v>
                </c:pt>
                <c:pt idx="1099">
                  <c:v>6200</c:v>
                </c:pt>
                <c:pt idx="1100">
                  <c:v>6200</c:v>
                </c:pt>
                <c:pt idx="1101">
                  <c:v>6300</c:v>
                </c:pt>
                <c:pt idx="1102">
                  <c:v>6300</c:v>
                </c:pt>
                <c:pt idx="1103">
                  <c:v>6300</c:v>
                </c:pt>
                <c:pt idx="1104">
                  <c:v>6300</c:v>
                </c:pt>
                <c:pt idx="1105">
                  <c:v>6400</c:v>
                </c:pt>
                <c:pt idx="1106">
                  <c:v>6400</c:v>
                </c:pt>
                <c:pt idx="1107">
                  <c:v>6400</c:v>
                </c:pt>
                <c:pt idx="1108">
                  <c:v>6500</c:v>
                </c:pt>
                <c:pt idx="1109">
                  <c:v>6500</c:v>
                </c:pt>
                <c:pt idx="1110">
                  <c:v>6500</c:v>
                </c:pt>
                <c:pt idx="1111">
                  <c:v>6500</c:v>
                </c:pt>
                <c:pt idx="1112">
                  <c:v>6500</c:v>
                </c:pt>
                <c:pt idx="1113">
                  <c:v>6500</c:v>
                </c:pt>
                <c:pt idx="1114">
                  <c:v>6500</c:v>
                </c:pt>
                <c:pt idx="1115">
                  <c:v>6500</c:v>
                </c:pt>
                <c:pt idx="1116">
                  <c:v>6500</c:v>
                </c:pt>
                <c:pt idx="1117">
                  <c:v>6300</c:v>
                </c:pt>
                <c:pt idx="1118">
                  <c:v>6300</c:v>
                </c:pt>
                <c:pt idx="1119">
                  <c:v>6300</c:v>
                </c:pt>
                <c:pt idx="1120">
                  <c:v>6300</c:v>
                </c:pt>
                <c:pt idx="1121">
                  <c:v>6300</c:v>
                </c:pt>
                <c:pt idx="1122">
                  <c:v>6300</c:v>
                </c:pt>
                <c:pt idx="1123">
                  <c:v>6300</c:v>
                </c:pt>
                <c:pt idx="1124">
                  <c:v>6300</c:v>
                </c:pt>
                <c:pt idx="1125">
                  <c:v>6300</c:v>
                </c:pt>
                <c:pt idx="1126">
                  <c:v>6300</c:v>
                </c:pt>
                <c:pt idx="1127">
                  <c:v>6300</c:v>
                </c:pt>
                <c:pt idx="1128">
                  <c:v>6300</c:v>
                </c:pt>
                <c:pt idx="1129">
                  <c:v>6300</c:v>
                </c:pt>
                <c:pt idx="1130">
                  <c:v>6300</c:v>
                </c:pt>
                <c:pt idx="1131">
                  <c:v>6300</c:v>
                </c:pt>
                <c:pt idx="1132">
                  <c:v>6300</c:v>
                </c:pt>
                <c:pt idx="1133">
                  <c:v>6300</c:v>
                </c:pt>
                <c:pt idx="1134">
                  <c:v>6300</c:v>
                </c:pt>
                <c:pt idx="1135">
                  <c:v>6300</c:v>
                </c:pt>
                <c:pt idx="1136">
                  <c:v>6300</c:v>
                </c:pt>
                <c:pt idx="1137">
                  <c:v>6300</c:v>
                </c:pt>
                <c:pt idx="1138">
                  <c:v>6300</c:v>
                </c:pt>
                <c:pt idx="1139">
                  <c:v>6300</c:v>
                </c:pt>
                <c:pt idx="1140">
                  <c:v>6300</c:v>
                </c:pt>
                <c:pt idx="1141">
                  <c:v>6300</c:v>
                </c:pt>
                <c:pt idx="1142">
                  <c:v>6300</c:v>
                </c:pt>
                <c:pt idx="1143">
                  <c:v>6300</c:v>
                </c:pt>
                <c:pt idx="1144">
                  <c:v>6300</c:v>
                </c:pt>
                <c:pt idx="1145">
                  <c:v>6300</c:v>
                </c:pt>
                <c:pt idx="1146">
                  <c:v>6300</c:v>
                </c:pt>
                <c:pt idx="1147">
                  <c:v>6300</c:v>
                </c:pt>
                <c:pt idx="1148">
                  <c:v>6200</c:v>
                </c:pt>
                <c:pt idx="1149">
                  <c:v>6200</c:v>
                </c:pt>
                <c:pt idx="1150">
                  <c:v>6200</c:v>
                </c:pt>
                <c:pt idx="1151">
                  <c:v>6200</c:v>
                </c:pt>
                <c:pt idx="1152">
                  <c:v>6200</c:v>
                </c:pt>
                <c:pt idx="1153">
                  <c:v>6200</c:v>
                </c:pt>
                <c:pt idx="1154">
                  <c:v>6200</c:v>
                </c:pt>
                <c:pt idx="1155">
                  <c:v>6200</c:v>
                </c:pt>
                <c:pt idx="1156">
                  <c:v>6200</c:v>
                </c:pt>
                <c:pt idx="1157">
                  <c:v>6200</c:v>
                </c:pt>
                <c:pt idx="1158">
                  <c:v>6200</c:v>
                </c:pt>
                <c:pt idx="1159">
                  <c:v>6200</c:v>
                </c:pt>
                <c:pt idx="1160">
                  <c:v>6200</c:v>
                </c:pt>
                <c:pt idx="1161">
                  <c:v>6200</c:v>
                </c:pt>
                <c:pt idx="1162">
                  <c:v>6200</c:v>
                </c:pt>
                <c:pt idx="1163">
                  <c:v>6100</c:v>
                </c:pt>
                <c:pt idx="1164">
                  <c:v>6100</c:v>
                </c:pt>
                <c:pt idx="1165">
                  <c:v>6100</c:v>
                </c:pt>
                <c:pt idx="1166">
                  <c:v>6100</c:v>
                </c:pt>
                <c:pt idx="1167">
                  <c:v>6100</c:v>
                </c:pt>
                <c:pt idx="1168">
                  <c:v>6100</c:v>
                </c:pt>
                <c:pt idx="1169">
                  <c:v>6100</c:v>
                </c:pt>
                <c:pt idx="1170">
                  <c:v>6100</c:v>
                </c:pt>
                <c:pt idx="1171">
                  <c:v>6100</c:v>
                </c:pt>
                <c:pt idx="1172">
                  <c:v>6100</c:v>
                </c:pt>
                <c:pt idx="1173">
                  <c:v>6100</c:v>
                </c:pt>
                <c:pt idx="1174">
                  <c:v>6100</c:v>
                </c:pt>
                <c:pt idx="1175">
                  <c:v>6100</c:v>
                </c:pt>
                <c:pt idx="1176">
                  <c:v>6100</c:v>
                </c:pt>
                <c:pt idx="1177">
                  <c:v>6000</c:v>
                </c:pt>
                <c:pt idx="1178">
                  <c:v>6000</c:v>
                </c:pt>
                <c:pt idx="1179">
                  <c:v>6000</c:v>
                </c:pt>
                <c:pt idx="1180">
                  <c:v>6000</c:v>
                </c:pt>
                <c:pt idx="1181">
                  <c:v>6000</c:v>
                </c:pt>
                <c:pt idx="1182">
                  <c:v>6000</c:v>
                </c:pt>
                <c:pt idx="1183">
                  <c:v>6000</c:v>
                </c:pt>
                <c:pt idx="1184">
                  <c:v>6000</c:v>
                </c:pt>
                <c:pt idx="1185">
                  <c:v>6000</c:v>
                </c:pt>
                <c:pt idx="1186">
                  <c:v>6000</c:v>
                </c:pt>
                <c:pt idx="1187">
                  <c:v>6000</c:v>
                </c:pt>
                <c:pt idx="1188">
                  <c:v>6000</c:v>
                </c:pt>
                <c:pt idx="1189">
                  <c:v>6000</c:v>
                </c:pt>
                <c:pt idx="1190">
                  <c:v>5900</c:v>
                </c:pt>
                <c:pt idx="1191">
                  <c:v>5900</c:v>
                </c:pt>
                <c:pt idx="1192">
                  <c:v>5900</c:v>
                </c:pt>
                <c:pt idx="1193">
                  <c:v>5900</c:v>
                </c:pt>
                <c:pt idx="1194">
                  <c:v>5900</c:v>
                </c:pt>
                <c:pt idx="1195">
                  <c:v>5900</c:v>
                </c:pt>
                <c:pt idx="1196">
                  <c:v>5900</c:v>
                </c:pt>
                <c:pt idx="1197">
                  <c:v>5900</c:v>
                </c:pt>
                <c:pt idx="1198">
                  <c:v>5900</c:v>
                </c:pt>
                <c:pt idx="1199">
                  <c:v>5900</c:v>
                </c:pt>
                <c:pt idx="1200">
                  <c:v>5900</c:v>
                </c:pt>
                <c:pt idx="1201">
                  <c:v>5900</c:v>
                </c:pt>
                <c:pt idx="1202">
                  <c:v>5900</c:v>
                </c:pt>
                <c:pt idx="1203">
                  <c:v>5900</c:v>
                </c:pt>
                <c:pt idx="1204">
                  <c:v>5900</c:v>
                </c:pt>
                <c:pt idx="1205">
                  <c:v>5900</c:v>
                </c:pt>
                <c:pt idx="1206">
                  <c:v>5900</c:v>
                </c:pt>
                <c:pt idx="1207">
                  <c:v>5900</c:v>
                </c:pt>
                <c:pt idx="1208">
                  <c:v>5900</c:v>
                </c:pt>
                <c:pt idx="1209">
                  <c:v>5900</c:v>
                </c:pt>
                <c:pt idx="1210">
                  <c:v>5900</c:v>
                </c:pt>
                <c:pt idx="1211">
                  <c:v>5900</c:v>
                </c:pt>
                <c:pt idx="1212">
                  <c:v>5900</c:v>
                </c:pt>
                <c:pt idx="1213">
                  <c:v>5900</c:v>
                </c:pt>
                <c:pt idx="1214">
                  <c:v>5900</c:v>
                </c:pt>
                <c:pt idx="1215">
                  <c:v>5800</c:v>
                </c:pt>
                <c:pt idx="1216">
                  <c:v>5700</c:v>
                </c:pt>
                <c:pt idx="1217">
                  <c:v>5700</c:v>
                </c:pt>
                <c:pt idx="1218">
                  <c:v>5700</c:v>
                </c:pt>
                <c:pt idx="1219">
                  <c:v>5700</c:v>
                </c:pt>
                <c:pt idx="1220">
                  <c:v>5700</c:v>
                </c:pt>
                <c:pt idx="1221">
                  <c:v>5700</c:v>
                </c:pt>
                <c:pt idx="1222">
                  <c:v>5700</c:v>
                </c:pt>
                <c:pt idx="1223">
                  <c:v>5700</c:v>
                </c:pt>
                <c:pt idx="1224">
                  <c:v>5700</c:v>
                </c:pt>
                <c:pt idx="1225">
                  <c:v>5700</c:v>
                </c:pt>
                <c:pt idx="1226">
                  <c:v>5700</c:v>
                </c:pt>
                <c:pt idx="1227">
                  <c:v>5600</c:v>
                </c:pt>
                <c:pt idx="1228">
                  <c:v>5600</c:v>
                </c:pt>
                <c:pt idx="1229">
                  <c:v>5600</c:v>
                </c:pt>
                <c:pt idx="1230">
                  <c:v>5600</c:v>
                </c:pt>
                <c:pt idx="1231">
                  <c:v>5600</c:v>
                </c:pt>
                <c:pt idx="1232">
                  <c:v>5600</c:v>
                </c:pt>
                <c:pt idx="1233">
                  <c:v>5600</c:v>
                </c:pt>
                <c:pt idx="1234">
                  <c:v>5600</c:v>
                </c:pt>
                <c:pt idx="1235">
                  <c:v>5600</c:v>
                </c:pt>
                <c:pt idx="1236">
                  <c:v>5600</c:v>
                </c:pt>
                <c:pt idx="1237">
                  <c:v>5500</c:v>
                </c:pt>
                <c:pt idx="1238">
                  <c:v>5500</c:v>
                </c:pt>
                <c:pt idx="1239">
                  <c:v>5500</c:v>
                </c:pt>
                <c:pt idx="1240">
                  <c:v>5500</c:v>
                </c:pt>
                <c:pt idx="1241">
                  <c:v>5500</c:v>
                </c:pt>
                <c:pt idx="1242">
                  <c:v>5500</c:v>
                </c:pt>
                <c:pt idx="1243">
                  <c:v>5500</c:v>
                </c:pt>
                <c:pt idx="1244">
                  <c:v>5500</c:v>
                </c:pt>
                <c:pt idx="1245">
                  <c:v>5500</c:v>
                </c:pt>
                <c:pt idx="1246">
                  <c:v>5500</c:v>
                </c:pt>
                <c:pt idx="1247">
                  <c:v>5500</c:v>
                </c:pt>
                <c:pt idx="1248">
                  <c:v>5500</c:v>
                </c:pt>
                <c:pt idx="1249">
                  <c:v>5000</c:v>
                </c:pt>
                <c:pt idx="1250">
                  <c:v>5000</c:v>
                </c:pt>
                <c:pt idx="1251">
                  <c:v>5000</c:v>
                </c:pt>
                <c:pt idx="1252">
                  <c:v>5000</c:v>
                </c:pt>
                <c:pt idx="1253">
                  <c:v>5000</c:v>
                </c:pt>
                <c:pt idx="1254">
                  <c:v>5000</c:v>
                </c:pt>
                <c:pt idx="1255">
                  <c:v>5000</c:v>
                </c:pt>
                <c:pt idx="1256">
                  <c:v>5000</c:v>
                </c:pt>
                <c:pt idx="1257">
                  <c:v>5000</c:v>
                </c:pt>
                <c:pt idx="1258">
                  <c:v>4900</c:v>
                </c:pt>
                <c:pt idx="1259">
                  <c:v>4900</c:v>
                </c:pt>
                <c:pt idx="1260">
                  <c:v>4900</c:v>
                </c:pt>
                <c:pt idx="1261">
                  <c:v>4900</c:v>
                </c:pt>
                <c:pt idx="1262">
                  <c:v>4900</c:v>
                </c:pt>
                <c:pt idx="1263">
                  <c:v>4900</c:v>
                </c:pt>
                <c:pt idx="1264">
                  <c:v>4900</c:v>
                </c:pt>
                <c:pt idx="1265">
                  <c:v>4900</c:v>
                </c:pt>
                <c:pt idx="1266">
                  <c:v>4900</c:v>
                </c:pt>
                <c:pt idx="1267">
                  <c:v>4800</c:v>
                </c:pt>
                <c:pt idx="1268">
                  <c:v>4800</c:v>
                </c:pt>
                <c:pt idx="1269">
                  <c:v>4800</c:v>
                </c:pt>
                <c:pt idx="1270">
                  <c:v>4800</c:v>
                </c:pt>
                <c:pt idx="1271">
                  <c:v>4800</c:v>
                </c:pt>
                <c:pt idx="1272">
                  <c:v>4800</c:v>
                </c:pt>
                <c:pt idx="1273">
                  <c:v>4800</c:v>
                </c:pt>
                <c:pt idx="1274">
                  <c:v>4800</c:v>
                </c:pt>
                <c:pt idx="1275">
                  <c:v>4800</c:v>
                </c:pt>
                <c:pt idx="1276">
                  <c:v>4800</c:v>
                </c:pt>
                <c:pt idx="1277">
                  <c:v>4700</c:v>
                </c:pt>
                <c:pt idx="1278">
                  <c:v>4700</c:v>
                </c:pt>
                <c:pt idx="1279">
                  <c:v>4700</c:v>
                </c:pt>
                <c:pt idx="1280">
                  <c:v>4700</c:v>
                </c:pt>
                <c:pt idx="1281">
                  <c:v>4700</c:v>
                </c:pt>
                <c:pt idx="1282">
                  <c:v>4700</c:v>
                </c:pt>
                <c:pt idx="1283">
                  <c:v>4700</c:v>
                </c:pt>
                <c:pt idx="1284">
                  <c:v>4700</c:v>
                </c:pt>
                <c:pt idx="1285">
                  <c:v>4700</c:v>
                </c:pt>
                <c:pt idx="1286">
                  <c:v>4700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AEE-4185-8F95-20EFA1D247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44833968"/>
        <c:axId val="1744842288"/>
      </c:lineChart>
      <c:catAx>
        <c:axId val="17448339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Distance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4842288"/>
        <c:crosses val="autoZero"/>
        <c:auto val="1"/>
        <c:lblAlgn val="ctr"/>
        <c:lblOffset val="100"/>
        <c:noMultiLvlLbl val="0"/>
      </c:catAx>
      <c:valAx>
        <c:axId val="1744842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4833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Gradient Change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Gradient Change</c:v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'Lap Simulation'!$O$5:$O$1291</c:f>
              <c:numCache>
                <c:formatCode>0.0</c:formatCode>
                <c:ptCount val="1287"/>
                <c:pt idx="0">
                  <c:v>0</c:v>
                </c:pt>
                <c:pt idx="1">
                  <c:v>0.74781358989262492</c:v>
                </c:pt>
                <c:pt idx="2">
                  <c:v>1.2768471659923264</c:v>
                </c:pt>
                <c:pt idx="3">
                  <c:v>1.7090050326804116</c:v>
                </c:pt>
                <c:pt idx="4">
                  <c:v>2.0834412131725095</c:v>
                </c:pt>
                <c:pt idx="5">
                  <c:v>2.418504995982711</c:v>
                </c:pt>
                <c:pt idx="6">
                  <c:v>2.7245191308273347</c:v>
                </c:pt>
                <c:pt idx="7">
                  <c:v>3.0079666436867147</c:v>
                </c:pt>
                <c:pt idx="8">
                  <c:v>3.2732323885490002</c:v>
                </c:pt>
                <c:pt idx="9">
                  <c:v>3.5234450826077293</c:v>
                </c:pt>
                <c:pt idx="10">
                  <c:v>3.7609294125169606</c:v>
                </c:pt>
                <c:pt idx="11">
                  <c:v>3.9874683797670611</c:v>
                </c:pt>
                <c:pt idx="12">
                  <c:v>4.2044649510472034</c:v>
                </c:pt>
                <c:pt idx="13">
                  <c:v>4.4130465488222921</c:v>
                </c:pt>
                <c:pt idx="14">
                  <c:v>4.614135289838539</c:v>
                </c:pt>
                <c:pt idx="15">
                  <c:v>4.8084967646127135</c:v>
                </c:pt>
                <c:pt idx="16">
                  <c:v>4.9967748623601951</c:v>
                </c:pt>
                <c:pt idx="17">
                  <c:v>5.1795172293264615</c:v>
                </c:pt>
                <c:pt idx="18">
                  <c:v>5.3571942661814749</c:v>
                </c:pt>
                <c:pt idx="19">
                  <c:v>5.5302135616575194</c:v>
                </c:pt>
                <c:pt idx="20">
                  <c:v>5.6989310345597533</c:v>
                </c:pt>
                <c:pt idx="21">
                  <c:v>5.8636596573951572</c:v>
                </c:pt>
                <c:pt idx="22">
                  <c:v>6.0246763736640494</c:v>
                </c:pt>
                <c:pt idx="23">
                  <c:v>6.1822276458451997</c:v>
                </c:pt>
                <c:pt idx="24">
                  <c:v>6.3365339514058734</c:v>
                </c:pt>
                <c:pt idx="25">
                  <c:v>6.487793460769117</c:v>
                </c:pt>
                <c:pt idx="26">
                  <c:v>6.6361850720800888</c:v>
                </c:pt>
                <c:pt idx="27">
                  <c:v>6.7818709351013169</c:v>
                </c:pt>
                <c:pt idx="28">
                  <c:v>6.9249985655518813</c:v>
                </c:pt>
                <c:pt idx="29">
                  <c:v>7.0657026282863065</c:v>
                </c:pt>
                <c:pt idx="30">
                  <c:v>7.2041064505709977</c:v>
                </c:pt>
                <c:pt idx="31">
                  <c:v>7.3403233137603427</c:v>
                </c:pt>
                <c:pt idx="32">
                  <c:v>7.4744575617809064</c:v>
                </c:pt>
                <c:pt idx="33">
                  <c:v>7.6066055572052864</c:v>
                </c:pt>
                <c:pt idx="34">
                  <c:v>7.7368565097660218</c:v>
                </c:pt>
                <c:pt idx="35">
                  <c:v>7.8652931975094669</c:v>
                </c:pt>
                <c:pt idx="36">
                  <c:v>7.9919925971151384</c:v>
                </c:pt>
                <c:pt idx="37">
                  <c:v>8.1170264369818241</c:v>
                </c:pt>
                <c:pt idx="38">
                  <c:v>8.2404616843387579</c:v>
                </c:pt>
                <c:pt idx="39">
                  <c:v>8.3623609757508319</c:v>
                </c:pt>
                <c:pt idx="40">
                  <c:v>8.4827829988541357</c:v>
                </c:pt>
                <c:pt idx="41">
                  <c:v>8.60178283190759</c:v>
                </c:pt>
                <c:pt idx="42">
                  <c:v>8.7194122467206867</c:v>
                </c:pt>
                <c:pt idx="43">
                  <c:v>8.8357199796716124</c:v>
                </c:pt>
                <c:pt idx="44">
                  <c:v>8.9507519748292985</c:v>
                </c:pt>
                <c:pt idx="45">
                  <c:v>9.064551602609777</c:v>
                </c:pt>
                <c:pt idx="46">
                  <c:v>9.177159856909574</c:v>
                </c:pt>
                <c:pt idx="47">
                  <c:v>9.2886155332496134</c:v>
                </c:pt>
                <c:pt idx="48">
                  <c:v>9.3989553901180312</c:v>
                </c:pt>
                <c:pt idx="49">
                  <c:v>9.5082142954084521</c:v>
                </c:pt>
                <c:pt idx="50">
                  <c:v>9.616425359602319</c:v>
                </c:pt>
                <c:pt idx="51">
                  <c:v>9.7236200571326865</c:v>
                </c:pt>
                <c:pt idx="52">
                  <c:v>9.8298283371862212</c:v>
                </c:pt>
                <c:pt idx="53">
                  <c:v>9.9350787250452743</c:v>
                </c:pt>
                <c:pt idx="54">
                  <c:v>10.039398414938528</c:v>
                </c:pt>
                <c:pt idx="55">
                  <c:v>10.142813355253752</c:v>
                </c:pt>
                <c:pt idx="56">
                  <c:v>10.245348326866576</c:v>
                </c:pt>
                <c:pt idx="57">
                  <c:v>10.347027015252875</c:v>
                </c:pt>
                <c:pt idx="58">
                  <c:v>10.447872076977111</c:v>
                </c:pt>
                <c:pt idx="59">
                  <c:v>10.547905201083475</c:v>
                </c:pt>
                <c:pt idx="60">
                  <c:v>10.647147165859296</c:v>
                </c:pt>
                <c:pt idx="61">
                  <c:v>10.745617891389944</c:v>
                </c:pt>
                <c:pt idx="62">
                  <c:v>10.843336488280295</c:v>
                </c:pt>
                <c:pt idx="63">
                  <c:v>10.940321302878985</c:v>
                </c:pt>
                <c:pt idx="64">
                  <c:v>11.036589959307333</c:v>
                </c:pt>
                <c:pt idx="65">
                  <c:v>11.13215939856455</c:v>
                </c:pt>
                <c:pt idx="66">
                  <c:v>11.227045914953937</c:v>
                </c:pt>
                <c:pt idx="67">
                  <c:v>11.321265190050973</c:v>
                </c:pt>
                <c:pt idx="68">
                  <c:v>11.41483232441297</c:v>
                </c:pt>
                <c:pt idx="69">
                  <c:v>11.507761867211086</c:v>
                </c:pt>
                <c:pt idx="70">
                  <c:v>11.600067843948636</c:v>
                </c:pt>
                <c:pt idx="71">
                  <c:v>11.691763782414576</c:v>
                </c:pt>
                <c:pt idx="72">
                  <c:v>11.782862737007525</c:v>
                </c:pt>
                <c:pt idx="73">
                  <c:v>11.873377311553611</c:v>
                </c:pt>
                <c:pt idx="74">
                  <c:v>11.963319680730535</c:v>
                </c:pt>
                <c:pt idx="75">
                  <c:v>12.052701610200492</c:v>
                </c:pt>
                <c:pt idx="76">
                  <c:v>12.141534475545738</c:v>
                </c:pt>
                <c:pt idx="77">
                  <c:v>12.2298292800927</c:v>
                </c:pt>
                <c:pt idx="78">
                  <c:v>12.31759667170329</c:v>
                </c:pt>
                <c:pt idx="79">
                  <c:v>12.404846958605614</c:v>
                </c:pt>
                <c:pt idx="80">
                  <c:v>12.491590124330369</c:v>
                </c:pt>
                <c:pt idx="81">
                  <c:v>12.577835841813906</c:v>
                </c:pt>
                <c:pt idx="82">
                  <c:v>12.663593486724043</c:v>
                </c:pt>
                <c:pt idx="83">
                  <c:v>12.74887215006034</c:v>
                </c:pt>
                <c:pt idx="84">
                  <c:v>12.833680650076523</c:v>
                </c:pt>
                <c:pt idx="85">
                  <c:v>12.918027543569083</c:v>
                </c:pt>
                <c:pt idx="86">
                  <c:v>13.001921136572722</c:v>
                </c:pt>
                <c:pt idx="87">
                  <c:v>13.0853694945003</c:v>
                </c:pt>
                <c:pt idx="88">
                  <c:v>13.168380451762122</c:v>
                </c:pt>
                <c:pt idx="89">
                  <c:v>13.250961620896854</c:v>
                </c:pt>
                <c:pt idx="90">
                  <c:v>13.333120401244033</c:v>
                </c:pt>
                <c:pt idx="91">
                  <c:v>13.414863987185958</c:v>
                </c:pt>
                <c:pt idx="92">
                  <c:v>13.496199375984819</c:v>
                </c:pt>
                <c:pt idx="93">
                  <c:v>13.577133375239068</c:v>
                </c:pt>
                <c:pt idx="94">
                  <c:v>13.657672609981404</c:v>
                </c:pt>
                <c:pt idx="95">
                  <c:v>13.737823529439185</c:v>
                </c:pt>
                <c:pt idx="96">
                  <c:v>13.817592413476673</c:v>
                </c:pt>
                <c:pt idx="97">
                  <c:v>13.896985378737229</c:v>
                </c:pt>
                <c:pt idx="98">
                  <c:v>13.976008384502338</c:v>
                </c:pt>
                <c:pt idx="99">
                  <c:v>14.05466723828326</c:v>
                </c:pt>
                <c:pt idx="100">
                  <c:v>14.132967601160065</c:v>
                </c:pt>
                <c:pt idx="101">
                  <c:v>14.210914992881849</c:v>
                </c:pt>
                <c:pt idx="102">
                  <c:v>14.288514796741053</c:v>
                </c:pt>
                <c:pt idx="103">
                  <c:v>14.365772264233998</c:v>
                </c:pt>
                <c:pt idx="104">
                  <c:v>14.442692519518962</c:v>
                </c:pt>
                <c:pt idx="105">
                  <c:v>14.519280563682461</c:v>
                </c:pt>
                <c:pt idx="106">
                  <c:v>14.595541278823694</c:v>
                </c:pt>
                <c:pt idx="107">
                  <c:v>14.67147943196656</c:v>
                </c:pt>
                <c:pt idx="108">
                  <c:v>14.747237007724136</c:v>
                </c:pt>
                <c:pt idx="109">
                  <c:v>14.822994583481712</c:v>
                </c:pt>
                <c:pt idx="110">
                  <c:v>14.898752159239288</c:v>
                </c:pt>
                <c:pt idx="111">
                  <c:v>14.974509734996865</c:v>
                </c:pt>
                <c:pt idx="112">
                  <c:v>15.050267310754441</c:v>
                </c:pt>
                <c:pt idx="113">
                  <c:v>15.126024886512017</c:v>
                </c:pt>
                <c:pt idx="114">
                  <c:v>15.201782462269593</c:v>
                </c:pt>
                <c:pt idx="115">
                  <c:v>15.277540038027169</c:v>
                </c:pt>
                <c:pt idx="116">
                  <c:v>15.353297613784745</c:v>
                </c:pt>
                <c:pt idx="117">
                  <c:v>15.429055189542321</c:v>
                </c:pt>
                <c:pt idx="118">
                  <c:v>15.504812765299897</c:v>
                </c:pt>
                <c:pt idx="119">
                  <c:v>15.580570341057474</c:v>
                </c:pt>
                <c:pt idx="120">
                  <c:v>15.65632791681505</c:v>
                </c:pt>
                <c:pt idx="121">
                  <c:v>15.732085492572626</c:v>
                </c:pt>
                <c:pt idx="122">
                  <c:v>15.807843068330202</c:v>
                </c:pt>
                <c:pt idx="123">
                  <c:v>15.883600644087778</c:v>
                </c:pt>
                <c:pt idx="124">
                  <c:v>15.959358219845354</c:v>
                </c:pt>
                <c:pt idx="125">
                  <c:v>16.03511579560293</c:v>
                </c:pt>
                <c:pt idx="126">
                  <c:v>16.110873371360505</c:v>
                </c:pt>
                <c:pt idx="127">
                  <c:v>16.186630947118079</c:v>
                </c:pt>
                <c:pt idx="128">
                  <c:v>16.262388522875654</c:v>
                </c:pt>
                <c:pt idx="129">
                  <c:v>16.338563339224848</c:v>
                </c:pt>
                <c:pt idx="130">
                  <c:v>16.415163419205282</c:v>
                </c:pt>
                <c:pt idx="131">
                  <c:v>16.492197038545271</c:v>
                </c:pt>
                <c:pt idx="132">
                  <c:v>16.569672736902511</c:v>
                </c:pt>
                <c:pt idx="133">
                  <c:v>16.647599329755106</c:v>
                </c:pt>
                <c:pt idx="134">
                  <c:v>16.725985920989494</c:v>
                </c:pt>
                <c:pt idx="135">
                  <c:v>16.804841916235826</c:v>
                </c:pt>
                <c:pt idx="136">
                  <c:v>16.884177037005749</c:v>
                </c:pt>
                <c:pt idx="137">
                  <c:v>16.96400133569233</c:v>
                </c:pt>
                <c:pt idx="138">
                  <c:v>17.044325211497274</c:v>
                </c:pt>
                <c:pt idx="139">
                  <c:v>17.125159427356405</c:v>
                </c:pt>
                <c:pt idx="140">
                  <c:v>17.206515127940921</c:v>
                </c:pt>
                <c:pt idx="141">
                  <c:v>17.288403858819166</c:v>
                </c:pt>
                <c:pt idx="142">
                  <c:v>17.370837586871602</c:v>
                </c:pt>
                <c:pt idx="143">
                  <c:v>17.453828722060639</c:v>
                </c:pt>
                <c:pt idx="144">
                  <c:v>17.537390140666734</c:v>
                </c:pt>
                <c:pt idx="145">
                  <c:v>17.62153521011329</c:v>
                </c:pt>
                <c:pt idx="146">
                  <c:v>17.706277815515104</c:v>
                </c:pt>
                <c:pt idx="147">
                  <c:v>17.791632388098808</c:v>
                </c:pt>
                <c:pt idx="148">
                  <c:v>17.877613935659152</c:v>
                </c:pt>
                <c:pt idx="149">
                  <c:v>17.964238075232149</c:v>
                </c:pt>
                <c:pt idx="150">
                  <c:v>18.051521068185473</c:v>
                </c:pt>
                <c:pt idx="151">
                  <c:v>18.139479857948189</c:v>
                </c:pt>
                <c:pt idx="152">
                  <c:v>18.228132110626508</c:v>
                </c:pt>
                <c:pt idx="153">
                  <c:v>18.31749625877989</c:v>
                </c:pt>
                <c:pt idx="154">
                  <c:v>18.407591548663227</c:v>
                </c:pt>
                <c:pt idx="155">
                  <c:v>18.498438091276345</c:v>
                </c:pt>
                <c:pt idx="156">
                  <c:v>18.590056917602581</c:v>
                </c:pt>
                <c:pt idx="157">
                  <c:v>18.682470038464139</c:v>
                </c:pt>
                <c:pt idx="158">
                  <c:v>18.775700509474596</c:v>
                </c:pt>
                <c:pt idx="159">
                  <c:v>18.869772501629093</c:v>
                </c:pt>
                <c:pt idx="160">
                  <c:v>18.964711378141761</c:v>
                </c:pt>
                <c:pt idx="161">
                  <c:v>19.060543778219472</c:v>
                </c:pt>
                <c:pt idx="162">
                  <c:v>19.157297708552534</c:v>
                </c:pt>
                <c:pt idx="163">
                  <c:v>19.255002643408989</c:v>
                </c:pt>
                <c:pt idx="164">
                  <c:v>19.353689634342132</c:v>
                </c:pt>
                <c:pt idx="165">
                  <c:v>19.452377091166369</c:v>
                </c:pt>
                <c:pt idx="166">
                  <c:v>19.551064547990606</c:v>
                </c:pt>
                <c:pt idx="167">
                  <c:v>19.649752004814843</c:v>
                </c:pt>
                <c:pt idx="168">
                  <c:v>19.74843946163908</c:v>
                </c:pt>
                <c:pt idx="169">
                  <c:v>19.847126918463317</c:v>
                </c:pt>
                <c:pt idx="170">
                  <c:v>19.945814375287554</c:v>
                </c:pt>
                <c:pt idx="171">
                  <c:v>20.044501832111791</c:v>
                </c:pt>
                <c:pt idx="172">
                  <c:v>20.143189288936028</c:v>
                </c:pt>
                <c:pt idx="173">
                  <c:v>20.241876745760266</c:v>
                </c:pt>
                <c:pt idx="174">
                  <c:v>20.340564202584503</c:v>
                </c:pt>
                <c:pt idx="175">
                  <c:v>20.43925165940874</c:v>
                </c:pt>
                <c:pt idx="176">
                  <c:v>20.537939116232977</c:v>
                </c:pt>
                <c:pt idx="177">
                  <c:v>20.636626573057214</c:v>
                </c:pt>
                <c:pt idx="178">
                  <c:v>20.735314029881451</c:v>
                </c:pt>
                <c:pt idx="179">
                  <c:v>20.834001486705688</c:v>
                </c:pt>
                <c:pt idx="180">
                  <c:v>20.932688943529925</c:v>
                </c:pt>
                <c:pt idx="181">
                  <c:v>21.031376400354162</c:v>
                </c:pt>
                <c:pt idx="182">
                  <c:v>21.130063857178399</c:v>
                </c:pt>
                <c:pt idx="183">
                  <c:v>21.228751314002636</c:v>
                </c:pt>
                <c:pt idx="184">
                  <c:v>21.327438770826873</c:v>
                </c:pt>
                <c:pt idx="185">
                  <c:v>21.42612622765111</c:v>
                </c:pt>
                <c:pt idx="186">
                  <c:v>21.524813684475347</c:v>
                </c:pt>
                <c:pt idx="187">
                  <c:v>21.623501141299585</c:v>
                </c:pt>
                <c:pt idx="188">
                  <c:v>21.722188598123822</c:v>
                </c:pt>
                <c:pt idx="189">
                  <c:v>21.820876054948059</c:v>
                </c:pt>
                <c:pt idx="190">
                  <c:v>21.919563511772296</c:v>
                </c:pt>
                <c:pt idx="191">
                  <c:v>22.018250968596533</c:v>
                </c:pt>
                <c:pt idx="192">
                  <c:v>22.11693842542077</c:v>
                </c:pt>
                <c:pt idx="193">
                  <c:v>22.215625882245007</c:v>
                </c:pt>
                <c:pt idx="194">
                  <c:v>22.314313339069244</c:v>
                </c:pt>
                <c:pt idx="195">
                  <c:v>22.413000795893481</c:v>
                </c:pt>
                <c:pt idx="196">
                  <c:v>22.511688252717718</c:v>
                </c:pt>
                <c:pt idx="197">
                  <c:v>22.610375709541955</c:v>
                </c:pt>
                <c:pt idx="198">
                  <c:v>22.709063166366192</c:v>
                </c:pt>
                <c:pt idx="199">
                  <c:v>22.807750623190429</c:v>
                </c:pt>
                <c:pt idx="200">
                  <c:v>22.906438080014667</c:v>
                </c:pt>
                <c:pt idx="201">
                  <c:v>23.005125536838904</c:v>
                </c:pt>
                <c:pt idx="202">
                  <c:v>23.103812993663141</c:v>
                </c:pt>
                <c:pt idx="203">
                  <c:v>23.202500450487378</c:v>
                </c:pt>
                <c:pt idx="204">
                  <c:v>23.301187907311615</c:v>
                </c:pt>
                <c:pt idx="205">
                  <c:v>23.399875364135852</c:v>
                </c:pt>
                <c:pt idx="206">
                  <c:v>23.498562820960089</c:v>
                </c:pt>
                <c:pt idx="207">
                  <c:v>23.597250277784326</c:v>
                </c:pt>
                <c:pt idx="208">
                  <c:v>23.695937734608563</c:v>
                </c:pt>
                <c:pt idx="209">
                  <c:v>23.7946251914328</c:v>
                </c:pt>
                <c:pt idx="210">
                  <c:v>23.893312648257037</c:v>
                </c:pt>
                <c:pt idx="211">
                  <c:v>23.992000105081274</c:v>
                </c:pt>
                <c:pt idx="212">
                  <c:v>24.089930093445698</c:v>
                </c:pt>
                <c:pt idx="213">
                  <c:v>24.187121172022689</c:v>
                </c:pt>
                <c:pt idx="214">
                  <c:v>24.283591165647081</c:v>
                </c:pt>
                <c:pt idx="215">
                  <c:v>24.379357205224505</c:v>
                </c:pt>
                <c:pt idx="216">
                  <c:v>24.474435764893872</c:v>
                </c:pt>
                <c:pt idx="217">
                  <c:v>24.568842696671378</c:v>
                </c:pt>
                <c:pt idx="218">
                  <c:v>24.662593262781453</c:v>
                </c:pt>
                <c:pt idx="219">
                  <c:v>24.75570216586059</c:v>
                </c:pt>
                <c:pt idx="220">
                  <c:v>24.848183577202605</c:v>
                </c:pt>
                <c:pt idx="221">
                  <c:v>24.940051163198266</c:v>
                </c:pt>
                <c:pt idx="222">
                  <c:v>25.031318110108391</c:v>
                </c:pt>
                <c:pt idx="223">
                  <c:v>25.12199714729692</c:v>
                </c:pt>
                <c:pt idx="224">
                  <c:v>25.212100569039414</c:v>
                </c:pt>
                <c:pt idx="225">
                  <c:v>25.301640255012206</c:v>
                </c:pt>
                <c:pt idx="226">
                  <c:v>25.390627689558471</c:v>
                </c:pt>
                <c:pt idx="227">
                  <c:v>25.479073979819226</c:v>
                </c:pt>
                <c:pt idx="228">
                  <c:v>25.56698987280992</c:v>
                </c:pt>
                <c:pt idx="229">
                  <c:v>25.654385771516562</c:v>
                </c:pt>
                <c:pt idx="230">
                  <c:v>25.741271750079324</c:v>
                </c:pt>
                <c:pt idx="231">
                  <c:v>25.827657568126011</c:v>
                </c:pt>
                <c:pt idx="232">
                  <c:v>25.913552684312847</c:v>
                </c:pt>
                <c:pt idx="233">
                  <c:v>25.998966269125493</c:v>
                </c:pt>
                <c:pt idx="234">
                  <c:v>26.083907216989068</c:v>
                </c:pt>
                <c:pt idx="235">
                  <c:v>26.168384157732209</c:v>
                </c:pt>
                <c:pt idx="236">
                  <c:v>26.252405467446774</c:v>
                </c:pt>
                <c:pt idx="237">
                  <c:v>26.335979278781668</c:v>
                </c:pt>
                <c:pt idx="238">
                  <c:v>26.41911349070638</c:v>
                </c:pt>
                <c:pt idx="239">
                  <c:v>26.501815777777256</c:v>
                </c:pt>
                <c:pt idx="240">
                  <c:v>26.584093598937088</c:v>
                </c:pt>
                <c:pt idx="241">
                  <c:v>26.665954205876414</c:v>
                </c:pt>
                <c:pt idx="242">
                  <c:v>26.747404650982904</c:v>
                </c:pt>
                <c:pt idx="243">
                  <c:v>26.82845179490338</c:v>
                </c:pt>
                <c:pt idx="244">
                  <c:v>26.909102313741233</c:v>
                </c:pt>
                <c:pt idx="245">
                  <c:v>26.989362705910551</c:v>
                </c:pt>
                <c:pt idx="246">
                  <c:v>27.069239298666687</c:v>
                </c:pt>
                <c:pt idx="247">
                  <c:v>27.148738254331771</c:v>
                </c:pt>
                <c:pt idx="248">
                  <c:v>27.227865576232393</c:v>
                </c:pt>
                <c:pt idx="249">
                  <c:v>27.306627114365529</c:v>
                </c:pt>
                <c:pt idx="250">
                  <c:v>27.385028570807773</c:v>
                </c:pt>
                <c:pt idx="251">
                  <c:v>27.463075504881925</c:v>
                </c:pt>
                <c:pt idx="252">
                  <c:v>27.540773338094105</c:v>
                </c:pt>
                <c:pt idx="253">
                  <c:v>27.61812735885373</c:v>
                </c:pt>
                <c:pt idx="254">
                  <c:v>27.695142726987896</c:v>
                </c:pt>
                <c:pt idx="255">
                  <c:v>27.771824478060996</c:v>
                </c:pt>
                <c:pt idx="256">
                  <c:v>27.848177527509769</c:v>
                </c:pt>
                <c:pt idx="257">
                  <c:v>27.924206674603276</c:v>
                </c:pt>
                <c:pt idx="258">
                  <c:v>27.999964250360851</c:v>
                </c:pt>
                <c:pt idx="259">
                  <c:v>28.075721826118425</c:v>
                </c:pt>
                <c:pt idx="260">
                  <c:v>28.151479401875999</c:v>
                </c:pt>
                <c:pt idx="261">
                  <c:v>28.227236977633574</c:v>
                </c:pt>
                <c:pt idx="262">
                  <c:v>28.302994553391148</c:v>
                </c:pt>
                <c:pt idx="263">
                  <c:v>28.378752129148722</c:v>
                </c:pt>
                <c:pt idx="264">
                  <c:v>28.454509704906297</c:v>
                </c:pt>
                <c:pt idx="265">
                  <c:v>28.530267280663871</c:v>
                </c:pt>
                <c:pt idx="266">
                  <c:v>28.606024856421445</c:v>
                </c:pt>
                <c:pt idx="267">
                  <c:v>28.68178243217902</c:v>
                </c:pt>
                <c:pt idx="268">
                  <c:v>28.757540007936594</c:v>
                </c:pt>
                <c:pt idx="269">
                  <c:v>28.833297583694169</c:v>
                </c:pt>
                <c:pt idx="270">
                  <c:v>28.909055159451743</c:v>
                </c:pt>
                <c:pt idx="271">
                  <c:v>28.984812735209317</c:v>
                </c:pt>
                <c:pt idx="272">
                  <c:v>29.060987551558512</c:v>
                </c:pt>
                <c:pt idx="273">
                  <c:v>29.137587631538945</c:v>
                </c:pt>
                <c:pt idx="274">
                  <c:v>29.214621250878935</c:v>
                </c:pt>
                <c:pt idx="275">
                  <c:v>29.292096949236175</c:v>
                </c:pt>
                <c:pt idx="276">
                  <c:v>29.37002354208877</c:v>
                </c:pt>
                <c:pt idx="277">
                  <c:v>29.448410133323158</c:v>
                </c:pt>
                <c:pt idx="278">
                  <c:v>29.52726612856949</c:v>
                </c:pt>
                <c:pt idx="279">
                  <c:v>29.606601249339413</c:v>
                </c:pt>
                <c:pt idx="280">
                  <c:v>29.686425548025994</c:v>
                </c:pt>
                <c:pt idx="281">
                  <c:v>29.766749423830937</c:v>
                </c:pt>
                <c:pt idx="282">
                  <c:v>29.847583639690068</c:v>
                </c:pt>
                <c:pt idx="283">
                  <c:v>29.928939340274585</c:v>
                </c:pt>
                <c:pt idx="284">
                  <c:v>30.010828071152829</c:v>
                </c:pt>
                <c:pt idx="285">
                  <c:v>30.093261799205266</c:v>
                </c:pt>
                <c:pt idx="286">
                  <c:v>30.176252934394302</c:v>
                </c:pt>
                <c:pt idx="287">
                  <c:v>30.259814353000397</c:v>
                </c:pt>
                <c:pt idx="288">
                  <c:v>30.343959422446954</c:v>
                </c:pt>
                <c:pt idx="289">
                  <c:v>30.428702027848768</c:v>
                </c:pt>
                <c:pt idx="290">
                  <c:v>30.514056600432472</c:v>
                </c:pt>
                <c:pt idx="291">
                  <c:v>30.600038147992816</c:v>
                </c:pt>
                <c:pt idx="292">
                  <c:v>30.686662287565813</c:v>
                </c:pt>
                <c:pt idx="293">
                  <c:v>30.773945280519136</c:v>
                </c:pt>
                <c:pt idx="294">
                  <c:v>30.861904070281852</c:v>
                </c:pt>
                <c:pt idx="295">
                  <c:v>30.950556322960171</c:v>
                </c:pt>
                <c:pt idx="296">
                  <c:v>31.039920471113554</c:v>
                </c:pt>
                <c:pt idx="297">
                  <c:v>31.130015760996891</c:v>
                </c:pt>
                <c:pt idx="298">
                  <c:v>31.220862303610009</c:v>
                </c:pt>
                <c:pt idx="299">
                  <c:v>31.312481129936245</c:v>
                </c:pt>
                <c:pt idx="300">
                  <c:v>31.404894250797803</c:v>
                </c:pt>
                <c:pt idx="301">
                  <c:v>31.49812472180826</c:v>
                </c:pt>
                <c:pt idx="302">
                  <c:v>31.592196713962757</c:v>
                </c:pt>
                <c:pt idx="303">
                  <c:v>31.687135590475425</c:v>
                </c:pt>
                <c:pt idx="304">
                  <c:v>31.782967990553136</c:v>
                </c:pt>
                <c:pt idx="305">
                  <c:v>31.879721920886197</c:v>
                </c:pt>
                <c:pt idx="306">
                  <c:v>31.977426855742653</c:v>
                </c:pt>
                <c:pt idx="307">
                  <c:v>32.076113846675796</c:v>
                </c:pt>
                <c:pt idx="308">
                  <c:v>32.175815642997492</c:v>
                </c:pt>
                <c:pt idx="309">
                  <c:v>32.276566824336903</c:v>
                </c:pt>
                <c:pt idx="310">
                  <c:v>32.37840394679958</c:v>
                </c:pt>
                <c:pt idx="311">
                  <c:v>32.481365704471671</c:v>
                </c:pt>
                <c:pt idx="312">
                  <c:v>32.585493108284631</c:v>
                </c:pt>
                <c:pt idx="313">
                  <c:v>32.690829684576329</c:v>
                </c:pt>
                <c:pt idx="314">
                  <c:v>32.797421696065136</c:v>
                </c:pt>
                <c:pt idx="315">
                  <c:v>32.905318388407679</c:v>
                </c:pt>
                <c:pt idx="316">
                  <c:v>33.014572266054955</c:v>
                </c:pt>
                <c:pt idx="317">
                  <c:v>33.125239401776135</c:v>
                </c:pt>
                <c:pt idx="318">
                  <c:v>33.237379785010809</c:v>
                </c:pt>
                <c:pt idx="319">
                  <c:v>33.351057715172011</c:v>
                </c:pt>
                <c:pt idx="320">
                  <c:v>33.463548272275688</c:v>
                </c:pt>
                <c:pt idx="321">
                  <c:v>33.574890039829647</c:v>
                </c:pt>
                <c:pt idx="322">
                  <c:v>33.685119579689307</c:v>
                </c:pt>
                <c:pt idx="323">
                  <c:v>33.794271577091301</c:v>
                </c:pt>
                <c:pt idx="324">
                  <c:v>33.902378972584742</c:v>
                </c:pt>
                <c:pt idx="325">
                  <c:v>34.009473082278156</c:v>
                </c:pt>
                <c:pt idx="326">
                  <c:v>34.115583707642088</c:v>
                </c:pt>
                <c:pt idx="327">
                  <c:v>34.220739235954973</c:v>
                </c:pt>
                <c:pt idx="328">
                  <c:v>34.324966732348358</c:v>
                </c:pt>
                <c:pt idx="329">
                  <c:v>34.428292024294386</c:v>
                </c:pt>
                <c:pt idx="330">
                  <c:v>34.530739779280182</c:v>
                </c:pt>
                <c:pt idx="331">
                  <c:v>34.632333576328669</c:v>
                </c:pt>
                <c:pt idx="332">
                  <c:v>34.733095971951201</c:v>
                </c:pt>
                <c:pt idx="333">
                  <c:v>34.833048561052664</c:v>
                </c:pt>
                <c:pt idx="334">
                  <c:v>34.932212033253244</c:v>
                </c:pt>
                <c:pt idx="335">
                  <c:v>35.030606225041282</c:v>
                </c:pt>
                <c:pt idx="336">
                  <c:v>35.128250168128254</c:v>
                </c:pt>
                <c:pt idx="337">
                  <c:v>35.225162134338348</c:v>
                </c:pt>
                <c:pt idx="338">
                  <c:v>35.32135967733138</c:v>
                </c:pt>
                <c:pt idx="339">
                  <c:v>35.416859671427787</c:v>
                </c:pt>
                <c:pt idx="340">
                  <c:v>35.511678347777838</c:v>
                </c:pt>
                <c:pt idx="341">
                  <c:v>35.605831328093778</c:v>
                </c:pt>
                <c:pt idx="342">
                  <c:v>35.699333656142542</c:v>
                </c:pt>
                <c:pt idx="343">
                  <c:v>35.792199827178024</c:v>
                </c:pt>
                <c:pt idx="344">
                  <c:v>35.884443815475343</c:v>
                </c:pt>
                <c:pt idx="345">
                  <c:v>35.976079100114411</c:v>
                </c:pt>
                <c:pt idx="346">
                  <c:v>36.067118689147037</c:v>
                </c:pt>
                <c:pt idx="347">
                  <c:v>36.157575142269593</c:v>
                </c:pt>
                <c:pt idx="348">
                  <c:v>36.247460592112688</c:v>
                </c:pt>
                <c:pt idx="349">
                  <c:v>36.336786764249467</c:v>
                </c:pt>
                <c:pt idx="350">
                  <c:v>36.425564996015609</c:v>
                </c:pt>
                <c:pt idx="351">
                  <c:v>36.513806254226061</c:v>
                </c:pt>
                <c:pt idx="352">
                  <c:v>36.601521151866507</c:v>
                </c:pt>
                <c:pt idx="353">
                  <c:v>36.688719963831211</c:v>
                </c:pt>
                <c:pt idx="354">
                  <c:v>36.775412641772867</c:v>
                </c:pt>
                <c:pt idx="355">
                  <c:v>36.861608828124993</c:v>
                </c:pt>
                <c:pt idx="356">
                  <c:v>36.947317869352467</c:v>
                </c:pt>
                <c:pt idx="357">
                  <c:v>37.032548828481509</c:v>
                </c:pt>
                <c:pt idx="358">
                  <c:v>37.117310496956385</c:v>
                </c:pt>
                <c:pt idx="359">
                  <c:v>37.201611405866529</c:v>
                </c:pt>
                <c:pt idx="360">
                  <c:v>37.285459836584444</c:v>
                </c:pt>
                <c:pt idx="361">
                  <c:v>37.36886383085173</c:v>
                </c:pt>
                <c:pt idx="362">
                  <c:v>37.45183120034779</c:v>
                </c:pt>
                <c:pt idx="363">
                  <c:v>37.53436953577333</c:v>
                </c:pt>
                <c:pt idx="364">
                  <c:v>37.61648621547829</c:v>
                </c:pt>
                <c:pt idx="365">
                  <c:v>37.698188413661867</c:v>
                </c:pt>
                <c:pt idx="366">
                  <c:v>37.779483108170304</c:v>
                </c:pt>
                <c:pt idx="367">
                  <c:v>37.86037708791617</c:v>
                </c:pt>
                <c:pt idx="368">
                  <c:v>37.940876959941491</c:v>
                </c:pt>
                <c:pt idx="369">
                  <c:v>38.020989156145284</c:v>
                </c:pt>
                <c:pt idx="370">
                  <c:v>38.100719939694812</c:v>
                </c:pt>
                <c:pt idx="371">
                  <c:v>38.180075411138525</c:v>
                </c:pt>
                <c:pt idx="372">
                  <c:v>38.259920490380651</c:v>
                </c:pt>
                <c:pt idx="373">
                  <c:v>38.340265591559174</c:v>
                </c:pt>
                <c:pt idx="374">
                  <c:v>38.421121493280403</c:v>
                </c:pt>
                <c:pt idx="375">
                  <c:v>38.502499356667222</c:v>
                </c:pt>
                <c:pt idx="376">
                  <c:v>38.584410744571592</c:v>
                </c:pt>
                <c:pt idx="377">
                  <c:v>38.666867642044366</c:v>
                </c:pt>
                <c:pt idx="378">
                  <c:v>38.749882478164395</c:v>
                </c:pt>
                <c:pt idx="379">
                  <c:v>38.833468149338849</c:v>
                </c:pt>
                <c:pt idx="380">
                  <c:v>38.917638044197737</c:v>
                </c:pt>
                <c:pt idx="381">
                  <c:v>39.00240607021793</c:v>
                </c:pt>
                <c:pt idx="382">
                  <c:v>39.087786682225726</c:v>
                </c:pt>
                <c:pt idx="383">
                  <c:v>39.173794912942526</c:v>
                </c:pt>
                <c:pt idx="384">
                  <c:v>39.260446405755388</c:v>
                </c:pt>
                <c:pt idx="385">
                  <c:v>39.347757449913665</c:v>
                </c:pt>
                <c:pt idx="386">
                  <c:v>39.435745018374881</c:v>
                </c:pt>
                <c:pt idx="387">
                  <c:v>39.524426808547567</c:v>
                </c:pt>
                <c:pt idx="388">
                  <c:v>39.613821286206594</c:v>
                </c:pt>
                <c:pt idx="389">
                  <c:v>39.703947732888231</c:v>
                </c:pt>
                <c:pt idx="390">
                  <c:v>39.794826297107683</c:v>
                </c:pt>
                <c:pt idx="391">
                  <c:v>39.88647804978271</c:v>
                </c:pt>
                <c:pt idx="392">
                  <c:v>39.978925044293099</c:v>
                </c:pt>
                <c:pt idx="393">
                  <c:v>40.07219038165875</c:v>
                </c:pt>
                <c:pt idx="394">
                  <c:v>40.166298281379575</c:v>
                </c:pt>
                <c:pt idx="395">
                  <c:v>40.261274158549945</c:v>
                </c:pt>
                <c:pt idx="396">
                  <c:v>40.357144707940293</c:v>
                </c:pt>
                <c:pt idx="397">
                  <c:v>40.453937995830685</c:v>
                </c:pt>
                <c:pt idx="398">
                  <c:v>40.551683560487845</c:v>
                </c:pt>
                <c:pt idx="399">
                  <c:v>40.650412522300755</c:v>
                </c:pt>
                <c:pt idx="400">
                  <c:v>40.750157704734001</c:v>
                </c:pt>
                <c:pt idx="401">
                  <c:v>40.850953767425985</c:v>
                </c:pt>
                <c:pt idx="402">
                  <c:v>40.95283735295601</c:v>
                </c:pt>
                <c:pt idx="403">
                  <c:v>41.055847249035331</c:v>
                </c:pt>
                <c:pt idx="404">
                  <c:v>41.160024568150057</c:v>
                </c:pt>
                <c:pt idx="405">
                  <c:v>41.265412947006482</c:v>
                </c:pt>
                <c:pt idx="406">
                  <c:v>41.372058768512922</c:v>
                </c:pt>
                <c:pt idx="407">
                  <c:v>41.480011409489649</c:v>
                </c:pt>
                <c:pt idx="408">
                  <c:v>41.589323517846779</c:v>
                </c:pt>
                <c:pt idx="409">
                  <c:v>41.700051323629687</c:v>
                </c:pt>
                <c:pt idx="410">
                  <c:v>41.812254989129457</c:v>
                </c:pt>
                <c:pt idx="411">
                  <c:v>41.925999004225403</c:v>
                </c:pt>
                <c:pt idx="412">
                  <c:v>42.041352634311096</c:v>
                </c:pt>
                <c:pt idx="413">
                  <c:v>42.158390429610286</c:v>
                </c:pt>
                <c:pt idx="414">
                  <c:v>42.277192806486525</c:v>
                </c:pt>
                <c:pt idx="415">
                  <c:v>42.397846713584869</c:v>
                </c:pt>
                <c:pt idx="416">
                  <c:v>42.5204463984401</c:v>
                </c:pt>
                <c:pt idx="417">
                  <c:v>42.645094293708929</c:v>
                </c:pt>
                <c:pt idx="418">
                  <c:v>42.771902046655391</c:v>
                </c:pt>
                <c:pt idx="419">
                  <c:v>42.900991721239954</c:v>
                </c:pt>
                <c:pt idx="420">
                  <c:v>43.032497209543891</c:v>
                </c:pt>
                <c:pt idx="421">
                  <c:v>43.166565898869891</c:v>
                </c:pt>
                <c:pt idx="422">
                  <c:v>43.30336065349119</c:v>
                </c:pt>
                <c:pt idx="423">
                  <c:v>43.4430621867997</c:v>
                </c:pt>
                <c:pt idx="424">
                  <c:v>43.585871922141614</c:v>
                </c:pt>
                <c:pt idx="425">
                  <c:v>43.732015471275858</c:v>
                </c:pt>
                <c:pt idx="426">
                  <c:v>43.875688955167782</c:v>
                </c:pt>
                <c:pt idx="427">
                  <c:v>44.017017850911031</c:v>
                </c:pt>
                <c:pt idx="428">
                  <c:v>44.156117431720716</c:v>
                </c:pt>
                <c:pt idx="429">
                  <c:v>44.293093891015772</c:v>
                </c:pt>
                <c:pt idx="430">
                  <c:v>44.428045312190257</c:v>
                </c:pt>
                <c:pt idx="431">
                  <c:v>44.561062509195359</c:v>
                </c:pt>
                <c:pt idx="432">
                  <c:v>44.692229758359588</c:v>
                </c:pt>
                <c:pt idx="433">
                  <c:v>44.821625438164205</c:v>
                </c:pt>
                <c:pt idx="434">
                  <c:v>44.949322590737033</c:v>
                </c:pt>
                <c:pt idx="435">
                  <c:v>45.075389416460133</c:v>
                </c:pt>
                <c:pt idx="436">
                  <c:v>45.199889711177036</c:v>
                </c:pt>
                <c:pt idx="437">
                  <c:v>45.322883253935466</c:v>
                </c:pt>
                <c:pt idx="438">
                  <c:v>45.444426151936682</c:v>
                </c:pt>
                <c:pt idx="439">
                  <c:v>45.564571148324816</c:v>
                </c:pt>
                <c:pt idx="440">
                  <c:v>45.683367897593669</c:v>
                </c:pt>
                <c:pt idx="441">
                  <c:v>45.800863212679197</c:v>
                </c:pt>
                <c:pt idx="442">
                  <c:v>45.917101287215495</c:v>
                </c:pt>
                <c:pt idx="443">
                  <c:v>46.032123895938184</c:v>
                </c:pt>
                <c:pt idx="444">
                  <c:v>46.145970575804704</c:v>
                </c:pt>
                <c:pt idx="445">
                  <c:v>46.258678790051242</c:v>
                </c:pt>
                <c:pt idx="446">
                  <c:v>46.370284077110533</c:v>
                </c:pt>
                <c:pt idx="447">
                  <c:v>46.480820186063212</c:v>
                </c:pt>
                <c:pt idx="448">
                  <c:v>46.590319200081538</c:v>
                </c:pt>
                <c:pt idx="449">
                  <c:v>46.698811649141078</c:v>
                </c:pt>
                <c:pt idx="450">
                  <c:v>46.806326613118799</c:v>
                </c:pt>
                <c:pt idx="451">
                  <c:v>46.912891816260945</c:v>
                </c:pt>
                <c:pt idx="452">
                  <c:v>47.018533713887301</c:v>
                </c:pt>
                <c:pt idx="453">
                  <c:v>47.1232775720975</c:v>
                </c:pt>
                <c:pt idx="454">
                  <c:v>47.22714754115735</c:v>
                </c:pt>
                <c:pt idx="455">
                  <c:v>47.330166723166919</c:v>
                </c:pt>
                <c:pt idx="456">
                  <c:v>47.432357234545499</c:v>
                </c:pt>
                <c:pt idx="457">
                  <c:v>47.533740263810508</c:v>
                </c:pt>
                <c:pt idx="458">
                  <c:v>47.634336125076196</c:v>
                </c:pt>
                <c:pt idx="459">
                  <c:v>47.734164307653373</c:v>
                </c:pt>
                <c:pt idx="460">
                  <c:v>47.833243522091792</c:v>
                </c:pt>
                <c:pt idx="461">
                  <c:v>47.931591742972039</c:v>
                </c:pt>
                <c:pt idx="462">
                  <c:v>48.030204917857397</c:v>
                </c:pt>
                <c:pt idx="463">
                  <c:v>48.129084693896843</c:v>
                </c:pt>
                <c:pt idx="464">
                  <c:v>48.228232736109845</c:v>
                </c:pt>
                <c:pt idx="465">
                  <c:v>48.32765072766189</c:v>
                </c:pt>
                <c:pt idx="466">
                  <c:v>48.42734037014548</c:v>
                </c:pt>
                <c:pt idx="467">
                  <c:v>48.527303383866787</c:v>
                </c:pt>
                <c:pt idx="468">
                  <c:v>48.627541508138059</c:v>
                </c:pt>
                <c:pt idx="469">
                  <c:v>48.728056501575978</c:v>
                </c:pt>
                <c:pt idx="470">
                  <c:v>48.828850142406033</c:v>
                </c:pt>
                <c:pt idx="471">
                  <c:v>48.92992422877316</c:v>
                </c:pt>
                <c:pt idx="472">
                  <c:v>49.031280579058716</c:v>
                </c:pt>
                <c:pt idx="473">
                  <c:v>49.132921032204003</c:v>
                </c:pt>
                <c:pt idx="474">
                  <c:v>49.234847448040497</c:v>
                </c:pt>
                <c:pt idx="475">
                  <c:v>49.337061707626923</c:v>
                </c:pt>
                <c:pt idx="476">
                  <c:v>49.439565713593396</c:v>
                </c:pt>
                <c:pt idx="477">
                  <c:v>49.542361390492779</c:v>
                </c:pt>
                <c:pt idx="478">
                  <c:v>49.645450685159446</c:v>
                </c:pt>
                <c:pt idx="479">
                  <c:v>49.748835567075666</c:v>
                </c:pt>
                <c:pt idx="480">
                  <c:v>49.852518028745763</c:v>
                </c:pt>
                <c:pt idx="481">
                  <c:v>49.956500086078321</c:v>
                </c:pt>
                <c:pt idx="482">
                  <c:v>50.060783778776567</c:v>
                </c:pt>
                <c:pt idx="483">
                  <c:v>50.165371170737217</c:v>
                </c:pt>
                <c:pt idx="484">
                  <c:v>50.27026435045795</c:v>
                </c:pt>
                <c:pt idx="485">
                  <c:v>50.375465431453812</c:v>
                </c:pt>
                <c:pt idx="486">
                  <c:v>50.480976552682712</c:v>
                </c:pt>
                <c:pt idx="487">
                  <c:v>50.586799878980315</c:v>
                </c:pt>
                <c:pt idx="488">
                  <c:v>50.692937601504553</c:v>
                </c:pt>
                <c:pt idx="489">
                  <c:v>50.799391938190013</c:v>
                </c:pt>
                <c:pt idx="490">
                  <c:v>50.906165134212522</c:v>
                </c:pt>
                <c:pt idx="491">
                  <c:v>51.013259462464134</c:v>
                </c:pt>
                <c:pt idx="492">
                  <c:v>51.120677224038879</c:v>
                </c:pt>
                <c:pt idx="493">
                  <c:v>51.228420748729498</c:v>
                </c:pt>
                <c:pt idx="494">
                  <c:v>51.336492395535558</c:v>
                </c:pt>
                <c:pt idx="495">
                  <c:v>51.444894553183182</c:v>
                </c:pt>
                <c:pt idx="496">
                  <c:v>51.553629640656787</c:v>
                </c:pt>
                <c:pt idx="497">
                  <c:v>51.66270010774312</c:v>
                </c:pt>
                <c:pt idx="498">
                  <c:v>51.772108435587995</c:v>
                </c:pt>
                <c:pt idx="499">
                  <c:v>51.881857137266024</c:v>
                </c:pt>
                <c:pt idx="500">
                  <c:v>51.991948758363804</c:v>
                </c:pt>
                <c:pt idx="501">
                  <c:v>52.102385877576872</c:v>
                </c:pt>
                <c:pt idx="502">
                  <c:v>52.213171107320854</c:v>
                </c:pt>
                <c:pt idx="503">
                  <c:v>52.324307094357266</c:v>
                </c:pt>
                <c:pt idx="504">
                  <c:v>52.435796520434337</c:v>
                </c:pt>
                <c:pt idx="505">
                  <c:v>52.547642102943314</c:v>
                </c:pt>
                <c:pt idx="506">
                  <c:v>52.659846595590729</c:v>
                </c:pt>
                <c:pt idx="507">
                  <c:v>52.772412789087099</c:v>
                </c:pt>
                <c:pt idx="508">
                  <c:v>52.88534351185254</c:v>
                </c:pt>
                <c:pt idx="509">
                  <c:v>52.998641630739826</c:v>
                </c:pt>
                <c:pt idx="510">
                  <c:v>53.112310051775388</c:v>
                </c:pt>
                <c:pt idx="511">
                  <c:v>53.226351720918849</c:v>
                </c:pt>
                <c:pt idx="512">
                  <c:v>53.340769624841641</c:v>
                </c:pt>
                <c:pt idx="513">
                  <c:v>53.455566791725253</c:v>
                </c:pt>
                <c:pt idx="514">
                  <c:v>53.570746292079832</c:v>
                </c:pt>
                <c:pt idx="515">
                  <c:v>53.686311239583624</c:v>
                </c:pt>
                <c:pt idx="516">
                  <c:v>53.802264791944054</c:v>
                </c:pt>
                <c:pt idx="517">
                  <c:v>53.918610151781024</c:v>
                </c:pt>
                <c:pt idx="518">
                  <c:v>54.035350567533193</c:v>
                </c:pt>
                <c:pt idx="519">
                  <c:v>54.15248933438793</c:v>
                </c:pt>
                <c:pt idx="520">
                  <c:v>54.270029795235772</c:v>
                </c:pt>
                <c:pt idx="521">
                  <c:v>54.387975341650105</c:v>
                </c:pt>
                <c:pt idx="522">
                  <c:v>54.506329414892924</c:v>
                </c:pt>
                <c:pt idx="523">
                  <c:v>54.625095506947531</c:v>
                </c:pt>
                <c:pt idx="524">
                  <c:v>54.744277161579049</c:v>
                </c:pt>
                <c:pt idx="525">
                  <c:v>54.863877975423669</c:v>
                </c:pt>
                <c:pt idx="526">
                  <c:v>54.983901599107604</c:v>
                </c:pt>
                <c:pt idx="527">
                  <c:v>55.104351738396737</c:v>
                </c:pt>
                <c:pt idx="528">
                  <c:v>55.225232155377995</c:v>
                </c:pt>
                <c:pt idx="529">
                  <c:v>55.346546669673522</c:v>
                </c:pt>
                <c:pt idx="530">
                  <c:v>55.468299159688826</c:v>
                </c:pt>
                <c:pt idx="531">
                  <c:v>55.590493563895961</c:v>
                </c:pt>
                <c:pt idx="532">
                  <c:v>55.71313388215308</c:v>
                </c:pt>
                <c:pt idx="533">
                  <c:v>55.836224177061546</c:v>
                </c:pt>
                <c:pt idx="534">
                  <c:v>55.959768575361906</c:v>
                </c:pt>
                <c:pt idx="535">
                  <c:v>56.083771269370189</c:v>
                </c:pt>
                <c:pt idx="536">
                  <c:v>56.208236518455877</c:v>
                </c:pt>
                <c:pt idx="537">
                  <c:v>56.331196336015331</c:v>
                </c:pt>
                <c:pt idx="538">
                  <c:v>56.452706749159823</c:v>
                </c:pt>
                <c:pt idx="539">
                  <c:v>56.572820427574449</c:v>
                </c:pt>
                <c:pt idx="540">
                  <c:v>56.691586958235696</c:v>
                </c:pt>
                <c:pt idx="541">
                  <c:v>56.809053091900267</c:v>
                </c:pt>
                <c:pt idx="542">
                  <c:v>56.925262964830679</c:v>
                </c:pt>
                <c:pt idx="543">
                  <c:v>57.040258298731288</c:v>
                </c:pt>
                <c:pt idx="544">
                  <c:v>57.154078581455529</c:v>
                </c:pt>
                <c:pt idx="545">
                  <c:v>57.266761230696879</c:v>
                </c:pt>
                <c:pt idx="546">
                  <c:v>57.378341742581455</c:v>
                </c:pt>
                <c:pt idx="547">
                  <c:v>57.488853826829782</c:v>
                </c:pt>
                <c:pt idx="548">
                  <c:v>57.598329529941957</c:v>
                </c:pt>
                <c:pt idx="549">
                  <c:v>57.706799347677972</c:v>
                </c:pt>
                <c:pt idx="550">
                  <c:v>57.814292327948309</c:v>
                </c:pt>
                <c:pt idx="551">
                  <c:v>57.920836165095359</c:v>
                </c:pt>
                <c:pt idx="552">
                  <c:v>58.026457286429768</c:v>
                </c:pt>
                <c:pt idx="553">
                  <c:v>58.13118093178521</c:v>
                </c:pt>
                <c:pt idx="554">
                  <c:v>58.235031226767788</c:v>
                </c:pt>
                <c:pt idx="555">
                  <c:v>58.338031250300027</c:v>
                </c:pt>
                <c:pt idx="556">
                  <c:v>58.440203096993351</c:v>
                </c:pt>
                <c:pt idx="557">
                  <c:v>58.54156793482467</c:v>
                </c:pt>
                <c:pt idx="558">
                  <c:v>58.642146058542032</c:v>
                </c:pt>
                <c:pt idx="559">
                  <c:v>58.74195693917946</c:v>
                </c:pt>
                <c:pt idx="560">
                  <c:v>58.842041961421408</c:v>
                </c:pt>
                <c:pt idx="561">
                  <c:v>58.942402873119384</c:v>
                </c:pt>
                <c:pt idx="562">
                  <c:v>59.043041441563801</c:v>
                </c:pt>
                <c:pt idx="563">
                  <c:v>59.143959453791119</c:v>
                </c:pt>
                <c:pt idx="564">
                  <c:v>59.245158716897265</c:v>
                </c:pt>
                <c:pt idx="565">
                  <c:v>59.346641058357513</c:v>
                </c:pt>
                <c:pt idx="566">
                  <c:v>59.44840832635294</c:v>
                </c:pt>
                <c:pt idx="567">
                  <c:v>59.550462390103711</c:v>
                </c:pt>
                <c:pt idx="568">
                  <c:v>59.652805140209239</c:v>
                </c:pt>
                <c:pt idx="569">
                  <c:v>59.75543848899553</c:v>
                </c:pt>
                <c:pt idx="570">
                  <c:v>59.858364370869801</c:v>
                </c:pt>
                <c:pt idx="571">
                  <c:v>59.961584742682597</c:v>
                </c:pt>
                <c:pt idx="572">
                  <c:v>60.065101584097626</c:v>
                </c:pt>
                <c:pt idx="573">
                  <c:v>60.168916897969439</c:v>
                </c:pt>
                <c:pt idx="574">
                  <c:v>60.273032710729268</c:v>
                </c:pt>
                <c:pt idx="575">
                  <c:v>60.377451072779124</c:v>
                </c:pt>
                <c:pt idx="576">
                  <c:v>60.482174058894458</c:v>
                </c:pt>
                <c:pt idx="577">
                  <c:v>60.587203768635561</c:v>
                </c:pt>
                <c:pt idx="578">
                  <c:v>60.692542326768006</c:v>
                </c:pt>
                <c:pt idx="579">
                  <c:v>60.798191883692247</c:v>
                </c:pt>
                <c:pt idx="580">
                  <c:v>60.9029431934295</c:v>
                </c:pt>
                <c:pt idx="581">
                  <c:v>61.006820415341465</c:v>
                </c:pt>
                <c:pt idx="582">
                  <c:v>61.111839834286016</c:v>
                </c:pt>
                <c:pt idx="583">
                  <c:v>61.218042929597146</c:v>
                </c:pt>
                <c:pt idx="584">
                  <c:v>61.32547371381353</c:v>
                </c:pt>
                <c:pt idx="585">
                  <c:v>61.43417895423422</c:v>
                </c:pt>
                <c:pt idx="586">
                  <c:v>61.544208420009205</c:v>
                </c:pt>
                <c:pt idx="587">
                  <c:v>61.655615158455177</c:v>
                </c:pt>
                <c:pt idx="588">
                  <c:v>61.768455804934113</c:v>
                </c:pt>
                <c:pt idx="589">
                  <c:v>61.882790931414149</c:v>
                </c:pt>
                <c:pt idx="590">
                  <c:v>61.99868543978117</c:v>
                </c:pt>
                <c:pt idx="591">
                  <c:v>62.116209007127637</c:v>
                </c:pt>
                <c:pt idx="592">
                  <c:v>62.235436591665788</c:v>
                </c:pt>
                <c:pt idx="593">
                  <c:v>62.35644900966534</c:v>
                </c:pt>
                <c:pt idx="594">
                  <c:v>62.479333595991918</c:v>
                </c:pt>
                <c:pt idx="595">
                  <c:v>62.604184963541485</c:v>
                </c:pt>
                <c:pt idx="596">
                  <c:v>62.73110588028667</c:v>
                </c:pt>
                <c:pt idx="597">
                  <c:v>62.860208286985547</c:v>
                </c:pt>
                <c:pt idx="598">
                  <c:v>62.991614484139191</c:v>
                </c:pt>
                <c:pt idx="599">
                  <c:v>63.125458523913203</c:v>
                </c:pt>
                <c:pt idx="600">
                  <c:v>63.261887851999752</c:v>
                </c:pt>
                <c:pt idx="601">
                  <c:v>63.401065256544975</c:v>
                </c:pt>
                <c:pt idx="602">
                  <c:v>63.543171197364373</c:v>
                </c:pt>
                <c:pt idx="603">
                  <c:v>63.68840661023868</c:v>
                </c:pt>
                <c:pt idx="604">
                  <c:v>63.836996310331926</c:v>
                </c:pt>
                <c:pt idx="605">
                  <c:v>63.989193158955807</c:v>
                </c:pt>
                <c:pt idx="606">
                  <c:v>64.145283213894473</c:v>
                </c:pt>
                <c:pt idx="607">
                  <c:v>64.305592162740425</c:v>
                </c:pt>
                <c:pt idx="608">
                  <c:v>64.470493452755662</c:v>
                </c:pt>
                <c:pt idx="609">
                  <c:v>64.64041869809374</c:v>
                </c:pt>
                <c:pt idx="610">
                  <c:v>64.815871195855053</c:v>
                </c:pt>
                <c:pt idx="611">
                  <c:v>64.997443766768427</c:v>
                </c:pt>
                <c:pt idx="612">
                  <c:v>65.185842741313024</c:v>
                </c:pt>
                <c:pt idx="613">
                  <c:v>65.381920893400135</c:v>
                </c:pt>
                <c:pt idx="614">
                  <c:v>65.586723770621489</c:v>
                </c:pt>
                <c:pt idx="615">
                  <c:v>65.801556745242863</c:v>
                </c:pt>
                <c:pt idx="616">
                  <c:v>66.028085366976612</c:v>
                </c:pt>
                <c:pt idx="617">
                  <c:v>66.268491752139482</c:v>
                </c:pt>
                <c:pt idx="618">
                  <c:v>66.525730701139352</c:v>
                </c:pt>
                <c:pt idx="619">
                  <c:v>66.803976195536038</c:v>
                </c:pt>
                <c:pt idx="620">
                  <c:v>67.082221689932723</c:v>
                </c:pt>
                <c:pt idx="621">
                  <c:v>67.360467184329408</c:v>
                </c:pt>
                <c:pt idx="622">
                  <c:v>67.638712678726094</c:v>
                </c:pt>
                <c:pt idx="623">
                  <c:v>67.916958173122779</c:v>
                </c:pt>
                <c:pt idx="624">
                  <c:v>68.195203667519465</c:v>
                </c:pt>
                <c:pt idx="625">
                  <c:v>68.47344916191615</c:v>
                </c:pt>
                <c:pt idx="626">
                  <c:v>68.751694656312836</c:v>
                </c:pt>
                <c:pt idx="627">
                  <c:v>69.029940150709521</c:v>
                </c:pt>
                <c:pt idx="628">
                  <c:v>69.308185645106207</c:v>
                </c:pt>
                <c:pt idx="629">
                  <c:v>69.586431139502892</c:v>
                </c:pt>
                <c:pt idx="630">
                  <c:v>69.864676633899577</c:v>
                </c:pt>
                <c:pt idx="631">
                  <c:v>70.142922128296263</c:v>
                </c:pt>
                <c:pt idx="632">
                  <c:v>70.421167622692948</c:v>
                </c:pt>
                <c:pt idx="633">
                  <c:v>70.699413117089634</c:v>
                </c:pt>
                <c:pt idx="634">
                  <c:v>70.977658611486319</c:v>
                </c:pt>
                <c:pt idx="635">
                  <c:v>71.255904105883005</c:v>
                </c:pt>
                <c:pt idx="636">
                  <c:v>71.53414960027969</c:v>
                </c:pt>
                <c:pt idx="637">
                  <c:v>71.812395094676376</c:v>
                </c:pt>
                <c:pt idx="638">
                  <c:v>72.090640589073061</c:v>
                </c:pt>
                <c:pt idx="639">
                  <c:v>72.368886083469746</c:v>
                </c:pt>
                <c:pt idx="640">
                  <c:v>72.647131577866432</c:v>
                </c:pt>
                <c:pt idx="641">
                  <c:v>72.925377072263117</c:v>
                </c:pt>
                <c:pt idx="642">
                  <c:v>73.203622566659803</c:v>
                </c:pt>
                <c:pt idx="643">
                  <c:v>73.481868061056488</c:v>
                </c:pt>
                <c:pt idx="644">
                  <c:v>73.760113555453174</c:v>
                </c:pt>
                <c:pt idx="645">
                  <c:v>74.038359049849859</c:v>
                </c:pt>
                <c:pt idx="646">
                  <c:v>74.316604544246545</c:v>
                </c:pt>
                <c:pt idx="647">
                  <c:v>74.59485003864323</c:v>
                </c:pt>
                <c:pt idx="648">
                  <c:v>74.873095533039915</c:v>
                </c:pt>
                <c:pt idx="649">
                  <c:v>75.151341027436601</c:v>
                </c:pt>
                <c:pt idx="650">
                  <c:v>75.429586521833286</c:v>
                </c:pt>
                <c:pt idx="651">
                  <c:v>75.707832016229972</c:v>
                </c:pt>
                <c:pt idx="652">
                  <c:v>75.986077510626657</c:v>
                </c:pt>
                <c:pt idx="653">
                  <c:v>76.264323005023343</c:v>
                </c:pt>
                <c:pt idx="654">
                  <c:v>76.542568499420028</c:v>
                </c:pt>
                <c:pt idx="655">
                  <c:v>76.820813993816714</c:v>
                </c:pt>
                <c:pt idx="656">
                  <c:v>77.099059488213399</c:v>
                </c:pt>
                <c:pt idx="657">
                  <c:v>77.377304982610084</c:v>
                </c:pt>
                <c:pt idx="658">
                  <c:v>77.65555047700677</c:v>
                </c:pt>
                <c:pt idx="659">
                  <c:v>77.933795971403455</c:v>
                </c:pt>
                <c:pt idx="660">
                  <c:v>78.212041465800141</c:v>
                </c:pt>
                <c:pt idx="661">
                  <c:v>78.490286960196826</c:v>
                </c:pt>
                <c:pt idx="662">
                  <c:v>78.768532454593512</c:v>
                </c:pt>
                <c:pt idx="663">
                  <c:v>79.046777948990197</c:v>
                </c:pt>
                <c:pt idx="664">
                  <c:v>79.325023443386883</c:v>
                </c:pt>
                <c:pt idx="665">
                  <c:v>79.603268937783568</c:v>
                </c:pt>
                <c:pt idx="666">
                  <c:v>79.881514432180253</c:v>
                </c:pt>
                <c:pt idx="667">
                  <c:v>80.159759926576939</c:v>
                </c:pt>
                <c:pt idx="668">
                  <c:v>80.438005420973624</c:v>
                </c:pt>
                <c:pt idx="669">
                  <c:v>80.698379126334558</c:v>
                </c:pt>
                <c:pt idx="670">
                  <c:v>80.943934390272233</c:v>
                </c:pt>
                <c:pt idx="671">
                  <c:v>81.176943696513433</c:v>
                </c:pt>
                <c:pt idx="672">
                  <c:v>81.399152386862525</c:v>
                </c:pt>
                <c:pt idx="673">
                  <c:v>81.611935363730993</c:v>
                </c:pt>
                <c:pt idx="674">
                  <c:v>81.816398575383587</c:v>
                </c:pt>
                <c:pt idx="675">
                  <c:v>82.013447342428933</c:v>
                </c:pt>
                <c:pt idx="676">
                  <c:v>82.203833873208794</c:v>
                </c:pt>
                <c:pt idx="677">
                  <c:v>82.388191225464467</c:v>
                </c:pt>
                <c:pt idx="678">
                  <c:v>82.567058158593298</c:v>
                </c:pt>
                <c:pt idx="679">
                  <c:v>82.740897695228981</c:v>
                </c:pt>
                <c:pt idx="680">
                  <c:v>82.91011123488272</c:v>
                </c:pt>
                <c:pt idx="681">
                  <c:v>83.075049456636847</c:v>
                </c:pt>
                <c:pt idx="682">
                  <c:v>83.236020860852904</c:v>
                </c:pt>
                <c:pt idx="683">
                  <c:v>83.407587693855888</c:v>
                </c:pt>
                <c:pt idx="684">
                  <c:v>83.592134280379057</c:v>
                </c:pt>
                <c:pt idx="685">
                  <c:v>83.793101019238307</c:v>
                </c:pt>
                <c:pt idx="686">
                  <c:v>84.015782078173061</c:v>
                </c:pt>
                <c:pt idx="687">
                  <c:v>84.269114106588063</c:v>
                </c:pt>
                <c:pt idx="688">
                  <c:v>84.508736451292933</c:v>
                </c:pt>
                <c:pt idx="689">
                  <c:v>84.736658326604854</c:v>
                </c:pt>
                <c:pt idx="690">
                  <c:v>84.95444171623501</c:v>
                </c:pt>
                <c:pt idx="691">
                  <c:v>85.163329382855721</c:v>
                </c:pt>
                <c:pt idx="692">
                  <c:v>85.364329320336239</c:v>
                </c:pt>
                <c:pt idx="693">
                  <c:v>85.558272493277116</c:v>
                </c:pt>
                <c:pt idx="694">
                  <c:v>85.745853514349093</c:v>
                </c:pt>
                <c:pt idx="695">
                  <c:v>85.927660042966394</c:v>
                </c:pt>
                <c:pt idx="696">
                  <c:v>86.104194506152425</c:v>
                </c:pt>
                <c:pt idx="697">
                  <c:v>86.27589045819451</c:v>
                </c:pt>
                <c:pt idx="698">
                  <c:v>86.443125112492666</c:v>
                </c:pt>
                <c:pt idx="699">
                  <c:v>86.606229086255453</c:v>
                </c:pt>
                <c:pt idx="700">
                  <c:v>86.765494080057238</c:v>
                </c:pt>
                <c:pt idx="701">
                  <c:v>86.92117900315084</c:v>
                </c:pt>
                <c:pt idx="702">
                  <c:v>87.073514912478359</c:v>
                </c:pt>
                <c:pt idx="703">
                  <c:v>87.222709034622142</c:v>
                </c:pt>
                <c:pt idx="704">
                  <c:v>87.368948070578014</c:v>
                </c:pt>
                <c:pt idx="705">
                  <c:v>87.51240093370518</c:v>
                </c:pt>
                <c:pt idx="706">
                  <c:v>87.653221035320556</c:v>
                </c:pt>
                <c:pt idx="707">
                  <c:v>87.791548206051999</c:v>
                </c:pt>
                <c:pt idx="708">
                  <c:v>87.927510321473491</c:v>
                </c:pt>
                <c:pt idx="709">
                  <c:v>88.061224685813556</c:v>
                </c:pt>
                <c:pt idx="710">
                  <c:v>88.192799216334421</c:v>
                </c:pt>
                <c:pt idx="711">
                  <c:v>88.322333462389764</c:v>
                </c:pt>
                <c:pt idx="712">
                  <c:v>88.44991948651807</c:v>
                </c:pt>
                <c:pt idx="713">
                  <c:v>88.575642629734475</c:v>
                </c:pt>
                <c:pt idx="714">
                  <c:v>88.699582179095728</c:v>
                </c:pt>
                <c:pt idx="715">
                  <c:v>88.821811952370695</c:v>
                </c:pt>
                <c:pt idx="716">
                  <c:v>88.942400812059759</c:v>
                </c:pt>
                <c:pt idx="717">
                  <c:v>89.06141311892506</c:v>
                </c:pt>
                <c:pt idx="718">
                  <c:v>89.178909133510331</c:v>
                </c:pt>
                <c:pt idx="719">
                  <c:v>89.293736614042331</c:v>
                </c:pt>
                <c:pt idx="720">
                  <c:v>89.406063557500943</c:v>
                </c:pt>
                <c:pt idx="721">
                  <c:v>89.516040929745273</c:v>
                </c:pt>
                <c:pt idx="722">
                  <c:v>89.623804990950347</c:v>
                </c:pt>
                <c:pt idx="723">
                  <c:v>89.72947922798906</c:v>
                </c:pt>
                <c:pt idx="724">
                  <c:v>89.833175972034468</c:v>
                </c:pt>
                <c:pt idx="725">
                  <c:v>89.934997761876573</c:v>
                </c:pt>
                <c:pt idx="726">
                  <c:v>90.035038500170543</c:v>
                </c:pt>
                <c:pt idx="727">
                  <c:v>90.133384439808808</c:v>
                </c:pt>
                <c:pt idx="728">
                  <c:v>90.230115029963287</c:v>
                </c:pt>
                <c:pt idx="729">
                  <c:v>90.325303645456216</c:v>
                </c:pt>
                <c:pt idx="730">
                  <c:v>90.419018218543712</c:v>
                </c:pt>
                <c:pt idx="731">
                  <c:v>90.511321788613117</c:v>
                </c:pt>
                <c:pt idx="732">
                  <c:v>90.602272982466602</c:v>
                </c:pt>
                <c:pt idx="733">
                  <c:v>90.691926435614235</c:v>
                </c:pt>
                <c:pt idx="734">
                  <c:v>90.780333163198861</c:v>
                </c:pt>
                <c:pt idx="735">
                  <c:v>90.86754088772409</c:v>
                </c:pt>
                <c:pt idx="736">
                  <c:v>90.953594329580326</c:v>
                </c:pt>
                <c:pt idx="737">
                  <c:v>91.038535465404536</c:v>
                </c:pt>
                <c:pt idx="738">
                  <c:v>91.122403758523106</c:v>
                </c:pt>
                <c:pt idx="739">
                  <c:v>91.205236365079273</c:v>
                </c:pt>
                <c:pt idx="740">
                  <c:v>91.287068318909817</c:v>
                </c:pt>
                <c:pt idx="741">
                  <c:v>91.367932697789598</c:v>
                </c:pt>
                <c:pt idx="742">
                  <c:v>91.447860773289349</c:v>
                </c:pt>
                <c:pt idx="743">
                  <c:v>91.526882146179105</c:v>
                </c:pt>
                <c:pt idx="744">
                  <c:v>91.605024869046062</c:v>
                </c:pt>
                <c:pt idx="745">
                  <c:v>91.682315557572593</c:v>
                </c:pt>
                <c:pt idx="746">
                  <c:v>91.758779491730635</c:v>
                </c:pt>
                <c:pt idx="747">
                  <c:v>91.834537067488213</c:v>
                </c:pt>
                <c:pt idx="748">
                  <c:v>91.910294643245791</c:v>
                </c:pt>
                <c:pt idx="749">
                  <c:v>91.986052219003369</c:v>
                </c:pt>
                <c:pt idx="750">
                  <c:v>92.061809794760947</c:v>
                </c:pt>
                <c:pt idx="751">
                  <c:v>92.137567370518525</c:v>
                </c:pt>
                <c:pt idx="752">
                  <c:v>92.213324946276103</c:v>
                </c:pt>
                <c:pt idx="753">
                  <c:v>92.289082522033681</c:v>
                </c:pt>
                <c:pt idx="754">
                  <c:v>92.364840097791259</c:v>
                </c:pt>
                <c:pt idx="755">
                  <c:v>92.440597673548837</c:v>
                </c:pt>
                <c:pt idx="756">
                  <c:v>92.516355249306415</c:v>
                </c:pt>
                <c:pt idx="757">
                  <c:v>92.592112825063992</c:v>
                </c:pt>
                <c:pt idx="758">
                  <c:v>92.66787040082157</c:v>
                </c:pt>
                <c:pt idx="759">
                  <c:v>92.743627976579148</c:v>
                </c:pt>
                <c:pt idx="760">
                  <c:v>92.819385552336726</c:v>
                </c:pt>
                <c:pt idx="761">
                  <c:v>92.895143128094304</c:v>
                </c:pt>
                <c:pt idx="762">
                  <c:v>92.970900703851882</c:v>
                </c:pt>
                <c:pt idx="763">
                  <c:v>93.04665827960946</c:v>
                </c:pt>
                <c:pt idx="764">
                  <c:v>93.122415855367038</c:v>
                </c:pt>
                <c:pt idx="765">
                  <c:v>93.198173431124616</c:v>
                </c:pt>
                <c:pt idx="766">
                  <c:v>93.273931006882194</c:v>
                </c:pt>
                <c:pt idx="767">
                  <c:v>93.349688582639772</c:v>
                </c:pt>
                <c:pt idx="768">
                  <c:v>93.425446158397349</c:v>
                </c:pt>
                <c:pt idx="769">
                  <c:v>93.501203734154927</c:v>
                </c:pt>
                <c:pt idx="770">
                  <c:v>93.576961309912505</c:v>
                </c:pt>
                <c:pt idx="771">
                  <c:v>93.652718885670083</c:v>
                </c:pt>
                <c:pt idx="772">
                  <c:v>93.728476461427661</c:v>
                </c:pt>
                <c:pt idx="773">
                  <c:v>93.804234037185239</c:v>
                </c:pt>
                <c:pt idx="774">
                  <c:v>93.879991612942817</c:v>
                </c:pt>
                <c:pt idx="775">
                  <c:v>93.955749188700395</c:v>
                </c:pt>
                <c:pt idx="776">
                  <c:v>94.031506764457973</c:v>
                </c:pt>
                <c:pt idx="777">
                  <c:v>94.107264340215551</c:v>
                </c:pt>
                <c:pt idx="778">
                  <c:v>94.183021915973129</c:v>
                </c:pt>
                <c:pt idx="779">
                  <c:v>94.258779491730706</c:v>
                </c:pt>
                <c:pt idx="780">
                  <c:v>94.334537067488284</c:v>
                </c:pt>
                <c:pt idx="781">
                  <c:v>94.410294643245862</c:v>
                </c:pt>
                <c:pt idx="782">
                  <c:v>94.48605221900344</c:v>
                </c:pt>
                <c:pt idx="783">
                  <c:v>94.561809794761018</c:v>
                </c:pt>
                <c:pt idx="784">
                  <c:v>94.637567370518596</c:v>
                </c:pt>
                <c:pt idx="785">
                  <c:v>94.713324946276174</c:v>
                </c:pt>
                <c:pt idx="786">
                  <c:v>94.789082522033752</c:v>
                </c:pt>
                <c:pt idx="787">
                  <c:v>94.86484009779133</c:v>
                </c:pt>
                <c:pt idx="788">
                  <c:v>94.940597673548908</c:v>
                </c:pt>
                <c:pt idx="789">
                  <c:v>95.016355249306486</c:v>
                </c:pt>
                <c:pt idx="790">
                  <c:v>95.092112825064063</c:v>
                </c:pt>
                <c:pt idx="791">
                  <c:v>95.167870400821641</c:v>
                </c:pt>
                <c:pt idx="792">
                  <c:v>95.243627976579219</c:v>
                </c:pt>
                <c:pt idx="793">
                  <c:v>95.319385552336797</c:v>
                </c:pt>
                <c:pt idx="794">
                  <c:v>95.395143128094375</c:v>
                </c:pt>
                <c:pt idx="795">
                  <c:v>95.470900703851953</c:v>
                </c:pt>
                <c:pt idx="796">
                  <c:v>95.546658279609531</c:v>
                </c:pt>
                <c:pt idx="797">
                  <c:v>95.622415855367109</c:v>
                </c:pt>
                <c:pt idx="798">
                  <c:v>95.698173431124687</c:v>
                </c:pt>
                <c:pt idx="799">
                  <c:v>95.773931006882265</c:v>
                </c:pt>
                <c:pt idx="800">
                  <c:v>95.850305498638164</c:v>
                </c:pt>
                <c:pt idx="801">
                  <c:v>95.927311019967149</c:v>
                </c:pt>
                <c:pt idx="802">
                  <c:v>96.00496223955453</c:v>
                </c:pt>
                <c:pt idx="803">
                  <c:v>96.083274412331122</c:v>
                </c:pt>
                <c:pt idx="804">
                  <c:v>96.162263412891903</c:v>
                </c:pt>
                <c:pt idx="805">
                  <c:v>96.241945771406606</c:v>
                </c:pt>
                <c:pt idx="806">
                  <c:v>96.322338712253185</c:v>
                </c:pt>
                <c:pt idx="807">
                  <c:v>96.403460195631041</c:v>
                </c:pt>
                <c:pt idx="808">
                  <c:v>96.485328962439723</c:v>
                </c:pt>
                <c:pt idx="809">
                  <c:v>96.567964582742206</c:v>
                </c:pt>
                <c:pt idx="810">
                  <c:v>96.651387508168909</c:v>
                </c:pt>
                <c:pt idx="811">
                  <c:v>96.735619128661611</c:v>
                </c:pt>
                <c:pt idx="812">
                  <c:v>96.820681834004887</c:v>
                </c:pt>
                <c:pt idx="813">
                  <c:v>96.905744539348163</c:v>
                </c:pt>
                <c:pt idx="814">
                  <c:v>96.990807244691439</c:v>
                </c:pt>
                <c:pt idx="815">
                  <c:v>97.075869950034715</c:v>
                </c:pt>
                <c:pt idx="816">
                  <c:v>97.160932655377991</c:v>
                </c:pt>
                <c:pt idx="817">
                  <c:v>97.245995360721267</c:v>
                </c:pt>
                <c:pt idx="818">
                  <c:v>97.331058066064543</c:v>
                </c:pt>
                <c:pt idx="819">
                  <c:v>97.416120771407819</c:v>
                </c:pt>
                <c:pt idx="820">
                  <c:v>97.501183476751095</c:v>
                </c:pt>
                <c:pt idx="821">
                  <c:v>97.586246182094371</c:v>
                </c:pt>
                <c:pt idx="822">
                  <c:v>97.671308887437647</c:v>
                </c:pt>
                <c:pt idx="823">
                  <c:v>97.756371592780923</c:v>
                </c:pt>
                <c:pt idx="824">
                  <c:v>97.841434298124199</c:v>
                </c:pt>
                <c:pt idx="825">
                  <c:v>97.926497003467475</c:v>
                </c:pt>
                <c:pt idx="826">
                  <c:v>98.011559708810751</c:v>
                </c:pt>
                <c:pt idx="827">
                  <c:v>98.096622414154027</c:v>
                </c:pt>
                <c:pt idx="828">
                  <c:v>98.181685119497303</c:v>
                </c:pt>
                <c:pt idx="829">
                  <c:v>98.266747824840579</c:v>
                </c:pt>
                <c:pt idx="830">
                  <c:v>98.351810530183855</c:v>
                </c:pt>
                <c:pt idx="831">
                  <c:v>98.436873235527131</c:v>
                </c:pt>
                <c:pt idx="832">
                  <c:v>98.521935940870407</c:v>
                </c:pt>
                <c:pt idx="833">
                  <c:v>98.606998646213682</c:v>
                </c:pt>
                <c:pt idx="834">
                  <c:v>98.692061351556958</c:v>
                </c:pt>
                <c:pt idx="835">
                  <c:v>98.777124056900234</c:v>
                </c:pt>
                <c:pt idx="836">
                  <c:v>98.86218676224351</c:v>
                </c:pt>
                <c:pt idx="837">
                  <c:v>98.947249467586786</c:v>
                </c:pt>
                <c:pt idx="838">
                  <c:v>99.032312172930062</c:v>
                </c:pt>
                <c:pt idx="839">
                  <c:v>99.117374878273338</c:v>
                </c:pt>
                <c:pt idx="840">
                  <c:v>99.202437583616614</c:v>
                </c:pt>
                <c:pt idx="841">
                  <c:v>99.28750028895989</c:v>
                </c:pt>
                <c:pt idx="842">
                  <c:v>99.372562994303166</c:v>
                </c:pt>
                <c:pt idx="843">
                  <c:v>99.457625699646442</c:v>
                </c:pt>
                <c:pt idx="844">
                  <c:v>99.542688404989718</c:v>
                </c:pt>
                <c:pt idx="845">
                  <c:v>99.627751110332994</c:v>
                </c:pt>
                <c:pt idx="846">
                  <c:v>99.71281381567627</c:v>
                </c:pt>
                <c:pt idx="847">
                  <c:v>99.797876521019546</c:v>
                </c:pt>
                <c:pt idx="848">
                  <c:v>99.882939226362822</c:v>
                </c:pt>
                <c:pt idx="849">
                  <c:v>99.968001931706098</c:v>
                </c:pt>
                <c:pt idx="850">
                  <c:v>100.05306463704937</c:v>
                </c:pt>
                <c:pt idx="851">
                  <c:v>100.13812734239265</c:v>
                </c:pt>
                <c:pt idx="852">
                  <c:v>100.22319004773593</c:v>
                </c:pt>
                <c:pt idx="853">
                  <c:v>100.3082527530792</c:v>
                </c:pt>
                <c:pt idx="854">
                  <c:v>100.39331545842248</c:v>
                </c:pt>
                <c:pt idx="855">
                  <c:v>100.47837816376575</c:v>
                </c:pt>
                <c:pt idx="856">
                  <c:v>100.56344086910903</c:v>
                </c:pt>
                <c:pt idx="857">
                  <c:v>100.64850357445231</c:v>
                </c:pt>
                <c:pt idx="858">
                  <c:v>100.73356627979558</c:v>
                </c:pt>
                <c:pt idx="859">
                  <c:v>100.81862898513886</c:v>
                </c:pt>
                <c:pt idx="860">
                  <c:v>100.90369169048213</c:v>
                </c:pt>
                <c:pt idx="861">
                  <c:v>100.98875439582541</c:v>
                </c:pt>
                <c:pt idx="862">
                  <c:v>101.07381710116869</c:v>
                </c:pt>
                <c:pt idx="863">
                  <c:v>101.15887980651196</c:v>
                </c:pt>
                <c:pt idx="864">
                  <c:v>101.24394251185524</c:v>
                </c:pt>
                <c:pt idx="865">
                  <c:v>101.32900521719851</c:v>
                </c:pt>
                <c:pt idx="866">
                  <c:v>101.41406792254179</c:v>
                </c:pt>
                <c:pt idx="867">
                  <c:v>101.49913062788507</c:v>
                </c:pt>
                <c:pt idx="868">
                  <c:v>101.58419333322834</c:v>
                </c:pt>
                <c:pt idx="869">
                  <c:v>101.66925603857162</c:v>
                </c:pt>
                <c:pt idx="870">
                  <c:v>101.75431874391489</c:v>
                </c:pt>
                <c:pt idx="871">
                  <c:v>101.83938144925817</c:v>
                </c:pt>
                <c:pt idx="872">
                  <c:v>101.92444415460145</c:v>
                </c:pt>
                <c:pt idx="873">
                  <c:v>102.00950685994472</c:v>
                </c:pt>
                <c:pt idx="874">
                  <c:v>102.094569565288</c:v>
                </c:pt>
                <c:pt idx="875">
                  <c:v>102.17963227063127</c:v>
                </c:pt>
                <c:pt idx="876">
                  <c:v>102.26469497597455</c:v>
                </c:pt>
                <c:pt idx="877">
                  <c:v>102.34975768131783</c:v>
                </c:pt>
                <c:pt idx="878">
                  <c:v>102.4348203866611</c:v>
                </c:pt>
                <c:pt idx="879">
                  <c:v>102.51988309200438</c:v>
                </c:pt>
                <c:pt idx="880">
                  <c:v>102.60494579734765</c:v>
                </c:pt>
                <c:pt idx="881">
                  <c:v>102.69000850269093</c:v>
                </c:pt>
                <c:pt idx="882">
                  <c:v>102.77507120803421</c:v>
                </c:pt>
                <c:pt idx="883">
                  <c:v>102.86013391337748</c:v>
                </c:pt>
                <c:pt idx="884">
                  <c:v>102.94519661872076</c:v>
                </c:pt>
                <c:pt idx="885">
                  <c:v>103.03025932406403</c:v>
                </c:pt>
                <c:pt idx="886">
                  <c:v>103.11532202940731</c:v>
                </c:pt>
                <c:pt idx="887">
                  <c:v>103.20038473475059</c:v>
                </c:pt>
                <c:pt idx="888">
                  <c:v>103.28544744009386</c:v>
                </c:pt>
                <c:pt idx="889">
                  <c:v>103.37051014543714</c:v>
                </c:pt>
                <c:pt idx="890">
                  <c:v>103.45557285078041</c:v>
                </c:pt>
                <c:pt idx="891">
                  <c:v>103.54063555612369</c:v>
                </c:pt>
                <c:pt idx="892">
                  <c:v>103.62569826146697</c:v>
                </c:pt>
                <c:pt idx="893">
                  <c:v>103.71076096681024</c:v>
                </c:pt>
                <c:pt idx="894">
                  <c:v>103.79582367215352</c:v>
                </c:pt>
                <c:pt idx="895">
                  <c:v>103.88088637749679</c:v>
                </c:pt>
                <c:pt idx="896">
                  <c:v>103.96594908284007</c:v>
                </c:pt>
                <c:pt idx="897">
                  <c:v>104.05101178818335</c:v>
                </c:pt>
                <c:pt idx="898">
                  <c:v>104.13607449352662</c:v>
                </c:pt>
                <c:pt idx="899">
                  <c:v>104.2211371988699</c:v>
                </c:pt>
                <c:pt idx="900">
                  <c:v>104.30619990421317</c:v>
                </c:pt>
                <c:pt idx="901">
                  <c:v>104.39126260955645</c:v>
                </c:pt>
                <c:pt idx="902">
                  <c:v>104.47632531489973</c:v>
                </c:pt>
                <c:pt idx="903">
                  <c:v>104.561388020243</c:v>
                </c:pt>
                <c:pt idx="904">
                  <c:v>104.64645072558628</c:v>
                </c:pt>
                <c:pt idx="905">
                  <c:v>104.73151343092955</c:v>
                </c:pt>
                <c:pt idx="906">
                  <c:v>104.81657613627283</c:v>
                </c:pt>
                <c:pt idx="907">
                  <c:v>104.9016388416161</c:v>
                </c:pt>
                <c:pt idx="908">
                  <c:v>104.98670154695938</c:v>
                </c:pt>
                <c:pt idx="909">
                  <c:v>105.07176425230266</c:v>
                </c:pt>
                <c:pt idx="910">
                  <c:v>105.15682695764593</c:v>
                </c:pt>
                <c:pt idx="911">
                  <c:v>105.24188966298921</c:v>
                </c:pt>
                <c:pt idx="912">
                  <c:v>105.32695236833248</c:v>
                </c:pt>
                <c:pt idx="913">
                  <c:v>105.41201507367576</c:v>
                </c:pt>
                <c:pt idx="914">
                  <c:v>105.49707777901904</c:v>
                </c:pt>
                <c:pt idx="915">
                  <c:v>105.58214048436231</c:v>
                </c:pt>
                <c:pt idx="916">
                  <c:v>105.66720318970559</c:v>
                </c:pt>
                <c:pt idx="917">
                  <c:v>105.75226589504886</c:v>
                </c:pt>
                <c:pt idx="918">
                  <c:v>105.83732860039214</c:v>
                </c:pt>
                <c:pt idx="919">
                  <c:v>105.92239130573542</c:v>
                </c:pt>
                <c:pt idx="920">
                  <c:v>106.00745401107869</c:v>
                </c:pt>
                <c:pt idx="921">
                  <c:v>106.09251671642197</c:v>
                </c:pt>
                <c:pt idx="922">
                  <c:v>106.17757942176524</c:v>
                </c:pt>
                <c:pt idx="923">
                  <c:v>106.26264212710852</c:v>
                </c:pt>
                <c:pt idx="924">
                  <c:v>106.3477048324518</c:v>
                </c:pt>
                <c:pt idx="925">
                  <c:v>106.43276753779507</c:v>
                </c:pt>
                <c:pt idx="926">
                  <c:v>106.51783024313835</c:v>
                </c:pt>
                <c:pt idx="927">
                  <c:v>106.60289294848162</c:v>
                </c:pt>
                <c:pt idx="928">
                  <c:v>106.6879556538249</c:v>
                </c:pt>
                <c:pt idx="929">
                  <c:v>106.77301835916818</c:v>
                </c:pt>
                <c:pt idx="930">
                  <c:v>106.85808106451145</c:v>
                </c:pt>
                <c:pt idx="931">
                  <c:v>106.94314376985473</c:v>
                </c:pt>
                <c:pt idx="932">
                  <c:v>107.028206475198</c:v>
                </c:pt>
                <c:pt idx="933">
                  <c:v>107.11326918054128</c:v>
                </c:pt>
                <c:pt idx="934">
                  <c:v>107.19833188588456</c:v>
                </c:pt>
                <c:pt idx="935">
                  <c:v>107.28339459122783</c:v>
                </c:pt>
                <c:pt idx="936">
                  <c:v>107.36845729657111</c:v>
                </c:pt>
                <c:pt idx="937">
                  <c:v>107.45352000191438</c:v>
                </c:pt>
                <c:pt idx="938">
                  <c:v>107.53858270725766</c:v>
                </c:pt>
                <c:pt idx="939">
                  <c:v>107.62364541260094</c:v>
                </c:pt>
                <c:pt idx="940">
                  <c:v>107.70870811794421</c:v>
                </c:pt>
                <c:pt idx="941">
                  <c:v>107.79377082328749</c:v>
                </c:pt>
                <c:pt idx="942">
                  <c:v>107.87883352863076</c:v>
                </c:pt>
                <c:pt idx="943">
                  <c:v>107.96389623397404</c:v>
                </c:pt>
                <c:pt idx="944">
                  <c:v>108.04895893931732</c:v>
                </c:pt>
                <c:pt idx="945">
                  <c:v>108.13402164466059</c:v>
                </c:pt>
                <c:pt idx="946">
                  <c:v>108.21908435000387</c:v>
                </c:pt>
                <c:pt idx="947">
                  <c:v>108.30414705534714</c:v>
                </c:pt>
                <c:pt idx="948">
                  <c:v>108.38920976069042</c:v>
                </c:pt>
                <c:pt idx="949">
                  <c:v>108.4742724660337</c:v>
                </c:pt>
                <c:pt idx="950">
                  <c:v>108.55933517137697</c:v>
                </c:pt>
                <c:pt idx="951">
                  <c:v>108.64439787672025</c:v>
                </c:pt>
                <c:pt idx="952">
                  <c:v>108.72946058206352</c:v>
                </c:pt>
                <c:pt idx="953">
                  <c:v>108.8145232874068</c:v>
                </c:pt>
                <c:pt idx="954">
                  <c:v>108.89958599275008</c:v>
                </c:pt>
                <c:pt idx="955">
                  <c:v>108.98464869809335</c:v>
                </c:pt>
                <c:pt idx="956">
                  <c:v>109.07056594473674</c:v>
                </c:pt>
                <c:pt idx="957">
                  <c:v>109.15736232847486</c:v>
                </c:pt>
                <c:pt idx="958">
                  <c:v>109.24506366362561</c:v>
                </c:pt>
                <c:pt idx="959">
                  <c:v>109.33369706943139</c:v>
                </c:pt>
                <c:pt idx="960">
                  <c:v>109.42329106450539</c:v>
                </c:pt>
                <c:pt idx="961">
                  <c:v>109.5138756702583</c:v>
                </c:pt>
                <c:pt idx="962">
                  <c:v>109.60548252437202</c:v>
                </c:pt>
                <c:pt idx="963">
                  <c:v>109.69814500553971</c:v>
                </c:pt>
                <c:pt idx="964">
                  <c:v>109.79189837087094</c:v>
                </c:pt>
                <c:pt idx="965">
                  <c:v>109.88677990757003</c:v>
                </c:pt>
                <c:pt idx="966">
                  <c:v>109.98282910074342</c:v>
                </c:pt>
                <c:pt idx="967">
                  <c:v>110.08008781948341</c:v>
                </c:pt>
                <c:pt idx="968">
                  <c:v>110.17860052372248</c:v>
                </c:pt>
                <c:pt idx="969">
                  <c:v>110.27841449476442</c:v>
                </c:pt>
                <c:pt idx="970">
                  <c:v>110.37880099930331</c:v>
                </c:pt>
                <c:pt idx="971">
                  <c:v>110.47976889566203</c:v>
                </c:pt>
                <c:pt idx="972">
                  <c:v>110.58132727806134</c:v>
                </c:pt>
                <c:pt idx="973">
                  <c:v>110.68348548554303</c:v>
                </c:pt>
                <c:pt idx="974">
                  <c:v>110.78625311133247</c:v>
                </c:pt>
                <c:pt idx="975">
                  <c:v>110.889640012667</c:v>
                </c:pt>
                <c:pt idx="976">
                  <c:v>110.99365632111898</c:v>
                </c:pt>
                <c:pt idx="977">
                  <c:v>111.09831245344434</c:v>
                </c:pt>
                <c:pt idx="978">
                  <c:v>111.20361912298956</c:v>
                </c:pt>
                <c:pt idx="979">
                  <c:v>111.30958735169284</c:v>
                </c:pt>
                <c:pt idx="980">
                  <c:v>111.41622848271747</c:v>
                </c:pt>
                <c:pt idx="981">
                  <c:v>111.52355419375893</c:v>
                </c:pt>
                <c:pt idx="982">
                  <c:v>111.63157651106994</c:v>
                </c:pt>
                <c:pt idx="983">
                  <c:v>111.74030782425154</c:v>
                </c:pt>
                <c:pt idx="984">
                  <c:v>111.84976090186193</c:v>
                </c:pt>
                <c:pt idx="985">
                  <c:v>111.95994890789898</c:v>
                </c:pt>
                <c:pt idx="986">
                  <c:v>112.07088541921713</c:v>
                </c:pt>
                <c:pt idx="987">
                  <c:v>112.18258444394421</c:v>
                </c:pt>
                <c:pt idx="988">
                  <c:v>112.29506044096908</c:v>
                </c:pt>
                <c:pt idx="989">
                  <c:v>112.40832834057764</c:v>
                </c:pt>
                <c:pt idx="990">
                  <c:v>112.52240356632059</c:v>
                </c:pt>
                <c:pt idx="991">
                  <c:v>112.63730205820444</c:v>
                </c:pt>
                <c:pt idx="992">
                  <c:v>112.75304029730475</c:v>
                </c:pt>
                <c:pt idx="993">
                  <c:v>112.86963533190988</c:v>
                </c:pt>
                <c:pt idx="994">
                  <c:v>112.98710480531314</c:v>
                </c:pt>
                <c:pt idx="995">
                  <c:v>113.10546698538235</c:v>
                </c:pt>
                <c:pt idx="996">
                  <c:v>113.22474079604771</c:v>
                </c:pt>
                <c:pt idx="997">
                  <c:v>113.3449458508624</c:v>
                </c:pt>
                <c:pt idx="998">
                  <c:v>113.46610248880523</c:v>
                </c:pt>
                <c:pt idx="999">
                  <c:v>113.58823181251128</c:v>
                </c:pt>
                <c:pt idx="1000">
                  <c:v>113.71135572913484</c:v>
                </c:pt>
                <c:pt idx="1001">
                  <c:v>113.83549699406979</c:v>
                </c:pt>
                <c:pt idx="1002">
                  <c:v>113.96067925777561</c:v>
                </c:pt>
                <c:pt idx="1003">
                  <c:v>114.08692711598299</c:v>
                </c:pt>
                <c:pt idx="1004">
                  <c:v>114.21426616358212</c:v>
                </c:pt>
                <c:pt idx="1005">
                  <c:v>114.34272305252966</c:v>
                </c:pt>
                <c:pt idx="1006">
                  <c:v>114.47232555414665</c:v>
                </c:pt>
                <c:pt idx="1007">
                  <c:v>114.60310262622166</c:v>
                </c:pt>
                <c:pt idx="1008">
                  <c:v>114.73508448538028</c:v>
                </c:pt>
                <c:pt idx="1009">
                  <c:v>114.86830268523514</c:v>
                </c:pt>
                <c:pt idx="1010">
                  <c:v>115.00279020089113</c:v>
                </c:pt>
                <c:pt idx="1011">
                  <c:v>115.13858152044962</c:v>
                </c:pt>
                <c:pt idx="1012">
                  <c:v>115.27571274423343</c:v>
                </c:pt>
                <c:pt idx="1013">
                  <c:v>115.41422169254437</c:v>
                </c:pt>
                <c:pt idx="1014">
                  <c:v>115.55414802286793</c:v>
                </c:pt>
                <c:pt idx="1015">
                  <c:v>115.69553335755788</c:v>
                </c:pt>
                <c:pt idx="1016">
                  <c:v>115.83842142316954</c:v>
                </c:pt>
                <c:pt idx="1017">
                  <c:v>115.98285820276821</c:v>
                </c:pt>
                <c:pt idx="1018">
                  <c:v>116.12889210272097</c:v>
                </c:pt>
                <c:pt idx="1019">
                  <c:v>116.27657413569204</c:v>
                </c:pt>
                <c:pt idx="1020">
                  <c:v>116.42595812180907</c:v>
                </c:pt>
                <c:pt idx="1021">
                  <c:v>116.57710091025565</c:v>
                </c:pt>
                <c:pt idx="1022">
                  <c:v>116.73006262388468</c:v>
                </c:pt>
                <c:pt idx="1023">
                  <c:v>116.88490692984543</c:v>
                </c:pt>
                <c:pt idx="1024">
                  <c:v>117.04170133968846</c:v>
                </c:pt>
                <c:pt idx="1025">
                  <c:v>117.2005175429713</c:v>
                </c:pt>
                <c:pt idx="1026">
                  <c:v>117.36143177905323</c:v>
                </c:pt>
                <c:pt idx="1027">
                  <c:v>117.52452525256338</c:v>
                </c:pt>
                <c:pt idx="1028">
                  <c:v>117.68988459898198</c:v>
                </c:pt>
                <c:pt idx="1029">
                  <c:v>117.85760240792854</c:v>
                </c:pt>
                <c:pt idx="1030">
                  <c:v>118.02777781314863</c:v>
                </c:pt>
                <c:pt idx="1031">
                  <c:v>118.20051715989594</c:v>
                </c:pt>
                <c:pt idx="1032">
                  <c:v>118.37593476249442</c:v>
                </c:pt>
                <c:pt idx="1033">
                  <c:v>118.55415376743946</c:v>
                </c:pt>
                <c:pt idx="1034">
                  <c:v>118.73530714058698</c:v>
                </c:pt>
                <c:pt idx="1035">
                  <c:v>118.91953880096101</c:v>
                </c:pt>
                <c:pt idx="1036">
                  <c:v>119.10700492870974</c:v>
                </c:pt>
                <c:pt idx="1037">
                  <c:v>119.29787548106702</c:v>
                </c:pt>
                <c:pt idx="1038">
                  <c:v>119.49233595824107</c:v>
                </c:pt>
                <c:pt idx="1039">
                  <c:v>119.69058947151917</c:v>
                </c:pt>
                <c:pt idx="1040">
                  <c:v>119.89285917931953</c:v>
                </c:pt>
                <c:pt idx="1041">
                  <c:v>120.09939117451518</c:v>
                </c:pt>
                <c:pt idx="1042">
                  <c:v>120.31045792961804</c:v>
                </c:pt>
                <c:pt idx="1043">
                  <c:v>120.52636243750382</c:v>
                </c:pt>
                <c:pt idx="1044">
                  <c:v>120.74744322741172</c:v>
                </c:pt>
                <c:pt idx="1045">
                  <c:v>120.96570670032885</c:v>
                </c:pt>
                <c:pt idx="1046">
                  <c:v>121.18126290947515</c:v>
                </c:pt>
                <c:pt idx="1047">
                  <c:v>121.38486480953986</c:v>
                </c:pt>
                <c:pt idx="1048">
                  <c:v>121.57832121311199</c:v>
                </c:pt>
                <c:pt idx="1049">
                  <c:v>121.7630272206685</c:v>
                </c:pt>
                <c:pt idx="1050">
                  <c:v>121.94008559458894</c:v>
                </c:pt>
                <c:pt idx="1051">
                  <c:v>122.11038588479137</c:v>
                </c:pt>
                <c:pt idx="1052">
                  <c:v>122.27465799238402</c:v>
                </c:pt>
                <c:pt idx="1053">
                  <c:v>122.433509589666</c:v>
                </c:pt>
                <c:pt idx="1054">
                  <c:v>122.58745297062946</c:v>
                </c:pt>
                <c:pt idx="1055">
                  <c:v>122.73692476561651</c:v>
                </c:pt>
                <c:pt idx="1056">
                  <c:v>122.88230070889806</c:v>
                </c:pt>
                <c:pt idx="1057">
                  <c:v>123.02390689636687</c:v>
                </c:pt>
                <c:pt idx="1058">
                  <c:v>123.16202850182302</c:v>
                </c:pt>
                <c:pt idx="1059">
                  <c:v>123.29691661958134</c:v>
                </c:pt>
                <c:pt idx="1060">
                  <c:v>123.42879370323676</c:v>
                </c:pt>
                <c:pt idx="1061">
                  <c:v>123.55785793725497</c:v>
                </c:pt>
                <c:pt idx="1062">
                  <c:v>123.68428678662077</c:v>
                </c:pt>
                <c:pt idx="1063">
                  <c:v>123.80823990584723</c:v>
                </c:pt>
                <c:pt idx="1064">
                  <c:v>123.92986154320718</c:v>
                </c:pt>
                <c:pt idx="1065">
                  <c:v>124.04928254326224</c:v>
                </c:pt>
                <c:pt idx="1066">
                  <c:v>124.16662202677986</c:v>
                </c:pt>
                <c:pt idx="1067">
                  <c:v>124.28198880936208</c:v>
                </c:pt>
                <c:pt idx="1068">
                  <c:v>124.39548260679383</c:v>
                </c:pt>
                <c:pt idx="1069">
                  <c:v>124.50719506503152</c:v>
                </c:pt>
                <c:pt idx="1070">
                  <c:v>124.61721064503391</c:v>
                </c:pt>
                <c:pt idx="1071">
                  <c:v>124.72560738667717</c:v>
                </c:pt>
                <c:pt idx="1072">
                  <c:v>124.83245757135236</c:v>
                </c:pt>
                <c:pt idx="1073">
                  <c:v>124.93782829919708</c:v>
                </c:pt>
                <c:pt idx="1074">
                  <c:v>125.0417819940277</c:v>
                </c:pt>
                <c:pt idx="1075">
                  <c:v>125.14437684673928</c:v>
                </c:pt>
                <c:pt idx="1076">
                  <c:v>125.24566720609486</c:v>
                </c:pt>
                <c:pt idx="1077">
                  <c:v>125.34570392433696</c:v>
                </c:pt>
                <c:pt idx="1078">
                  <c:v>125.44453466384365</c:v>
                </c:pt>
                <c:pt idx="1079">
                  <c:v>125.54220417006417</c:v>
                </c:pt>
                <c:pt idx="1080">
                  <c:v>125.63875451515686</c:v>
                </c:pt>
                <c:pt idx="1081">
                  <c:v>125.73422531608338</c:v>
                </c:pt>
                <c:pt idx="1082">
                  <c:v>125.82865393035698</c:v>
                </c:pt>
                <c:pt idx="1083">
                  <c:v>125.92207563218064</c:v>
                </c:pt>
                <c:pt idx="1084">
                  <c:v>126.01452377132333</c:v>
                </c:pt>
                <c:pt idx="1085">
                  <c:v>126.10602991675765</c:v>
                </c:pt>
                <c:pt idx="1086">
                  <c:v>126.19662398680757</c:v>
                </c:pt>
                <c:pt idx="1087">
                  <c:v>126.28633436732279</c:v>
                </c:pt>
                <c:pt idx="1088">
                  <c:v>126.37518801919877</c:v>
                </c:pt>
                <c:pt idx="1089">
                  <c:v>126.46321057639318</c:v>
                </c:pt>
                <c:pt idx="1090">
                  <c:v>126.55042643544539</c:v>
                </c:pt>
                <c:pt idx="1091">
                  <c:v>126.63685883738214</c:v>
                </c:pt>
                <c:pt idx="1092">
                  <c:v>126.72252994278593</c:v>
                </c:pt>
                <c:pt idx="1093">
                  <c:v>126.80746090071092</c:v>
                </c:pt>
                <c:pt idx="1094">
                  <c:v>126.89167191205144</c:v>
                </c:pt>
                <c:pt idx="1095">
                  <c:v>126.97518228789903</c:v>
                </c:pt>
                <c:pt idx="1096">
                  <c:v>127.05801050336426</c:v>
                </c:pt>
                <c:pt idx="1097">
                  <c:v>127.14017424728624</c:v>
                </c:pt>
                <c:pt idx="1098">
                  <c:v>127.22169046820771</c:v>
                </c:pt>
                <c:pt idx="1099">
                  <c:v>127.30257541695269</c:v>
                </c:pt>
                <c:pt idx="1100">
                  <c:v>127.38284468610848</c:v>
                </c:pt>
                <c:pt idx="1101">
                  <c:v>127.4625132466828</c:v>
                </c:pt>
                <c:pt idx="1102">
                  <c:v>127.54159548217899</c:v>
                </c:pt>
                <c:pt idx="1103">
                  <c:v>127.62010522030815</c:v>
                </c:pt>
                <c:pt idx="1104">
                  <c:v>127.69805576253542</c:v>
                </c:pt>
                <c:pt idx="1105">
                  <c:v>127.77545991163835</c:v>
                </c:pt>
                <c:pt idx="1106">
                  <c:v>127.85232999743845</c:v>
                </c:pt>
                <c:pt idx="1107">
                  <c:v>127.92867790085171</c:v>
                </c:pt>
                <c:pt idx="1108">
                  <c:v>128.00451507639036</c:v>
                </c:pt>
                <c:pt idx="1109">
                  <c:v>128.08027265214793</c:v>
                </c:pt>
                <c:pt idx="1110">
                  <c:v>128.15603022790549</c:v>
                </c:pt>
                <c:pt idx="1111">
                  <c:v>128.23178780366305</c:v>
                </c:pt>
                <c:pt idx="1112">
                  <c:v>128.30754537942062</c:v>
                </c:pt>
                <c:pt idx="1113">
                  <c:v>128.38330295517818</c:v>
                </c:pt>
                <c:pt idx="1114">
                  <c:v>128.45906053093574</c:v>
                </c:pt>
                <c:pt idx="1115">
                  <c:v>128.53481810669331</c:v>
                </c:pt>
                <c:pt idx="1116">
                  <c:v>128.61057568245087</c:v>
                </c:pt>
                <c:pt idx="1117">
                  <c:v>128.68633325820844</c:v>
                </c:pt>
                <c:pt idx="1118">
                  <c:v>128.762090833966</c:v>
                </c:pt>
                <c:pt idx="1119">
                  <c:v>128.83784840972356</c:v>
                </c:pt>
                <c:pt idx="1120">
                  <c:v>128.91360598548113</c:v>
                </c:pt>
                <c:pt idx="1121">
                  <c:v>128.98936356123869</c:v>
                </c:pt>
                <c:pt idx="1122">
                  <c:v>129.06512113699625</c:v>
                </c:pt>
                <c:pt idx="1123">
                  <c:v>129.14087871275382</c:v>
                </c:pt>
                <c:pt idx="1124">
                  <c:v>129.21663628851138</c:v>
                </c:pt>
                <c:pt idx="1125">
                  <c:v>129.29239386426894</c:v>
                </c:pt>
                <c:pt idx="1126">
                  <c:v>129.36815144002651</c:v>
                </c:pt>
                <c:pt idx="1127">
                  <c:v>129.44390901578407</c:v>
                </c:pt>
                <c:pt idx="1128">
                  <c:v>129.51966659154164</c:v>
                </c:pt>
                <c:pt idx="1129">
                  <c:v>129.5954241672992</c:v>
                </c:pt>
                <c:pt idx="1130">
                  <c:v>129.67118174305676</c:v>
                </c:pt>
                <c:pt idx="1131">
                  <c:v>129.74693931881433</c:v>
                </c:pt>
                <c:pt idx="1132">
                  <c:v>129.82269689457189</c:v>
                </c:pt>
                <c:pt idx="1133">
                  <c:v>129.89852304587831</c:v>
                </c:pt>
                <c:pt idx="1134">
                  <c:v>129.97441812867237</c:v>
                </c:pt>
                <c:pt idx="1135">
                  <c:v>130.05038250154766</c:v>
                </c:pt>
                <c:pt idx="1136">
                  <c:v>130.12641652577977</c:v>
                </c:pt>
                <c:pt idx="1137">
                  <c:v>130.20252056535378</c:v>
                </c:pt>
                <c:pt idx="1138">
                  <c:v>130.27869498699206</c:v>
                </c:pt>
                <c:pt idx="1139">
                  <c:v>130.35494016018262</c:v>
                </c:pt>
                <c:pt idx="1140">
                  <c:v>130.43125645720767</c:v>
                </c:pt>
                <c:pt idx="1141">
                  <c:v>130.50764425317257</c:v>
                </c:pt>
                <c:pt idx="1142">
                  <c:v>130.58410392603534</c:v>
                </c:pt>
                <c:pt idx="1143">
                  <c:v>130.6606358566363</c:v>
                </c:pt>
                <c:pt idx="1144">
                  <c:v>130.73724042872831</c:v>
                </c:pt>
                <c:pt idx="1145">
                  <c:v>130.81391802900737</c:v>
                </c:pt>
                <c:pt idx="1146">
                  <c:v>130.89066904714352</c:v>
                </c:pt>
                <c:pt idx="1147">
                  <c:v>130.96749387581235</c:v>
                </c:pt>
                <c:pt idx="1148">
                  <c:v>131.0443929107268</c:v>
                </c:pt>
                <c:pt idx="1149">
                  <c:v>131.12136655066939</c:v>
                </c:pt>
                <c:pt idx="1150">
                  <c:v>131.19841519752501</c:v>
                </c:pt>
                <c:pt idx="1151">
                  <c:v>131.275539256314</c:v>
                </c:pt>
                <c:pt idx="1152">
                  <c:v>131.35273913522582</c:v>
                </c:pt>
                <c:pt idx="1153">
                  <c:v>131.43001524565307</c:v>
                </c:pt>
                <c:pt idx="1154">
                  <c:v>131.50736800222609</c:v>
                </c:pt>
                <c:pt idx="1155">
                  <c:v>131.58479782284795</c:v>
                </c:pt>
                <c:pt idx="1156">
                  <c:v>131.66230512872997</c:v>
                </c:pt>
                <c:pt idx="1157">
                  <c:v>131.73989034442775</c:v>
                </c:pt>
                <c:pt idx="1158">
                  <c:v>131.81755389787762</c:v>
                </c:pt>
                <c:pt idx="1159">
                  <c:v>131.89529622043372</c:v>
                </c:pt>
                <c:pt idx="1160">
                  <c:v>131.97311774690553</c:v>
                </c:pt>
                <c:pt idx="1161">
                  <c:v>132.0510189155959</c:v>
                </c:pt>
                <c:pt idx="1162">
                  <c:v>132.12900016833973</c:v>
                </c:pt>
                <c:pt idx="1163">
                  <c:v>132.20706195054308</c:v>
                </c:pt>
                <c:pt idx="1164">
                  <c:v>132.28520471122286</c:v>
                </c:pt>
                <c:pt idx="1165">
                  <c:v>132.36342890304718</c:v>
                </c:pt>
                <c:pt idx="1166">
                  <c:v>132.4417349823762</c:v>
                </c:pt>
                <c:pt idx="1167">
                  <c:v>132.52012340930355</c:v>
                </c:pt>
                <c:pt idx="1168">
                  <c:v>132.59859464769838</c:v>
                </c:pt>
                <c:pt idx="1169">
                  <c:v>132.67714916524801</c:v>
                </c:pt>
                <c:pt idx="1170">
                  <c:v>132.75578743350124</c:v>
                </c:pt>
                <c:pt idx="1171">
                  <c:v>132.83450992791222</c:v>
                </c:pt>
                <c:pt idx="1172">
                  <c:v>132.91331712788502</c:v>
                </c:pt>
                <c:pt idx="1173">
                  <c:v>132.9922095168188</c:v>
                </c:pt>
                <c:pt idx="1174">
                  <c:v>133.0711875821537</c:v>
                </c:pt>
                <c:pt idx="1175">
                  <c:v>133.15025181541733</c:v>
                </c:pt>
                <c:pt idx="1176">
                  <c:v>133.22940271227208</c:v>
                </c:pt>
                <c:pt idx="1177">
                  <c:v>133.30864077256297</c:v>
                </c:pt>
                <c:pt idx="1178">
                  <c:v>133.38796650036636</c:v>
                </c:pt>
                <c:pt idx="1179">
                  <c:v>133.46738040403929</c:v>
                </c:pt>
                <c:pt idx="1180">
                  <c:v>133.54688299626955</c:v>
                </c:pt>
                <c:pt idx="1181">
                  <c:v>133.62647479412658</c:v>
                </c:pt>
                <c:pt idx="1182">
                  <c:v>133.70615631911315</c:v>
                </c:pt>
                <c:pt idx="1183">
                  <c:v>133.78592809721769</c:v>
                </c:pt>
                <c:pt idx="1184">
                  <c:v>133.86579065896757</c:v>
                </c:pt>
                <c:pt idx="1185">
                  <c:v>133.94574453948303</c:v>
                </c:pt>
                <c:pt idx="1186">
                  <c:v>134.02579027853213</c:v>
                </c:pt>
                <c:pt idx="1187">
                  <c:v>134.10592842058639</c:v>
                </c:pt>
                <c:pt idx="1188">
                  <c:v>134.18615951487735</c:v>
                </c:pt>
                <c:pt idx="1189">
                  <c:v>134.26648411545392</c:v>
                </c:pt>
                <c:pt idx="1190">
                  <c:v>134.34690278124086</c:v>
                </c:pt>
                <c:pt idx="1191">
                  <c:v>134.42741607609778</c:v>
                </c:pt>
                <c:pt idx="1192">
                  <c:v>134.50802456887948</c:v>
                </c:pt>
                <c:pt idx="1193">
                  <c:v>134.58872883349687</c:v>
                </c:pt>
                <c:pt idx="1194">
                  <c:v>134.66952944897918</c:v>
                </c:pt>
                <c:pt idx="1195">
                  <c:v>134.75042699953681</c:v>
                </c:pt>
                <c:pt idx="1196">
                  <c:v>134.83142207462549</c:v>
                </c:pt>
                <c:pt idx="1197">
                  <c:v>134.91251526901127</c:v>
                </c:pt>
                <c:pt idx="1198">
                  <c:v>134.99370718283652</c:v>
                </c:pt>
                <c:pt idx="1199">
                  <c:v>135.07499842168721</c:v>
                </c:pt>
                <c:pt idx="1200">
                  <c:v>135.156389596661</c:v>
                </c:pt>
                <c:pt idx="1201">
                  <c:v>135.23788132443659</c:v>
                </c:pt>
                <c:pt idx="1202">
                  <c:v>135.31947422734416</c:v>
                </c:pt>
                <c:pt idx="1203">
                  <c:v>135.40116893343691</c:v>
                </c:pt>
                <c:pt idx="1204">
                  <c:v>135.4829660765638</c:v>
                </c:pt>
                <c:pt idx="1205">
                  <c:v>135.56486629644348</c:v>
                </c:pt>
                <c:pt idx="1206">
                  <c:v>135.6468702387395</c:v>
                </c:pt>
                <c:pt idx="1207">
                  <c:v>135.72897855513654</c:v>
                </c:pt>
                <c:pt idx="1208">
                  <c:v>135.81119190341815</c:v>
                </c:pt>
                <c:pt idx="1209">
                  <c:v>135.89351094754568</c:v>
                </c:pt>
                <c:pt idx="1210">
                  <c:v>135.97593635773842</c:v>
                </c:pt>
                <c:pt idx="1211">
                  <c:v>136.05846881055524</c:v>
                </c:pt>
                <c:pt idx="1212">
                  <c:v>136.14110898897758</c:v>
                </c:pt>
                <c:pt idx="1213">
                  <c:v>136.22385758249368</c:v>
                </c:pt>
                <c:pt idx="1214">
                  <c:v>136.30671528718443</c:v>
                </c:pt>
                <c:pt idx="1215">
                  <c:v>136.38968280581057</c:v>
                </c:pt>
                <c:pt idx="1216">
                  <c:v>136.4727608479013</c:v>
                </c:pt>
                <c:pt idx="1217">
                  <c:v>136.55595012984466</c:v>
                </c:pt>
                <c:pt idx="1218">
                  <c:v>136.63925137497915</c:v>
                </c:pt>
                <c:pt idx="1219">
                  <c:v>136.72266531368712</c:v>
                </c:pt>
                <c:pt idx="1220">
                  <c:v>136.80619268348974</c:v>
                </c:pt>
                <c:pt idx="1221">
                  <c:v>136.88983422914356</c:v>
                </c:pt>
                <c:pt idx="1222">
                  <c:v>136.97359070273885</c:v>
                </c:pt>
                <c:pt idx="1223">
                  <c:v>137.05746286379951</c:v>
                </c:pt>
                <c:pt idx="1224">
                  <c:v>137.1414514793849</c:v>
                </c:pt>
                <c:pt idx="1225">
                  <c:v>137.22555732419335</c:v>
                </c:pt>
                <c:pt idx="1226">
                  <c:v>137.3097811806675</c:v>
                </c:pt>
                <c:pt idx="1227">
                  <c:v>137.39412383910164</c:v>
                </c:pt>
                <c:pt idx="1228">
                  <c:v>137.47858609775071</c:v>
                </c:pt>
                <c:pt idx="1229">
                  <c:v>137.56316876294156</c:v>
                </c:pt>
                <c:pt idx="1230">
                  <c:v>137.64787264918596</c:v>
                </c:pt>
                <c:pt idx="1231">
                  <c:v>137.73269857929574</c:v>
                </c:pt>
                <c:pt idx="1232">
                  <c:v>137.81764738450008</c:v>
                </c:pt>
                <c:pt idx="1233">
                  <c:v>137.90271990456478</c:v>
                </c:pt>
                <c:pt idx="1234">
                  <c:v>137.98791698791379</c:v>
                </c:pt>
                <c:pt idx="1235">
                  <c:v>138.07323949175307</c:v>
                </c:pt>
                <c:pt idx="1236">
                  <c:v>138.15868828219647</c:v>
                </c:pt>
                <c:pt idx="1237">
                  <c:v>138.24426423439422</c:v>
                </c:pt>
                <c:pt idx="1238">
                  <c:v>138.32996823266362</c:v>
                </c:pt>
                <c:pt idx="1239">
                  <c:v>138.41580117062213</c:v>
                </c:pt>
                <c:pt idx="1240">
                  <c:v>138.50176395132323</c:v>
                </c:pt>
                <c:pt idx="1241">
                  <c:v>138.58785748739439</c:v>
                </c:pt>
                <c:pt idx="1242">
                  <c:v>138.67408270117807</c:v>
                </c:pt>
                <c:pt idx="1243">
                  <c:v>138.76044052487509</c:v>
                </c:pt>
                <c:pt idx="1244">
                  <c:v>138.84693190069092</c:v>
                </c:pt>
                <c:pt idx="1245">
                  <c:v>138.93355778098456</c:v>
                </c:pt>
                <c:pt idx="1246">
                  <c:v>139.02031912842054</c:v>
                </c:pt>
                <c:pt idx="1247">
                  <c:v>139.10721691612358</c:v>
                </c:pt>
                <c:pt idx="1248">
                  <c:v>139.19425212783636</c:v>
                </c:pt>
                <c:pt idx="1249">
                  <c:v>139.28142575808047</c:v>
                </c:pt>
                <c:pt idx="1250">
                  <c:v>139.3687388123202</c:v>
                </c:pt>
                <c:pt idx="1251">
                  <c:v>139.45619230712984</c:v>
                </c:pt>
                <c:pt idx="1252">
                  <c:v>139.54378727036413</c:v>
                </c:pt>
                <c:pt idx="1253">
                  <c:v>139.63152474133204</c:v>
                </c:pt>
                <c:pt idx="1254">
                  <c:v>139.71940577097411</c:v>
                </c:pt>
                <c:pt idx="1255">
                  <c:v>139.80743142204315</c:v>
                </c:pt>
                <c:pt idx="1256">
                  <c:v>139.89560276928884</c:v>
                </c:pt>
                <c:pt idx="1257">
                  <c:v>139.98392089964574</c:v>
                </c:pt>
                <c:pt idx="1258">
                  <c:v>140.07238691242523</c:v>
                </c:pt>
                <c:pt idx="1259">
                  <c:v>140.16100191951139</c:v>
                </c:pt>
                <c:pt idx="1260">
                  <c:v>140.24976704556082</c:v>
                </c:pt>
                <c:pt idx="1261">
                  <c:v>140.33868342820648</c:v>
                </c:pt>
                <c:pt idx="1262">
                  <c:v>140.42775221826582</c:v>
                </c:pt>
                <c:pt idx="1263">
                  <c:v>140.51697457995323</c:v>
                </c:pt>
                <c:pt idx="1264">
                  <c:v>140.60635169109673</c:v>
                </c:pt>
                <c:pt idx="1265">
                  <c:v>140.69588474335941</c:v>
                </c:pt>
                <c:pt idx="1266">
                  <c:v>140.78557494246527</c:v>
                </c:pt>
                <c:pt idx="1267">
                  <c:v>140.87542350843003</c:v>
                </c:pt>
                <c:pt idx="1268">
                  <c:v>140.96543167579662</c:v>
                </c:pt>
                <c:pt idx="1269">
                  <c:v>141.05560069387582</c:v>
                </c:pt>
                <c:pt idx="1270">
                  <c:v>141.14593182699193</c:v>
                </c:pt>
                <c:pt idx="1271">
                  <c:v>141.23642635473379</c:v>
                </c:pt>
                <c:pt idx="1272">
                  <c:v>141.32708557221113</c:v>
                </c:pt>
                <c:pt idx="1273">
                  <c:v>141.41791079031648</c:v>
                </c:pt>
                <c:pt idx="1274">
                  <c:v>141.5089033359929</c:v>
                </c:pt>
                <c:pt idx="1275">
                  <c:v>141.60006455250729</c:v>
                </c:pt>
                <c:pt idx="1276">
                  <c:v>141.69139579973</c:v>
                </c:pt>
                <c:pt idx="1277">
                  <c:v>141.78289845442038</c:v>
                </c:pt>
                <c:pt idx="1278">
                  <c:v>141.87457391051873</c:v>
                </c:pt>
                <c:pt idx="1279">
                  <c:v>141.96642357944492</c:v>
                </c:pt>
                <c:pt idx="1280">
                  <c:v>142.05844889040333</c:v>
                </c:pt>
                <c:pt idx="1281">
                  <c:v>142.15065129069498</c:v>
                </c:pt>
                <c:pt idx="1282">
                  <c:v>142.24303224603659</c:v>
                </c:pt>
                <c:pt idx="1283">
                  <c:v>142.33559324088691</c:v>
                </c:pt>
                <c:pt idx="1284">
                  <c:v>142.42833577878039</c:v>
                </c:pt>
                <c:pt idx="1285">
                  <c:v>142.52126138266874</c:v>
                </c:pt>
                <c:pt idx="1286">
                  <c:v>142.61437159527009</c:v>
                </c:pt>
              </c:numCache>
            </c:numRef>
          </c:cat>
          <c:val>
            <c:numRef>
              <c:f>'Lap Simulation'!$AB$5:$AB$1291</c:f>
              <c:numCache>
                <c:formatCode>General</c:formatCode>
                <c:ptCount val="128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0.2</c:v>
                </c:pt>
                <c:pt idx="462">
                  <c:v>0.4</c:v>
                </c:pt>
                <c:pt idx="463">
                  <c:v>0.6</c:v>
                </c:pt>
                <c:pt idx="464">
                  <c:v>0.8</c:v>
                </c:pt>
                <c:pt idx="465">
                  <c:v>1</c:v>
                </c:pt>
                <c:pt idx="466">
                  <c:v>1.2</c:v>
                </c:pt>
                <c:pt idx="467">
                  <c:v>1.4</c:v>
                </c:pt>
                <c:pt idx="468">
                  <c:v>1.6</c:v>
                </c:pt>
                <c:pt idx="469">
                  <c:v>1.8</c:v>
                </c:pt>
                <c:pt idx="470">
                  <c:v>2</c:v>
                </c:pt>
                <c:pt idx="471">
                  <c:v>2.2000000000000002</c:v>
                </c:pt>
                <c:pt idx="472">
                  <c:v>2.4</c:v>
                </c:pt>
                <c:pt idx="473">
                  <c:v>2.6</c:v>
                </c:pt>
                <c:pt idx="474">
                  <c:v>2.8</c:v>
                </c:pt>
                <c:pt idx="475">
                  <c:v>3</c:v>
                </c:pt>
                <c:pt idx="476">
                  <c:v>3.2</c:v>
                </c:pt>
                <c:pt idx="477">
                  <c:v>3.4</c:v>
                </c:pt>
                <c:pt idx="478">
                  <c:v>3.6</c:v>
                </c:pt>
                <c:pt idx="479">
                  <c:v>3.8</c:v>
                </c:pt>
                <c:pt idx="480">
                  <c:v>4</c:v>
                </c:pt>
                <c:pt idx="481">
                  <c:v>4.2</c:v>
                </c:pt>
                <c:pt idx="482">
                  <c:v>4.4000000000000004</c:v>
                </c:pt>
                <c:pt idx="483">
                  <c:v>4.5999999999999996</c:v>
                </c:pt>
                <c:pt idx="484">
                  <c:v>4.8</c:v>
                </c:pt>
                <c:pt idx="485">
                  <c:v>5</c:v>
                </c:pt>
                <c:pt idx="486">
                  <c:v>5.2</c:v>
                </c:pt>
                <c:pt idx="487">
                  <c:v>5.4</c:v>
                </c:pt>
                <c:pt idx="488">
                  <c:v>5.6</c:v>
                </c:pt>
                <c:pt idx="489">
                  <c:v>5.8</c:v>
                </c:pt>
                <c:pt idx="490">
                  <c:v>6</c:v>
                </c:pt>
                <c:pt idx="491">
                  <c:v>6.2</c:v>
                </c:pt>
                <c:pt idx="492">
                  <c:v>6.4</c:v>
                </c:pt>
                <c:pt idx="493">
                  <c:v>6.6</c:v>
                </c:pt>
                <c:pt idx="494">
                  <c:v>6.8</c:v>
                </c:pt>
                <c:pt idx="495">
                  <c:v>7</c:v>
                </c:pt>
                <c:pt idx="496">
                  <c:v>7.2</c:v>
                </c:pt>
                <c:pt idx="497">
                  <c:v>7.4</c:v>
                </c:pt>
                <c:pt idx="498">
                  <c:v>7.6</c:v>
                </c:pt>
                <c:pt idx="499">
                  <c:v>7.8</c:v>
                </c:pt>
                <c:pt idx="500">
                  <c:v>8</c:v>
                </c:pt>
                <c:pt idx="501">
                  <c:v>8.1999999999999993</c:v>
                </c:pt>
                <c:pt idx="502">
                  <c:v>8.4</c:v>
                </c:pt>
                <c:pt idx="503">
                  <c:v>8.6</c:v>
                </c:pt>
                <c:pt idx="504">
                  <c:v>8.8000000000000007</c:v>
                </c:pt>
                <c:pt idx="505">
                  <c:v>9</c:v>
                </c:pt>
                <c:pt idx="506">
                  <c:v>9.1999999999999993</c:v>
                </c:pt>
                <c:pt idx="507">
                  <c:v>9.4</c:v>
                </c:pt>
                <c:pt idx="508">
                  <c:v>9.6</c:v>
                </c:pt>
                <c:pt idx="509">
                  <c:v>9.8000000000000007</c:v>
                </c:pt>
                <c:pt idx="510">
                  <c:v>10</c:v>
                </c:pt>
                <c:pt idx="511">
                  <c:v>10.199999999999999</c:v>
                </c:pt>
                <c:pt idx="512">
                  <c:v>10.4</c:v>
                </c:pt>
                <c:pt idx="513">
                  <c:v>10.6</c:v>
                </c:pt>
                <c:pt idx="514">
                  <c:v>10.8</c:v>
                </c:pt>
                <c:pt idx="515">
                  <c:v>11</c:v>
                </c:pt>
                <c:pt idx="516">
                  <c:v>11.2</c:v>
                </c:pt>
                <c:pt idx="517">
                  <c:v>11.4</c:v>
                </c:pt>
                <c:pt idx="518">
                  <c:v>11.6</c:v>
                </c:pt>
                <c:pt idx="519">
                  <c:v>11.8</c:v>
                </c:pt>
                <c:pt idx="520">
                  <c:v>12</c:v>
                </c:pt>
                <c:pt idx="521">
                  <c:v>12.2</c:v>
                </c:pt>
                <c:pt idx="522">
                  <c:v>12.4</c:v>
                </c:pt>
                <c:pt idx="523">
                  <c:v>12.6</c:v>
                </c:pt>
                <c:pt idx="524">
                  <c:v>12.8</c:v>
                </c:pt>
                <c:pt idx="525">
                  <c:v>13</c:v>
                </c:pt>
                <c:pt idx="526">
                  <c:v>13.2</c:v>
                </c:pt>
                <c:pt idx="527">
                  <c:v>13.4</c:v>
                </c:pt>
                <c:pt idx="528">
                  <c:v>13.6</c:v>
                </c:pt>
                <c:pt idx="529">
                  <c:v>13.8</c:v>
                </c:pt>
                <c:pt idx="530">
                  <c:v>14</c:v>
                </c:pt>
                <c:pt idx="531">
                  <c:v>14.2</c:v>
                </c:pt>
                <c:pt idx="532">
                  <c:v>14.4</c:v>
                </c:pt>
                <c:pt idx="533">
                  <c:v>14.6</c:v>
                </c:pt>
                <c:pt idx="534">
                  <c:v>14.8</c:v>
                </c:pt>
                <c:pt idx="535">
                  <c:v>15</c:v>
                </c:pt>
                <c:pt idx="536">
                  <c:v>15</c:v>
                </c:pt>
                <c:pt idx="537">
                  <c:v>15</c:v>
                </c:pt>
                <c:pt idx="538">
                  <c:v>15</c:v>
                </c:pt>
                <c:pt idx="539">
                  <c:v>15</c:v>
                </c:pt>
                <c:pt idx="540">
                  <c:v>15</c:v>
                </c:pt>
                <c:pt idx="541">
                  <c:v>15</c:v>
                </c:pt>
                <c:pt idx="542">
                  <c:v>15</c:v>
                </c:pt>
                <c:pt idx="543">
                  <c:v>15</c:v>
                </c:pt>
                <c:pt idx="544">
                  <c:v>15</c:v>
                </c:pt>
                <c:pt idx="545">
                  <c:v>15</c:v>
                </c:pt>
                <c:pt idx="546">
                  <c:v>15</c:v>
                </c:pt>
                <c:pt idx="547">
                  <c:v>15</c:v>
                </c:pt>
                <c:pt idx="548">
                  <c:v>15</c:v>
                </c:pt>
                <c:pt idx="549">
                  <c:v>15</c:v>
                </c:pt>
                <c:pt idx="550">
                  <c:v>15</c:v>
                </c:pt>
                <c:pt idx="551">
                  <c:v>15</c:v>
                </c:pt>
                <c:pt idx="552">
                  <c:v>15</c:v>
                </c:pt>
                <c:pt idx="553">
                  <c:v>15</c:v>
                </c:pt>
                <c:pt idx="554">
                  <c:v>15</c:v>
                </c:pt>
                <c:pt idx="555">
                  <c:v>15</c:v>
                </c:pt>
                <c:pt idx="556">
                  <c:v>15</c:v>
                </c:pt>
                <c:pt idx="557">
                  <c:v>15</c:v>
                </c:pt>
                <c:pt idx="558">
                  <c:v>15</c:v>
                </c:pt>
                <c:pt idx="559">
                  <c:v>15.2</c:v>
                </c:pt>
                <c:pt idx="560">
                  <c:v>15.4</c:v>
                </c:pt>
                <c:pt idx="561">
                  <c:v>15.6</c:v>
                </c:pt>
                <c:pt idx="562">
                  <c:v>15.8</c:v>
                </c:pt>
                <c:pt idx="563">
                  <c:v>16</c:v>
                </c:pt>
                <c:pt idx="564">
                  <c:v>16.2</c:v>
                </c:pt>
                <c:pt idx="565">
                  <c:v>16.399999999999999</c:v>
                </c:pt>
                <c:pt idx="566">
                  <c:v>16.600000000000001</c:v>
                </c:pt>
                <c:pt idx="567">
                  <c:v>16.8</c:v>
                </c:pt>
                <c:pt idx="568">
                  <c:v>17</c:v>
                </c:pt>
                <c:pt idx="569">
                  <c:v>17.2</c:v>
                </c:pt>
                <c:pt idx="570">
                  <c:v>17.399999999999999</c:v>
                </c:pt>
                <c:pt idx="571">
                  <c:v>17.600000000000001</c:v>
                </c:pt>
                <c:pt idx="572">
                  <c:v>17.8</c:v>
                </c:pt>
                <c:pt idx="573">
                  <c:v>18</c:v>
                </c:pt>
                <c:pt idx="574">
                  <c:v>18.2</c:v>
                </c:pt>
                <c:pt idx="575">
                  <c:v>18.399999999999999</c:v>
                </c:pt>
                <c:pt idx="576">
                  <c:v>18.600000000000001</c:v>
                </c:pt>
                <c:pt idx="577">
                  <c:v>18.8</c:v>
                </c:pt>
                <c:pt idx="578">
                  <c:v>19</c:v>
                </c:pt>
                <c:pt idx="579">
                  <c:v>19</c:v>
                </c:pt>
                <c:pt idx="580">
                  <c:v>19</c:v>
                </c:pt>
                <c:pt idx="581">
                  <c:v>19</c:v>
                </c:pt>
                <c:pt idx="582">
                  <c:v>19</c:v>
                </c:pt>
                <c:pt idx="583">
                  <c:v>19</c:v>
                </c:pt>
                <c:pt idx="584">
                  <c:v>19</c:v>
                </c:pt>
                <c:pt idx="585">
                  <c:v>19</c:v>
                </c:pt>
                <c:pt idx="586">
                  <c:v>19</c:v>
                </c:pt>
                <c:pt idx="587">
                  <c:v>19</c:v>
                </c:pt>
                <c:pt idx="588">
                  <c:v>19</c:v>
                </c:pt>
                <c:pt idx="589">
                  <c:v>19</c:v>
                </c:pt>
                <c:pt idx="590">
                  <c:v>19</c:v>
                </c:pt>
                <c:pt idx="591">
                  <c:v>19</c:v>
                </c:pt>
                <c:pt idx="592">
                  <c:v>19</c:v>
                </c:pt>
                <c:pt idx="593">
                  <c:v>19</c:v>
                </c:pt>
                <c:pt idx="594">
                  <c:v>19</c:v>
                </c:pt>
                <c:pt idx="595">
                  <c:v>19</c:v>
                </c:pt>
                <c:pt idx="596">
                  <c:v>19</c:v>
                </c:pt>
                <c:pt idx="597">
                  <c:v>19</c:v>
                </c:pt>
                <c:pt idx="598">
                  <c:v>19</c:v>
                </c:pt>
                <c:pt idx="599">
                  <c:v>19</c:v>
                </c:pt>
                <c:pt idx="600">
                  <c:v>19</c:v>
                </c:pt>
                <c:pt idx="601">
                  <c:v>19</c:v>
                </c:pt>
                <c:pt idx="602">
                  <c:v>19</c:v>
                </c:pt>
                <c:pt idx="603">
                  <c:v>19</c:v>
                </c:pt>
                <c:pt idx="604">
                  <c:v>19</c:v>
                </c:pt>
                <c:pt idx="605">
                  <c:v>19</c:v>
                </c:pt>
                <c:pt idx="606">
                  <c:v>19</c:v>
                </c:pt>
                <c:pt idx="607">
                  <c:v>19</c:v>
                </c:pt>
                <c:pt idx="608">
                  <c:v>19</c:v>
                </c:pt>
                <c:pt idx="609">
                  <c:v>19</c:v>
                </c:pt>
                <c:pt idx="610">
                  <c:v>19</c:v>
                </c:pt>
                <c:pt idx="611">
                  <c:v>19</c:v>
                </c:pt>
                <c:pt idx="612">
                  <c:v>19</c:v>
                </c:pt>
                <c:pt idx="613">
                  <c:v>19</c:v>
                </c:pt>
                <c:pt idx="614">
                  <c:v>19</c:v>
                </c:pt>
                <c:pt idx="615">
                  <c:v>19</c:v>
                </c:pt>
                <c:pt idx="616">
                  <c:v>19</c:v>
                </c:pt>
                <c:pt idx="617">
                  <c:v>19</c:v>
                </c:pt>
                <c:pt idx="618">
                  <c:v>19</c:v>
                </c:pt>
                <c:pt idx="619">
                  <c:v>19</c:v>
                </c:pt>
                <c:pt idx="620">
                  <c:v>19</c:v>
                </c:pt>
                <c:pt idx="621">
                  <c:v>19</c:v>
                </c:pt>
                <c:pt idx="622">
                  <c:v>19</c:v>
                </c:pt>
                <c:pt idx="623">
                  <c:v>19</c:v>
                </c:pt>
                <c:pt idx="624">
                  <c:v>19</c:v>
                </c:pt>
                <c:pt idx="625">
                  <c:v>19</c:v>
                </c:pt>
                <c:pt idx="626">
                  <c:v>19</c:v>
                </c:pt>
                <c:pt idx="627">
                  <c:v>19</c:v>
                </c:pt>
                <c:pt idx="628">
                  <c:v>19</c:v>
                </c:pt>
                <c:pt idx="629">
                  <c:v>19</c:v>
                </c:pt>
                <c:pt idx="630">
                  <c:v>19</c:v>
                </c:pt>
                <c:pt idx="631">
                  <c:v>19</c:v>
                </c:pt>
                <c:pt idx="632">
                  <c:v>19</c:v>
                </c:pt>
                <c:pt idx="633">
                  <c:v>19</c:v>
                </c:pt>
                <c:pt idx="634">
                  <c:v>19</c:v>
                </c:pt>
                <c:pt idx="635">
                  <c:v>19</c:v>
                </c:pt>
                <c:pt idx="636">
                  <c:v>19</c:v>
                </c:pt>
                <c:pt idx="637">
                  <c:v>19</c:v>
                </c:pt>
                <c:pt idx="638">
                  <c:v>19</c:v>
                </c:pt>
                <c:pt idx="639">
                  <c:v>19</c:v>
                </c:pt>
                <c:pt idx="640">
                  <c:v>19</c:v>
                </c:pt>
                <c:pt idx="641">
                  <c:v>19</c:v>
                </c:pt>
                <c:pt idx="642">
                  <c:v>19</c:v>
                </c:pt>
                <c:pt idx="643">
                  <c:v>19</c:v>
                </c:pt>
                <c:pt idx="644">
                  <c:v>19</c:v>
                </c:pt>
                <c:pt idx="645">
                  <c:v>19</c:v>
                </c:pt>
                <c:pt idx="646">
                  <c:v>19</c:v>
                </c:pt>
                <c:pt idx="647">
                  <c:v>19</c:v>
                </c:pt>
                <c:pt idx="648">
                  <c:v>19</c:v>
                </c:pt>
                <c:pt idx="649">
                  <c:v>19</c:v>
                </c:pt>
                <c:pt idx="650">
                  <c:v>19</c:v>
                </c:pt>
                <c:pt idx="651">
                  <c:v>19</c:v>
                </c:pt>
                <c:pt idx="652">
                  <c:v>19</c:v>
                </c:pt>
                <c:pt idx="653">
                  <c:v>19</c:v>
                </c:pt>
                <c:pt idx="654">
                  <c:v>19</c:v>
                </c:pt>
                <c:pt idx="655">
                  <c:v>19</c:v>
                </c:pt>
                <c:pt idx="656">
                  <c:v>19</c:v>
                </c:pt>
                <c:pt idx="657">
                  <c:v>19</c:v>
                </c:pt>
                <c:pt idx="658">
                  <c:v>19</c:v>
                </c:pt>
                <c:pt idx="659">
                  <c:v>19</c:v>
                </c:pt>
                <c:pt idx="660">
                  <c:v>19</c:v>
                </c:pt>
                <c:pt idx="661">
                  <c:v>19</c:v>
                </c:pt>
                <c:pt idx="662">
                  <c:v>19</c:v>
                </c:pt>
                <c:pt idx="663">
                  <c:v>19</c:v>
                </c:pt>
                <c:pt idx="664">
                  <c:v>19</c:v>
                </c:pt>
                <c:pt idx="665">
                  <c:v>19</c:v>
                </c:pt>
                <c:pt idx="666">
                  <c:v>19</c:v>
                </c:pt>
                <c:pt idx="667">
                  <c:v>19</c:v>
                </c:pt>
                <c:pt idx="668">
                  <c:v>19</c:v>
                </c:pt>
                <c:pt idx="669">
                  <c:v>19</c:v>
                </c:pt>
                <c:pt idx="670">
                  <c:v>19</c:v>
                </c:pt>
                <c:pt idx="671">
                  <c:v>19</c:v>
                </c:pt>
                <c:pt idx="672">
                  <c:v>19</c:v>
                </c:pt>
                <c:pt idx="673">
                  <c:v>19</c:v>
                </c:pt>
                <c:pt idx="674">
                  <c:v>19</c:v>
                </c:pt>
                <c:pt idx="675">
                  <c:v>19</c:v>
                </c:pt>
                <c:pt idx="676">
                  <c:v>19</c:v>
                </c:pt>
                <c:pt idx="677">
                  <c:v>19</c:v>
                </c:pt>
                <c:pt idx="678">
                  <c:v>19</c:v>
                </c:pt>
                <c:pt idx="679">
                  <c:v>19</c:v>
                </c:pt>
                <c:pt idx="680">
                  <c:v>19</c:v>
                </c:pt>
                <c:pt idx="681">
                  <c:v>19</c:v>
                </c:pt>
                <c:pt idx="682">
                  <c:v>19.2</c:v>
                </c:pt>
                <c:pt idx="683">
                  <c:v>19.399999999999999</c:v>
                </c:pt>
                <c:pt idx="684">
                  <c:v>19.600000000000001</c:v>
                </c:pt>
                <c:pt idx="685">
                  <c:v>19.8</c:v>
                </c:pt>
                <c:pt idx="686">
                  <c:v>20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-0.2</c:v>
                </c:pt>
                <c:pt idx="905">
                  <c:v>-0.4</c:v>
                </c:pt>
                <c:pt idx="906">
                  <c:v>-0.6</c:v>
                </c:pt>
                <c:pt idx="907">
                  <c:v>-0.8</c:v>
                </c:pt>
                <c:pt idx="908">
                  <c:v>-1</c:v>
                </c:pt>
                <c:pt idx="909">
                  <c:v>-1.2</c:v>
                </c:pt>
                <c:pt idx="910">
                  <c:v>-1.4</c:v>
                </c:pt>
                <c:pt idx="911">
                  <c:v>-1.6</c:v>
                </c:pt>
                <c:pt idx="912">
                  <c:v>-1.8</c:v>
                </c:pt>
                <c:pt idx="913">
                  <c:v>-2</c:v>
                </c:pt>
                <c:pt idx="914">
                  <c:v>-2.2000000000000002</c:v>
                </c:pt>
                <c:pt idx="915">
                  <c:v>-2.4</c:v>
                </c:pt>
                <c:pt idx="916">
                  <c:v>-2.6</c:v>
                </c:pt>
                <c:pt idx="917">
                  <c:v>-2.8</c:v>
                </c:pt>
                <c:pt idx="918">
                  <c:v>-3</c:v>
                </c:pt>
                <c:pt idx="919">
                  <c:v>-3.2</c:v>
                </c:pt>
                <c:pt idx="920">
                  <c:v>-3.4</c:v>
                </c:pt>
                <c:pt idx="921">
                  <c:v>-3.6</c:v>
                </c:pt>
                <c:pt idx="922">
                  <c:v>-3.8</c:v>
                </c:pt>
                <c:pt idx="923">
                  <c:v>-4</c:v>
                </c:pt>
                <c:pt idx="924">
                  <c:v>-4.2</c:v>
                </c:pt>
                <c:pt idx="925">
                  <c:v>-4.4000000000000004</c:v>
                </c:pt>
                <c:pt idx="926">
                  <c:v>-4.5999999999999996</c:v>
                </c:pt>
                <c:pt idx="927">
                  <c:v>-4.8</c:v>
                </c:pt>
                <c:pt idx="928">
                  <c:v>-5</c:v>
                </c:pt>
                <c:pt idx="929">
                  <c:v>-5.2</c:v>
                </c:pt>
                <c:pt idx="930">
                  <c:v>-5.4</c:v>
                </c:pt>
                <c:pt idx="931">
                  <c:v>-5.6</c:v>
                </c:pt>
                <c:pt idx="932">
                  <c:v>-5.8</c:v>
                </c:pt>
                <c:pt idx="933">
                  <c:v>-6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-0.2</c:v>
                </c:pt>
                <c:pt idx="1047">
                  <c:v>-0.4</c:v>
                </c:pt>
                <c:pt idx="1048">
                  <c:v>-0.6</c:v>
                </c:pt>
                <c:pt idx="1049">
                  <c:v>-0.8</c:v>
                </c:pt>
                <c:pt idx="1050">
                  <c:v>-1</c:v>
                </c:pt>
                <c:pt idx="1051">
                  <c:v>-1.2</c:v>
                </c:pt>
                <c:pt idx="1052">
                  <c:v>-1.4</c:v>
                </c:pt>
                <c:pt idx="1053">
                  <c:v>-1.6</c:v>
                </c:pt>
                <c:pt idx="1054">
                  <c:v>-1.8</c:v>
                </c:pt>
                <c:pt idx="1055">
                  <c:v>-2</c:v>
                </c:pt>
                <c:pt idx="1056">
                  <c:v>-2.2000000000000002</c:v>
                </c:pt>
                <c:pt idx="1057">
                  <c:v>-2.4</c:v>
                </c:pt>
                <c:pt idx="1058">
                  <c:v>-2.6</c:v>
                </c:pt>
                <c:pt idx="1059">
                  <c:v>-2.8</c:v>
                </c:pt>
                <c:pt idx="1060">
                  <c:v>-3</c:v>
                </c:pt>
                <c:pt idx="1061">
                  <c:v>-3.2</c:v>
                </c:pt>
                <c:pt idx="1062">
                  <c:v>-3.4</c:v>
                </c:pt>
                <c:pt idx="1063">
                  <c:v>-3.6</c:v>
                </c:pt>
                <c:pt idx="1064">
                  <c:v>-3.8</c:v>
                </c:pt>
                <c:pt idx="1065">
                  <c:v>-4</c:v>
                </c:pt>
                <c:pt idx="1066">
                  <c:v>-4.2</c:v>
                </c:pt>
                <c:pt idx="1067">
                  <c:v>-4.4000000000000004</c:v>
                </c:pt>
                <c:pt idx="1068">
                  <c:v>-4.5999999999999996</c:v>
                </c:pt>
                <c:pt idx="1069">
                  <c:v>-4.8</c:v>
                </c:pt>
                <c:pt idx="1070">
                  <c:v>-5</c:v>
                </c:pt>
                <c:pt idx="1071">
                  <c:v>-5.2</c:v>
                </c:pt>
                <c:pt idx="1072">
                  <c:v>-5.4</c:v>
                </c:pt>
                <c:pt idx="1073">
                  <c:v>-5.6</c:v>
                </c:pt>
                <c:pt idx="1074">
                  <c:v>-5.8</c:v>
                </c:pt>
                <c:pt idx="1075">
                  <c:v>-6</c:v>
                </c:pt>
                <c:pt idx="1076">
                  <c:v>-6.2</c:v>
                </c:pt>
                <c:pt idx="1077">
                  <c:v>-6.4</c:v>
                </c:pt>
                <c:pt idx="1078">
                  <c:v>-6.6</c:v>
                </c:pt>
                <c:pt idx="1079">
                  <c:v>-6.8</c:v>
                </c:pt>
                <c:pt idx="1080">
                  <c:v>-7</c:v>
                </c:pt>
                <c:pt idx="1081">
                  <c:v>-7.2</c:v>
                </c:pt>
                <c:pt idx="1082">
                  <c:v>-7.4</c:v>
                </c:pt>
                <c:pt idx="1083">
                  <c:v>-7.6</c:v>
                </c:pt>
                <c:pt idx="1084">
                  <c:v>-7.8</c:v>
                </c:pt>
                <c:pt idx="1085">
                  <c:v>-8</c:v>
                </c:pt>
                <c:pt idx="1086">
                  <c:v>-8.1999999999999993</c:v>
                </c:pt>
                <c:pt idx="1087">
                  <c:v>-8.4</c:v>
                </c:pt>
                <c:pt idx="1088">
                  <c:v>-8.6</c:v>
                </c:pt>
                <c:pt idx="1089">
                  <c:v>-8.8000000000000007</c:v>
                </c:pt>
                <c:pt idx="1090">
                  <c:v>-9</c:v>
                </c:pt>
                <c:pt idx="1091">
                  <c:v>-9.1999999999999993</c:v>
                </c:pt>
                <c:pt idx="1092">
                  <c:v>-9.4</c:v>
                </c:pt>
                <c:pt idx="1093">
                  <c:v>-9.6</c:v>
                </c:pt>
                <c:pt idx="1094">
                  <c:v>-9.8000000000000007</c:v>
                </c:pt>
                <c:pt idx="1095">
                  <c:v>-10</c:v>
                </c:pt>
                <c:pt idx="1096">
                  <c:v>-10.199999999999999</c:v>
                </c:pt>
                <c:pt idx="1097">
                  <c:v>-10.4</c:v>
                </c:pt>
                <c:pt idx="1098">
                  <c:v>-10.6</c:v>
                </c:pt>
                <c:pt idx="1099">
                  <c:v>-10.8</c:v>
                </c:pt>
                <c:pt idx="1100">
                  <c:v>-11</c:v>
                </c:pt>
                <c:pt idx="1101">
                  <c:v>-11.2</c:v>
                </c:pt>
                <c:pt idx="1102">
                  <c:v>-11.4</c:v>
                </c:pt>
                <c:pt idx="1103">
                  <c:v>-11.6</c:v>
                </c:pt>
                <c:pt idx="1104">
                  <c:v>-11.8</c:v>
                </c:pt>
                <c:pt idx="1105">
                  <c:v>-12</c:v>
                </c:pt>
                <c:pt idx="1106">
                  <c:v>-12.2</c:v>
                </c:pt>
                <c:pt idx="1107">
                  <c:v>-12.4</c:v>
                </c:pt>
                <c:pt idx="1108">
                  <c:v>-12.6</c:v>
                </c:pt>
                <c:pt idx="1109">
                  <c:v>-12.8</c:v>
                </c:pt>
                <c:pt idx="1110">
                  <c:v>-13</c:v>
                </c:pt>
                <c:pt idx="1111">
                  <c:v>-13.2</c:v>
                </c:pt>
                <c:pt idx="1112">
                  <c:v>-13.4</c:v>
                </c:pt>
                <c:pt idx="1113">
                  <c:v>-13.6</c:v>
                </c:pt>
                <c:pt idx="1114">
                  <c:v>-13.8</c:v>
                </c:pt>
                <c:pt idx="1115">
                  <c:v>-14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408-45D6-AA34-B14AAD2F03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1513517200"/>
        <c:axId val="1513513872"/>
      </c:lineChart>
      <c:catAx>
        <c:axId val="15135172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TIME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3513872"/>
        <c:crosses val="autoZero"/>
        <c:auto val="1"/>
        <c:lblAlgn val="ctr"/>
        <c:lblOffset val="100"/>
        <c:noMultiLvlLbl val="0"/>
      </c:catAx>
      <c:valAx>
        <c:axId val="1513513872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Gradient(Metre)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3517200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Fuel Usage vs Time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'Lap Simulation'!$O$5:$O$1291</c:f>
              <c:numCache>
                <c:formatCode>0.0</c:formatCode>
                <c:ptCount val="1287"/>
                <c:pt idx="0">
                  <c:v>0</c:v>
                </c:pt>
                <c:pt idx="1">
                  <c:v>0.74781358989262492</c:v>
                </c:pt>
                <c:pt idx="2">
                  <c:v>1.2768471659923264</c:v>
                </c:pt>
                <c:pt idx="3">
                  <c:v>1.7090050326804116</c:v>
                </c:pt>
                <c:pt idx="4">
                  <c:v>2.0834412131725095</c:v>
                </c:pt>
                <c:pt idx="5">
                  <c:v>2.418504995982711</c:v>
                </c:pt>
                <c:pt idx="6">
                  <c:v>2.7245191308273347</c:v>
                </c:pt>
                <c:pt idx="7">
                  <c:v>3.0079666436867147</c:v>
                </c:pt>
                <c:pt idx="8">
                  <c:v>3.2732323885490002</c:v>
                </c:pt>
                <c:pt idx="9">
                  <c:v>3.5234450826077293</c:v>
                </c:pt>
                <c:pt idx="10">
                  <c:v>3.7609294125169606</c:v>
                </c:pt>
                <c:pt idx="11">
                  <c:v>3.9874683797670611</c:v>
                </c:pt>
                <c:pt idx="12">
                  <c:v>4.2044649510472034</c:v>
                </c:pt>
                <c:pt idx="13">
                  <c:v>4.4130465488222921</c:v>
                </c:pt>
                <c:pt idx="14">
                  <c:v>4.614135289838539</c:v>
                </c:pt>
                <c:pt idx="15">
                  <c:v>4.8084967646127135</c:v>
                </c:pt>
                <c:pt idx="16">
                  <c:v>4.9967748623601951</c:v>
                </c:pt>
                <c:pt idx="17">
                  <c:v>5.1795172293264615</c:v>
                </c:pt>
                <c:pt idx="18">
                  <c:v>5.3571942661814749</c:v>
                </c:pt>
                <c:pt idx="19">
                  <c:v>5.5302135616575194</c:v>
                </c:pt>
                <c:pt idx="20">
                  <c:v>5.6989310345597533</c:v>
                </c:pt>
                <c:pt idx="21">
                  <c:v>5.8636596573951572</c:v>
                </c:pt>
                <c:pt idx="22">
                  <c:v>6.0246763736640494</c:v>
                </c:pt>
                <c:pt idx="23">
                  <c:v>6.1822276458451997</c:v>
                </c:pt>
                <c:pt idx="24">
                  <c:v>6.3365339514058734</c:v>
                </c:pt>
                <c:pt idx="25">
                  <c:v>6.487793460769117</c:v>
                </c:pt>
                <c:pt idx="26">
                  <c:v>6.6361850720800888</c:v>
                </c:pt>
                <c:pt idx="27">
                  <c:v>6.7818709351013169</c:v>
                </c:pt>
                <c:pt idx="28">
                  <c:v>6.9249985655518813</c:v>
                </c:pt>
                <c:pt idx="29">
                  <c:v>7.0657026282863065</c:v>
                </c:pt>
                <c:pt idx="30">
                  <c:v>7.2041064505709977</c:v>
                </c:pt>
                <c:pt idx="31">
                  <c:v>7.3403233137603427</c:v>
                </c:pt>
                <c:pt idx="32">
                  <c:v>7.4744575617809064</c:v>
                </c:pt>
                <c:pt idx="33">
                  <c:v>7.6066055572052864</c:v>
                </c:pt>
                <c:pt idx="34">
                  <c:v>7.7368565097660218</c:v>
                </c:pt>
                <c:pt idx="35">
                  <c:v>7.8652931975094669</c:v>
                </c:pt>
                <c:pt idx="36">
                  <c:v>7.9919925971151384</c:v>
                </c:pt>
                <c:pt idx="37">
                  <c:v>8.1170264369818241</c:v>
                </c:pt>
                <c:pt idx="38">
                  <c:v>8.2404616843387579</c:v>
                </c:pt>
                <c:pt idx="39">
                  <c:v>8.3623609757508319</c:v>
                </c:pt>
                <c:pt idx="40">
                  <c:v>8.4827829988541357</c:v>
                </c:pt>
                <c:pt idx="41">
                  <c:v>8.60178283190759</c:v>
                </c:pt>
                <c:pt idx="42">
                  <c:v>8.7194122467206867</c:v>
                </c:pt>
                <c:pt idx="43">
                  <c:v>8.8357199796716124</c:v>
                </c:pt>
                <c:pt idx="44">
                  <c:v>8.9507519748292985</c:v>
                </c:pt>
                <c:pt idx="45">
                  <c:v>9.064551602609777</c:v>
                </c:pt>
                <c:pt idx="46">
                  <c:v>9.177159856909574</c:v>
                </c:pt>
                <c:pt idx="47">
                  <c:v>9.2886155332496134</c:v>
                </c:pt>
                <c:pt idx="48">
                  <c:v>9.3989553901180312</c:v>
                </c:pt>
                <c:pt idx="49">
                  <c:v>9.5082142954084521</c:v>
                </c:pt>
                <c:pt idx="50">
                  <c:v>9.616425359602319</c:v>
                </c:pt>
                <c:pt idx="51">
                  <c:v>9.7236200571326865</c:v>
                </c:pt>
                <c:pt idx="52">
                  <c:v>9.8298283371862212</c:v>
                </c:pt>
                <c:pt idx="53">
                  <c:v>9.9350787250452743</c:v>
                </c:pt>
                <c:pt idx="54">
                  <c:v>10.039398414938528</c:v>
                </c:pt>
                <c:pt idx="55">
                  <c:v>10.142813355253752</c:v>
                </c:pt>
                <c:pt idx="56">
                  <c:v>10.245348326866576</c:v>
                </c:pt>
                <c:pt idx="57">
                  <c:v>10.347027015252875</c:v>
                </c:pt>
                <c:pt idx="58">
                  <c:v>10.447872076977111</c:v>
                </c:pt>
                <c:pt idx="59">
                  <c:v>10.547905201083475</c:v>
                </c:pt>
                <c:pt idx="60">
                  <c:v>10.647147165859296</c:v>
                </c:pt>
                <c:pt idx="61">
                  <c:v>10.745617891389944</c:v>
                </c:pt>
                <c:pt idx="62">
                  <c:v>10.843336488280295</c:v>
                </c:pt>
                <c:pt idx="63">
                  <c:v>10.940321302878985</c:v>
                </c:pt>
                <c:pt idx="64">
                  <c:v>11.036589959307333</c:v>
                </c:pt>
                <c:pt idx="65">
                  <c:v>11.13215939856455</c:v>
                </c:pt>
                <c:pt idx="66">
                  <c:v>11.227045914953937</c:v>
                </c:pt>
                <c:pt idx="67">
                  <c:v>11.321265190050973</c:v>
                </c:pt>
                <c:pt idx="68">
                  <c:v>11.41483232441297</c:v>
                </c:pt>
                <c:pt idx="69">
                  <c:v>11.507761867211086</c:v>
                </c:pt>
                <c:pt idx="70">
                  <c:v>11.600067843948636</c:v>
                </c:pt>
                <c:pt idx="71">
                  <c:v>11.691763782414576</c:v>
                </c:pt>
                <c:pt idx="72">
                  <c:v>11.782862737007525</c:v>
                </c:pt>
                <c:pt idx="73">
                  <c:v>11.873377311553611</c:v>
                </c:pt>
                <c:pt idx="74">
                  <c:v>11.963319680730535</c:v>
                </c:pt>
                <c:pt idx="75">
                  <c:v>12.052701610200492</c:v>
                </c:pt>
                <c:pt idx="76">
                  <c:v>12.141534475545738</c:v>
                </c:pt>
                <c:pt idx="77">
                  <c:v>12.2298292800927</c:v>
                </c:pt>
                <c:pt idx="78">
                  <c:v>12.31759667170329</c:v>
                </c:pt>
                <c:pt idx="79">
                  <c:v>12.404846958605614</c:v>
                </c:pt>
                <c:pt idx="80">
                  <c:v>12.491590124330369</c:v>
                </c:pt>
                <c:pt idx="81">
                  <c:v>12.577835841813906</c:v>
                </c:pt>
                <c:pt idx="82">
                  <c:v>12.663593486724043</c:v>
                </c:pt>
                <c:pt idx="83">
                  <c:v>12.74887215006034</c:v>
                </c:pt>
                <c:pt idx="84">
                  <c:v>12.833680650076523</c:v>
                </c:pt>
                <c:pt idx="85">
                  <c:v>12.918027543569083</c:v>
                </c:pt>
                <c:pt idx="86">
                  <c:v>13.001921136572722</c:v>
                </c:pt>
                <c:pt idx="87">
                  <c:v>13.0853694945003</c:v>
                </c:pt>
                <c:pt idx="88">
                  <c:v>13.168380451762122</c:v>
                </c:pt>
                <c:pt idx="89">
                  <c:v>13.250961620896854</c:v>
                </c:pt>
                <c:pt idx="90">
                  <c:v>13.333120401244033</c:v>
                </c:pt>
                <c:pt idx="91">
                  <c:v>13.414863987185958</c:v>
                </c:pt>
                <c:pt idx="92">
                  <c:v>13.496199375984819</c:v>
                </c:pt>
                <c:pt idx="93">
                  <c:v>13.577133375239068</c:v>
                </c:pt>
                <c:pt idx="94">
                  <c:v>13.657672609981404</c:v>
                </c:pt>
                <c:pt idx="95">
                  <c:v>13.737823529439185</c:v>
                </c:pt>
                <c:pt idx="96">
                  <c:v>13.817592413476673</c:v>
                </c:pt>
                <c:pt idx="97">
                  <c:v>13.896985378737229</c:v>
                </c:pt>
                <c:pt idx="98">
                  <c:v>13.976008384502338</c:v>
                </c:pt>
                <c:pt idx="99">
                  <c:v>14.05466723828326</c:v>
                </c:pt>
                <c:pt idx="100">
                  <c:v>14.132967601160065</c:v>
                </c:pt>
                <c:pt idx="101">
                  <c:v>14.210914992881849</c:v>
                </c:pt>
                <c:pt idx="102">
                  <c:v>14.288514796741053</c:v>
                </c:pt>
                <c:pt idx="103">
                  <c:v>14.365772264233998</c:v>
                </c:pt>
                <c:pt idx="104">
                  <c:v>14.442692519518962</c:v>
                </c:pt>
                <c:pt idx="105">
                  <c:v>14.519280563682461</c:v>
                </c:pt>
                <c:pt idx="106">
                  <c:v>14.595541278823694</c:v>
                </c:pt>
                <c:pt idx="107">
                  <c:v>14.67147943196656</c:v>
                </c:pt>
                <c:pt idx="108">
                  <c:v>14.747237007724136</c:v>
                </c:pt>
                <c:pt idx="109">
                  <c:v>14.822994583481712</c:v>
                </c:pt>
                <c:pt idx="110">
                  <c:v>14.898752159239288</c:v>
                </c:pt>
                <c:pt idx="111">
                  <c:v>14.974509734996865</c:v>
                </c:pt>
                <c:pt idx="112">
                  <c:v>15.050267310754441</c:v>
                </c:pt>
                <c:pt idx="113">
                  <c:v>15.126024886512017</c:v>
                </c:pt>
                <c:pt idx="114">
                  <c:v>15.201782462269593</c:v>
                </c:pt>
                <c:pt idx="115">
                  <c:v>15.277540038027169</c:v>
                </c:pt>
                <c:pt idx="116">
                  <c:v>15.353297613784745</c:v>
                </c:pt>
                <c:pt idx="117">
                  <c:v>15.429055189542321</c:v>
                </c:pt>
                <c:pt idx="118">
                  <c:v>15.504812765299897</c:v>
                </c:pt>
                <c:pt idx="119">
                  <c:v>15.580570341057474</c:v>
                </c:pt>
                <c:pt idx="120">
                  <c:v>15.65632791681505</c:v>
                </c:pt>
                <c:pt idx="121">
                  <c:v>15.732085492572626</c:v>
                </c:pt>
                <c:pt idx="122">
                  <c:v>15.807843068330202</c:v>
                </c:pt>
                <c:pt idx="123">
                  <c:v>15.883600644087778</c:v>
                </c:pt>
                <c:pt idx="124">
                  <c:v>15.959358219845354</c:v>
                </c:pt>
                <c:pt idx="125">
                  <c:v>16.03511579560293</c:v>
                </c:pt>
                <c:pt idx="126">
                  <c:v>16.110873371360505</c:v>
                </c:pt>
                <c:pt idx="127">
                  <c:v>16.186630947118079</c:v>
                </c:pt>
                <c:pt idx="128">
                  <c:v>16.262388522875654</c:v>
                </c:pt>
                <c:pt idx="129">
                  <c:v>16.338563339224848</c:v>
                </c:pt>
                <c:pt idx="130">
                  <c:v>16.415163419205282</c:v>
                </c:pt>
                <c:pt idx="131">
                  <c:v>16.492197038545271</c:v>
                </c:pt>
                <c:pt idx="132">
                  <c:v>16.569672736902511</c:v>
                </c:pt>
                <c:pt idx="133">
                  <c:v>16.647599329755106</c:v>
                </c:pt>
                <c:pt idx="134">
                  <c:v>16.725985920989494</c:v>
                </c:pt>
                <c:pt idx="135">
                  <c:v>16.804841916235826</c:v>
                </c:pt>
                <c:pt idx="136">
                  <c:v>16.884177037005749</c:v>
                </c:pt>
                <c:pt idx="137">
                  <c:v>16.96400133569233</c:v>
                </c:pt>
                <c:pt idx="138">
                  <c:v>17.044325211497274</c:v>
                </c:pt>
                <c:pt idx="139">
                  <c:v>17.125159427356405</c:v>
                </c:pt>
                <c:pt idx="140">
                  <c:v>17.206515127940921</c:v>
                </c:pt>
                <c:pt idx="141">
                  <c:v>17.288403858819166</c:v>
                </c:pt>
                <c:pt idx="142">
                  <c:v>17.370837586871602</c:v>
                </c:pt>
                <c:pt idx="143">
                  <c:v>17.453828722060639</c:v>
                </c:pt>
                <c:pt idx="144">
                  <c:v>17.537390140666734</c:v>
                </c:pt>
                <c:pt idx="145">
                  <c:v>17.62153521011329</c:v>
                </c:pt>
                <c:pt idx="146">
                  <c:v>17.706277815515104</c:v>
                </c:pt>
                <c:pt idx="147">
                  <c:v>17.791632388098808</c:v>
                </c:pt>
                <c:pt idx="148">
                  <c:v>17.877613935659152</c:v>
                </c:pt>
                <c:pt idx="149">
                  <c:v>17.964238075232149</c:v>
                </c:pt>
                <c:pt idx="150">
                  <c:v>18.051521068185473</c:v>
                </c:pt>
                <c:pt idx="151">
                  <c:v>18.139479857948189</c:v>
                </c:pt>
                <c:pt idx="152">
                  <c:v>18.228132110626508</c:v>
                </c:pt>
                <c:pt idx="153">
                  <c:v>18.31749625877989</c:v>
                </c:pt>
                <c:pt idx="154">
                  <c:v>18.407591548663227</c:v>
                </c:pt>
                <c:pt idx="155">
                  <c:v>18.498438091276345</c:v>
                </c:pt>
                <c:pt idx="156">
                  <c:v>18.590056917602581</c:v>
                </c:pt>
                <c:pt idx="157">
                  <c:v>18.682470038464139</c:v>
                </c:pt>
                <c:pt idx="158">
                  <c:v>18.775700509474596</c:v>
                </c:pt>
                <c:pt idx="159">
                  <c:v>18.869772501629093</c:v>
                </c:pt>
                <c:pt idx="160">
                  <c:v>18.964711378141761</c:v>
                </c:pt>
                <c:pt idx="161">
                  <c:v>19.060543778219472</c:v>
                </c:pt>
                <c:pt idx="162">
                  <c:v>19.157297708552534</c:v>
                </c:pt>
                <c:pt idx="163">
                  <c:v>19.255002643408989</c:v>
                </c:pt>
                <c:pt idx="164">
                  <c:v>19.353689634342132</c:v>
                </c:pt>
                <c:pt idx="165">
                  <c:v>19.452377091166369</c:v>
                </c:pt>
                <c:pt idx="166">
                  <c:v>19.551064547990606</c:v>
                </c:pt>
                <c:pt idx="167">
                  <c:v>19.649752004814843</c:v>
                </c:pt>
                <c:pt idx="168">
                  <c:v>19.74843946163908</c:v>
                </c:pt>
                <c:pt idx="169">
                  <c:v>19.847126918463317</c:v>
                </c:pt>
                <c:pt idx="170">
                  <c:v>19.945814375287554</c:v>
                </c:pt>
                <c:pt idx="171">
                  <c:v>20.044501832111791</c:v>
                </c:pt>
                <c:pt idx="172">
                  <c:v>20.143189288936028</c:v>
                </c:pt>
                <c:pt idx="173">
                  <c:v>20.241876745760266</c:v>
                </c:pt>
                <c:pt idx="174">
                  <c:v>20.340564202584503</c:v>
                </c:pt>
                <c:pt idx="175">
                  <c:v>20.43925165940874</c:v>
                </c:pt>
                <c:pt idx="176">
                  <c:v>20.537939116232977</c:v>
                </c:pt>
                <c:pt idx="177">
                  <c:v>20.636626573057214</c:v>
                </c:pt>
                <c:pt idx="178">
                  <c:v>20.735314029881451</c:v>
                </c:pt>
                <c:pt idx="179">
                  <c:v>20.834001486705688</c:v>
                </c:pt>
                <c:pt idx="180">
                  <c:v>20.932688943529925</c:v>
                </c:pt>
                <c:pt idx="181">
                  <c:v>21.031376400354162</c:v>
                </c:pt>
                <c:pt idx="182">
                  <c:v>21.130063857178399</c:v>
                </c:pt>
                <c:pt idx="183">
                  <c:v>21.228751314002636</c:v>
                </c:pt>
                <c:pt idx="184">
                  <c:v>21.327438770826873</c:v>
                </c:pt>
                <c:pt idx="185">
                  <c:v>21.42612622765111</c:v>
                </c:pt>
                <c:pt idx="186">
                  <c:v>21.524813684475347</c:v>
                </c:pt>
                <c:pt idx="187">
                  <c:v>21.623501141299585</c:v>
                </c:pt>
                <c:pt idx="188">
                  <c:v>21.722188598123822</c:v>
                </c:pt>
                <c:pt idx="189">
                  <c:v>21.820876054948059</c:v>
                </c:pt>
                <c:pt idx="190">
                  <c:v>21.919563511772296</c:v>
                </c:pt>
                <c:pt idx="191">
                  <c:v>22.018250968596533</c:v>
                </c:pt>
                <c:pt idx="192">
                  <c:v>22.11693842542077</c:v>
                </c:pt>
                <c:pt idx="193">
                  <c:v>22.215625882245007</c:v>
                </c:pt>
                <c:pt idx="194">
                  <c:v>22.314313339069244</c:v>
                </c:pt>
                <c:pt idx="195">
                  <c:v>22.413000795893481</c:v>
                </c:pt>
                <c:pt idx="196">
                  <c:v>22.511688252717718</c:v>
                </c:pt>
                <c:pt idx="197">
                  <c:v>22.610375709541955</c:v>
                </c:pt>
                <c:pt idx="198">
                  <c:v>22.709063166366192</c:v>
                </c:pt>
                <c:pt idx="199">
                  <c:v>22.807750623190429</c:v>
                </c:pt>
                <c:pt idx="200">
                  <c:v>22.906438080014667</c:v>
                </c:pt>
                <c:pt idx="201">
                  <c:v>23.005125536838904</c:v>
                </c:pt>
                <c:pt idx="202">
                  <c:v>23.103812993663141</c:v>
                </c:pt>
                <c:pt idx="203">
                  <c:v>23.202500450487378</c:v>
                </c:pt>
                <c:pt idx="204">
                  <c:v>23.301187907311615</c:v>
                </c:pt>
                <c:pt idx="205">
                  <c:v>23.399875364135852</c:v>
                </c:pt>
                <c:pt idx="206">
                  <c:v>23.498562820960089</c:v>
                </c:pt>
                <c:pt idx="207">
                  <c:v>23.597250277784326</c:v>
                </c:pt>
                <c:pt idx="208">
                  <c:v>23.695937734608563</c:v>
                </c:pt>
                <c:pt idx="209">
                  <c:v>23.7946251914328</c:v>
                </c:pt>
                <c:pt idx="210">
                  <c:v>23.893312648257037</c:v>
                </c:pt>
                <c:pt idx="211">
                  <c:v>23.992000105081274</c:v>
                </c:pt>
                <c:pt idx="212">
                  <c:v>24.089930093445698</c:v>
                </c:pt>
                <c:pt idx="213">
                  <c:v>24.187121172022689</c:v>
                </c:pt>
                <c:pt idx="214">
                  <c:v>24.283591165647081</c:v>
                </c:pt>
                <c:pt idx="215">
                  <c:v>24.379357205224505</c:v>
                </c:pt>
                <c:pt idx="216">
                  <c:v>24.474435764893872</c:v>
                </c:pt>
                <c:pt idx="217">
                  <c:v>24.568842696671378</c:v>
                </c:pt>
                <c:pt idx="218">
                  <c:v>24.662593262781453</c:v>
                </c:pt>
                <c:pt idx="219">
                  <c:v>24.75570216586059</c:v>
                </c:pt>
                <c:pt idx="220">
                  <c:v>24.848183577202605</c:v>
                </c:pt>
                <c:pt idx="221">
                  <c:v>24.940051163198266</c:v>
                </c:pt>
                <c:pt idx="222">
                  <c:v>25.031318110108391</c:v>
                </c:pt>
                <c:pt idx="223">
                  <c:v>25.12199714729692</c:v>
                </c:pt>
                <c:pt idx="224">
                  <c:v>25.212100569039414</c:v>
                </c:pt>
                <c:pt idx="225">
                  <c:v>25.301640255012206</c:v>
                </c:pt>
                <c:pt idx="226">
                  <c:v>25.390627689558471</c:v>
                </c:pt>
                <c:pt idx="227">
                  <c:v>25.479073979819226</c:v>
                </c:pt>
                <c:pt idx="228">
                  <c:v>25.56698987280992</c:v>
                </c:pt>
                <c:pt idx="229">
                  <c:v>25.654385771516562</c:v>
                </c:pt>
                <c:pt idx="230">
                  <c:v>25.741271750079324</c:v>
                </c:pt>
                <c:pt idx="231">
                  <c:v>25.827657568126011</c:v>
                </c:pt>
                <c:pt idx="232">
                  <c:v>25.913552684312847</c:v>
                </c:pt>
                <c:pt idx="233">
                  <c:v>25.998966269125493</c:v>
                </c:pt>
                <c:pt idx="234">
                  <c:v>26.083907216989068</c:v>
                </c:pt>
                <c:pt idx="235">
                  <c:v>26.168384157732209</c:v>
                </c:pt>
                <c:pt idx="236">
                  <c:v>26.252405467446774</c:v>
                </c:pt>
                <c:pt idx="237">
                  <c:v>26.335979278781668</c:v>
                </c:pt>
                <c:pt idx="238">
                  <c:v>26.41911349070638</c:v>
                </c:pt>
                <c:pt idx="239">
                  <c:v>26.501815777777256</c:v>
                </c:pt>
                <c:pt idx="240">
                  <c:v>26.584093598937088</c:v>
                </c:pt>
                <c:pt idx="241">
                  <c:v>26.665954205876414</c:v>
                </c:pt>
                <c:pt idx="242">
                  <c:v>26.747404650982904</c:v>
                </c:pt>
                <c:pt idx="243">
                  <c:v>26.82845179490338</c:v>
                </c:pt>
                <c:pt idx="244">
                  <c:v>26.909102313741233</c:v>
                </c:pt>
                <c:pt idx="245">
                  <c:v>26.989362705910551</c:v>
                </c:pt>
                <c:pt idx="246">
                  <c:v>27.069239298666687</c:v>
                </c:pt>
                <c:pt idx="247">
                  <c:v>27.148738254331771</c:v>
                </c:pt>
                <c:pt idx="248">
                  <c:v>27.227865576232393</c:v>
                </c:pt>
                <c:pt idx="249">
                  <c:v>27.306627114365529</c:v>
                </c:pt>
                <c:pt idx="250">
                  <c:v>27.385028570807773</c:v>
                </c:pt>
                <c:pt idx="251">
                  <c:v>27.463075504881925</c:v>
                </c:pt>
                <c:pt idx="252">
                  <c:v>27.540773338094105</c:v>
                </c:pt>
                <c:pt idx="253">
                  <c:v>27.61812735885373</c:v>
                </c:pt>
                <c:pt idx="254">
                  <c:v>27.695142726987896</c:v>
                </c:pt>
                <c:pt idx="255">
                  <c:v>27.771824478060996</c:v>
                </c:pt>
                <c:pt idx="256">
                  <c:v>27.848177527509769</c:v>
                </c:pt>
                <c:pt idx="257">
                  <c:v>27.924206674603276</c:v>
                </c:pt>
                <c:pt idx="258">
                  <c:v>27.999964250360851</c:v>
                </c:pt>
                <c:pt idx="259">
                  <c:v>28.075721826118425</c:v>
                </c:pt>
                <c:pt idx="260">
                  <c:v>28.151479401875999</c:v>
                </c:pt>
                <c:pt idx="261">
                  <c:v>28.227236977633574</c:v>
                </c:pt>
                <c:pt idx="262">
                  <c:v>28.302994553391148</c:v>
                </c:pt>
                <c:pt idx="263">
                  <c:v>28.378752129148722</c:v>
                </c:pt>
                <c:pt idx="264">
                  <c:v>28.454509704906297</c:v>
                </c:pt>
                <c:pt idx="265">
                  <c:v>28.530267280663871</c:v>
                </c:pt>
                <c:pt idx="266">
                  <c:v>28.606024856421445</c:v>
                </c:pt>
                <c:pt idx="267">
                  <c:v>28.68178243217902</c:v>
                </c:pt>
                <c:pt idx="268">
                  <c:v>28.757540007936594</c:v>
                </c:pt>
                <c:pt idx="269">
                  <c:v>28.833297583694169</c:v>
                </c:pt>
                <c:pt idx="270">
                  <c:v>28.909055159451743</c:v>
                </c:pt>
                <c:pt idx="271">
                  <c:v>28.984812735209317</c:v>
                </c:pt>
                <c:pt idx="272">
                  <c:v>29.060987551558512</c:v>
                </c:pt>
                <c:pt idx="273">
                  <c:v>29.137587631538945</c:v>
                </c:pt>
                <c:pt idx="274">
                  <c:v>29.214621250878935</c:v>
                </c:pt>
                <c:pt idx="275">
                  <c:v>29.292096949236175</c:v>
                </c:pt>
                <c:pt idx="276">
                  <c:v>29.37002354208877</c:v>
                </c:pt>
                <c:pt idx="277">
                  <c:v>29.448410133323158</c:v>
                </c:pt>
                <c:pt idx="278">
                  <c:v>29.52726612856949</c:v>
                </c:pt>
                <c:pt idx="279">
                  <c:v>29.606601249339413</c:v>
                </c:pt>
                <c:pt idx="280">
                  <c:v>29.686425548025994</c:v>
                </c:pt>
                <c:pt idx="281">
                  <c:v>29.766749423830937</c:v>
                </c:pt>
                <c:pt idx="282">
                  <c:v>29.847583639690068</c:v>
                </c:pt>
                <c:pt idx="283">
                  <c:v>29.928939340274585</c:v>
                </c:pt>
                <c:pt idx="284">
                  <c:v>30.010828071152829</c:v>
                </c:pt>
                <c:pt idx="285">
                  <c:v>30.093261799205266</c:v>
                </c:pt>
                <c:pt idx="286">
                  <c:v>30.176252934394302</c:v>
                </c:pt>
                <c:pt idx="287">
                  <c:v>30.259814353000397</c:v>
                </c:pt>
                <c:pt idx="288">
                  <c:v>30.343959422446954</c:v>
                </c:pt>
                <c:pt idx="289">
                  <c:v>30.428702027848768</c:v>
                </c:pt>
                <c:pt idx="290">
                  <c:v>30.514056600432472</c:v>
                </c:pt>
                <c:pt idx="291">
                  <c:v>30.600038147992816</c:v>
                </c:pt>
                <c:pt idx="292">
                  <c:v>30.686662287565813</c:v>
                </c:pt>
                <c:pt idx="293">
                  <c:v>30.773945280519136</c:v>
                </c:pt>
                <c:pt idx="294">
                  <c:v>30.861904070281852</c:v>
                </c:pt>
                <c:pt idx="295">
                  <c:v>30.950556322960171</c:v>
                </c:pt>
                <c:pt idx="296">
                  <c:v>31.039920471113554</c:v>
                </c:pt>
                <c:pt idx="297">
                  <c:v>31.130015760996891</c:v>
                </c:pt>
                <c:pt idx="298">
                  <c:v>31.220862303610009</c:v>
                </c:pt>
                <c:pt idx="299">
                  <c:v>31.312481129936245</c:v>
                </c:pt>
                <c:pt idx="300">
                  <c:v>31.404894250797803</c:v>
                </c:pt>
                <c:pt idx="301">
                  <c:v>31.49812472180826</c:v>
                </c:pt>
                <c:pt idx="302">
                  <c:v>31.592196713962757</c:v>
                </c:pt>
                <c:pt idx="303">
                  <c:v>31.687135590475425</c:v>
                </c:pt>
                <c:pt idx="304">
                  <c:v>31.782967990553136</c:v>
                </c:pt>
                <c:pt idx="305">
                  <c:v>31.879721920886197</c:v>
                </c:pt>
                <c:pt idx="306">
                  <c:v>31.977426855742653</c:v>
                </c:pt>
                <c:pt idx="307">
                  <c:v>32.076113846675796</c:v>
                </c:pt>
                <c:pt idx="308">
                  <c:v>32.175815642997492</c:v>
                </c:pt>
                <c:pt idx="309">
                  <c:v>32.276566824336903</c:v>
                </c:pt>
                <c:pt idx="310">
                  <c:v>32.37840394679958</c:v>
                </c:pt>
                <c:pt idx="311">
                  <c:v>32.481365704471671</c:v>
                </c:pt>
                <c:pt idx="312">
                  <c:v>32.585493108284631</c:v>
                </c:pt>
                <c:pt idx="313">
                  <c:v>32.690829684576329</c:v>
                </c:pt>
                <c:pt idx="314">
                  <c:v>32.797421696065136</c:v>
                </c:pt>
                <c:pt idx="315">
                  <c:v>32.905318388407679</c:v>
                </c:pt>
                <c:pt idx="316">
                  <c:v>33.014572266054955</c:v>
                </c:pt>
                <c:pt idx="317">
                  <c:v>33.125239401776135</c:v>
                </c:pt>
                <c:pt idx="318">
                  <c:v>33.237379785010809</c:v>
                </c:pt>
                <c:pt idx="319">
                  <c:v>33.351057715172011</c:v>
                </c:pt>
                <c:pt idx="320">
                  <c:v>33.463548272275688</c:v>
                </c:pt>
                <c:pt idx="321">
                  <c:v>33.574890039829647</c:v>
                </c:pt>
                <c:pt idx="322">
                  <c:v>33.685119579689307</c:v>
                </c:pt>
                <c:pt idx="323">
                  <c:v>33.794271577091301</c:v>
                </c:pt>
                <c:pt idx="324">
                  <c:v>33.902378972584742</c:v>
                </c:pt>
                <c:pt idx="325">
                  <c:v>34.009473082278156</c:v>
                </c:pt>
                <c:pt idx="326">
                  <c:v>34.115583707642088</c:v>
                </c:pt>
                <c:pt idx="327">
                  <c:v>34.220739235954973</c:v>
                </c:pt>
                <c:pt idx="328">
                  <c:v>34.324966732348358</c:v>
                </c:pt>
                <c:pt idx="329">
                  <c:v>34.428292024294386</c:v>
                </c:pt>
                <c:pt idx="330">
                  <c:v>34.530739779280182</c:v>
                </c:pt>
                <c:pt idx="331">
                  <c:v>34.632333576328669</c:v>
                </c:pt>
                <c:pt idx="332">
                  <c:v>34.733095971951201</c:v>
                </c:pt>
                <c:pt idx="333">
                  <c:v>34.833048561052664</c:v>
                </c:pt>
                <c:pt idx="334">
                  <c:v>34.932212033253244</c:v>
                </c:pt>
                <c:pt idx="335">
                  <c:v>35.030606225041282</c:v>
                </c:pt>
                <c:pt idx="336">
                  <c:v>35.128250168128254</c:v>
                </c:pt>
                <c:pt idx="337">
                  <c:v>35.225162134338348</c:v>
                </c:pt>
                <c:pt idx="338">
                  <c:v>35.32135967733138</c:v>
                </c:pt>
                <c:pt idx="339">
                  <c:v>35.416859671427787</c:v>
                </c:pt>
                <c:pt idx="340">
                  <c:v>35.511678347777838</c:v>
                </c:pt>
                <c:pt idx="341">
                  <c:v>35.605831328093778</c:v>
                </c:pt>
                <c:pt idx="342">
                  <c:v>35.699333656142542</c:v>
                </c:pt>
                <c:pt idx="343">
                  <c:v>35.792199827178024</c:v>
                </c:pt>
                <c:pt idx="344">
                  <c:v>35.884443815475343</c:v>
                </c:pt>
                <c:pt idx="345">
                  <c:v>35.976079100114411</c:v>
                </c:pt>
                <c:pt idx="346">
                  <c:v>36.067118689147037</c:v>
                </c:pt>
                <c:pt idx="347">
                  <c:v>36.157575142269593</c:v>
                </c:pt>
                <c:pt idx="348">
                  <c:v>36.247460592112688</c:v>
                </c:pt>
                <c:pt idx="349">
                  <c:v>36.336786764249467</c:v>
                </c:pt>
                <c:pt idx="350">
                  <c:v>36.425564996015609</c:v>
                </c:pt>
                <c:pt idx="351">
                  <c:v>36.513806254226061</c:v>
                </c:pt>
                <c:pt idx="352">
                  <c:v>36.601521151866507</c:v>
                </c:pt>
                <c:pt idx="353">
                  <c:v>36.688719963831211</c:v>
                </c:pt>
                <c:pt idx="354">
                  <c:v>36.775412641772867</c:v>
                </c:pt>
                <c:pt idx="355">
                  <c:v>36.861608828124993</c:v>
                </c:pt>
                <c:pt idx="356">
                  <c:v>36.947317869352467</c:v>
                </c:pt>
                <c:pt idx="357">
                  <c:v>37.032548828481509</c:v>
                </c:pt>
                <c:pt idx="358">
                  <c:v>37.117310496956385</c:v>
                </c:pt>
                <c:pt idx="359">
                  <c:v>37.201611405866529</c:v>
                </c:pt>
                <c:pt idx="360">
                  <c:v>37.285459836584444</c:v>
                </c:pt>
                <c:pt idx="361">
                  <c:v>37.36886383085173</c:v>
                </c:pt>
                <c:pt idx="362">
                  <c:v>37.45183120034779</c:v>
                </c:pt>
                <c:pt idx="363">
                  <c:v>37.53436953577333</c:v>
                </c:pt>
                <c:pt idx="364">
                  <c:v>37.61648621547829</c:v>
                </c:pt>
                <c:pt idx="365">
                  <c:v>37.698188413661867</c:v>
                </c:pt>
                <c:pt idx="366">
                  <c:v>37.779483108170304</c:v>
                </c:pt>
                <c:pt idx="367">
                  <c:v>37.86037708791617</c:v>
                </c:pt>
                <c:pt idx="368">
                  <c:v>37.940876959941491</c:v>
                </c:pt>
                <c:pt idx="369">
                  <c:v>38.020989156145284</c:v>
                </c:pt>
                <c:pt idx="370">
                  <c:v>38.100719939694812</c:v>
                </c:pt>
                <c:pt idx="371">
                  <c:v>38.180075411138525</c:v>
                </c:pt>
                <c:pt idx="372">
                  <c:v>38.259920490380651</c:v>
                </c:pt>
                <c:pt idx="373">
                  <c:v>38.340265591559174</c:v>
                </c:pt>
                <c:pt idx="374">
                  <c:v>38.421121493280403</c:v>
                </c:pt>
                <c:pt idx="375">
                  <c:v>38.502499356667222</c:v>
                </c:pt>
                <c:pt idx="376">
                  <c:v>38.584410744571592</c:v>
                </c:pt>
                <c:pt idx="377">
                  <c:v>38.666867642044366</c:v>
                </c:pt>
                <c:pt idx="378">
                  <c:v>38.749882478164395</c:v>
                </c:pt>
                <c:pt idx="379">
                  <c:v>38.833468149338849</c:v>
                </c:pt>
                <c:pt idx="380">
                  <c:v>38.917638044197737</c:v>
                </c:pt>
                <c:pt idx="381">
                  <c:v>39.00240607021793</c:v>
                </c:pt>
                <c:pt idx="382">
                  <c:v>39.087786682225726</c:v>
                </c:pt>
                <c:pt idx="383">
                  <c:v>39.173794912942526</c:v>
                </c:pt>
                <c:pt idx="384">
                  <c:v>39.260446405755388</c:v>
                </c:pt>
                <c:pt idx="385">
                  <c:v>39.347757449913665</c:v>
                </c:pt>
                <c:pt idx="386">
                  <c:v>39.435745018374881</c:v>
                </c:pt>
                <c:pt idx="387">
                  <c:v>39.524426808547567</c:v>
                </c:pt>
                <c:pt idx="388">
                  <c:v>39.613821286206594</c:v>
                </c:pt>
                <c:pt idx="389">
                  <c:v>39.703947732888231</c:v>
                </c:pt>
                <c:pt idx="390">
                  <c:v>39.794826297107683</c:v>
                </c:pt>
                <c:pt idx="391">
                  <c:v>39.88647804978271</c:v>
                </c:pt>
                <c:pt idx="392">
                  <c:v>39.978925044293099</c:v>
                </c:pt>
                <c:pt idx="393">
                  <c:v>40.07219038165875</c:v>
                </c:pt>
                <c:pt idx="394">
                  <c:v>40.166298281379575</c:v>
                </c:pt>
                <c:pt idx="395">
                  <c:v>40.261274158549945</c:v>
                </c:pt>
                <c:pt idx="396">
                  <c:v>40.357144707940293</c:v>
                </c:pt>
                <c:pt idx="397">
                  <c:v>40.453937995830685</c:v>
                </c:pt>
                <c:pt idx="398">
                  <c:v>40.551683560487845</c:v>
                </c:pt>
                <c:pt idx="399">
                  <c:v>40.650412522300755</c:v>
                </c:pt>
                <c:pt idx="400">
                  <c:v>40.750157704734001</c:v>
                </c:pt>
                <c:pt idx="401">
                  <c:v>40.850953767425985</c:v>
                </c:pt>
                <c:pt idx="402">
                  <c:v>40.95283735295601</c:v>
                </c:pt>
                <c:pt idx="403">
                  <c:v>41.055847249035331</c:v>
                </c:pt>
                <c:pt idx="404">
                  <c:v>41.160024568150057</c:v>
                </c:pt>
                <c:pt idx="405">
                  <c:v>41.265412947006482</c:v>
                </c:pt>
                <c:pt idx="406">
                  <c:v>41.372058768512922</c:v>
                </c:pt>
                <c:pt idx="407">
                  <c:v>41.480011409489649</c:v>
                </c:pt>
                <c:pt idx="408">
                  <c:v>41.589323517846779</c:v>
                </c:pt>
                <c:pt idx="409">
                  <c:v>41.700051323629687</c:v>
                </c:pt>
                <c:pt idx="410">
                  <c:v>41.812254989129457</c:v>
                </c:pt>
                <c:pt idx="411">
                  <c:v>41.925999004225403</c:v>
                </c:pt>
                <c:pt idx="412">
                  <c:v>42.041352634311096</c:v>
                </c:pt>
                <c:pt idx="413">
                  <c:v>42.158390429610286</c:v>
                </c:pt>
                <c:pt idx="414">
                  <c:v>42.277192806486525</c:v>
                </c:pt>
                <c:pt idx="415">
                  <c:v>42.397846713584869</c:v>
                </c:pt>
                <c:pt idx="416">
                  <c:v>42.5204463984401</c:v>
                </c:pt>
                <c:pt idx="417">
                  <c:v>42.645094293708929</c:v>
                </c:pt>
                <c:pt idx="418">
                  <c:v>42.771902046655391</c:v>
                </c:pt>
                <c:pt idx="419">
                  <c:v>42.900991721239954</c:v>
                </c:pt>
                <c:pt idx="420">
                  <c:v>43.032497209543891</c:v>
                </c:pt>
                <c:pt idx="421">
                  <c:v>43.166565898869891</c:v>
                </c:pt>
                <c:pt idx="422">
                  <c:v>43.30336065349119</c:v>
                </c:pt>
                <c:pt idx="423">
                  <c:v>43.4430621867997</c:v>
                </c:pt>
                <c:pt idx="424">
                  <c:v>43.585871922141614</c:v>
                </c:pt>
                <c:pt idx="425">
                  <c:v>43.732015471275858</c:v>
                </c:pt>
                <c:pt idx="426">
                  <c:v>43.875688955167782</c:v>
                </c:pt>
                <c:pt idx="427">
                  <c:v>44.017017850911031</c:v>
                </c:pt>
                <c:pt idx="428">
                  <c:v>44.156117431720716</c:v>
                </c:pt>
                <c:pt idx="429">
                  <c:v>44.293093891015772</c:v>
                </c:pt>
                <c:pt idx="430">
                  <c:v>44.428045312190257</c:v>
                </c:pt>
                <c:pt idx="431">
                  <c:v>44.561062509195359</c:v>
                </c:pt>
                <c:pt idx="432">
                  <c:v>44.692229758359588</c:v>
                </c:pt>
                <c:pt idx="433">
                  <c:v>44.821625438164205</c:v>
                </c:pt>
                <c:pt idx="434">
                  <c:v>44.949322590737033</c:v>
                </c:pt>
                <c:pt idx="435">
                  <c:v>45.075389416460133</c:v>
                </c:pt>
                <c:pt idx="436">
                  <c:v>45.199889711177036</c:v>
                </c:pt>
                <c:pt idx="437">
                  <c:v>45.322883253935466</c:v>
                </c:pt>
                <c:pt idx="438">
                  <c:v>45.444426151936682</c:v>
                </c:pt>
                <c:pt idx="439">
                  <c:v>45.564571148324816</c:v>
                </c:pt>
                <c:pt idx="440">
                  <c:v>45.683367897593669</c:v>
                </c:pt>
                <c:pt idx="441">
                  <c:v>45.800863212679197</c:v>
                </c:pt>
                <c:pt idx="442">
                  <c:v>45.917101287215495</c:v>
                </c:pt>
                <c:pt idx="443">
                  <c:v>46.032123895938184</c:v>
                </c:pt>
                <c:pt idx="444">
                  <c:v>46.145970575804704</c:v>
                </c:pt>
                <c:pt idx="445">
                  <c:v>46.258678790051242</c:v>
                </c:pt>
                <c:pt idx="446">
                  <c:v>46.370284077110533</c:v>
                </c:pt>
                <c:pt idx="447">
                  <c:v>46.480820186063212</c:v>
                </c:pt>
                <c:pt idx="448">
                  <c:v>46.590319200081538</c:v>
                </c:pt>
                <c:pt idx="449">
                  <c:v>46.698811649141078</c:v>
                </c:pt>
                <c:pt idx="450">
                  <c:v>46.806326613118799</c:v>
                </c:pt>
                <c:pt idx="451">
                  <c:v>46.912891816260945</c:v>
                </c:pt>
                <c:pt idx="452">
                  <c:v>47.018533713887301</c:v>
                </c:pt>
                <c:pt idx="453">
                  <c:v>47.1232775720975</c:v>
                </c:pt>
                <c:pt idx="454">
                  <c:v>47.22714754115735</c:v>
                </c:pt>
                <c:pt idx="455">
                  <c:v>47.330166723166919</c:v>
                </c:pt>
                <c:pt idx="456">
                  <c:v>47.432357234545499</c:v>
                </c:pt>
                <c:pt idx="457">
                  <c:v>47.533740263810508</c:v>
                </c:pt>
                <c:pt idx="458">
                  <c:v>47.634336125076196</c:v>
                </c:pt>
                <c:pt idx="459">
                  <c:v>47.734164307653373</c:v>
                </c:pt>
                <c:pt idx="460">
                  <c:v>47.833243522091792</c:v>
                </c:pt>
                <c:pt idx="461">
                  <c:v>47.931591742972039</c:v>
                </c:pt>
                <c:pt idx="462">
                  <c:v>48.030204917857397</c:v>
                </c:pt>
                <c:pt idx="463">
                  <c:v>48.129084693896843</c:v>
                </c:pt>
                <c:pt idx="464">
                  <c:v>48.228232736109845</c:v>
                </c:pt>
                <c:pt idx="465">
                  <c:v>48.32765072766189</c:v>
                </c:pt>
                <c:pt idx="466">
                  <c:v>48.42734037014548</c:v>
                </c:pt>
                <c:pt idx="467">
                  <c:v>48.527303383866787</c:v>
                </c:pt>
                <c:pt idx="468">
                  <c:v>48.627541508138059</c:v>
                </c:pt>
                <c:pt idx="469">
                  <c:v>48.728056501575978</c:v>
                </c:pt>
                <c:pt idx="470">
                  <c:v>48.828850142406033</c:v>
                </c:pt>
                <c:pt idx="471">
                  <c:v>48.92992422877316</c:v>
                </c:pt>
                <c:pt idx="472">
                  <c:v>49.031280579058716</c:v>
                </c:pt>
                <c:pt idx="473">
                  <c:v>49.132921032204003</c:v>
                </c:pt>
                <c:pt idx="474">
                  <c:v>49.234847448040497</c:v>
                </c:pt>
                <c:pt idx="475">
                  <c:v>49.337061707626923</c:v>
                </c:pt>
                <c:pt idx="476">
                  <c:v>49.439565713593396</c:v>
                </c:pt>
                <c:pt idx="477">
                  <c:v>49.542361390492779</c:v>
                </c:pt>
                <c:pt idx="478">
                  <c:v>49.645450685159446</c:v>
                </c:pt>
                <c:pt idx="479">
                  <c:v>49.748835567075666</c:v>
                </c:pt>
                <c:pt idx="480">
                  <c:v>49.852518028745763</c:v>
                </c:pt>
                <c:pt idx="481">
                  <c:v>49.956500086078321</c:v>
                </c:pt>
                <c:pt idx="482">
                  <c:v>50.060783778776567</c:v>
                </c:pt>
                <c:pt idx="483">
                  <c:v>50.165371170737217</c:v>
                </c:pt>
                <c:pt idx="484">
                  <c:v>50.27026435045795</c:v>
                </c:pt>
                <c:pt idx="485">
                  <c:v>50.375465431453812</c:v>
                </c:pt>
                <c:pt idx="486">
                  <c:v>50.480976552682712</c:v>
                </c:pt>
                <c:pt idx="487">
                  <c:v>50.586799878980315</c:v>
                </c:pt>
                <c:pt idx="488">
                  <c:v>50.692937601504553</c:v>
                </c:pt>
                <c:pt idx="489">
                  <c:v>50.799391938190013</c:v>
                </c:pt>
                <c:pt idx="490">
                  <c:v>50.906165134212522</c:v>
                </c:pt>
                <c:pt idx="491">
                  <c:v>51.013259462464134</c:v>
                </c:pt>
                <c:pt idx="492">
                  <c:v>51.120677224038879</c:v>
                </c:pt>
                <c:pt idx="493">
                  <c:v>51.228420748729498</c:v>
                </c:pt>
                <c:pt idx="494">
                  <c:v>51.336492395535558</c:v>
                </c:pt>
                <c:pt idx="495">
                  <c:v>51.444894553183182</c:v>
                </c:pt>
                <c:pt idx="496">
                  <c:v>51.553629640656787</c:v>
                </c:pt>
                <c:pt idx="497">
                  <c:v>51.66270010774312</c:v>
                </c:pt>
                <c:pt idx="498">
                  <c:v>51.772108435587995</c:v>
                </c:pt>
                <c:pt idx="499">
                  <c:v>51.881857137266024</c:v>
                </c:pt>
                <c:pt idx="500">
                  <c:v>51.991948758363804</c:v>
                </c:pt>
                <c:pt idx="501">
                  <c:v>52.102385877576872</c:v>
                </c:pt>
                <c:pt idx="502">
                  <c:v>52.213171107320854</c:v>
                </c:pt>
                <c:pt idx="503">
                  <c:v>52.324307094357266</c:v>
                </c:pt>
                <c:pt idx="504">
                  <c:v>52.435796520434337</c:v>
                </c:pt>
                <c:pt idx="505">
                  <c:v>52.547642102943314</c:v>
                </c:pt>
                <c:pt idx="506">
                  <c:v>52.659846595590729</c:v>
                </c:pt>
                <c:pt idx="507">
                  <c:v>52.772412789087099</c:v>
                </c:pt>
                <c:pt idx="508">
                  <c:v>52.88534351185254</c:v>
                </c:pt>
                <c:pt idx="509">
                  <c:v>52.998641630739826</c:v>
                </c:pt>
                <c:pt idx="510">
                  <c:v>53.112310051775388</c:v>
                </c:pt>
                <c:pt idx="511">
                  <c:v>53.226351720918849</c:v>
                </c:pt>
                <c:pt idx="512">
                  <c:v>53.340769624841641</c:v>
                </c:pt>
                <c:pt idx="513">
                  <c:v>53.455566791725253</c:v>
                </c:pt>
                <c:pt idx="514">
                  <c:v>53.570746292079832</c:v>
                </c:pt>
                <c:pt idx="515">
                  <c:v>53.686311239583624</c:v>
                </c:pt>
                <c:pt idx="516">
                  <c:v>53.802264791944054</c:v>
                </c:pt>
                <c:pt idx="517">
                  <c:v>53.918610151781024</c:v>
                </c:pt>
                <c:pt idx="518">
                  <c:v>54.035350567533193</c:v>
                </c:pt>
                <c:pt idx="519">
                  <c:v>54.15248933438793</c:v>
                </c:pt>
                <c:pt idx="520">
                  <c:v>54.270029795235772</c:v>
                </c:pt>
                <c:pt idx="521">
                  <c:v>54.387975341650105</c:v>
                </c:pt>
                <c:pt idx="522">
                  <c:v>54.506329414892924</c:v>
                </c:pt>
                <c:pt idx="523">
                  <c:v>54.625095506947531</c:v>
                </c:pt>
                <c:pt idx="524">
                  <c:v>54.744277161579049</c:v>
                </c:pt>
                <c:pt idx="525">
                  <c:v>54.863877975423669</c:v>
                </c:pt>
                <c:pt idx="526">
                  <c:v>54.983901599107604</c:v>
                </c:pt>
                <c:pt idx="527">
                  <c:v>55.104351738396737</c:v>
                </c:pt>
                <c:pt idx="528">
                  <c:v>55.225232155377995</c:v>
                </c:pt>
                <c:pt idx="529">
                  <c:v>55.346546669673522</c:v>
                </c:pt>
                <c:pt idx="530">
                  <c:v>55.468299159688826</c:v>
                </c:pt>
                <c:pt idx="531">
                  <c:v>55.590493563895961</c:v>
                </c:pt>
                <c:pt idx="532">
                  <c:v>55.71313388215308</c:v>
                </c:pt>
                <c:pt idx="533">
                  <c:v>55.836224177061546</c:v>
                </c:pt>
                <c:pt idx="534">
                  <c:v>55.959768575361906</c:v>
                </c:pt>
                <c:pt idx="535">
                  <c:v>56.083771269370189</c:v>
                </c:pt>
                <c:pt idx="536">
                  <c:v>56.208236518455877</c:v>
                </c:pt>
                <c:pt idx="537">
                  <c:v>56.331196336015331</c:v>
                </c:pt>
                <c:pt idx="538">
                  <c:v>56.452706749159823</c:v>
                </c:pt>
                <c:pt idx="539">
                  <c:v>56.572820427574449</c:v>
                </c:pt>
                <c:pt idx="540">
                  <c:v>56.691586958235696</c:v>
                </c:pt>
                <c:pt idx="541">
                  <c:v>56.809053091900267</c:v>
                </c:pt>
                <c:pt idx="542">
                  <c:v>56.925262964830679</c:v>
                </c:pt>
                <c:pt idx="543">
                  <c:v>57.040258298731288</c:v>
                </c:pt>
                <c:pt idx="544">
                  <c:v>57.154078581455529</c:v>
                </c:pt>
                <c:pt idx="545">
                  <c:v>57.266761230696879</c:v>
                </c:pt>
                <c:pt idx="546">
                  <c:v>57.378341742581455</c:v>
                </c:pt>
                <c:pt idx="547">
                  <c:v>57.488853826829782</c:v>
                </c:pt>
                <c:pt idx="548">
                  <c:v>57.598329529941957</c:v>
                </c:pt>
                <c:pt idx="549">
                  <c:v>57.706799347677972</c:v>
                </c:pt>
                <c:pt idx="550">
                  <c:v>57.814292327948309</c:v>
                </c:pt>
                <c:pt idx="551">
                  <c:v>57.920836165095359</c:v>
                </c:pt>
                <c:pt idx="552">
                  <c:v>58.026457286429768</c:v>
                </c:pt>
                <c:pt idx="553">
                  <c:v>58.13118093178521</c:v>
                </c:pt>
                <c:pt idx="554">
                  <c:v>58.235031226767788</c:v>
                </c:pt>
                <c:pt idx="555">
                  <c:v>58.338031250300027</c:v>
                </c:pt>
                <c:pt idx="556">
                  <c:v>58.440203096993351</c:v>
                </c:pt>
                <c:pt idx="557">
                  <c:v>58.54156793482467</c:v>
                </c:pt>
                <c:pt idx="558">
                  <c:v>58.642146058542032</c:v>
                </c:pt>
                <c:pt idx="559">
                  <c:v>58.74195693917946</c:v>
                </c:pt>
                <c:pt idx="560">
                  <c:v>58.842041961421408</c:v>
                </c:pt>
                <c:pt idx="561">
                  <c:v>58.942402873119384</c:v>
                </c:pt>
                <c:pt idx="562">
                  <c:v>59.043041441563801</c:v>
                </c:pt>
                <c:pt idx="563">
                  <c:v>59.143959453791119</c:v>
                </c:pt>
                <c:pt idx="564">
                  <c:v>59.245158716897265</c:v>
                </c:pt>
                <c:pt idx="565">
                  <c:v>59.346641058357513</c:v>
                </c:pt>
                <c:pt idx="566">
                  <c:v>59.44840832635294</c:v>
                </c:pt>
                <c:pt idx="567">
                  <c:v>59.550462390103711</c:v>
                </c:pt>
                <c:pt idx="568">
                  <c:v>59.652805140209239</c:v>
                </c:pt>
                <c:pt idx="569">
                  <c:v>59.75543848899553</c:v>
                </c:pt>
                <c:pt idx="570">
                  <c:v>59.858364370869801</c:v>
                </c:pt>
                <c:pt idx="571">
                  <c:v>59.961584742682597</c:v>
                </c:pt>
                <c:pt idx="572">
                  <c:v>60.065101584097626</c:v>
                </c:pt>
                <c:pt idx="573">
                  <c:v>60.168916897969439</c:v>
                </c:pt>
                <c:pt idx="574">
                  <c:v>60.273032710729268</c:v>
                </c:pt>
                <c:pt idx="575">
                  <c:v>60.377451072779124</c:v>
                </c:pt>
                <c:pt idx="576">
                  <c:v>60.482174058894458</c:v>
                </c:pt>
                <c:pt idx="577">
                  <c:v>60.587203768635561</c:v>
                </c:pt>
                <c:pt idx="578">
                  <c:v>60.692542326768006</c:v>
                </c:pt>
                <c:pt idx="579">
                  <c:v>60.798191883692247</c:v>
                </c:pt>
                <c:pt idx="580">
                  <c:v>60.9029431934295</c:v>
                </c:pt>
                <c:pt idx="581">
                  <c:v>61.006820415341465</c:v>
                </c:pt>
                <c:pt idx="582">
                  <c:v>61.111839834286016</c:v>
                </c:pt>
                <c:pt idx="583">
                  <c:v>61.218042929597146</c:v>
                </c:pt>
                <c:pt idx="584">
                  <c:v>61.32547371381353</c:v>
                </c:pt>
                <c:pt idx="585">
                  <c:v>61.43417895423422</c:v>
                </c:pt>
                <c:pt idx="586">
                  <c:v>61.544208420009205</c:v>
                </c:pt>
                <c:pt idx="587">
                  <c:v>61.655615158455177</c:v>
                </c:pt>
                <c:pt idx="588">
                  <c:v>61.768455804934113</c:v>
                </c:pt>
                <c:pt idx="589">
                  <c:v>61.882790931414149</c:v>
                </c:pt>
                <c:pt idx="590">
                  <c:v>61.99868543978117</c:v>
                </c:pt>
                <c:pt idx="591">
                  <c:v>62.116209007127637</c:v>
                </c:pt>
                <c:pt idx="592">
                  <c:v>62.235436591665788</c:v>
                </c:pt>
                <c:pt idx="593">
                  <c:v>62.35644900966534</c:v>
                </c:pt>
                <c:pt idx="594">
                  <c:v>62.479333595991918</c:v>
                </c:pt>
                <c:pt idx="595">
                  <c:v>62.604184963541485</c:v>
                </c:pt>
                <c:pt idx="596">
                  <c:v>62.73110588028667</c:v>
                </c:pt>
                <c:pt idx="597">
                  <c:v>62.860208286985547</c:v>
                </c:pt>
                <c:pt idx="598">
                  <c:v>62.991614484139191</c:v>
                </c:pt>
                <c:pt idx="599">
                  <c:v>63.125458523913203</c:v>
                </c:pt>
                <c:pt idx="600">
                  <c:v>63.261887851999752</c:v>
                </c:pt>
                <c:pt idx="601">
                  <c:v>63.401065256544975</c:v>
                </c:pt>
                <c:pt idx="602">
                  <c:v>63.543171197364373</c:v>
                </c:pt>
                <c:pt idx="603">
                  <c:v>63.68840661023868</c:v>
                </c:pt>
                <c:pt idx="604">
                  <c:v>63.836996310331926</c:v>
                </c:pt>
                <c:pt idx="605">
                  <c:v>63.989193158955807</c:v>
                </c:pt>
                <c:pt idx="606">
                  <c:v>64.145283213894473</c:v>
                </c:pt>
                <c:pt idx="607">
                  <c:v>64.305592162740425</c:v>
                </c:pt>
                <c:pt idx="608">
                  <c:v>64.470493452755662</c:v>
                </c:pt>
                <c:pt idx="609">
                  <c:v>64.64041869809374</c:v>
                </c:pt>
                <c:pt idx="610">
                  <c:v>64.815871195855053</c:v>
                </c:pt>
                <c:pt idx="611">
                  <c:v>64.997443766768427</c:v>
                </c:pt>
                <c:pt idx="612">
                  <c:v>65.185842741313024</c:v>
                </c:pt>
                <c:pt idx="613">
                  <c:v>65.381920893400135</c:v>
                </c:pt>
                <c:pt idx="614">
                  <c:v>65.586723770621489</c:v>
                </c:pt>
                <c:pt idx="615">
                  <c:v>65.801556745242863</c:v>
                </c:pt>
                <c:pt idx="616">
                  <c:v>66.028085366976612</c:v>
                </c:pt>
                <c:pt idx="617">
                  <c:v>66.268491752139482</c:v>
                </c:pt>
                <c:pt idx="618">
                  <c:v>66.525730701139352</c:v>
                </c:pt>
                <c:pt idx="619">
                  <c:v>66.803976195536038</c:v>
                </c:pt>
                <c:pt idx="620">
                  <c:v>67.082221689932723</c:v>
                </c:pt>
                <c:pt idx="621">
                  <c:v>67.360467184329408</c:v>
                </c:pt>
                <c:pt idx="622">
                  <c:v>67.638712678726094</c:v>
                </c:pt>
                <c:pt idx="623">
                  <c:v>67.916958173122779</c:v>
                </c:pt>
                <c:pt idx="624">
                  <c:v>68.195203667519465</c:v>
                </c:pt>
                <c:pt idx="625">
                  <c:v>68.47344916191615</c:v>
                </c:pt>
                <c:pt idx="626">
                  <c:v>68.751694656312836</c:v>
                </c:pt>
                <c:pt idx="627">
                  <c:v>69.029940150709521</c:v>
                </c:pt>
                <c:pt idx="628">
                  <c:v>69.308185645106207</c:v>
                </c:pt>
                <c:pt idx="629">
                  <c:v>69.586431139502892</c:v>
                </c:pt>
                <c:pt idx="630">
                  <c:v>69.864676633899577</c:v>
                </c:pt>
                <c:pt idx="631">
                  <c:v>70.142922128296263</c:v>
                </c:pt>
                <c:pt idx="632">
                  <c:v>70.421167622692948</c:v>
                </c:pt>
                <c:pt idx="633">
                  <c:v>70.699413117089634</c:v>
                </c:pt>
                <c:pt idx="634">
                  <c:v>70.977658611486319</c:v>
                </c:pt>
                <c:pt idx="635">
                  <c:v>71.255904105883005</c:v>
                </c:pt>
                <c:pt idx="636">
                  <c:v>71.53414960027969</c:v>
                </c:pt>
                <c:pt idx="637">
                  <c:v>71.812395094676376</c:v>
                </c:pt>
                <c:pt idx="638">
                  <c:v>72.090640589073061</c:v>
                </c:pt>
                <c:pt idx="639">
                  <c:v>72.368886083469746</c:v>
                </c:pt>
                <c:pt idx="640">
                  <c:v>72.647131577866432</c:v>
                </c:pt>
                <c:pt idx="641">
                  <c:v>72.925377072263117</c:v>
                </c:pt>
                <c:pt idx="642">
                  <c:v>73.203622566659803</c:v>
                </c:pt>
                <c:pt idx="643">
                  <c:v>73.481868061056488</c:v>
                </c:pt>
                <c:pt idx="644">
                  <c:v>73.760113555453174</c:v>
                </c:pt>
                <c:pt idx="645">
                  <c:v>74.038359049849859</c:v>
                </c:pt>
                <c:pt idx="646">
                  <c:v>74.316604544246545</c:v>
                </c:pt>
                <c:pt idx="647">
                  <c:v>74.59485003864323</c:v>
                </c:pt>
                <c:pt idx="648">
                  <c:v>74.873095533039915</c:v>
                </c:pt>
                <c:pt idx="649">
                  <c:v>75.151341027436601</c:v>
                </c:pt>
                <c:pt idx="650">
                  <c:v>75.429586521833286</c:v>
                </c:pt>
                <c:pt idx="651">
                  <c:v>75.707832016229972</c:v>
                </c:pt>
                <c:pt idx="652">
                  <c:v>75.986077510626657</c:v>
                </c:pt>
                <c:pt idx="653">
                  <c:v>76.264323005023343</c:v>
                </c:pt>
                <c:pt idx="654">
                  <c:v>76.542568499420028</c:v>
                </c:pt>
                <c:pt idx="655">
                  <c:v>76.820813993816714</c:v>
                </c:pt>
                <c:pt idx="656">
                  <c:v>77.099059488213399</c:v>
                </c:pt>
                <c:pt idx="657">
                  <c:v>77.377304982610084</c:v>
                </c:pt>
                <c:pt idx="658">
                  <c:v>77.65555047700677</c:v>
                </c:pt>
                <c:pt idx="659">
                  <c:v>77.933795971403455</c:v>
                </c:pt>
                <c:pt idx="660">
                  <c:v>78.212041465800141</c:v>
                </c:pt>
                <c:pt idx="661">
                  <c:v>78.490286960196826</c:v>
                </c:pt>
                <c:pt idx="662">
                  <c:v>78.768532454593512</c:v>
                </c:pt>
                <c:pt idx="663">
                  <c:v>79.046777948990197</c:v>
                </c:pt>
                <c:pt idx="664">
                  <c:v>79.325023443386883</c:v>
                </c:pt>
                <c:pt idx="665">
                  <c:v>79.603268937783568</c:v>
                </c:pt>
                <c:pt idx="666">
                  <c:v>79.881514432180253</c:v>
                </c:pt>
                <c:pt idx="667">
                  <c:v>80.159759926576939</c:v>
                </c:pt>
                <c:pt idx="668">
                  <c:v>80.438005420973624</c:v>
                </c:pt>
                <c:pt idx="669">
                  <c:v>80.698379126334558</c:v>
                </c:pt>
                <c:pt idx="670">
                  <c:v>80.943934390272233</c:v>
                </c:pt>
                <c:pt idx="671">
                  <c:v>81.176943696513433</c:v>
                </c:pt>
                <c:pt idx="672">
                  <c:v>81.399152386862525</c:v>
                </c:pt>
                <c:pt idx="673">
                  <c:v>81.611935363730993</c:v>
                </c:pt>
                <c:pt idx="674">
                  <c:v>81.816398575383587</c:v>
                </c:pt>
                <c:pt idx="675">
                  <c:v>82.013447342428933</c:v>
                </c:pt>
                <c:pt idx="676">
                  <c:v>82.203833873208794</c:v>
                </c:pt>
                <c:pt idx="677">
                  <c:v>82.388191225464467</c:v>
                </c:pt>
                <c:pt idx="678">
                  <c:v>82.567058158593298</c:v>
                </c:pt>
                <c:pt idx="679">
                  <c:v>82.740897695228981</c:v>
                </c:pt>
                <c:pt idx="680">
                  <c:v>82.91011123488272</c:v>
                </c:pt>
                <c:pt idx="681">
                  <c:v>83.075049456636847</c:v>
                </c:pt>
                <c:pt idx="682">
                  <c:v>83.236020860852904</c:v>
                </c:pt>
                <c:pt idx="683">
                  <c:v>83.407587693855888</c:v>
                </c:pt>
                <c:pt idx="684">
                  <c:v>83.592134280379057</c:v>
                </c:pt>
                <c:pt idx="685">
                  <c:v>83.793101019238307</c:v>
                </c:pt>
                <c:pt idx="686">
                  <c:v>84.015782078173061</c:v>
                </c:pt>
                <c:pt idx="687">
                  <c:v>84.269114106588063</c:v>
                </c:pt>
                <c:pt idx="688">
                  <c:v>84.508736451292933</c:v>
                </c:pt>
                <c:pt idx="689">
                  <c:v>84.736658326604854</c:v>
                </c:pt>
                <c:pt idx="690">
                  <c:v>84.95444171623501</c:v>
                </c:pt>
                <c:pt idx="691">
                  <c:v>85.163329382855721</c:v>
                </c:pt>
                <c:pt idx="692">
                  <c:v>85.364329320336239</c:v>
                </c:pt>
                <c:pt idx="693">
                  <c:v>85.558272493277116</c:v>
                </c:pt>
                <c:pt idx="694">
                  <c:v>85.745853514349093</c:v>
                </c:pt>
                <c:pt idx="695">
                  <c:v>85.927660042966394</c:v>
                </c:pt>
                <c:pt idx="696">
                  <c:v>86.104194506152425</c:v>
                </c:pt>
                <c:pt idx="697">
                  <c:v>86.27589045819451</c:v>
                </c:pt>
                <c:pt idx="698">
                  <c:v>86.443125112492666</c:v>
                </c:pt>
                <c:pt idx="699">
                  <c:v>86.606229086255453</c:v>
                </c:pt>
                <c:pt idx="700">
                  <c:v>86.765494080057238</c:v>
                </c:pt>
                <c:pt idx="701">
                  <c:v>86.92117900315084</c:v>
                </c:pt>
                <c:pt idx="702">
                  <c:v>87.073514912478359</c:v>
                </c:pt>
                <c:pt idx="703">
                  <c:v>87.222709034622142</c:v>
                </c:pt>
                <c:pt idx="704">
                  <c:v>87.368948070578014</c:v>
                </c:pt>
                <c:pt idx="705">
                  <c:v>87.51240093370518</c:v>
                </c:pt>
                <c:pt idx="706">
                  <c:v>87.653221035320556</c:v>
                </c:pt>
                <c:pt idx="707">
                  <c:v>87.791548206051999</c:v>
                </c:pt>
                <c:pt idx="708">
                  <c:v>87.927510321473491</c:v>
                </c:pt>
                <c:pt idx="709">
                  <c:v>88.061224685813556</c:v>
                </c:pt>
                <c:pt idx="710">
                  <c:v>88.192799216334421</c:v>
                </c:pt>
                <c:pt idx="711">
                  <c:v>88.322333462389764</c:v>
                </c:pt>
                <c:pt idx="712">
                  <c:v>88.44991948651807</c:v>
                </c:pt>
                <c:pt idx="713">
                  <c:v>88.575642629734475</c:v>
                </c:pt>
                <c:pt idx="714">
                  <c:v>88.699582179095728</c:v>
                </c:pt>
                <c:pt idx="715">
                  <c:v>88.821811952370695</c:v>
                </c:pt>
                <c:pt idx="716">
                  <c:v>88.942400812059759</c:v>
                </c:pt>
                <c:pt idx="717">
                  <c:v>89.06141311892506</c:v>
                </c:pt>
                <c:pt idx="718">
                  <c:v>89.178909133510331</c:v>
                </c:pt>
                <c:pt idx="719">
                  <c:v>89.293736614042331</c:v>
                </c:pt>
                <c:pt idx="720">
                  <c:v>89.406063557500943</c:v>
                </c:pt>
                <c:pt idx="721">
                  <c:v>89.516040929745273</c:v>
                </c:pt>
                <c:pt idx="722">
                  <c:v>89.623804990950347</c:v>
                </c:pt>
                <c:pt idx="723">
                  <c:v>89.72947922798906</c:v>
                </c:pt>
                <c:pt idx="724">
                  <c:v>89.833175972034468</c:v>
                </c:pt>
                <c:pt idx="725">
                  <c:v>89.934997761876573</c:v>
                </c:pt>
                <c:pt idx="726">
                  <c:v>90.035038500170543</c:v>
                </c:pt>
                <c:pt idx="727">
                  <c:v>90.133384439808808</c:v>
                </c:pt>
                <c:pt idx="728">
                  <c:v>90.230115029963287</c:v>
                </c:pt>
                <c:pt idx="729">
                  <c:v>90.325303645456216</c:v>
                </c:pt>
                <c:pt idx="730">
                  <c:v>90.419018218543712</c:v>
                </c:pt>
                <c:pt idx="731">
                  <c:v>90.511321788613117</c:v>
                </c:pt>
                <c:pt idx="732">
                  <c:v>90.602272982466602</c:v>
                </c:pt>
                <c:pt idx="733">
                  <c:v>90.691926435614235</c:v>
                </c:pt>
                <c:pt idx="734">
                  <c:v>90.780333163198861</c:v>
                </c:pt>
                <c:pt idx="735">
                  <c:v>90.86754088772409</c:v>
                </c:pt>
                <c:pt idx="736">
                  <c:v>90.953594329580326</c:v>
                </c:pt>
                <c:pt idx="737">
                  <c:v>91.038535465404536</c:v>
                </c:pt>
                <c:pt idx="738">
                  <c:v>91.122403758523106</c:v>
                </c:pt>
                <c:pt idx="739">
                  <c:v>91.205236365079273</c:v>
                </c:pt>
                <c:pt idx="740">
                  <c:v>91.287068318909817</c:v>
                </c:pt>
                <c:pt idx="741">
                  <c:v>91.367932697789598</c:v>
                </c:pt>
                <c:pt idx="742">
                  <c:v>91.447860773289349</c:v>
                </c:pt>
                <c:pt idx="743">
                  <c:v>91.526882146179105</c:v>
                </c:pt>
                <c:pt idx="744">
                  <c:v>91.605024869046062</c:v>
                </c:pt>
                <c:pt idx="745">
                  <c:v>91.682315557572593</c:v>
                </c:pt>
                <c:pt idx="746">
                  <c:v>91.758779491730635</c:v>
                </c:pt>
                <c:pt idx="747">
                  <c:v>91.834537067488213</c:v>
                </c:pt>
                <c:pt idx="748">
                  <c:v>91.910294643245791</c:v>
                </c:pt>
                <c:pt idx="749">
                  <c:v>91.986052219003369</c:v>
                </c:pt>
                <c:pt idx="750">
                  <c:v>92.061809794760947</c:v>
                </c:pt>
                <c:pt idx="751">
                  <c:v>92.137567370518525</c:v>
                </c:pt>
                <c:pt idx="752">
                  <c:v>92.213324946276103</c:v>
                </c:pt>
                <c:pt idx="753">
                  <c:v>92.289082522033681</c:v>
                </c:pt>
                <c:pt idx="754">
                  <c:v>92.364840097791259</c:v>
                </c:pt>
                <c:pt idx="755">
                  <c:v>92.440597673548837</c:v>
                </c:pt>
                <c:pt idx="756">
                  <c:v>92.516355249306415</c:v>
                </c:pt>
                <c:pt idx="757">
                  <c:v>92.592112825063992</c:v>
                </c:pt>
                <c:pt idx="758">
                  <c:v>92.66787040082157</c:v>
                </c:pt>
                <c:pt idx="759">
                  <c:v>92.743627976579148</c:v>
                </c:pt>
                <c:pt idx="760">
                  <c:v>92.819385552336726</c:v>
                </c:pt>
                <c:pt idx="761">
                  <c:v>92.895143128094304</c:v>
                </c:pt>
                <c:pt idx="762">
                  <c:v>92.970900703851882</c:v>
                </c:pt>
                <c:pt idx="763">
                  <c:v>93.04665827960946</c:v>
                </c:pt>
                <c:pt idx="764">
                  <c:v>93.122415855367038</c:v>
                </c:pt>
                <c:pt idx="765">
                  <c:v>93.198173431124616</c:v>
                </c:pt>
                <c:pt idx="766">
                  <c:v>93.273931006882194</c:v>
                </c:pt>
                <c:pt idx="767">
                  <c:v>93.349688582639772</c:v>
                </c:pt>
                <c:pt idx="768">
                  <c:v>93.425446158397349</c:v>
                </c:pt>
                <c:pt idx="769">
                  <c:v>93.501203734154927</c:v>
                </c:pt>
                <c:pt idx="770">
                  <c:v>93.576961309912505</c:v>
                </c:pt>
                <c:pt idx="771">
                  <c:v>93.652718885670083</c:v>
                </c:pt>
                <c:pt idx="772">
                  <c:v>93.728476461427661</c:v>
                </c:pt>
                <c:pt idx="773">
                  <c:v>93.804234037185239</c:v>
                </c:pt>
                <c:pt idx="774">
                  <c:v>93.879991612942817</c:v>
                </c:pt>
                <c:pt idx="775">
                  <c:v>93.955749188700395</c:v>
                </c:pt>
                <c:pt idx="776">
                  <c:v>94.031506764457973</c:v>
                </c:pt>
                <c:pt idx="777">
                  <c:v>94.107264340215551</c:v>
                </c:pt>
                <c:pt idx="778">
                  <c:v>94.183021915973129</c:v>
                </c:pt>
                <c:pt idx="779">
                  <c:v>94.258779491730706</c:v>
                </c:pt>
                <c:pt idx="780">
                  <c:v>94.334537067488284</c:v>
                </c:pt>
                <c:pt idx="781">
                  <c:v>94.410294643245862</c:v>
                </c:pt>
                <c:pt idx="782">
                  <c:v>94.48605221900344</c:v>
                </c:pt>
                <c:pt idx="783">
                  <c:v>94.561809794761018</c:v>
                </c:pt>
                <c:pt idx="784">
                  <c:v>94.637567370518596</c:v>
                </c:pt>
                <c:pt idx="785">
                  <c:v>94.713324946276174</c:v>
                </c:pt>
                <c:pt idx="786">
                  <c:v>94.789082522033752</c:v>
                </c:pt>
                <c:pt idx="787">
                  <c:v>94.86484009779133</c:v>
                </c:pt>
                <c:pt idx="788">
                  <c:v>94.940597673548908</c:v>
                </c:pt>
                <c:pt idx="789">
                  <c:v>95.016355249306486</c:v>
                </c:pt>
                <c:pt idx="790">
                  <c:v>95.092112825064063</c:v>
                </c:pt>
                <c:pt idx="791">
                  <c:v>95.167870400821641</c:v>
                </c:pt>
                <c:pt idx="792">
                  <c:v>95.243627976579219</c:v>
                </c:pt>
                <c:pt idx="793">
                  <c:v>95.319385552336797</c:v>
                </c:pt>
                <c:pt idx="794">
                  <c:v>95.395143128094375</c:v>
                </c:pt>
                <c:pt idx="795">
                  <c:v>95.470900703851953</c:v>
                </c:pt>
                <c:pt idx="796">
                  <c:v>95.546658279609531</c:v>
                </c:pt>
                <c:pt idx="797">
                  <c:v>95.622415855367109</c:v>
                </c:pt>
                <c:pt idx="798">
                  <c:v>95.698173431124687</c:v>
                </c:pt>
                <c:pt idx="799">
                  <c:v>95.773931006882265</c:v>
                </c:pt>
                <c:pt idx="800">
                  <c:v>95.850305498638164</c:v>
                </c:pt>
                <c:pt idx="801">
                  <c:v>95.927311019967149</c:v>
                </c:pt>
                <c:pt idx="802">
                  <c:v>96.00496223955453</c:v>
                </c:pt>
                <c:pt idx="803">
                  <c:v>96.083274412331122</c:v>
                </c:pt>
                <c:pt idx="804">
                  <c:v>96.162263412891903</c:v>
                </c:pt>
                <c:pt idx="805">
                  <c:v>96.241945771406606</c:v>
                </c:pt>
                <c:pt idx="806">
                  <c:v>96.322338712253185</c:v>
                </c:pt>
                <c:pt idx="807">
                  <c:v>96.403460195631041</c:v>
                </c:pt>
                <c:pt idx="808">
                  <c:v>96.485328962439723</c:v>
                </c:pt>
                <c:pt idx="809">
                  <c:v>96.567964582742206</c:v>
                </c:pt>
                <c:pt idx="810">
                  <c:v>96.651387508168909</c:v>
                </c:pt>
                <c:pt idx="811">
                  <c:v>96.735619128661611</c:v>
                </c:pt>
                <c:pt idx="812">
                  <c:v>96.820681834004887</c:v>
                </c:pt>
                <c:pt idx="813">
                  <c:v>96.905744539348163</c:v>
                </c:pt>
                <c:pt idx="814">
                  <c:v>96.990807244691439</c:v>
                </c:pt>
                <c:pt idx="815">
                  <c:v>97.075869950034715</c:v>
                </c:pt>
                <c:pt idx="816">
                  <c:v>97.160932655377991</c:v>
                </c:pt>
                <c:pt idx="817">
                  <c:v>97.245995360721267</c:v>
                </c:pt>
                <c:pt idx="818">
                  <c:v>97.331058066064543</c:v>
                </c:pt>
                <c:pt idx="819">
                  <c:v>97.416120771407819</c:v>
                </c:pt>
                <c:pt idx="820">
                  <c:v>97.501183476751095</c:v>
                </c:pt>
                <c:pt idx="821">
                  <c:v>97.586246182094371</c:v>
                </c:pt>
                <c:pt idx="822">
                  <c:v>97.671308887437647</c:v>
                </c:pt>
                <c:pt idx="823">
                  <c:v>97.756371592780923</c:v>
                </c:pt>
                <c:pt idx="824">
                  <c:v>97.841434298124199</c:v>
                </c:pt>
                <c:pt idx="825">
                  <c:v>97.926497003467475</c:v>
                </c:pt>
                <c:pt idx="826">
                  <c:v>98.011559708810751</c:v>
                </c:pt>
                <c:pt idx="827">
                  <c:v>98.096622414154027</c:v>
                </c:pt>
                <c:pt idx="828">
                  <c:v>98.181685119497303</c:v>
                </c:pt>
                <c:pt idx="829">
                  <c:v>98.266747824840579</c:v>
                </c:pt>
                <c:pt idx="830">
                  <c:v>98.351810530183855</c:v>
                </c:pt>
                <c:pt idx="831">
                  <c:v>98.436873235527131</c:v>
                </c:pt>
                <c:pt idx="832">
                  <c:v>98.521935940870407</c:v>
                </c:pt>
                <c:pt idx="833">
                  <c:v>98.606998646213682</c:v>
                </c:pt>
                <c:pt idx="834">
                  <c:v>98.692061351556958</c:v>
                </c:pt>
                <c:pt idx="835">
                  <c:v>98.777124056900234</c:v>
                </c:pt>
                <c:pt idx="836">
                  <c:v>98.86218676224351</c:v>
                </c:pt>
                <c:pt idx="837">
                  <c:v>98.947249467586786</c:v>
                </c:pt>
                <c:pt idx="838">
                  <c:v>99.032312172930062</c:v>
                </c:pt>
                <c:pt idx="839">
                  <c:v>99.117374878273338</c:v>
                </c:pt>
                <c:pt idx="840">
                  <c:v>99.202437583616614</c:v>
                </c:pt>
                <c:pt idx="841">
                  <c:v>99.28750028895989</c:v>
                </c:pt>
                <c:pt idx="842">
                  <c:v>99.372562994303166</c:v>
                </c:pt>
                <c:pt idx="843">
                  <c:v>99.457625699646442</c:v>
                </c:pt>
                <c:pt idx="844">
                  <c:v>99.542688404989718</c:v>
                </c:pt>
                <c:pt idx="845">
                  <c:v>99.627751110332994</c:v>
                </c:pt>
                <c:pt idx="846">
                  <c:v>99.71281381567627</c:v>
                </c:pt>
                <c:pt idx="847">
                  <c:v>99.797876521019546</c:v>
                </c:pt>
                <c:pt idx="848">
                  <c:v>99.882939226362822</c:v>
                </c:pt>
                <c:pt idx="849">
                  <c:v>99.968001931706098</c:v>
                </c:pt>
                <c:pt idx="850">
                  <c:v>100.05306463704937</c:v>
                </c:pt>
                <c:pt idx="851">
                  <c:v>100.13812734239265</c:v>
                </c:pt>
                <c:pt idx="852">
                  <c:v>100.22319004773593</c:v>
                </c:pt>
                <c:pt idx="853">
                  <c:v>100.3082527530792</c:v>
                </c:pt>
                <c:pt idx="854">
                  <c:v>100.39331545842248</c:v>
                </c:pt>
                <c:pt idx="855">
                  <c:v>100.47837816376575</c:v>
                </c:pt>
                <c:pt idx="856">
                  <c:v>100.56344086910903</c:v>
                </c:pt>
                <c:pt idx="857">
                  <c:v>100.64850357445231</c:v>
                </c:pt>
                <c:pt idx="858">
                  <c:v>100.73356627979558</c:v>
                </c:pt>
                <c:pt idx="859">
                  <c:v>100.81862898513886</c:v>
                </c:pt>
                <c:pt idx="860">
                  <c:v>100.90369169048213</c:v>
                </c:pt>
                <c:pt idx="861">
                  <c:v>100.98875439582541</c:v>
                </c:pt>
                <c:pt idx="862">
                  <c:v>101.07381710116869</c:v>
                </c:pt>
                <c:pt idx="863">
                  <c:v>101.15887980651196</c:v>
                </c:pt>
                <c:pt idx="864">
                  <c:v>101.24394251185524</c:v>
                </c:pt>
                <c:pt idx="865">
                  <c:v>101.32900521719851</c:v>
                </c:pt>
                <c:pt idx="866">
                  <c:v>101.41406792254179</c:v>
                </c:pt>
                <c:pt idx="867">
                  <c:v>101.49913062788507</c:v>
                </c:pt>
                <c:pt idx="868">
                  <c:v>101.58419333322834</c:v>
                </c:pt>
                <c:pt idx="869">
                  <c:v>101.66925603857162</c:v>
                </c:pt>
                <c:pt idx="870">
                  <c:v>101.75431874391489</c:v>
                </c:pt>
                <c:pt idx="871">
                  <c:v>101.83938144925817</c:v>
                </c:pt>
                <c:pt idx="872">
                  <c:v>101.92444415460145</c:v>
                </c:pt>
                <c:pt idx="873">
                  <c:v>102.00950685994472</c:v>
                </c:pt>
                <c:pt idx="874">
                  <c:v>102.094569565288</c:v>
                </c:pt>
                <c:pt idx="875">
                  <c:v>102.17963227063127</c:v>
                </c:pt>
                <c:pt idx="876">
                  <c:v>102.26469497597455</c:v>
                </c:pt>
                <c:pt idx="877">
                  <c:v>102.34975768131783</c:v>
                </c:pt>
                <c:pt idx="878">
                  <c:v>102.4348203866611</c:v>
                </c:pt>
                <c:pt idx="879">
                  <c:v>102.51988309200438</c:v>
                </c:pt>
                <c:pt idx="880">
                  <c:v>102.60494579734765</c:v>
                </c:pt>
                <c:pt idx="881">
                  <c:v>102.69000850269093</c:v>
                </c:pt>
                <c:pt idx="882">
                  <c:v>102.77507120803421</c:v>
                </c:pt>
                <c:pt idx="883">
                  <c:v>102.86013391337748</c:v>
                </c:pt>
                <c:pt idx="884">
                  <c:v>102.94519661872076</c:v>
                </c:pt>
                <c:pt idx="885">
                  <c:v>103.03025932406403</c:v>
                </c:pt>
                <c:pt idx="886">
                  <c:v>103.11532202940731</c:v>
                </c:pt>
                <c:pt idx="887">
                  <c:v>103.20038473475059</c:v>
                </c:pt>
                <c:pt idx="888">
                  <c:v>103.28544744009386</c:v>
                </c:pt>
                <c:pt idx="889">
                  <c:v>103.37051014543714</c:v>
                </c:pt>
                <c:pt idx="890">
                  <c:v>103.45557285078041</c:v>
                </c:pt>
                <c:pt idx="891">
                  <c:v>103.54063555612369</c:v>
                </c:pt>
                <c:pt idx="892">
                  <c:v>103.62569826146697</c:v>
                </c:pt>
                <c:pt idx="893">
                  <c:v>103.71076096681024</c:v>
                </c:pt>
                <c:pt idx="894">
                  <c:v>103.79582367215352</c:v>
                </c:pt>
                <c:pt idx="895">
                  <c:v>103.88088637749679</c:v>
                </c:pt>
                <c:pt idx="896">
                  <c:v>103.96594908284007</c:v>
                </c:pt>
                <c:pt idx="897">
                  <c:v>104.05101178818335</c:v>
                </c:pt>
                <c:pt idx="898">
                  <c:v>104.13607449352662</c:v>
                </c:pt>
                <c:pt idx="899">
                  <c:v>104.2211371988699</c:v>
                </c:pt>
                <c:pt idx="900">
                  <c:v>104.30619990421317</c:v>
                </c:pt>
                <c:pt idx="901">
                  <c:v>104.39126260955645</c:v>
                </c:pt>
                <c:pt idx="902">
                  <c:v>104.47632531489973</c:v>
                </c:pt>
                <c:pt idx="903">
                  <c:v>104.561388020243</c:v>
                </c:pt>
                <c:pt idx="904">
                  <c:v>104.64645072558628</c:v>
                </c:pt>
                <c:pt idx="905">
                  <c:v>104.73151343092955</c:v>
                </c:pt>
                <c:pt idx="906">
                  <c:v>104.81657613627283</c:v>
                </c:pt>
                <c:pt idx="907">
                  <c:v>104.9016388416161</c:v>
                </c:pt>
                <c:pt idx="908">
                  <c:v>104.98670154695938</c:v>
                </c:pt>
                <c:pt idx="909">
                  <c:v>105.07176425230266</c:v>
                </c:pt>
                <c:pt idx="910">
                  <c:v>105.15682695764593</c:v>
                </c:pt>
                <c:pt idx="911">
                  <c:v>105.24188966298921</c:v>
                </c:pt>
                <c:pt idx="912">
                  <c:v>105.32695236833248</c:v>
                </c:pt>
                <c:pt idx="913">
                  <c:v>105.41201507367576</c:v>
                </c:pt>
                <c:pt idx="914">
                  <c:v>105.49707777901904</c:v>
                </c:pt>
                <c:pt idx="915">
                  <c:v>105.58214048436231</c:v>
                </c:pt>
                <c:pt idx="916">
                  <c:v>105.66720318970559</c:v>
                </c:pt>
                <c:pt idx="917">
                  <c:v>105.75226589504886</c:v>
                </c:pt>
                <c:pt idx="918">
                  <c:v>105.83732860039214</c:v>
                </c:pt>
                <c:pt idx="919">
                  <c:v>105.92239130573542</c:v>
                </c:pt>
                <c:pt idx="920">
                  <c:v>106.00745401107869</c:v>
                </c:pt>
                <c:pt idx="921">
                  <c:v>106.09251671642197</c:v>
                </c:pt>
                <c:pt idx="922">
                  <c:v>106.17757942176524</c:v>
                </c:pt>
                <c:pt idx="923">
                  <c:v>106.26264212710852</c:v>
                </c:pt>
                <c:pt idx="924">
                  <c:v>106.3477048324518</c:v>
                </c:pt>
                <c:pt idx="925">
                  <c:v>106.43276753779507</c:v>
                </c:pt>
                <c:pt idx="926">
                  <c:v>106.51783024313835</c:v>
                </c:pt>
                <c:pt idx="927">
                  <c:v>106.60289294848162</c:v>
                </c:pt>
                <c:pt idx="928">
                  <c:v>106.6879556538249</c:v>
                </c:pt>
                <c:pt idx="929">
                  <c:v>106.77301835916818</c:v>
                </c:pt>
                <c:pt idx="930">
                  <c:v>106.85808106451145</c:v>
                </c:pt>
                <c:pt idx="931">
                  <c:v>106.94314376985473</c:v>
                </c:pt>
                <c:pt idx="932">
                  <c:v>107.028206475198</c:v>
                </c:pt>
                <c:pt idx="933">
                  <c:v>107.11326918054128</c:v>
                </c:pt>
                <c:pt idx="934">
                  <c:v>107.19833188588456</c:v>
                </c:pt>
                <c:pt idx="935">
                  <c:v>107.28339459122783</c:v>
                </c:pt>
                <c:pt idx="936">
                  <c:v>107.36845729657111</c:v>
                </c:pt>
                <c:pt idx="937">
                  <c:v>107.45352000191438</c:v>
                </c:pt>
                <c:pt idx="938">
                  <c:v>107.53858270725766</c:v>
                </c:pt>
                <c:pt idx="939">
                  <c:v>107.62364541260094</c:v>
                </c:pt>
                <c:pt idx="940">
                  <c:v>107.70870811794421</c:v>
                </c:pt>
                <c:pt idx="941">
                  <c:v>107.79377082328749</c:v>
                </c:pt>
                <c:pt idx="942">
                  <c:v>107.87883352863076</c:v>
                </c:pt>
                <c:pt idx="943">
                  <c:v>107.96389623397404</c:v>
                </c:pt>
                <c:pt idx="944">
                  <c:v>108.04895893931732</c:v>
                </c:pt>
                <c:pt idx="945">
                  <c:v>108.13402164466059</c:v>
                </c:pt>
                <c:pt idx="946">
                  <c:v>108.21908435000387</c:v>
                </c:pt>
                <c:pt idx="947">
                  <c:v>108.30414705534714</c:v>
                </c:pt>
                <c:pt idx="948">
                  <c:v>108.38920976069042</c:v>
                </c:pt>
                <c:pt idx="949">
                  <c:v>108.4742724660337</c:v>
                </c:pt>
                <c:pt idx="950">
                  <c:v>108.55933517137697</c:v>
                </c:pt>
                <c:pt idx="951">
                  <c:v>108.64439787672025</c:v>
                </c:pt>
                <c:pt idx="952">
                  <c:v>108.72946058206352</c:v>
                </c:pt>
                <c:pt idx="953">
                  <c:v>108.8145232874068</c:v>
                </c:pt>
                <c:pt idx="954">
                  <c:v>108.89958599275008</c:v>
                </c:pt>
                <c:pt idx="955">
                  <c:v>108.98464869809335</c:v>
                </c:pt>
                <c:pt idx="956">
                  <c:v>109.07056594473674</c:v>
                </c:pt>
                <c:pt idx="957">
                  <c:v>109.15736232847486</c:v>
                </c:pt>
                <c:pt idx="958">
                  <c:v>109.24506366362561</c:v>
                </c:pt>
                <c:pt idx="959">
                  <c:v>109.33369706943139</c:v>
                </c:pt>
                <c:pt idx="960">
                  <c:v>109.42329106450539</c:v>
                </c:pt>
                <c:pt idx="961">
                  <c:v>109.5138756702583</c:v>
                </c:pt>
                <c:pt idx="962">
                  <c:v>109.60548252437202</c:v>
                </c:pt>
                <c:pt idx="963">
                  <c:v>109.69814500553971</c:v>
                </c:pt>
                <c:pt idx="964">
                  <c:v>109.79189837087094</c:v>
                </c:pt>
                <c:pt idx="965">
                  <c:v>109.88677990757003</c:v>
                </c:pt>
                <c:pt idx="966">
                  <c:v>109.98282910074342</c:v>
                </c:pt>
                <c:pt idx="967">
                  <c:v>110.08008781948341</c:v>
                </c:pt>
                <c:pt idx="968">
                  <c:v>110.17860052372248</c:v>
                </c:pt>
                <c:pt idx="969">
                  <c:v>110.27841449476442</c:v>
                </c:pt>
                <c:pt idx="970">
                  <c:v>110.37880099930331</c:v>
                </c:pt>
                <c:pt idx="971">
                  <c:v>110.47976889566203</c:v>
                </c:pt>
                <c:pt idx="972">
                  <c:v>110.58132727806134</c:v>
                </c:pt>
                <c:pt idx="973">
                  <c:v>110.68348548554303</c:v>
                </c:pt>
                <c:pt idx="974">
                  <c:v>110.78625311133247</c:v>
                </c:pt>
                <c:pt idx="975">
                  <c:v>110.889640012667</c:v>
                </c:pt>
                <c:pt idx="976">
                  <c:v>110.99365632111898</c:v>
                </c:pt>
                <c:pt idx="977">
                  <c:v>111.09831245344434</c:v>
                </c:pt>
                <c:pt idx="978">
                  <c:v>111.20361912298956</c:v>
                </c:pt>
                <c:pt idx="979">
                  <c:v>111.30958735169284</c:v>
                </c:pt>
                <c:pt idx="980">
                  <c:v>111.41622848271747</c:v>
                </c:pt>
                <c:pt idx="981">
                  <c:v>111.52355419375893</c:v>
                </c:pt>
                <c:pt idx="982">
                  <c:v>111.63157651106994</c:v>
                </c:pt>
                <c:pt idx="983">
                  <c:v>111.74030782425154</c:v>
                </c:pt>
                <c:pt idx="984">
                  <c:v>111.84976090186193</c:v>
                </c:pt>
                <c:pt idx="985">
                  <c:v>111.95994890789898</c:v>
                </c:pt>
                <c:pt idx="986">
                  <c:v>112.07088541921713</c:v>
                </c:pt>
                <c:pt idx="987">
                  <c:v>112.18258444394421</c:v>
                </c:pt>
                <c:pt idx="988">
                  <c:v>112.29506044096908</c:v>
                </c:pt>
                <c:pt idx="989">
                  <c:v>112.40832834057764</c:v>
                </c:pt>
                <c:pt idx="990">
                  <c:v>112.52240356632059</c:v>
                </c:pt>
                <c:pt idx="991">
                  <c:v>112.63730205820444</c:v>
                </c:pt>
                <c:pt idx="992">
                  <c:v>112.75304029730475</c:v>
                </c:pt>
                <c:pt idx="993">
                  <c:v>112.86963533190988</c:v>
                </c:pt>
                <c:pt idx="994">
                  <c:v>112.98710480531314</c:v>
                </c:pt>
                <c:pt idx="995">
                  <c:v>113.10546698538235</c:v>
                </c:pt>
                <c:pt idx="996">
                  <c:v>113.22474079604771</c:v>
                </c:pt>
                <c:pt idx="997">
                  <c:v>113.3449458508624</c:v>
                </c:pt>
                <c:pt idx="998">
                  <c:v>113.46610248880523</c:v>
                </c:pt>
                <c:pt idx="999">
                  <c:v>113.58823181251128</c:v>
                </c:pt>
                <c:pt idx="1000">
                  <c:v>113.71135572913484</c:v>
                </c:pt>
                <c:pt idx="1001">
                  <c:v>113.83549699406979</c:v>
                </c:pt>
                <c:pt idx="1002">
                  <c:v>113.96067925777561</c:v>
                </c:pt>
                <c:pt idx="1003">
                  <c:v>114.08692711598299</c:v>
                </c:pt>
                <c:pt idx="1004">
                  <c:v>114.21426616358212</c:v>
                </c:pt>
                <c:pt idx="1005">
                  <c:v>114.34272305252966</c:v>
                </c:pt>
                <c:pt idx="1006">
                  <c:v>114.47232555414665</c:v>
                </c:pt>
                <c:pt idx="1007">
                  <c:v>114.60310262622166</c:v>
                </c:pt>
                <c:pt idx="1008">
                  <c:v>114.73508448538028</c:v>
                </c:pt>
                <c:pt idx="1009">
                  <c:v>114.86830268523514</c:v>
                </c:pt>
                <c:pt idx="1010">
                  <c:v>115.00279020089113</c:v>
                </c:pt>
                <c:pt idx="1011">
                  <c:v>115.13858152044962</c:v>
                </c:pt>
                <c:pt idx="1012">
                  <c:v>115.27571274423343</c:v>
                </c:pt>
                <c:pt idx="1013">
                  <c:v>115.41422169254437</c:v>
                </c:pt>
                <c:pt idx="1014">
                  <c:v>115.55414802286793</c:v>
                </c:pt>
                <c:pt idx="1015">
                  <c:v>115.69553335755788</c:v>
                </c:pt>
                <c:pt idx="1016">
                  <c:v>115.83842142316954</c:v>
                </c:pt>
                <c:pt idx="1017">
                  <c:v>115.98285820276821</c:v>
                </c:pt>
                <c:pt idx="1018">
                  <c:v>116.12889210272097</c:v>
                </c:pt>
                <c:pt idx="1019">
                  <c:v>116.27657413569204</c:v>
                </c:pt>
                <c:pt idx="1020">
                  <c:v>116.42595812180907</c:v>
                </c:pt>
                <c:pt idx="1021">
                  <c:v>116.57710091025565</c:v>
                </c:pt>
                <c:pt idx="1022">
                  <c:v>116.73006262388468</c:v>
                </c:pt>
                <c:pt idx="1023">
                  <c:v>116.88490692984543</c:v>
                </c:pt>
                <c:pt idx="1024">
                  <c:v>117.04170133968846</c:v>
                </c:pt>
                <c:pt idx="1025">
                  <c:v>117.2005175429713</c:v>
                </c:pt>
                <c:pt idx="1026">
                  <c:v>117.36143177905323</c:v>
                </c:pt>
                <c:pt idx="1027">
                  <c:v>117.52452525256338</c:v>
                </c:pt>
                <c:pt idx="1028">
                  <c:v>117.68988459898198</c:v>
                </c:pt>
                <c:pt idx="1029">
                  <c:v>117.85760240792854</c:v>
                </c:pt>
                <c:pt idx="1030">
                  <c:v>118.02777781314863</c:v>
                </c:pt>
                <c:pt idx="1031">
                  <c:v>118.20051715989594</c:v>
                </c:pt>
                <c:pt idx="1032">
                  <c:v>118.37593476249442</c:v>
                </c:pt>
                <c:pt idx="1033">
                  <c:v>118.55415376743946</c:v>
                </c:pt>
                <c:pt idx="1034">
                  <c:v>118.73530714058698</c:v>
                </c:pt>
                <c:pt idx="1035">
                  <c:v>118.91953880096101</c:v>
                </c:pt>
                <c:pt idx="1036">
                  <c:v>119.10700492870974</c:v>
                </c:pt>
                <c:pt idx="1037">
                  <c:v>119.29787548106702</c:v>
                </c:pt>
                <c:pt idx="1038">
                  <c:v>119.49233595824107</c:v>
                </c:pt>
                <c:pt idx="1039">
                  <c:v>119.69058947151917</c:v>
                </c:pt>
                <c:pt idx="1040">
                  <c:v>119.89285917931953</c:v>
                </c:pt>
                <c:pt idx="1041">
                  <c:v>120.09939117451518</c:v>
                </c:pt>
                <c:pt idx="1042">
                  <c:v>120.31045792961804</c:v>
                </c:pt>
                <c:pt idx="1043">
                  <c:v>120.52636243750382</c:v>
                </c:pt>
                <c:pt idx="1044">
                  <c:v>120.74744322741172</c:v>
                </c:pt>
                <c:pt idx="1045">
                  <c:v>120.96570670032885</c:v>
                </c:pt>
                <c:pt idx="1046">
                  <c:v>121.18126290947515</c:v>
                </c:pt>
                <c:pt idx="1047">
                  <c:v>121.38486480953986</c:v>
                </c:pt>
                <c:pt idx="1048">
                  <c:v>121.57832121311199</c:v>
                </c:pt>
                <c:pt idx="1049">
                  <c:v>121.7630272206685</c:v>
                </c:pt>
                <c:pt idx="1050">
                  <c:v>121.94008559458894</c:v>
                </c:pt>
                <c:pt idx="1051">
                  <c:v>122.11038588479137</c:v>
                </c:pt>
                <c:pt idx="1052">
                  <c:v>122.27465799238402</c:v>
                </c:pt>
                <c:pt idx="1053">
                  <c:v>122.433509589666</c:v>
                </c:pt>
                <c:pt idx="1054">
                  <c:v>122.58745297062946</c:v>
                </c:pt>
                <c:pt idx="1055">
                  <c:v>122.73692476561651</c:v>
                </c:pt>
                <c:pt idx="1056">
                  <c:v>122.88230070889806</c:v>
                </c:pt>
                <c:pt idx="1057">
                  <c:v>123.02390689636687</c:v>
                </c:pt>
                <c:pt idx="1058">
                  <c:v>123.16202850182302</c:v>
                </c:pt>
                <c:pt idx="1059">
                  <c:v>123.29691661958134</c:v>
                </c:pt>
                <c:pt idx="1060">
                  <c:v>123.42879370323676</c:v>
                </c:pt>
                <c:pt idx="1061">
                  <c:v>123.55785793725497</c:v>
                </c:pt>
                <c:pt idx="1062">
                  <c:v>123.68428678662077</c:v>
                </c:pt>
                <c:pt idx="1063">
                  <c:v>123.80823990584723</c:v>
                </c:pt>
                <c:pt idx="1064">
                  <c:v>123.92986154320718</c:v>
                </c:pt>
                <c:pt idx="1065">
                  <c:v>124.04928254326224</c:v>
                </c:pt>
                <c:pt idx="1066">
                  <c:v>124.16662202677986</c:v>
                </c:pt>
                <c:pt idx="1067">
                  <c:v>124.28198880936208</c:v>
                </c:pt>
                <c:pt idx="1068">
                  <c:v>124.39548260679383</c:v>
                </c:pt>
                <c:pt idx="1069">
                  <c:v>124.50719506503152</c:v>
                </c:pt>
                <c:pt idx="1070">
                  <c:v>124.61721064503391</c:v>
                </c:pt>
                <c:pt idx="1071">
                  <c:v>124.72560738667717</c:v>
                </c:pt>
                <c:pt idx="1072">
                  <c:v>124.83245757135236</c:v>
                </c:pt>
                <c:pt idx="1073">
                  <c:v>124.93782829919708</c:v>
                </c:pt>
                <c:pt idx="1074">
                  <c:v>125.0417819940277</c:v>
                </c:pt>
                <c:pt idx="1075">
                  <c:v>125.14437684673928</c:v>
                </c:pt>
                <c:pt idx="1076">
                  <c:v>125.24566720609486</c:v>
                </c:pt>
                <c:pt idx="1077">
                  <c:v>125.34570392433696</c:v>
                </c:pt>
                <c:pt idx="1078">
                  <c:v>125.44453466384365</c:v>
                </c:pt>
                <c:pt idx="1079">
                  <c:v>125.54220417006417</c:v>
                </c:pt>
                <c:pt idx="1080">
                  <c:v>125.63875451515686</c:v>
                </c:pt>
                <c:pt idx="1081">
                  <c:v>125.73422531608338</c:v>
                </c:pt>
                <c:pt idx="1082">
                  <c:v>125.82865393035698</c:v>
                </c:pt>
                <c:pt idx="1083">
                  <c:v>125.92207563218064</c:v>
                </c:pt>
                <c:pt idx="1084">
                  <c:v>126.01452377132333</c:v>
                </c:pt>
                <c:pt idx="1085">
                  <c:v>126.10602991675765</c:v>
                </c:pt>
                <c:pt idx="1086">
                  <c:v>126.19662398680757</c:v>
                </c:pt>
                <c:pt idx="1087">
                  <c:v>126.28633436732279</c:v>
                </c:pt>
                <c:pt idx="1088">
                  <c:v>126.37518801919877</c:v>
                </c:pt>
                <c:pt idx="1089">
                  <c:v>126.46321057639318</c:v>
                </c:pt>
                <c:pt idx="1090">
                  <c:v>126.55042643544539</c:v>
                </c:pt>
                <c:pt idx="1091">
                  <c:v>126.63685883738214</c:v>
                </c:pt>
                <c:pt idx="1092">
                  <c:v>126.72252994278593</c:v>
                </c:pt>
                <c:pt idx="1093">
                  <c:v>126.80746090071092</c:v>
                </c:pt>
                <c:pt idx="1094">
                  <c:v>126.89167191205144</c:v>
                </c:pt>
                <c:pt idx="1095">
                  <c:v>126.97518228789903</c:v>
                </c:pt>
                <c:pt idx="1096">
                  <c:v>127.05801050336426</c:v>
                </c:pt>
                <c:pt idx="1097">
                  <c:v>127.14017424728624</c:v>
                </c:pt>
                <c:pt idx="1098">
                  <c:v>127.22169046820771</c:v>
                </c:pt>
                <c:pt idx="1099">
                  <c:v>127.30257541695269</c:v>
                </c:pt>
                <c:pt idx="1100">
                  <c:v>127.38284468610848</c:v>
                </c:pt>
                <c:pt idx="1101">
                  <c:v>127.4625132466828</c:v>
                </c:pt>
                <c:pt idx="1102">
                  <c:v>127.54159548217899</c:v>
                </c:pt>
                <c:pt idx="1103">
                  <c:v>127.62010522030815</c:v>
                </c:pt>
                <c:pt idx="1104">
                  <c:v>127.69805576253542</c:v>
                </c:pt>
                <c:pt idx="1105">
                  <c:v>127.77545991163835</c:v>
                </c:pt>
                <c:pt idx="1106">
                  <c:v>127.85232999743845</c:v>
                </c:pt>
                <c:pt idx="1107">
                  <c:v>127.92867790085171</c:v>
                </c:pt>
                <c:pt idx="1108">
                  <c:v>128.00451507639036</c:v>
                </c:pt>
                <c:pt idx="1109">
                  <c:v>128.08027265214793</c:v>
                </c:pt>
                <c:pt idx="1110">
                  <c:v>128.15603022790549</c:v>
                </c:pt>
                <c:pt idx="1111">
                  <c:v>128.23178780366305</c:v>
                </c:pt>
                <c:pt idx="1112">
                  <c:v>128.30754537942062</c:v>
                </c:pt>
                <c:pt idx="1113">
                  <c:v>128.38330295517818</c:v>
                </c:pt>
                <c:pt idx="1114">
                  <c:v>128.45906053093574</c:v>
                </c:pt>
                <c:pt idx="1115">
                  <c:v>128.53481810669331</c:v>
                </c:pt>
                <c:pt idx="1116">
                  <c:v>128.61057568245087</c:v>
                </c:pt>
                <c:pt idx="1117">
                  <c:v>128.68633325820844</c:v>
                </c:pt>
                <c:pt idx="1118">
                  <c:v>128.762090833966</c:v>
                </c:pt>
                <c:pt idx="1119">
                  <c:v>128.83784840972356</c:v>
                </c:pt>
                <c:pt idx="1120">
                  <c:v>128.91360598548113</c:v>
                </c:pt>
                <c:pt idx="1121">
                  <c:v>128.98936356123869</c:v>
                </c:pt>
                <c:pt idx="1122">
                  <c:v>129.06512113699625</c:v>
                </c:pt>
                <c:pt idx="1123">
                  <c:v>129.14087871275382</c:v>
                </c:pt>
                <c:pt idx="1124">
                  <c:v>129.21663628851138</c:v>
                </c:pt>
                <c:pt idx="1125">
                  <c:v>129.29239386426894</c:v>
                </c:pt>
                <c:pt idx="1126">
                  <c:v>129.36815144002651</c:v>
                </c:pt>
                <c:pt idx="1127">
                  <c:v>129.44390901578407</c:v>
                </c:pt>
                <c:pt idx="1128">
                  <c:v>129.51966659154164</c:v>
                </c:pt>
                <c:pt idx="1129">
                  <c:v>129.5954241672992</c:v>
                </c:pt>
                <c:pt idx="1130">
                  <c:v>129.67118174305676</c:v>
                </c:pt>
                <c:pt idx="1131">
                  <c:v>129.74693931881433</c:v>
                </c:pt>
                <c:pt idx="1132">
                  <c:v>129.82269689457189</c:v>
                </c:pt>
                <c:pt idx="1133">
                  <c:v>129.89852304587831</c:v>
                </c:pt>
                <c:pt idx="1134">
                  <c:v>129.97441812867237</c:v>
                </c:pt>
                <c:pt idx="1135">
                  <c:v>130.05038250154766</c:v>
                </c:pt>
                <c:pt idx="1136">
                  <c:v>130.12641652577977</c:v>
                </c:pt>
                <c:pt idx="1137">
                  <c:v>130.20252056535378</c:v>
                </c:pt>
                <c:pt idx="1138">
                  <c:v>130.27869498699206</c:v>
                </c:pt>
                <c:pt idx="1139">
                  <c:v>130.35494016018262</c:v>
                </c:pt>
                <c:pt idx="1140">
                  <c:v>130.43125645720767</c:v>
                </c:pt>
                <c:pt idx="1141">
                  <c:v>130.50764425317257</c:v>
                </c:pt>
                <c:pt idx="1142">
                  <c:v>130.58410392603534</c:v>
                </c:pt>
                <c:pt idx="1143">
                  <c:v>130.6606358566363</c:v>
                </c:pt>
                <c:pt idx="1144">
                  <c:v>130.73724042872831</c:v>
                </c:pt>
                <c:pt idx="1145">
                  <c:v>130.81391802900737</c:v>
                </c:pt>
                <c:pt idx="1146">
                  <c:v>130.89066904714352</c:v>
                </c:pt>
                <c:pt idx="1147">
                  <c:v>130.96749387581235</c:v>
                </c:pt>
                <c:pt idx="1148">
                  <c:v>131.0443929107268</c:v>
                </c:pt>
                <c:pt idx="1149">
                  <c:v>131.12136655066939</c:v>
                </c:pt>
                <c:pt idx="1150">
                  <c:v>131.19841519752501</c:v>
                </c:pt>
                <c:pt idx="1151">
                  <c:v>131.275539256314</c:v>
                </c:pt>
                <c:pt idx="1152">
                  <c:v>131.35273913522582</c:v>
                </c:pt>
                <c:pt idx="1153">
                  <c:v>131.43001524565307</c:v>
                </c:pt>
                <c:pt idx="1154">
                  <c:v>131.50736800222609</c:v>
                </c:pt>
                <c:pt idx="1155">
                  <c:v>131.58479782284795</c:v>
                </c:pt>
                <c:pt idx="1156">
                  <c:v>131.66230512872997</c:v>
                </c:pt>
                <c:pt idx="1157">
                  <c:v>131.73989034442775</c:v>
                </c:pt>
                <c:pt idx="1158">
                  <c:v>131.81755389787762</c:v>
                </c:pt>
                <c:pt idx="1159">
                  <c:v>131.89529622043372</c:v>
                </c:pt>
                <c:pt idx="1160">
                  <c:v>131.97311774690553</c:v>
                </c:pt>
                <c:pt idx="1161">
                  <c:v>132.0510189155959</c:v>
                </c:pt>
                <c:pt idx="1162">
                  <c:v>132.12900016833973</c:v>
                </c:pt>
                <c:pt idx="1163">
                  <c:v>132.20706195054308</c:v>
                </c:pt>
                <c:pt idx="1164">
                  <c:v>132.28520471122286</c:v>
                </c:pt>
                <c:pt idx="1165">
                  <c:v>132.36342890304718</c:v>
                </c:pt>
                <c:pt idx="1166">
                  <c:v>132.4417349823762</c:v>
                </c:pt>
                <c:pt idx="1167">
                  <c:v>132.52012340930355</c:v>
                </c:pt>
                <c:pt idx="1168">
                  <c:v>132.59859464769838</c:v>
                </c:pt>
                <c:pt idx="1169">
                  <c:v>132.67714916524801</c:v>
                </c:pt>
                <c:pt idx="1170">
                  <c:v>132.75578743350124</c:v>
                </c:pt>
                <c:pt idx="1171">
                  <c:v>132.83450992791222</c:v>
                </c:pt>
                <c:pt idx="1172">
                  <c:v>132.91331712788502</c:v>
                </c:pt>
                <c:pt idx="1173">
                  <c:v>132.9922095168188</c:v>
                </c:pt>
                <c:pt idx="1174">
                  <c:v>133.0711875821537</c:v>
                </c:pt>
                <c:pt idx="1175">
                  <c:v>133.15025181541733</c:v>
                </c:pt>
                <c:pt idx="1176">
                  <c:v>133.22940271227208</c:v>
                </c:pt>
                <c:pt idx="1177">
                  <c:v>133.30864077256297</c:v>
                </c:pt>
                <c:pt idx="1178">
                  <c:v>133.38796650036636</c:v>
                </c:pt>
                <c:pt idx="1179">
                  <c:v>133.46738040403929</c:v>
                </c:pt>
                <c:pt idx="1180">
                  <c:v>133.54688299626955</c:v>
                </c:pt>
                <c:pt idx="1181">
                  <c:v>133.62647479412658</c:v>
                </c:pt>
                <c:pt idx="1182">
                  <c:v>133.70615631911315</c:v>
                </c:pt>
                <c:pt idx="1183">
                  <c:v>133.78592809721769</c:v>
                </c:pt>
                <c:pt idx="1184">
                  <c:v>133.86579065896757</c:v>
                </c:pt>
                <c:pt idx="1185">
                  <c:v>133.94574453948303</c:v>
                </c:pt>
                <c:pt idx="1186">
                  <c:v>134.02579027853213</c:v>
                </c:pt>
                <c:pt idx="1187">
                  <c:v>134.10592842058639</c:v>
                </c:pt>
                <c:pt idx="1188">
                  <c:v>134.18615951487735</c:v>
                </c:pt>
                <c:pt idx="1189">
                  <c:v>134.26648411545392</c:v>
                </c:pt>
                <c:pt idx="1190">
                  <c:v>134.34690278124086</c:v>
                </c:pt>
                <c:pt idx="1191">
                  <c:v>134.42741607609778</c:v>
                </c:pt>
                <c:pt idx="1192">
                  <c:v>134.50802456887948</c:v>
                </c:pt>
                <c:pt idx="1193">
                  <c:v>134.58872883349687</c:v>
                </c:pt>
                <c:pt idx="1194">
                  <c:v>134.66952944897918</c:v>
                </c:pt>
                <c:pt idx="1195">
                  <c:v>134.75042699953681</c:v>
                </c:pt>
                <c:pt idx="1196">
                  <c:v>134.83142207462549</c:v>
                </c:pt>
                <c:pt idx="1197">
                  <c:v>134.91251526901127</c:v>
                </c:pt>
                <c:pt idx="1198">
                  <c:v>134.99370718283652</c:v>
                </c:pt>
                <c:pt idx="1199">
                  <c:v>135.07499842168721</c:v>
                </c:pt>
                <c:pt idx="1200">
                  <c:v>135.156389596661</c:v>
                </c:pt>
                <c:pt idx="1201">
                  <c:v>135.23788132443659</c:v>
                </c:pt>
                <c:pt idx="1202">
                  <c:v>135.31947422734416</c:v>
                </c:pt>
                <c:pt idx="1203">
                  <c:v>135.40116893343691</c:v>
                </c:pt>
                <c:pt idx="1204">
                  <c:v>135.4829660765638</c:v>
                </c:pt>
                <c:pt idx="1205">
                  <c:v>135.56486629644348</c:v>
                </c:pt>
                <c:pt idx="1206">
                  <c:v>135.6468702387395</c:v>
                </c:pt>
                <c:pt idx="1207">
                  <c:v>135.72897855513654</c:v>
                </c:pt>
                <c:pt idx="1208">
                  <c:v>135.81119190341815</c:v>
                </c:pt>
                <c:pt idx="1209">
                  <c:v>135.89351094754568</c:v>
                </c:pt>
                <c:pt idx="1210">
                  <c:v>135.97593635773842</c:v>
                </c:pt>
                <c:pt idx="1211">
                  <c:v>136.05846881055524</c:v>
                </c:pt>
                <c:pt idx="1212">
                  <c:v>136.14110898897758</c:v>
                </c:pt>
                <c:pt idx="1213">
                  <c:v>136.22385758249368</c:v>
                </c:pt>
                <c:pt idx="1214">
                  <c:v>136.30671528718443</c:v>
                </c:pt>
                <c:pt idx="1215">
                  <c:v>136.38968280581057</c:v>
                </c:pt>
                <c:pt idx="1216">
                  <c:v>136.4727608479013</c:v>
                </c:pt>
                <c:pt idx="1217">
                  <c:v>136.55595012984466</c:v>
                </c:pt>
                <c:pt idx="1218">
                  <c:v>136.63925137497915</c:v>
                </c:pt>
                <c:pt idx="1219">
                  <c:v>136.72266531368712</c:v>
                </c:pt>
                <c:pt idx="1220">
                  <c:v>136.80619268348974</c:v>
                </c:pt>
                <c:pt idx="1221">
                  <c:v>136.88983422914356</c:v>
                </c:pt>
                <c:pt idx="1222">
                  <c:v>136.97359070273885</c:v>
                </c:pt>
                <c:pt idx="1223">
                  <c:v>137.05746286379951</c:v>
                </c:pt>
                <c:pt idx="1224">
                  <c:v>137.1414514793849</c:v>
                </c:pt>
                <c:pt idx="1225">
                  <c:v>137.22555732419335</c:v>
                </c:pt>
                <c:pt idx="1226">
                  <c:v>137.3097811806675</c:v>
                </c:pt>
                <c:pt idx="1227">
                  <c:v>137.39412383910164</c:v>
                </c:pt>
                <c:pt idx="1228">
                  <c:v>137.47858609775071</c:v>
                </c:pt>
                <c:pt idx="1229">
                  <c:v>137.56316876294156</c:v>
                </c:pt>
                <c:pt idx="1230">
                  <c:v>137.64787264918596</c:v>
                </c:pt>
                <c:pt idx="1231">
                  <c:v>137.73269857929574</c:v>
                </c:pt>
                <c:pt idx="1232">
                  <c:v>137.81764738450008</c:v>
                </c:pt>
                <c:pt idx="1233">
                  <c:v>137.90271990456478</c:v>
                </c:pt>
                <c:pt idx="1234">
                  <c:v>137.98791698791379</c:v>
                </c:pt>
                <c:pt idx="1235">
                  <c:v>138.07323949175307</c:v>
                </c:pt>
                <c:pt idx="1236">
                  <c:v>138.15868828219647</c:v>
                </c:pt>
                <c:pt idx="1237">
                  <c:v>138.24426423439422</c:v>
                </c:pt>
                <c:pt idx="1238">
                  <c:v>138.32996823266362</c:v>
                </c:pt>
                <c:pt idx="1239">
                  <c:v>138.41580117062213</c:v>
                </c:pt>
                <c:pt idx="1240">
                  <c:v>138.50176395132323</c:v>
                </c:pt>
                <c:pt idx="1241">
                  <c:v>138.58785748739439</c:v>
                </c:pt>
                <c:pt idx="1242">
                  <c:v>138.67408270117807</c:v>
                </c:pt>
                <c:pt idx="1243">
                  <c:v>138.76044052487509</c:v>
                </c:pt>
                <c:pt idx="1244">
                  <c:v>138.84693190069092</c:v>
                </c:pt>
                <c:pt idx="1245">
                  <c:v>138.93355778098456</c:v>
                </c:pt>
                <c:pt idx="1246">
                  <c:v>139.02031912842054</c:v>
                </c:pt>
                <c:pt idx="1247">
                  <c:v>139.10721691612358</c:v>
                </c:pt>
                <c:pt idx="1248">
                  <c:v>139.19425212783636</c:v>
                </c:pt>
                <c:pt idx="1249">
                  <c:v>139.28142575808047</c:v>
                </c:pt>
                <c:pt idx="1250">
                  <c:v>139.3687388123202</c:v>
                </c:pt>
                <c:pt idx="1251">
                  <c:v>139.45619230712984</c:v>
                </c:pt>
                <c:pt idx="1252">
                  <c:v>139.54378727036413</c:v>
                </c:pt>
                <c:pt idx="1253">
                  <c:v>139.63152474133204</c:v>
                </c:pt>
                <c:pt idx="1254">
                  <c:v>139.71940577097411</c:v>
                </c:pt>
                <c:pt idx="1255">
                  <c:v>139.80743142204315</c:v>
                </c:pt>
                <c:pt idx="1256">
                  <c:v>139.89560276928884</c:v>
                </c:pt>
                <c:pt idx="1257">
                  <c:v>139.98392089964574</c:v>
                </c:pt>
                <c:pt idx="1258">
                  <c:v>140.07238691242523</c:v>
                </c:pt>
                <c:pt idx="1259">
                  <c:v>140.16100191951139</c:v>
                </c:pt>
                <c:pt idx="1260">
                  <c:v>140.24976704556082</c:v>
                </c:pt>
                <c:pt idx="1261">
                  <c:v>140.33868342820648</c:v>
                </c:pt>
                <c:pt idx="1262">
                  <c:v>140.42775221826582</c:v>
                </c:pt>
                <c:pt idx="1263">
                  <c:v>140.51697457995323</c:v>
                </c:pt>
                <c:pt idx="1264">
                  <c:v>140.60635169109673</c:v>
                </c:pt>
                <c:pt idx="1265">
                  <c:v>140.69588474335941</c:v>
                </c:pt>
                <c:pt idx="1266">
                  <c:v>140.78557494246527</c:v>
                </c:pt>
                <c:pt idx="1267">
                  <c:v>140.87542350843003</c:v>
                </c:pt>
                <c:pt idx="1268">
                  <c:v>140.96543167579662</c:v>
                </c:pt>
                <c:pt idx="1269">
                  <c:v>141.05560069387582</c:v>
                </c:pt>
                <c:pt idx="1270">
                  <c:v>141.14593182699193</c:v>
                </c:pt>
                <c:pt idx="1271">
                  <c:v>141.23642635473379</c:v>
                </c:pt>
                <c:pt idx="1272">
                  <c:v>141.32708557221113</c:v>
                </c:pt>
                <c:pt idx="1273">
                  <c:v>141.41791079031648</c:v>
                </c:pt>
                <c:pt idx="1274">
                  <c:v>141.5089033359929</c:v>
                </c:pt>
                <c:pt idx="1275">
                  <c:v>141.60006455250729</c:v>
                </c:pt>
                <c:pt idx="1276">
                  <c:v>141.69139579973</c:v>
                </c:pt>
                <c:pt idx="1277">
                  <c:v>141.78289845442038</c:v>
                </c:pt>
                <c:pt idx="1278">
                  <c:v>141.87457391051873</c:v>
                </c:pt>
                <c:pt idx="1279">
                  <c:v>141.96642357944492</c:v>
                </c:pt>
                <c:pt idx="1280">
                  <c:v>142.05844889040333</c:v>
                </c:pt>
                <c:pt idx="1281">
                  <c:v>142.15065129069498</c:v>
                </c:pt>
                <c:pt idx="1282">
                  <c:v>142.24303224603659</c:v>
                </c:pt>
                <c:pt idx="1283">
                  <c:v>142.33559324088691</c:v>
                </c:pt>
                <c:pt idx="1284">
                  <c:v>142.42833577878039</c:v>
                </c:pt>
                <c:pt idx="1285">
                  <c:v>142.52126138266874</c:v>
                </c:pt>
                <c:pt idx="1286">
                  <c:v>142.61437159527009</c:v>
                </c:pt>
              </c:numCache>
            </c:numRef>
          </c:cat>
          <c:val>
            <c:numRef>
              <c:f>'Fuel Consumption'!$I$5:$I$1291</c:f>
              <c:numCache>
                <c:formatCode>General</c:formatCode>
                <c:ptCount val="1287"/>
                <c:pt idx="0">
                  <c:v>0</c:v>
                </c:pt>
                <c:pt idx="1">
                  <c:v>0.15749163576105557</c:v>
                </c:pt>
                <c:pt idx="2">
                  <c:v>0.20125165118766666</c:v>
                </c:pt>
                <c:pt idx="3">
                  <c:v>0.40610842713888889</c:v>
                </c:pt>
                <c:pt idx="4">
                  <c:v>0.47238570457777784</c:v>
                </c:pt>
                <c:pt idx="5">
                  <c:v>0.56430350366666659</c:v>
                </c:pt>
                <c:pt idx="6">
                  <c:v>0.63384471000555553</c:v>
                </c:pt>
                <c:pt idx="7">
                  <c:v>0.74883069716666673</c:v>
                </c:pt>
                <c:pt idx="8">
                  <c:v>0.82950031602777774</c:v>
                </c:pt>
                <c:pt idx="9">
                  <c:v>0.91536166400000007</c:v>
                </c:pt>
                <c:pt idx="10">
                  <c:v>0.97364889022222245</c:v>
                </c:pt>
                <c:pt idx="11">
                  <c:v>1.0187479976666667</c:v>
                </c:pt>
                <c:pt idx="12">
                  <c:v>1.0399929906666665</c:v>
                </c:pt>
                <c:pt idx="13">
                  <c:v>1.0858473264999999</c:v>
                </c:pt>
                <c:pt idx="14">
                  <c:v>1.196348881</c:v>
                </c:pt>
                <c:pt idx="15">
                  <c:v>1.2855830715000001</c:v>
                </c:pt>
                <c:pt idx="16">
                  <c:v>1.3242786873333336</c:v>
                </c:pt>
                <c:pt idx="17">
                  <c:v>1.3833803836666669</c:v>
                </c:pt>
                <c:pt idx="18">
                  <c:v>1.41243037</c:v>
                </c:pt>
                <c:pt idx="19">
                  <c:v>1.4705303426666667</c:v>
                </c:pt>
                <c:pt idx="20">
                  <c:v>1.4995803290000003</c:v>
                </c:pt>
                <c:pt idx="21">
                  <c:v>1.4875381025555556</c:v>
                </c:pt>
                <c:pt idx="22">
                  <c:v>1.5518746128888889</c:v>
                </c:pt>
                <c:pt idx="23">
                  <c:v>1.5840428680555556</c:v>
                </c:pt>
                <c:pt idx="24">
                  <c:v>1.616211123222222</c:v>
                </c:pt>
                <c:pt idx="25">
                  <c:v>1.5572643667777781</c:v>
                </c:pt>
                <c:pt idx="26">
                  <c:v>1.5673764730555555</c:v>
                </c:pt>
                <c:pt idx="27">
                  <c:v>1.5728921673888889</c:v>
                </c:pt>
                <c:pt idx="28">
                  <c:v>1.5793271441111112</c:v>
                </c:pt>
                <c:pt idx="29">
                  <c:v>1.675191021888889</c:v>
                </c:pt>
                <c:pt idx="30">
                  <c:v>1.6829645301111114</c:v>
                </c:pt>
                <c:pt idx="31">
                  <c:v>1.6878229727500003</c:v>
                </c:pt>
                <c:pt idx="32">
                  <c:v>1.6946247924444449</c:v>
                </c:pt>
                <c:pt idx="33">
                  <c:v>1.4687058633333332</c:v>
                </c:pt>
                <c:pt idx="34">
                  <c:v>1.4977198075000002</c:v>
                </c:pt>
                <c:pt idx="35">
                  <c:v>1.4872220086111112</c:v>
                </c:pt>
                <c:pt idx="36">
                  <c:v>1.5193834281944445</c:v>
                </c:pt>
                <c:pt idx="37">
                  <c:v>1.5193834281944445</c:v>
                </c:pt>
                <c:pt idx="38">
                  <c:v>1.5515448477777778</c:v>
                </c:pt>
                <c:pt idx="39">
                  <c:v>1.5515448477777778</c:v>
                </c:pt>
                <c:pt idx="40">
                  <c:v>1.5837062673611111</c:v>
                </c:pt>
                <c:pt idx="41">
                  <c:v>1.5837062673611111</c:v>
                </c:pt>
                <c:pt idx="42">
                  <c:v>1.6158676869444442</c:v>
                </c:pt>
                <c:pt idx="43">
                  <c:v>1.6158676869444442</c:v>
                </c:pt>
                <c:pt idx="44">
                  <c:v>1.5572643667777781</c:v>
                </c:pt>
                <c:pt idx="45">
                  <c:v>1.5572643667777781</c:v>
                </c:pt>
                <c:pt idx="46">
                  <c:v>1.5673764730555555</c:v>
                </c:pt>
                <c:pt idx="47">
                  <c:v>1.5728921673888889</c:v>
                </c:pt>
                <c:pt idx="48">
                  <c:v>1.5728921673888889</c:v>
                </c:pt>
                <c:pt idx="49">
                  <c:v>1.5793271441111112</c:v>
                </c:pt>
                <c:pt idx="50">
                  <c:v>1.5793271441111112</c:v>
                </c:pt>
                <c:pt idx="51">
                  <c:v>1.7034025099999999</c:v>
                </c:pt>
                <c:pt idx="52">
                  <c:v>1.7034025099999999</c:v>
                </c:pt>
                <c:pt idx="53">
                  <c:v>1.6829645301111114</c:v>
                </c:pt>
                <c:pt idx="54">
                  <c:v>1.6829645301111114</c:v>
                </c:pt>
                <c:pt idx="55">
                  <c:v>1.6878229727500003</c:v>
                </c:pt>
                <c:pt idx="56">
                  <c:v>1.6946247924444449</c:v>
                </c:pt>
                <c:pt idx="57">
                  <c:v>1.6946247924444449</c:v>
                </c:pt>
                <c:pt idx="58">
                  <c:v>1.7004549236111113</c:v>
                </c:pt>
                <c:pt idx="59">
                  <c:v>1.7004549236111113</c:v>
                </c:pt>
                <c:pt idx="60">
                  <c:v>1.7296055794444447</c:v>
                </c:pt>
                <c:pt idx="61">
                  <c:v>1.7296055794444447</c:v>
                </c:pt>
                <c:pt idx="62">
                  <c:v>1.8806554000000002</c:v>
                </c:pt>
                <c:pt idx="63">
                  <c:v>1.8806554000000002</c:v>
                </c:pt>
                <c:pt idx="64">
                  <c:v>1.7552783733333333</c:v>
                </c:pt>
                <c:pt idx="65">
                  <c:v>1.5193834281944445</c:v>
                </c:pt>
                <c:pt idx="66">
                  <c:v>1.5193834281944445</c:v>
                </c:pt>
                <c:pt idx="67">
                  <c:v>1.5515448477777778</c:v>
                </c:pt>
                <c:pt idx="68">
                  <c:v>1.5515448477777778</c:v>
                </c:pt>
                <c:pt idx="69">
                  <c:v>1.5837062673611111</c:v>
                </c:pt>
                <c:pt idx="70">
                  <c:v>1.5837062673611111</c:v>
                </c:pt>
                <c:pt idx="71">
                  <c:v>1.5837062673611111</c:v>
                </c:pt>
                <c:pt idx="72">
                  <c:v>1.6158676869444442</c:v>
                </c:pt>
                <c:pt idx="73">
                  <c:v>1.6158676869444442</c:v>
                </c:pt>
                <c:pt idx="74">
                  <c:v>1.5572643667777781</c:v>
                </c:pt>
                <c:pt idx="75">
                  <c:v>1.5572643667777781</c:v>
                </c:pt>
                <c:pt idx="76">
                  <c:v>1.5572643667777781</c:v>
                </c:pt>
                <c:pt idx="77">
                  <c:v>1.5673764730555555</c:v>
                </c:pt>
                <c:pt idx="78">
                  <c:v>1.5673764730555555</c:v>
                </c:pt>
                <c:pt idx="79">
                  <c:v>1.5673764730555555</c:v>
                </c:pt>
                <c:pt idx="80">
                  <c:v>1.5728921673888889</c:v>
                </c:pt>
                <c:pt idx="81">
                  <c:v>1.5728921673888889</c:v>
                </c:pt>
                <c:pt idx="82">
                  <c:v>1.5728921673888889</c:v>
                </c:pt>
                <c:pt idx="83">
                  <c:v>1.5793271441111112</c:v>
                </c:pt>
                <c:pt idx="84">
                  <c:v>1.5793271441111112</c:v>
                </c:pt>
                <c:pt idx="85">
                  <c:v>1.5793271441111112</c:v>
                </c:pt>
                <c:pt idx="86">
                  <c:v>1.6773336665555554</c:v>
                </c:pt>
                <c:pt idx="87">
                  <c:v>1.6773336665555554</c:v>
                </c:pt>
                <c:pt idx="88">
                  <c:v>1.6829645301111114</c:v>
                </c:pt>
                <c:pt idx="89">
                  <c:v>1.6829645301111114</c:v>
                </c:pt>
                <c:pt idx="90">
                  <c:v>1.6829645301111114</c:v>
                </c:pt>
                <c:pt idx="91">
                  <c:v>1.6829645301111114</c:v>
                </c:pt>
                <c:pt idx="92">
                  <c:v>1.6878229727500003</c:v>
                </c:pt>
                <c:pt idx="93">
                  <c:v>1.6878229727500003</c:v>
                </c:pt>
                <c:pt idx="94">
                  <c:v>1.6878229727500003</c:v>
                </c:pt>
                <c:pt idx="95">
                  <c:v>1.6946247924444449</c:v>
                </c:pt>
                <c:pt idx="96">
                  <c:v>1.6946247924444449</c:v>
                </c:pt>
                <c:pt idx="97">
                  <c:v>1.6946247924444449</c:v>
                </c:pt>
                <c:pt idx="98">
                  <c:v>1.6946247924444449</c:v>
                </c:pt>
                <c:pt idx="99">
                  <c:v>1.828777465277778</c:v>
                </c:pt>
                <c:pt idx="100">
                  <c:v>1.828777465277778</c:v>
                </c:pt>
                <c:pt idx="101">
                  <c:v>1.828777465277778</c:v>
                </c:pt>
                <c:pt idx="102">
                  <c:v>1.8601279361111114</c:v>
                </c:pt>
                <c:pt idx="103">
                  <c:v>1.8601279361111114</c:v>
                </c:pt>
                <c:pt idx="104">
                  <c:v>1.8601279361111114</c:v>
                </c:pt>
                <c:pt idx="105">
                  <c:v>1.8810282500000002</c:v>
                </c:pt>
                <c:pt idx="106">
                  <c:v>1.8810282500000002</c:v>
                </c:pt>
                <c:pt idx="107">
                  <c:v>2.0381969533333333</c:v>
                </c:pt>
                <c:pt idx="108">
                  <c:v>2.0381969533333333</c:v>
                </c:pt>
                <c:pt idx="109">
                  <c:v>2.0381969533333333</c:v>
                </c:pt>
                <c:pt idx="110">
                  <c:v>2.0381969533333333</c:v>
                </c:pt>
                <c:pt idx="111">
                  <c:v>2.0381969533333333</c:v>
                </c:pt>
                <c:pt idx="112">
                  <c:v>2.0381969533333333</c:v>
                </c:pt>
                <c:pt idx="113">
                  <c:v>2.0381969533333333</c:v>
                </c:pt>
                <c:pt idx="114">
                  <c:v>2.0381969533333333</c:v>
                </c:pt>
                <c:pt idx="115">
                  <c:v>2.0381969533333333</c:v>
                </c:pt>
                <c:pt idx="116">
                  <c:v>2.0381969533333333</c:v>
                </c:pt>
                <c:pt idx="117">
                  <c:v>2.0381969533333333</c:v>
                </c:pt>
                <c:pt idx="118">
                  <c:v>2.0381969533333333</c:v>
                </c:pt>
                <c:pt idx="119">
                  <c:v>2.0381969533333333</c:v>
                </c:pt>
                <c:pt idx="120">
                  <c:v>2.0381969533333333</c:v>
                </c:pt>
                <c:pt idx="121">
                  <c:v>2.0381969533333333</c:v>
                </c:pt>
                <c:pt idx="122">
                  <c:v>2.0381969533333333</c:v>
                </c:pt>
                <c:pt idx="123">
                  <c:v>2.0381969533333333</c:v>
                </c:pt>
                <c:pt idx="124">
                  <c:v>2.0381969533333333</c:v>
                </c:pt>
                <c:pt idx="125">
                  <c:v>2.0381969533333333</c:v>
                </c:pt>
                <c:pt idx="126">
                  <c:v>2.0381969533333333</c:v>
                </c:pt>
                <c:pt idx="127">
                  <c:v>2.0381969533333333</c:v>
                </c:pt>
                <c:pt idx="128">
                  <c:v>1.3541694504166668</c:v>
                </c:pt>
                <c:pt idx="129">
                  <c:v>1.3541694504166668</c:v>
                </c:pt>
                <c:pt idx="130">
                  <c:v>1.2111153981111114</c:v>
                </c:pt>
                <c:pt idx="131">
                  <c:v>1.2111153981111114</c:v>
                </c:pt>
                <c:pt idx="132">
                  <c:v>1.2111153981111114</c:v>
                </c:pt>
                <c:pt idx="133">
                  <c:v>1.2111153981111114</c:v>
                </c:pt>
                <c:pt idx="134">
                  <c:v>1.2111153981111114</c:v>
                </c:pt>
                <c:pt idx="135">
                  <c:v>1.2111153981111114</c:v>
                </c:pt>
                <c:pt idx="136">
                  <c:v>1.2111153981111114</c:v>
                </c:pt>
                <c:pt idx="137">
                  <c:v>1.1920039356666667</c:v>
                </c:pt>
                <c:pt idx="138">
                  <c:v>1.1920039356666667</c:v>
                </c:pt>
                <c:pt idx="139">
                  <c:v>1.1920039356666667</c:v>
                </c:pt>
                <c:pt idx="140">
                  <c:v>1.1920039356666667</c:v>
                </c:pt>
                <c:pt idx="141">
                  <c:v>1.1920039356666667</c:v>
                </c:pt>
                <c:pt idx="142">
                  <c:v>1.1920039356666667</c:v>
                </c:pt>
                <c:pt idx="143">
                  <c:v>1.2379862833333333</c:v>
                </c:pt>
                <c:pt idx="144">
                  <c:v>1.2379862833333333</c:v>
                </c:pt>
                <c:pt idx="145">
                  <c:v>1.2379862833333333</c:v>
                </c:pt>
                <c:pt idx="146">
                  <c:v>1.2379862833333333</c:v>
                </c:pt>
                <c:pt idx="147">
                  <c:v>1.2379862833333333</c:v>
                </c:pt>
                <c:pt idx="148">
                  <c:v>1.2379862833333333</c:v>
                </c:pt>
                <c:pt idx="149">
                  <c:v>1.2379862833333333</c:v>
                </c:pt>
                <c:pt idx="150">
                  <c:v>1.2379862833333333</c:v>
                </c:pt>
                <c:pt idx="151">
                  <c:v>1.7124751933333333</c:v>
                </c:pt>
                <c:pt idx="152">
                  <c:v>1.7124751933333333</c:v>
                </c:pt>
                <c:pt idx="153">
                  <c:v>1.7124751933333333</c:v>
                </c:pt>
                <c:pt idx="154">
                  <c:v>1.7124751933333333</c:v>
                </c:pt>
                <c:pt idx="155">
                  <c:v>1.7124751933333333</c:v>
                </c:pt>
                <c:pt idx="156">
                  <c:v>1.7124751933333333</c:v>
                </c:pt>
                <c:pt idx="157">
                  <c:v>1.7124751933333333</c:v>
                </c:pt>
                <c:pt idx="158">
                  <c:v>1.7124751933333333</c:v>
                </c:pt>
                <c:pt idx="159">
                  <c:v>1.7124751933333333</c:v>
                </c:pt>
                <c:pt idx="160">
                  <c:v>1.8806554000000002</c:v>
                </c:pt>
                <c:pt idx="161">
                  <c:v>1.8806554000000002</c:v>
                </c:pt>
                <c:pt idx="162">
                  <c:v>1.8806554000000002</c:v>
                </c:pt>
                <c:pt idx="163">
                  <c:v>1.8806554000000002</c:v>
                </c:pt>
                <c:pt idx="164">
                  <c:v>1.8228885066666669</c:v>
                </c:pt>
                <c:pt idx="165">
                  <c:v>1.8228885066666669</c:v>
                </c:pt>
                <c:pt idx="166">
                  <c:v>1.8228885066666669</c:v>
                </c:pt>
                <c:pt idx="167">
                  <c:v>1.8228885066666669</c:v>
                </c:pt>
                <c:pt idx="168">
                  <c:v>1.8228885066666669</c:v>
                </c:pt>
                <c:pt idx="169">
                  <c:v>1.8228885066666669</c:v>
                </c:pt>
                <c:pt idx="170">
                  <c:v>1.8228885066666669</c:v>
                </c:pt>
                <c:pt idx="171">
                  <c:v>1.8228885066666669</c:v>
                </c:pt>
                <c:pt idx="172">
                  <c:v>1.8228885066666669</c:v>
                </c:pt>
                <c:pt idx="173">
                  <c:v>1.8228885066666669</c:v>
                </c:pt>
                <c:pt idx="174">
                  <c:v>1.8228885066666669</c:v>
                </c:pt>
                <c:pt idx="175">
                  <c:v>1.8228885066666669</c:v>
                </c:pt>
                <c:pt idx="176">
                  <c:v>1.8228885066666669</c:v>
                </c:pt>
                <c:pt idx="177">
                  <c:v>1.8228885066666669</c:v>
                </c:pt>
                <c:pt idx="178">
                  <c:v>1.8228885066666669</c:v>
                </c:pt>
                <c:pt idx="179">
                  <c:v>1.8228885066666669</c:v>
                </c:pt>
                <c:pt idx="180">
                  <c:v>1.8228885066666669</c:v>
                </c:pt>
                <c:pt idx="181">
                  <c:v>1.8228885066666669</c:v>
                </c:pt>
                <c:pt idx="182">
                  <c:v>1.8228885066666669</c:v>
                </c:pt>
                <c:pt idx="183">
                  <c:v>1.8228885066666669</c:v>
                </c:pt>
                <c:pt idx="184">
                  <c:v>1.8228885066666669</c:v>
                </c:pt>
                <c:pt idx="185">
                  <c:v>1.8228885066666669</c:v>
                </c:pt>
                <c:pt idx="186">
                  <c:v>1.8228885066666669</c:v>
                </c:pt>
                <c:pt idx="187">
                  <c:v>1.8228885066666669</c:v>
                </c:pt>
                <c:pt idx="188">
                  <c:v>1.8228885066666669</c:v>
                </c:pt>
                <c:pt idx="189">
                  <c:v>1.8228885066666669</c:v>
                </c:pt>
                <c:pt idx="190">
                  <c:v>1.8228885066666669</c:v>
                </c:pt>
                <c:pt idx="191">
                  <c:v>1.8228885066666669</c:v>
                </c:pt>
                <c:pt idx="192">
                  <c:v>1.8228885066666669</c:v>
                </c:pt>
                <c:pt idx="193">
                  <c:v>1.8228885066666669</c:v>
                </c:pt>
                <c:pt idx="194">
                  <c:v>1.8228885066666669</c:v>
                </c:pt>
                <c:pt idx="195">
                  <c:v>1.8228885066666669</c:v>
                </c:pt>
                <c:pt idx="196">
                  <c:v>1.8228885066666669</c:v>
                </c:pt>
                <c:pt idx="197">
                  <c:v>1.8228885066666669</c:v>
                </c:pt>
                <c:pt idx="198">
                  <c:v>1.8228885066666669</c:v>
                </c:pt>
                <c:pt idx="199">
                  <c:v>1.8228885066666669</c:v>
                </c:pt>
                <c:pt idx="200">
                  <c:v>1.8228885066666669</c:v>
                </c:pt>
                <c:pt idx="201">
                  <c:v>1.8228885066666669</c:v>
                </c:pt>
                <c:pt idx="202">
                  <c:v>1.8228885066666669</c:v>
                </c:pt>
                <c:pt idx="203">
                  <c:v>1.8228885066666669</c:v>
                </c:pt>
                <c:pt idx="204">
                  <c:v>1.8228885066666669</c:v>
                </c:pt>
                <c:pt idx="205">
                  <c:v>1.8228885066666669</c:v>
                </c:pt>
                <c:pt idx="206">
                  <c:v>1.8228885066666669</c:v>
                </c:pt>
                <c:pt idx="207">
                  <c:v>1.8228885066666669</c:v>
                </c:pt>
                <c:pt idx="208">
                  <c:v>1.8228885066666669</c:v>
                </c:pt>
                <c:pt idx="209">
                  <c:v>1.8228885066666669</c:v>
                </c:pt>
                <c:pt idx="210">
                  <c:v>1.8228885066666669</c:v>
                </c:pt>
                <c:pt idx="211">
                  <c:v>1.8600173239444449</c:v>
                </c:pt>
                <c:pt idx="212">
                  <c:v>1.8600173239444449</c:v>
                </c:pt>
                <c:pt idx="213">
                  <c:v>1.8600173239444449</c:v>
                </c:pt>
                <c:pt idx="214">
                  <c:v>1.5193834281944445</c:v>
                </c:pt>
                <c:pt idx="215">
                  <c:v>1.5193834281944445</c:v>
                </c:pt>
                <c:pt idx="216">
                  <c:v>1.5515448477777778</c:v>
                </c:pt>
                <c:pt idx="217">
                  <c:v>1.5515448477777778</c:v>
                </c:pt>
                <c:pt idx="218">
                  <c:v>1.5515448477777778</c:v>
                </c:pt>
                <c:pt idx="219">
                  <c:v>1.5837062673611111</c:v>
                </c:pt>
                <c:pt idx="220">
                  <c:v>1.5837062673611111</c:v>
                </c:pt>
                <c:pt idx="221">
                  <c:v>1.6158676869444442</c:v>
                </c:pt>
                <c:pt idx="222">
                  <c:v>1.6158676869444442</c:v>
                </c:pt>
                <c:pt idx="223">
                  <c:v>1.6509528719444448</c:v>
                </c:pt>
                <c:pt idx="224">
                  <c:v>1.5572643667777781</c:v>
                </c:pt>
                <c:pt idx="225">
                  <c:v>1.5673764730555555</c:v>
                </c:pt>
                <c:pt idx="226">
                  <c:v>1.5673764730555555</c:v>
                </c:pt>
                <c:pt idx="227">
                  <c:v>1.5673764730555555</c:v>
                </c:pt>
                <c:pt idx="228">
                  <c:v>1.5673764730555555</c:v>
                </c:pt>
                <c:pt idx="229">
                  <c:v>1.5728921673888889</c:v>
                </c:pt>
                <c:pt idx="230">
                  <c:v>1.5728921673888889</c:v>
                </c:pt>
                <c:pt idx="231">
                  <c:v>1.5728921673888889</c:v>
                </c:pt>
                <c:pt idx="232">
                  <c:v>1.5728921673888889</c:v>
                </c:pt>
                <c:pt idx="233">
                  <c:v>1.5793271441111112</c:v>
                </c:pt>
                <c:pt idx="234">
                  <c:v>1.5793271441111112</c:v>
                </c:pt>
                <c:pt idx="235">
                  <c:v>1.5793271441111112</c:v>
                </c:pt>
                <c:pt idx="236">
                  <c:v>1.4787819274444445</c:v>
                </c:pt>
                <c:pt idx="237">
                  <c:v>1.4787819274444445</c:v>
                </c:pt>
                <c:pt idx="238">
                  <c:v>1.4787819274444445</c:v>
                </c:pt>
                <c:pt idx="239">
                  <c:v>1.6829645301111114</c:v>
                </c:pt>
                <c:pt idx="240">
                  <c:v>1.6829645301111114</c:v>
                </c:pt>
                <c:pt idx="241">
                  <c:v>1.6829645301111114</c:v>
                </c:pt>
                <c:pt idx="242">
                  <c:v>1.6829645301111114</c:v>
                </c:pt>
                <c:pt idx="243">
                  <c:v>1.6878229727500003</c:v>
                </c:pt>
                <c:pt idx="244">
                  <c:v>1.6878229727500003</c:v>
                </c:pt>
                <c:pt idx="245">
                  <c:v>1.6878229727500003</c:v>
                </c:pt>
                <c:pt idx="246">
                  <c:v>1.6878229727500003</c:v>
                </c:pt>
                <c:pt idx="247">
                  <c:v>1.6946247924444449</c:v>
                </c:pt>
                <c:pt idx="248">
                  <c:v>1.6946247924444449</c:v>
                </c:pt>
                <c:pt idx="249">
                  <c:v>1.6946247924444449</c:v>
                </c:pt>
                <c:pt idx="250">
                  <c:v>1.6946247924444449</c:v>
                </c:pt>
                <c:pt idx="251">
                  <c:v>1.657173252777778</c:v>
                </c:pt>
                <c:pt idx="252">
                  <c:v>1.657173252777778</c:v>
                </c:pt>
                <c:pt idx="253">
                  <c:v>1.657173252777778</c:v>
                </c:pt>
                <c:pt idx="254">
                  <c:v>1.657173252777778</c:v>
                </c:pt>
                <c:pt idx="255">
                  <c:v>1.6855819371111114</c:v>
                </c:pt>
                <c:pt idx="256">
                  <c:v>1.6855819371111114</c:v>
                </c:pt>
                <c:pt idx="257">
                  <c:v>1.6855819371111114</c:v>
                </c:pt>
                <c:pt idx="258">
                  <c:v>1.8601279361111114</c:v>
                </c:pt>
                <c:pt idx="259">
                  <c:v>1.8601279361111114</c:v>
                </c:pt>
                <c:pt idx="260">
                  <c:v>1.8601279361111114</c:v>
                </c:pt>
                <c:pt idx="261">
                  <c:v>1.8601279361111114</c:v>
                </c:pt>
                <c:pt idx="262">
                  <c:v>1.8601279361111114</c:v>
                </c:pt>
                <c:pt idx="263">
                  <c:v>1.8601279361111114</c:v>
                </c:pt>
                <c:pt idx="264">
                  <c:v>1.8601279361111114</c:v>
                </c:pt>
                <c:pt idx="265">
                  <c:v>1.8601279361111114</c:v>
                </c:pt>
                <c:pt idx="266">
                  <c:v>1.8601279361111114</c:v>
                </c:pt>
                <c:pt idx="267">
                  <c:v>1.8601279361111114</c:v>
                </c:pt>
                <c:pt idx="268">
                  <c:v>1.8601279361111114</c:v>
                </c:pt>
                <c:pt idx="269">
                  <c:v>1.8601279361111114</c:v>
                </c:pt>
                <c:pt idx="270">
                  <c:v>1.8601279361111114</c:v>
                </c:pt>
                <c:pt idx="271">
                  <c:v>1.3799582420833334</c:v>
                </c:pt>
                <c:pt idx="272">
                  <c:v>1.3799582420833334</c:v>
                </c:pt>
                <c:pt idx="273">
                  <c:v>1.3799582420833334</c:v>
                </c:pt>
                <c:pt idx="274">
                  <c:v>1.3799582420833334</c:v>
                </c:pt>
                <c:pt idx="275">
                  <c:v>1.3799582420833334</c:v>
                </c:pt>
                <c:pt idx="276">
                  <c:v>1.3799582420833334</c:v>
                </c:pt>
                <c:pt idx="277">
                  <c:v>1.2110885321972225</c:v>
                </c:pt>
                <c:pt idx="278">
                  <c:v>1.2110885321972225</c:v>
                </c:pt>
                <c:pt idx="279">
                  <c:v>1.2110885321972225</c:v>
                </c:pt>
                <c:pt idx="280">
                  <c:v>1.2110885321972225</c:v>
                </c:pt>
                <c:pt idx="281">
                  <c:v>1.2110885321972225</c:v>
                </c:pt>
                <c:pt idx="282">
                  <c:v>1.2110885321972225</c:v>
                </c:pt>
                <c:pt idx="283">
                  <c:v>1.2110885321972225</c:v>
                </c:pt>
                <c:pt idx="284">
                  <c:v>1.1920039356666667</c:v>
                </c:pt>
                <c:pt idx="285">
                  <c:v>1.1920039356666667</c:v>
                </c:pt>
                <c:pt idx="286">
                  <c:v>1.1920039356666667</c:v>
                </c:pt>
                <c:pt idx="287">
                  <c:v>1.1920039356666667</c:v>
                </c:pt>
                <c:pt idx="288">
                  <c:v>1.1920039356666667</c:v>
                </c:pt>
                <c:pt idx="289">
                  <c:v>1.1920039356666667</c:v>
                </c:pt>
                <c:pt idx="290">
                  <c:v>1.2379862833333333</c:v>
                </c:pt>
                <c:pt idx="291">
                  <c:v>1.2379862833333333</c:v>
                </c:pt>
                <c:pt idx="292">
                  <c:v>1.2379862833333333</c:v>
                </c:pt>
                <c:pt idx="293">
                  <c:v>1.2379862833333333</c:v>
                </c:pt>
                <c:pt idx="294">
                  <c:v>1.2379862833333333</c:v>
                </c:pt>
                <c:pt idx="295">
                  <c:v>1.2379862833333333</c:v>
                </c:pt>
                <c:pt idx="296">
                  <c:v>1.4855835399999999</c:v>
                </c:pt>
                <c:pt idx="297">
                  <c:v>1.4855835399999999</c:v>
                </c:pt>
                <c:pt idx="298">
                  <c:v>1.4855835399999999</c:v>
                </c:pt>
                <c:pt idx="299">
                  <c:v>1.4855835399999999</c:v>
                </c:pt>
                <c:pt idx="300">
                  <c:v>1.4855835399999999</c:v>
                </c:pt>
                <c:pt idx="301">
                  <c:v>1.8809163950000003</c:v>
                </c:pt>
                <c:pt idx="302">
                  <c:v>1.8809163950000003</c:v>
                </c:pt>
                <c:pt idx="303">
                  <c:v>1.8809163950000003</c:v>
                </c:pt>
                <c:pt idx="304">
                  <c:v>1.8809163950000003</c:v>
                </c:pt>
                <c:pt idx="305">
                  <c:v>1.6853607127777781</c:v>
                </c:pt>
                <c:pt idx="306">
                  <c:v>1.6853607127777781</c:v>
                </c:pt>
                <c:pt idx="307">
                  <c:v>1.6853607127777781</c:v>
                </c:pt>
                <c:pt idx="308">
                  <c:v>1.6853607127777781</c:v>
                </c:pt>
                <c:pt idx="309">
                  <c:v>1.6569557569444446</c:v>
                </c:pt>
                <c:pt idx="310">
                  <c:v>1.6512747657777782</c:v>
                </c:pt>
                <c:pt idx="311">
                  <c:v>1.6512747657777782</c:v>
                </c:pt>
                <c:pt idx="312">
                  <c:v>1.6446469427500003</c:v>
                </c:pt>
                <c:pt idx="313">
                  <c:v>1.6446469427500003</c:v>
                </c:pt>
                <c:pt idx="314">
                  <c:v>1.6399127834444447</c:v>
                </c:pt>
                <c:pt idx="315">
                  <c:v>1.4787819274444445</c:v>
                </c:pt>
                <c:pt idx="316">
                  <c:v>1.5793271441111112</c:v>
                </c:pt>
                <c:pt idx="317">
                  <c:v>1.5793271441111112</c:v>
                </c:pt>
                <c:pt idx="318">
                  <c:v>1.5793271441111112</c:v>
                </c:pt>
                <c:pt idx="319">
                  <c:v>1.5673764730555555</c:v>
                </c:pt>
                <c:pt idx="320">
                  <c:v>1.5673764730555555</c:v>
                </c:pt>
                <c:pt idx="321">
                  <c:v>1.5728921673888889</c:v>
                </c:pt>
                <c:pt idx="322">
                  <c:v>1.5728921673888889</c:v>
                </c:pt>
                <c:pt idx="323">
                  <c:v>1.6974741950000001</c:v>
                </c:pt>
                <c:pt idx="324">
                  <c:v>1.7034025099999999</c:v>
                </c:pt>
                <c:pt idx="325">
                  <c:v>1.7034025099999999</c:v>
                </c:pt>
                <c:pt idx="326">
                  <c:v>1.6826057655555557</c:v>
                </c:pt>
                <c:pt idx="327">
                  <c:v>1.6826057655555557</c:v>
                </c:pt>
                <c:pt idx="328">
                  <c:v>1.6826057655555557</c:v>
                </c:pt>
                <c:pt idx="329">
                  <c:v>1.6874631725000002</c:v>
                </c:pt>
                <c:pt idx="330">
                  <c:v>1.6874631725000002</c:v>
                </c:pt>
                <c:pt idx="331">
                  <c:v>1.6942635422222225</c:v>
                </c:pt>
                <c:pt idx="332">
                  <c:v>1.6942635422222225</c:v>
                </c:pt>
                <c:pt idx="333">
                  <c:v>1.6569557569444446</c:v>
                </c:pt>
                <c:pt idx="334">
                  <c:v>1.6853607127777781</c:v>
                </c:pt>
                <c:pt idx="335">
                  <c:v>1.6853607127777781</c:v>
                </c:pt>
                <c:pt idx="336">
                  <c:v>1.8806554000000002</c:v>
                </c:pt>
                <c:pt idx="337">
                  <c:v>1.8806554000000002</c:v>
                </c:pt>
                <c:pt idx="338">
                  <c:v>1.7124751933333333</c:v>
                </c:pt>
                <c:pt idx="339">
                  <c:v>1.5515448477777778</c:v>
                </c:pt>
                <c:pt idx="340">
                  <c:v>1.5515448477777778</c:v>
                </c:pt>
                <c:pt idx="341">
                  <c:v>1.5837062673611111</c:v>
                </c:pt>
                <c:pt idx="342">
                  <c:v>1.5837062673611111</c:v>
                </c:pt>
                <c:pt idx="343">
                  <c:v>1.5837062673611111</c:v>
                </c:pt>
                <c:pt idx="344">
                  <c:v>1.6158676869444442</c:v>
                </c:pt>
                <c:pt idx="345">
                  <c:v>1.6158676869444442</c:v>
                </c:pt>
                <c:pt idx="346">
                  <c:v>1.6158676869444442</c:v>
                </c:pt>
                <c:pt idx="347">
                  <c:v>1.5575450814000003</c:v>
                </c:pt>
                <c:pt idx="348">
                  <c:v>1.5575450814000003</c:v>
                </c:pt>
                <c:pt idx="349">
                  <c:v>1.5575450814000003</c:v>
                </c:pt>
                <c:pt idx="350">
                  <c:v>1.5676590104999999</c:v>
                </c:pt>
                <c:pt idx="351">
                  <c:v>1.5676590104999999</c:v>
                </c:pt>
                <c:pt idx="352">
                  <c:v>1.5731756990999999</c:v>
                </c:pt>
                <c:pt idx="353">
                  <c:v>1.5731756990999999</c:v>
                </c:pt>
                <c:pt idx="354">
                  <c:v>1.5731756990999999</c:v>
                </c:pt>
                <c:pt idx="355">
                  <c:v>1.5731756990999999</c:v>
                </c:pt>
                <c:pt idx="356">
                  <c:v>1.5796118358</c:v>
                </c:pt>
                <c:pt idx="357">
                  <c:v>1.5796118358</c:v>
                </c:pt>
                <c:pt idx="358">
                  <c:v>1.5796118358</c:v>
                </c:pt>
                <c:pt idx="359">
                  <c:v>1.4787819274444445</c:v>
                </c:pt>
                <c:pt idx="360">
                  <c:v>1.4787819274444445</c:v>
                </c:pt>
                <c:pt idx="361">
                  <c:v>1.4787819274444445</c:v>
                </c:pt>
                <c:pt idx="362">
                  <c:v>1.4787819274444445</c:v>
                </c:pt>
                <c:pt idx="363">
                  <c:v>1.6829645301111114</c:v>
                </c:pt>
                <c:pt idx="364">
                  <c:v>1.6829645301111114</c:v>
                </c:pt>
                <c:pt idx="365">
                  <c:v>1.6829645301111114</c:v>
                </c:pt>
                <c:pt idx="366">
                  <c:v>1.6878229727500003</c:v>
                </c:pt>
                <c:pt idx="367">
                  <c:v>1.6878229727500003</c:v>
                </c:pt>
                <c:pt idx="368">
                  <c:v>1.6878229727500003</c:v>
                </c:pt>
                <c:pt idx="369">
                  <c:v>1.6878229727500003</c:v>
                </c:pt>
                <c:pt idx="370">
                  <c:v>1.6946247924444449</c:v>
                </c:pt>
                <c:pt idx="371">
                  <c:v>1.1914454892222222</c:v>
                </c:pt>
                <c:pt idx="372">
                  <c:v>1.1914454892222222</c:v>
                </c:pt>
                <c:pt idx="373">
                  <c:v>1.1914454892222222</c:v>
                </c:pt>
                <c:pt idx="374">
                  <c:v>1.1914454892222222</c:v>
                </c:pt>
                <c:pt idx="375">
                  <c:v>1.1914454892222222</c:v>
                </c:pt>
                <c:pt idx="376">
                  <c:v>1.1914454892222222</c:v>
                </c:pt>
                <c:pt idx="377">
                  <c:v>1.1914454892222222</c:v>
                </c:pt>
                <c:pt idx="378">
                  <c:v>1.2374062944444444</c:v>
                </c:pt>
                <c:pt idx="379">
                  <c:v>1.2374062944444444</c:v>
                </c:pt>
                <c:pt idx="380">
                  <c:v>1.2374062944444444</c:v>
                </c:pt>
                <c:pt idx="381">
                  <c:v>1.2374062944444444</c:v>
                </c:pt>
                <c:pt idx="382">
                  <c:v>1.2374062944444444</c:v>
                </c:pt>
                <c:pt idx="383">
                  <c:v>1.2374062944444444</c:v>
                </c:pt>
                <c:pt idx="384">
                  <c:v>1.2374062944444444</c:v>
                </c:pt>
                <c:pt idx="385">
                  <c:v>1.7124751933333333</c:v>
                </c:pt>
                <c:pt idx="386">
                  <c:v>1.7124751933333333</c:v>
                </c:pt>
                <c:pt idx="387">
                  <c:v>1.7124751933333333</c:v>
                </c:pt>
                <c:pt idx="388">
                  <c:v>1.7124751933333333</c:v>
                </c:pt>
                <c:pt idx="389">
                  <c:v>1.7124751933333333</c:v>
                </c:pt>
                <c:pt idx="390">
                  <c:v>1.7124751933333333</c:v>
                </c:pt>
                <c:pt idx="391">
                  <c:v>1.7124751933333333</c:v>
                </c:pt>
                <c:pt idx="392">
                  <c:v>1.8791640000000003</c:v>
                </c:pt>
                <c:pt idx="393">
                  <c:v>1.8791640000000003</c:v>
                </c:pt>
                <c:pt idx="394">
                  <c:v>1.8791640000000003</c:v>
                </c:pt>
                <c:pt idx="395">
                  <c:v>1.8791640000000003</c:v>
                </c:pt>
                <c:pt idx="396">
                  <c:v>1.8791640000000003</c:v>
                </c:pt>
                <c:pt idx="397">
                  <c:v>1.6853607127777781</c:v>
                </c:pt>
                <c:pt idx="398">
                  <c:v>1.6853607127777781</c:v>
                </c:pt>
                <c:pt idx="399">
                  <c:v>1.6853607127777781</c:v>
                </c:pt>
                <c:pt idx="400">
                  <c:v>1.6569557569444446</c:v>
                </c:pt>
                <c:pt idx="401">
                  <c:v>1.7004549236111113</c:v>
                </c:pt>
                <c:pt idx="402">
                  <c:v>1.7004549236111113</c:v>
                </c:pt>
                <c:pt idx="403">
                  <c:v>1.6878229727500003</c:v>
                </c:pt>
                <c:pt idx="404">
                  <c:v>1.6829645301111114</c:v>
                </c:pt>
                <c:pt idx="405">
                  <c:v>1.6829645301111114</c:v>
                </c:pt>
                <c:pt idx="406">
                  <c:v>1.4787819274444445</c:v>
                </c:pt>
                <c:pt idx="407">
                  <c:v>1.4787819274444445</c:v>
                </c:pt>
                <c:pt idx="408">
                  <c:v>1.5793271441111112</c:v>
                </c:pt>
                <c:pt idx="409">
                  <c:v>1.5728921673888889</c:v>
                </c:pt>
                <c:pt idx="410">
                  <c:v>1.5728921673888889</c:v>
                </c:pt>
                <c:pt idx="411">
                  <c:v>1.5673764730555555</c:v>
                </c:pt>
                <c:pt idx="412">
                  <c:v>1.5572643667777781</c:v>
                </c:pt>
                <c:pt idx="413">
                  <c:v>1.6158676869444442</c:v>
                </c:pt>
                <c:pt idx="414">
                  <c:v>1.6158676869444442</c:v>
                </c:pt>
                <c:pt idx="415">
                  <c:v>1.5837062673611111</c:v>
                </c:pt>
                <c:pt idx="416">
                  <c:v>1.5515448477777778</c:v>
                </c:pt>
                <c:pt idx="417">
                  <c:v>1.5193834281944445</c:v>
                </c:pt>
                <c:pt idx="418">
                  <c:v>1.4872220086111112</c:v>
                </c:pt>
                <c:pt idx="419">
                  <c:v>1.8806554000000002</c:v>
                </c:pt>
                <c:pt idx="420">
                  <c:v>1.8284149722222223</c:v>
                </c:pt>
                <c:pt idx="421">
                  <c:v>1.6946247924444449</c:v>
                </c:pt>
                <c:pt idx="422">
                  <c:v>1.6878229727500003</c:v>
                </c:pt>
                <c:pt idx="423">
                  <c:v>1.4787819274444445</c:v>
                </c:pt>
                <c:pt idx="424">
                  <c:v>1.5793271441111112</c:v>
                </c:pt>
                <c:pt idx="425">
                  <c:v>1.2861586276166668</c:v>
                </c:pt>
                <c:pt idx="426">
                  <c:v>1.3489240723333336</c:v>
                </c:pt>
                <c:pt idx="427">
                  <c:v>1.3816640308333337</c:v>
                </c:pt>
                <c:pt idx="428">
                  <c:v>1.410677975</c:v>
                </c:pt>
                <c:pt idx="429">
                  <c:v>1.4396919191666668</c:v>
                </c:pt>
                <c:pt idx="430">
                  <c:v>1.4396919191666668</c:v>
                </c:pt>
                <c:pt idx="431">
                  <c:v>1.4687058633333332</c:v>
                </c:pt>
                <c:pt idx="432">
                  <c:v>1.4977198075000002</c:v>
                </c:pt>
                <c:pt idx="433">
                  <c:v>1.4872220086111112</c:v>
                </c:pt>
                <c:pt idx="434">
                  <c:v>1.4872220086111112</c:v>
                </c:pt>
                <c:pt idx="435">
                  <c:v>1.5193834281944445</c:v>
                </c:pt>
                <c:pt idx="436">
                  <c:v>1.5193834281944445</c:v>
                </c:pt>
                <c:pt idx="437">
                  <c:v>1.5515448477777778</c:v>
                </c:pt>
                <c:pt idx="438">
                  <c:v>1.5515448477777778</c:v>
                </c:pt>
                <c:pt idx="439">
                  <c:v>1.5515448477777778</c:v>
                </c:pt>
                <c:pt idx="440">
                  <c:v>1.5837062673611111</c:v>
                </c:pt>
                <c:pt idx="441">
                  <c:v>1.6158676869444442</c:v>
                </c:pt>
                <c:pt idx="442">
                  <c:v>1.6158676869444442</c:v>
                </c:pt>
                <c:pt idx="443">
                  <c:v>1.5572643667777781</c:v>
                </c:pt>
                <c:pt idx="444">
                  <c:v>1.5673764730555555</c:v>
                </c:pt>
                <c:pt idx="445">
                  <c:v>1.5673764730555555</c:v>
                </c:pt>
                <c:pt idx="446">
                  <c:v>1.5728921673888889</c:v>
                </c:pt>
                <c:pt idx="447">
                  <c:v>1.5728921673888889</c:v>
                </c:pt>
                <c:pt idx="448">
                  <c:v>1.5793271441111112</c:v>
                </c:pt>
                <c:pt idx="449">
                  <c:v>1.5793271441111112</c:v>
                </c:pt>
                <c:pt idx="450">
                  <c:v>1.4787819274444445</c:v>
                </c:pt>
                <c:pt idx="451">
                  <c:v>1.4787819274444445</c:v>
                </c:pt>
                <c:pt idx="452">
                  <c:v>1.6829645301111114</c:v>
                </c:pt>
                <c:pt idx="453">
                  <c:v>1.6829645301111114</c:v>
                </c:pt>
                <c:pt idx="454">
                  <c:v>1.6878229727500003</c:v>
                </c:pt>
                <c:pt idx="455">
                  <c:v>1.6878229727500003</c:v>
                </c:pt>
                <c:pt idx="456">
                  <c:v>1.6946247924444449</c:v>
                </c:pt>
                <c:pt idx="457">
                  <c:v>1.6946247924444449</c:v>
                </c:pt>
                <c:pt idx="458">
                  <c:v>1.6573182500000001</c:v>
                </c:pt>
                <c:pt idx="459">
                  <c:v>1.6573182500000001</c:v>
                </c:pt>
                <c:pt idx="460">
                  <c:v>1.6857294200000001</c:v>
                </c:pt>
                <c:pt idx="461">
                  <c:v>1.6857294200000001</c:v>
                </c:pt>
                <c:pt idx="462">
                  <c:v>1.6857294200000001</c:v>
                </c:pt>
                <c:pt idx="463">
                  <c:v>1.6857294200000001</c:v>
                </c:pt>
                <c:pt idx="464">
                  <c:v>1.6857294200000001</c:v>
                </c:pt>
                <c:pt idx="465">
                  <c:v>1.6857294200000001</c:v>
                </c:pt>
                <c:pt idx="466">
                  <c:v>1.6857294200000001</c:v>
                </c:pt>
                <c:pt idx="467">
                  <c:v>1.6573182500000001</c:v>
                </c:pt>
                <c:pt idx="468">
                  <c:v>1.6573182500000001</c:v>
                </c:pt>
                <c:pt idx="469">
                  <c:v>1.6573182500000001</c:v>
                </c:pt>
                <c:pt idx="470">
                  <c:v>1.6573182500000001</c:v>
                </c:pt>
                <c:pt idx="471">
                  <c:v>1.6573182500000001</c:v>
                </c:pt>
                <c:pt idx="472">
                  <c:v>1.6573182500000001</c:v>
                </c:pt>
                <c:pt idx="473">
                  <c:v>1.6573182500000001</c:v>
                </c:pt>
                <c:pt idx="474">
                  <c:v>1.6573182500000001</c:v>
                </c:pt>
                <c:pt idx="475">
                  <c:v>1.6573182500000001</c:v>
                </c:pt>
                <c:pt idx="476">
                  <c:v>1.6573182500000001</c:v>
                </c:pt>
                <c:pt idx="477">
                  <c:v>1.6946247924444449</c:v>
                </c:pt>
                <c:pt idx="478">
                  <c:v>1.6946247924444449</c:v>
                </c:pt>
                <c:pt idx="479">
                  <c:v>1.6946247924444449</c:v>
                </c:pt>
                <c:pt idx="480">
                  <c:v>1.6946247924444449</c:v>
                </c:pt>
                <c:pt idx="481">
                  <c:v>1.6946247924444449</c:v>
                </c:pt>
                <c:pt idx="482">
                  <c:v>1.6878229727500003</c:v>
                </c:pt>
                <c:pt idx="483">
                  <c:v>1.6878229727500003</c:v>
                </c:pt>
                <c:pt idx="484">
                  <c:v>1.6878229727500003</c:v>
                </c:pt>
                <c:pt idx="485">
                  <c:v>1.6878229727500003</c:v>
                </c:pt>
                <c:pt idx="486">
                  <c:v>1.6878229727500003</c:v>
                </c:pt>
                <c:pt idx="487">
                  <c:v>1.6829645301111114</c:v>
                </c:pt>
                <c:pt idx="488">
                  <c:v>1.6829645301111114</c:v>
                </c:pt>
                <c:pt idx="489">
                  <c:v>1.6829645301111114</c:v>
                </c:pt>
                <c:pt idx="490">
                  <c:v>1.6829645301111114</c:v>
                </c:pt>
                <c:pt idx="491">
                  <c:v>1.6829645301111114</c:v>
                </c:pt>
                <c:pt idx="492">
                  <c:v>1.4787819274444445</c:v>
                </c:pt>
                <c:pt idx="493">
                  <c:v>1.4787819274444445</c:v>
                </c:pt>
                <c:pt idx="494">
                  <c:v>1.4787819274444445</c:v>
                </c:pt>
                <c:pt idx="495">
                  <c:v>1.4787819274444445</c:v>
                </c:pt>
                <c:pt idx="496">
                  <c:v>1.4787819274444445</c:v>
                </c:pt>
                <c:pt idx="497">
                  <c:v>1.4787819274444445</c:v>
                </c:pt>
                <c:pt idx="498">
                  <c:v>1.4787819274444445</c:v>
                </c:pt>
                <c:pt idx="499">
                  <c:v>1.5793271441111112</c:v>
                </c:pt>
                <c:pt idx="500">
                  <c:v>1.5793271441111112</c:v>
                </c:pt>
                <c:pt idx="501">
                  <c:v>1.5793271441111112</c:v>
                </c:pt>
                <c:pt idx="502">
                  <c:v>1.5793271441111112</c:v>
                </c:pt>
                <c:pt idx="503">
                  <c:v>1.5728921673888889</c:v>
                </c:pt>
                <c:pt idx="504">
                  <c:v>1.5728921673888889</c:v>
                </c:pt>
                <c:pt idx="505">
                  <c:v>1.5728921673888889</c:v>
                </c:pt>
                <c:pt idx="506">
                  <c:v>1.5728921673888889</c:v>
                </c:pt>
                <c:pt idx="507">
                  <c:v>1.5728921673888889</c:v>
                </c:pt>
                <c:pt idx="508">
                  <c:v>1.5728921673888889</c:v>
                </c:pt>
                <c:pt idx="509">
                  <c:v>1.5673764730555555</c:v>
                </c:pt>
                <c:pt idx="510">
                  <c:v>1.5673764730555555</c:v>
                </c:pt>
                <c:pt idx="511">
                  <c:v>1.5673764730555555</c:v>
                </c:pt>
                <c:pt idx="512">
                  <c:v>1.5673764730555555</c:v>
                </c:pt>
                <c:pt idx="513">
                  <c:v>1.5673764730555555</c:v>
                </c:pt>
                <c:pt idx="514">
                  <c:v>1.5673764730555555</c:v>
                </c:pt>
                <c:pt idx="515">
                  <c:v>1.5572643667777781</c:v>
                </c:pt>
                <c:pt idx="516">
                  <c:v>1.5572643667777781</c:v>
                </c:pt>
                <c:pt idx="517">
                  <c:v>1.5572643667777781</c:v>
                </c:pt>
                <c:pt idx="518">
                  <c:v>1.5572643667777781</c:v>
                </c:pt>
                <c:pt idx="519">
                  <c:v>1.5572643667777781</c:v>
                </c:pt>
                <c:pt idx="520">
                  <c:v>1.6158676869444442</c:v>
                </c:pt>
                <c:pt idx="521">
                  <c:v>1.6158676869444442</c:v>
                </c:pt>
                <c:pt idx="522">
                  <c:v>1.6158676869444442</c:v>
                </c:pt>
                <c:pt idx="523">
                  <c:v>1.6158676869444442</c:v>
                </c:pt>
                <c:pt idx="524">
                  <c:v>1.6158676869444442</c:v>
                </c:pt>
                <c:pt idx="525">
                  <c:v>1.5837062673611111</c:v>
                </c:pt>
                <c:pt idx="526">
                  <c:v>1.5837062673611111</c:v>
                </c:pt>
                <c:pt idx="527">
                  <c:v>1.5837062673611111</c:v>
                </c:pt>
                <c:pt idx="528">
                  <c:v>1.5837062673611111</c:v>
                </c:pt>
                <c:pt idx="529">
                  <c:v>1.5837062673611111</c:v>
                </c:pt>
                <c:pt idx="530">
                  <c:v>1.5837062673611111</c:v>
                </c:pt>
                <c:pt idx="531">
                  <c:v>1.5515448477777778</c:v>
                </c:pt>
                <c:pt idx="532">
                  <c:v>1.5515448477777778</c:v>
                </c:pt>
                <c:pt idx="533">
                  <c:v>1.5515448477777778</c:v>
                </c:pt>
                <c:pt idx="534">
                  <c:v>1.5515448477777778</c:v>
                </c:pt>
                <c:pt idx="535">
                  <c:v>1.5515448477777778</c:v>
                </c:pt>
                <c:pt idx="536">
                  <c:v>1.5193834281944445</c:v>
                </c:pt>
                <c:pt idx="537">
                  <c:v>1.5193834281944445</c:v>
                </c:pt>
                <c:pt idx="538">
                  <c:v>1.5193834281944445</c:v>
                </c:pt>
                <c:pt idx="539">
                  <c:v>1.5515448477777778</c:v>
                </c:pt>
                <c:pt idx="540">
                  <c:v>1.5837062673611111</c:v>
                </c:pt>
                <c:pt idx="541">
                  <c:v>1.6158676869444442</c:v>
                </c:pt>
                <c:pt idx="542">
                  <c:v>1.6158676869444442</c:v>
                </c:pt>
                <c:pt idx="543">
                  <c:v>1.6158676869444442</c:v>
                </c:pt>
                <c:pt idx="544">
                  <c:v>1.6158676869444442</c:v>
                </c:pt>
                <c:pt idx="545">
                  <c:v>1.5572643667777781</c:v>
                </c:pt>
                <c:pt idx="546">
                  <c:v>1.5673764730555555</c:v>
                </c:pt>
                <c:pt idx="547">
                  <c:v>1.5728921673888889</c:v>
                </c:pt>
                <c:pt idx="548">
                  <c:v>1.5793271441111112</c:v>
                </c:pt>
                <c:pt idx="549">
                  <c:v>1.5793271441111112</c:v>
                </c:pt>
                <c:pt idx="550">
                  <c:v>1.4787819274444445</c:v>
                </c:pt>
                <c:pt idx="551">
                  <c:v>1.4787819274444445</c:v>
                </c:pt>
                <c:pt idx="552">
                  <c:v>1.6829645301111114</c:v>
                </c:pt>
                <c:pt idx="553">
                  <c:v>1.6829645301111114</c:v>
                </c:pt>
                <c:pt idx="554">
                  <c:v>1.6878229727500003</c:v>
                </c:pt>
                <c:pt idx="555">
                  <c:v>1.6878229727500003</c:v>
                </c:pt>
                <c:pt idx="556">
                  <c:v>1.6946247924444449</c:v>
                </c:pt>
                <c:pt idx="557">
                  <c:v>1.6946247924444449</c:v>
                </c:pt>
                <c:pt idx="558">
                  <c:v>1.6569557569444446</c:v>
                </c:pt>
                <c:pt idx="559">
                  <c:v>1.6569557569444446</c:v>
                </c:pt>
                <c:pt idx="560">
                  <c:v>1.6569557569444446</c:v>
                </c:pt>
                <c:pt idx="561">
                  <c:v>1.6569557569444446</c:v>
                </c:pt>
                <c:pt idx="562">
                  <c:v>1.6569557569444446</c:v>
                </c:pt>
                <c:pt idx="563">
                  <c:v>1.4688817242500001</c:v>
                </c:pt>
                <c:pt idx="564">
                  <c:v>1.4688817242500001</c:v>
                </c:pt>
                <c:pt idx="565">
                  <c:v>1.4688817242500001</c:v>
                </c:pt>
                <c:pt idx="566">
                  <c:v>1.4688817242500001</c:v>
                </c:pt>
                <c:pt idx="567">
                  <c:v>1.4688817242500001</c:v>
                </c:pt>
                <c:pt idx="568">
                  <c:v>1.4688817242500001</c:v>
                </c:pt>
                <c:pt idx="569">
                  <c:v>1.4688817242500001</c:v>
                </c:pt>
                <c:pt idx="570">
                  <c:v>1.4404264336666666</c:v>
                </c:pt>
                <c:pt idx="571">
                  <c:v>1.4404264336666666</c:v>
                </c:pt>
                <c:pt idx="572">
                  <c:v>1.4404264336666666</c:v>
                </c:pt>
                <c:pt idx="573">
                  <c:v>1.4404264336666666</c:v>
                </c:pt>
                <c:pt idx="574">
                  <c:v>1.4404264336666666</c:v>
                </c:pt>
                <c:pt idx="575">
                  <c:v>1.4404264336666666</c:v>
                </c:pt>
                <c:pt idx="576">
                  <c:v>1.4404264336666666</c:v>
                </c:pt>
                <c:pt idx="577">
                  <c:v>1.4404264336666666</c:v>
                </c:pt>
                <c:pt idx="578">
                  <c:v>1.4404264336666666</c:v>
                </c:pt>
                <c:pt idx="579">
                  <c:v>1.4119711430833335</c:v>
                </c:pt>
                <c:pt idx="580">
                  <c:v>1.4119711430833335</c:v>
                </c:pt>
                <c:pt idx="581">
                  <c:v>1.6833232946666667</c:v>
                </c:pt>
                <c:pt idx="582">
                  <c:v>1.6833232946666667</c:v>
                </c:pt>
                <c:pt idx="583">
                  <c:v>1.6833232946666667</c:v>
                </c:pt>
                <c:pt idx="584">
                  <c:v>1.6755481293333332</c:v>
                </c:pt>
                <c:pt idx="585">
                  <c:v>1.6755481293333332</c:v>
                </c:pt>
                <c:pt idx="586">
                  <c:v>1.6974741950000001</c:v>
                </c:pt>
                <c:pt idx="587">
                  <c:v>1.6905578274999999</c:v>
                </c:pt>
                <c:pt idx="588">
                  <c:v>1.6846295124999999</c:v>
                </c:pt>
                <c:pt idx="589">
                  <c:v>1.6846295124999999</c:v>
                </c:pt>
                <c:pt idx="590">
                  <c:v>1.6737609350000004</c:v>
                </c:pt>
                <c:pt idx="591">
                  <c:v>1.6381910449999999</c:v>
                </c:pt>
                <c:pt idx="592">
                  <c:v>1.6381910449999999</c:v>
                </c:pt>
                <c:pt idx="593">
                  <c:v>1.6388779175555552</c:v>
                </c:pt>
                <c:pt idx="594">
                  <c:v>1.6388779175555552</c:v>
                </c:pt>
                <c:pt idx="595">
                  <c:v>1.6388779175555552</c:v>
                </c:pt>
                <c:pt idx="596">
                  <c:v>1.6388779175555552</c:v>
                </c:pt>
                <c:pt idx="597">
                  <c:v>1.6388779175555552</c:v>
                </c:pt>
                <c:pt idx="598">
                  <c:v>1.6857294200000001</c:v>
                </c:pt>
                <c:pt idx="599">
                  <c:v>1.6573182500000001</c:v>
                </c:pt>
                <c:pt idx="600">
                  <c:v>1.6946247924444449</c:v>
                </c:pt>
                <c:pt idx="601">
                  <c:v>1.6878229727500003</c:v>
                </c:pt>
                <c:pt idx="602">
                  <c:v>1.4787819274444445</c:v>
                </c:pt>
                <c:pt idx="603">
                  <c:v>1.5728921673888889</c:v>
                </c:pt>
                <c:pt idx="604">
                  <c:v>1.5572643667777781</c:v>
                </c:pt>
                <c:pt idx="605">
                  <c:v>1.6158676869444442</c:v>
                </c:pt>
                <c:pt idx="606">
                  <c:v>1.5837062673611111</c:v>
                </c:pt>
                <c:pt idx="607">
                  <c:v>1.5193834281944445</c:v>
                </c:pt>
                <c:pt idx="608">
                  <c:v>1.4872220086111112</c:v>
                </c:pt>
                <c:pt idx="609">
                  <c:v>1.4977198075000002</c:v>
                </c:pt>
                <c:pt idx="610">
                  <c:v>1.4687058633333332</c:v>
                </c:pt>
                <c:pt idx="611">
                  <c:v>1.4396919191666668</c:v>
                </c:pt>
                <c:pt idx="612">
                  <c:v>1.3816640308333337</c:v>
                </c:pt>
                <c:pt idx="613">
                  <c:v>1.3226356616666668</c:v>
                </c:pt>
                <c:pt idx="614">
                  <c:v>1.196348881</c:v>
                </c:pt>
                <c:pt idx="615">
                  <c:v>1.0858473264999999</c:v>
                </c:pt>
                <c:pt idx="616">
                  <c:v>1.0040405151388889</c:v>
                </c:pt>
                <c:pt idx="617">
                  <c:v>0.91777441777777791</c:v>
                </c:pt>
                <c:pt idx="618">
                  <c:v>0.82268068238888892</c:v>
                </c:pt>
                <c:pt idx="619">
                  <c:v>0.82268068238888892</c:v>
                </c:pt>
                <c:pt idx="620">
                  <c:v>0.82268068238888892</c:v>
                </c:pt>
                <c:pt idx="621">
                  <c:v>0.82268068238888892</c:v>
                </c:pt>
                <c:pt idx="622">
                  <c:v>0.82268068238888892</c:v>
                </c:pt>
                <c:pt idx="623">
                  <c:v>0.82268068238888892</c:v>
                </c:pt>
                <c:pt idx="624">
                  <c:v>0.82268068238888892</c:v>
                </c:pt>
                <c:pt idx="625">
                  <c:v>0.82268068238888892</c:v>
                </c:pt>
                <c:pt idx="626">
                  <c:v>0.82268068238888892</c:v>
                </c:pt>
                <c:pt idx="627">
                  <c:v>0.82268068238888892</c:v>
                </c:pt>
                <c:pt idx="628">
                  <c:v>0.82268068238888892</c:v>
                </c:pt>
                <c:pt idx="629">
                  <c:v>0.82268068238888892</c:v>
                </c:pt>
                <c:pt idx="630">
                  <c:v>0.82268068238888892</c:v>
                </c:pt>
                <c:pt idx="631">
                  <c:v>0.82268068238888892</c:v>
                </c:pt>
                <c:pt idx="632">
                  <c:v>0.82268068238888892</c:v>
                </c:pt>
                <c:pt idx="633">
                  <c:v>0.82268068238888892</c:v>
                </c:pt>
                <c:pt idx="634">
                  <c:v>0.82268068238888892</c:v>
                </c:pt>
                <c:pt idx="635">
                  <c:v>0.82268068238888892</c:v>
                </c:pt>
                <c:pt idx="636">
                  <c:v>0.82268068238888892</c:v>
                </c:pt>
                <c:pt idx="637">
                  <c:v>0.82268068238888892</c:v>
                </c:pt>
                <c:pt idx="638">
                  <c:v>0.82268068238888892</c:v>
                </c:pt>
                <c:pt idx="639">
                  <c:v>0.82268068238888892</c:v>
                </c:pt>
                <c:pt idx="640">
                  <c:v>0.82268068238888892</c:v>
                </c:pt>
                <c:pt idx="641">
                  <c:v>0.82268068238888892</c:v>
                </c:pt>
                <c:pt idx="642">
                  <c:v>0.82268068238888892</c:v>
                </c:pt>
                <c:pt idx="643">
                  <c:v>0.82268068238888892</c:v>
                </c:pt>
                <c:pt idx="644">
                  <c:v>0.82268068238888892</c:v>
                </c:pt>
                <c:pt idx="645">
                  <c:v>0.82268068238888892</c:v>
                </c:pt>
                <c:pt idx="646">
                  <c:v>0.82268068238888892</c:v>
                </c:pt>
                <c:pt idx="647">
                  <c:v>0.82268068238888892</c:v>
                </c:pt>
                <c:pt idx="648">
                  <c:v>0.82268068238888892</c:v>
                </c:pt>
                <c:pt idx="649">
                  <c:v>0.82268068238888892</c:v>
                </c:pt>
                <c:pt idx="650">
                  <c:v>0.82268068238888892</c:v>
                </c:pt>
                <c:pt idx="651">
                  <c:v>0.82268068238888892</c:v>
                </c:pt>
                <c:pt idx="652">
                  <c:v>0.82268068238888892</c:v>
                </c:pt>
                <c:pt idx="653">
                  <c:v>0.82268068238888892</c:v>
                </c:pt>
                <c:pt idx="654">
                  <c:v>0.82268068238888892</c:v>
                </c:pt>
                <c:pt idx="655">
                  <c:v>0.82268068238888892</c:v>
                </c:pt>
                <c:pt idx="656">
                  <c:v>0.82268068238888892</c:v>
                </c:pt>
                <c:pt idx="657">
                  <c:v>0.82268068238888892</c:v>
                </c:pt>
                <c:pt idx="658">
                  <c:v>0.82268068238888892</c:v>
                </c:pt>
                <c:pt idx="659">
                  <c:v>0.82268068238888892</c:v>
                </c:pt>
                <c:pt idx="660">
                  <c:v>0.82268068238888892</c:v>
                </c:pt>
                <c:pt idx="661">
                  <c:v>0.82268068238888892</c:v>
                </c:pt>
                <c:pt idx="662">
                  <c:v>0.82268068238888892</c:v>
                </c:pt>
                <c:pt idx="663">
                  <c:v>0.82268068238888892</c:v>
                </c:pt>
                <c:pt idx="664">
                  <c:v>0.82268068238888892</c:v>
                </c:pt>
                <c:pt idx="665">
                  <c:v>0.82268068238888892</c:v>
                </c:pt>
                <c:pt idx="666">
                  <c:v>0.82268068238888892</c:v>
                </c:pt>
                <c:pt idx="667">
                  <c:v>0.82268068238888892</c:v>
                </c:pt>
                <c:pt idx="668">
                  <c:v>0.82268068238888892</c:v>
                </c:pt>
                <c:pt idx="669">
                  <c:v>0.82268068238888892</c:v>
                </c:pt>
                <c:pt idx="670">
                  <c:v>0.9179600142222224</c:v>
                </c:pt>
                <c:pt idx="671">
                  <c:v>0.95507847455555572</c:v>
                </c:pt>
                <c:pt idx="672">
                  <c:v>1.0268829632500001</c:v>
                </c:pt>
                <c:pt idx="673">
                  <c:v>1.0858473264999999</c:v>
                </c:pt>
                <c:pt idx="674">
                  <c:v>1.1448390320833333</c:v>
                </c:pt>
                <c:pt idx="675">
                  <c:v>1.1923585574444444</c:v>
                </c:pt>
                <c:pt idx="676">
                  <c:v>1.3226356616666668</c:v>
                </c:pt>
                <c:pt idx="677">
                  <c:v>1.410677975</c:v>
                </c:pt>
                <c:pt idx="678">
                  <c:v>1.4396919191666668</c:v>
                </c:pt>
                <c:pt idx="679">
                  <c:v>1.4977198075000002</c:v>
                </c:pt>
                <c:pt idx="680">
                  <c:v>1.4872220086111112</c:v>
                </c:pt>
                <c:pt idx="681">
                  <c:v>1.4872220086111112</c:v>
                </c:pt>
                <c:pt idx="682">
                  <c:v>1.5193834281944445</c:v>
                </c:pt>
                <c:pt idx="683">
                  <c:v>1.4396919191666668</c:v>
                </c:pt>
                <c:pt idx="684">
                  <c:v>1.410677975</c:v>
                </c:pt>
                <c:pt idx="685">
                  <c:v>1.1960994857777778</c:v>
                </c:pt>
                <c:pt idx="686">
                  <c:v>1.0316805070555557</c:v>
                </c:pt>
                <c:pt idx="687">
                  <c:v>0.9179600142222224</c:v>
                </c:pt>
                <c:pt idx="688">
                  <c:v>0.9445972467777779</c:v>
                </c:pt>
                <c:pt idx="689">
                  <c:v>0.95507847455555572</c:v>
                </c:pt>
                <c:pt idx="690">
                  <c:v>1.0316805070555557</c:v>
                </c:pt>
                <c:pt idx="691">
                  <c:v>1.0531951948888887</c:v>
                </c:pt>
                <c:pt idx="692">
                  <c:v>1.1377238112499999</c:v>
                </c:pt>
                <c:pt idx="693">
                  <c:v>1.25497395075</c:v>
                </c:pt>
                <c:pt idx="694">
                  <c:v>1.3722240902500003</c:v>
                </c:pt>
                <c:pt idx="695">
                  <c:v>1.4010398024999999</c:v>
                </c:pt>
                <c:pt idx="696">
                  <c:v>1.2278986194444446</c:v>
                </c:pt>
                <c:pt idx="697">
                  <c:v>1.4874869392500001</c:v>
                </c:pt>
                <c:pt idx="698">
                  <c:v>1.4872220086111112</c:v>
                </c:pt>
                <c:pt idx="699">
                  <c:v>1.5193834281944445</c:v>
                </c:pt>
                <c:pt idx="700">
                  <c:v>1.5515448477777778</c:v>
                </c:pt>
                <c:pt idx="701">
                  <c:v>1.5837062673611111</c:v>
                </c:pt>
                <c:pt idx="702">
                  <c:v>1.6158676869444442</c:v>
                </c:pt>
                <c:pt idx="703">
                  <c:v>1.6509528719444448</c:v>
                </c:pt>
                <c:pt idx="704">
                  <c:v>1.6616733451388888</c:v>
                </c:pt>
                <c:pt idx="705">
                  <c:v>1.6743429952777777</c:v>
                </c:pt>
                <c:pt idx="706">
                  <c:v>1.6801905261111112</c:v>
                </c:pt>
                <c:pt idx="707">
                  <c:v>1.6829645301111114</c:v>
                </c:pt>
                <c:pt idx="708">
                  <c:v>1.6878229727500003</c:v>
                </c:pt>
                <c:pt idx="709">
                  <c:v>1.4396919191666668</c:v>
                </c:pt>
                <c:pt idx="710">
                  <c:v>1.4687058633333332</c:v>
                </c:pt>
                <c:pt idx="711">
                  <c:v>1.4687058633333332</c:v>
                </c:pt>
                <c:pt idx="712">
                  <c:v>1.4977198075000002</c:v>
                </c:pt>
                <c:pt idx="713">
                  <c:v>1.4872220086111112</c:v>
                </c:pt>
                <c:pt idx="714">
                  <c:v>1.5193834281944445</c:v>
                </c:pt>
                <c:pt idx="715">
                  <c:v>1.5515448477777778</c:v>
                </c:pt>
                <c:pt idx="716">
                  <c:v>1.5837062673611111</c:v>
                </c:pt>
                <c:pt idx="717">
                  <c:v>1.5837062673611111</c:v>
                </c:pt>
                <c:pt idx="718">
                  <c:v>1.5837062673611111</c:v>
                </c:pt>
                <c:pt idx="719">
                  <c:v>1.5572643667777781</c:v>
                </c:pt>
                <c:pt idx="720">
                  <c:v>1.5728921673888889</c:v>
                </c:pt>
                <c:pt idx="721">
                  <c:v>1.5793271441111112</c:v>
                </c:pt>
                <c:pt idx="722">
                  <c:v>1.4787819274444445</c:v>
                </c:pt>
                <c:pt idx="723">
                  <c:v>0.96579418355555557</c:v>
                </c:pt>
                <c:pt idx="724">
                  <c:v>0.97248559822222236</c:v>
                </c:pt>
                <c:pt idx="725">
                  <c:v>0.97583130555555553</c:v>
                </c:pt>
                <c:pt idx="726">
                  <c:v>0.99255984222222238</c:v>
                </c:pt>
                <c:pt idx="727">
                  <c:v>1.8806554000000002</c:v>
                </c:pt>
                <c:pt idx="728">
                  <c:v>1.5515448477777778</c:v>
                </c:pt>
                <c:pt idx="729">
                  <c:v>1.5515448477777778</c:v>
                </c:pt>
                <c:pt idx="730">
                  <c:v>1.5837062673611111</c:v>
                </c:pt>
                <c:pt idx="731">
                  <c:v>1.5837062673611111</c:v>
                </c:pt>
                <c:pt idx="732">
                  <c:v>1.6158676869444442</c:v>
                </c:pt>
                <c:pt idx="733">
                  <c:v>1.5572643667777781</c:v>
                </c:pt>
                <c:pt idx="734">
                  <c:v>1.5673764730555555</c:v>
                </c:pt>
                <c:pt idx="735">
                  <c:v>1.5728921673888889</c:v>
                </c:pt>
                <c:pt idx="736">
                  <c:v>1.5793271441111112</c:v>
                </c:pt>
                <c:pt idx="737">
                  <c:v>1.5793271441111112</c:v>
                </c:pt>
                <c:pt idx="738">
                  <c:v>1.5793271441111112</c:v>
                </c:pt>
                <c:pt idx="739">
                  <c:v>1.5848428384444444</c:v>
                </c:pt>
                <c:pt idx="740">
                  <c:v>1.5848428384444444</c:v>
                </c:pt>
                <c:pt idx="741">
                  <c:v>1.6833232946666667</c:v>
                </c:pt>
                <c:pt idx="742">
                  <c:v>1.6881827730000001</c:v>
                </c:pt>
                <c:pt idx="743">
                  <c:v>1.694986042666667</c:v>
                </c:pt>
                <c:pt idx="744">
                  <c:v>1.6569557569444446</c:v>
                </c:pt>
                <c:pt idx="745">
                  <c:v>1.6569557569444446</c:v>
                </c:pt>
                <c:pt idx="746">
                  <c:v>1.6853607127777781</c:v>
                </c:pt>
                <c:pt idx="747">
                  <c:v>1.8806554000000002</c:v>
                </c:pt>
                <c:pt idx="748">
                  <c:v>1.8806554000000002</c:v>
                </c:pt>
                <c:pt idx="749">
                  <c:v>1.8806554000000002</c:v>
                </c:pt>
                <c:pt idx="750">
                  <c:v>1.8806554000000002</c:v>
                </c:pt>
                <c:pt idx="751">
                  <c:v>1.8806554000000002</c:v>
                </c:pt>
                <c:pt idx="752">
                  <c:v>1.8806554000000002</c:v>
                </c:pt>
                <c:pt idx="753">
                  <c:v>1.8806554000000002</c:v>
                </c:pt>
                <c:pt idx="754">
                  <c:v>1.8806554000000002</c:v>
                </c:pt>
                <c:pt idx="755">
                  <c:v>1.8806554000000002</c:v>
                </c:pt>
                <c:pt idx="756">
                  <c:v>1.8806554000000002</c:v>
                </c:pt>
                <c:pt idx="757">
                  <c:v>1.8806554000000002</c:v>
                </c:pt>
                <c:pt idx="758">
                  <c:v>1.8806554000000002</c:v>
                </c:pt>
                <c:pt idx="759">
                  <c:v>1.8806554000000002</c:v>
                </c:pt>
                <c:pt idx="760">
                  <c:v>1.8806554000000002</c:v>
                </c:pt>
                <c:pt idx="761">
                  <c:v>1.8806554000000002</c:v>
                </c:pt>
                <c:pt idx="762">
                  <c:v>1.8806554000000002</c:v>
                </c:pt>
                <c:pt idx="763">
                  <c:v>1.8806554000000002</c:v>
                </c:pt>
                <c:pt idx="764">
                  <c:v>1.8806554000000002</c:v>
                </c:pt>
                <c:pt idx="765">
                  <c:v>1.8806554000000002</c:v>
                </c:pt>
                <c:pt idx="766">
                  <c:v>1.8806554000000002</c:v>
                </c:pt>
                <c:pt idx="767">
                  <c:v>1.8806554000000002</c:v>
                </c:pt>
                <c:pt idx="768">
                  <c:v>1.8806554000000002</c:v>
                </c:pt>
                <c:pt idx="769">
                  <c:v>1.8806554000000002</c:v>
                </c:pt>
                <c:pt idx="770">
                  <c:v>1.8806554000000002</c:v>
                </c:pt>
                <c:pt idx="771">
                  <c:v>1.8806554000000002</c:v>
                </c:pt>
                <c:pt idx="772">
                  <c:v>1.8806554000000002</c:v>
                </c:pt>
                <c:pt idx="773">
                  <c:v>1.8806554000000002</c:v>
                </c:pt>
                <c:pt idx="774">
                  <c:v>1.8806554000000002</c:v>
                </c:pt>
                <c:pt idx="775">
                  <c:v>1.8806554000000002</c:v>
                </c:pt>
                <c:pt idx="776">
                  <c:v>1.8806554000000002</c:v>
                </c:pt>
                <c:pt idx="777">
                  <c:v>1.8806554000000002</c:v>
                </c:pt>
                <c:pt idx="778">
                  <c:v>1.8806554000000002</c:v>
                </c:pt>
                <c:pt idx="779">
                  <c:v>1.8806554000000002</c:v>
                </c:pt>
                <c:pt idx="780">
                  <c:v>1.8806554000000002</c:v>
                </c:pt>
                <c:pt idx="781">
                  <c:v>1.8806554000000002</c:v>
                </c:pt>
                <c:pt idx="782">
                  <c:v>1.8806554000000002</c:v>
                </c:pt>
                <c:pt idx="783">
                  <c:v>1.8806554000000002</c:v>
                </c:pt>
                <c:pt idx="784">
                  <c:v>1.8806554000000002</c:v>
                </c:pt>
                <c:pt idx="785">
                  <c:v>1.8806554000000002</c:v>
                </c:pt>
                <c:pt idx="786">
                  <c:v>1.8806554000000002</c:v>
                </c:pt>
                <c:pt idx="787">
                  <c:v>1.8806554000000002</c:v>
                </c:pt>
                <c:pt idx="788">
                  <c:v>1.8806554000000002</c:v>
                </c:pt>
                <c:pt idx="789">
                  <c:v>1.8806554000000002</c:v>
                </c:pt>
                <c:pt idx="790">
                  <c:v>1.8806554000000002</c:v>
                </c:pt>
                <c:pt idx="791">
                  <c:v>1.8806554000000002</c:v>
                </c:pt>
                <c:pt idx="792">
                  <c:v>1.8806554000000002</c:v>
                </c:pt>
                <c:pt idx="793">
                  <c:v>1.8806554000000002</c:v>
                </c:pt>
                <c:pt idx="794">
                  <c:v>1.8806554000000002</c:v>
                </c:pt>
                <c:pt idx="795">
                  <c:v>1.8806554000000002</c:v>
                </c:pt>
                <c:pt idx="796">
                  <c:v>1.8806554000000002</c:v>
                </c:pt>
                <c:pt idx="797">
                  <c:v>1.8806554000000002</c:v>
                </c:pt>
                <c:pt idx="798">
                  <c:v>1.8806554000000002</c:v>
                </c:pt>
                <c:pt idx="799">
                  <c:v>1.8806554000000002</c:v>
                </c:pt>
                <c:pt idx="800">
                  <c:v>1.8806554000000002</c:v>
                </c:pt>
                <c:pt idx="801">
                  <c:v>1.6853607127777781</c:v>
                </c:pt>
                <c:pt idx="802">
                  <c:v>1.6569557569444446</c:v>
                </c:pt>
                <c:pt idx="803">
                  <c:v>1.6569557569444446</c:v>
                </c:pt>
                <c:pt idx="804">
                  <c:v>1.694986042666667</c:v>
                </c:pt>
                <c:pt idx="805">
                  <c:v>1.694986042666667</c:v>
                </c:pt>
                <c:pt idx="806">
                  <c:v>1.6881827730000001</c:v>
                </c:pt>
                <c:pt idx="807">
                  <c:v>1.6881827730000001</c:v>
                </c:pt>
                <c:pt idx="808">
                  <c:v>1.4787819274444445</c:v>
                </c:pt>
                <c:pt idx="809">
                  <c:v>1.4787819274444445</c:v>
                </c:pt>
                <c:pt idx="810">
                  <c:v>1.5793271441111112</c:v>
                </c:pt>
                <c:pt idx="811">
                  <c:v>1.5793271441111112</c:v>
                </c:pt>
                <c:pt idx="812">
                  <c:v>1.5793271441111112</c:v>
                </c:pt>
                <c:pt idx="813">
                  <c:v>1.5793271441111112</c:v>
                </c:pt>
                <c:pt idx="814">
                  <c:v>1.5793271441111112</c:v>
                </c:pt>
                <c:pt idx="815">
                  <c:v>1.5793271441111112</c:v>
                </c:pt>
                <c:pt idx="816">
                  <c:v>1.5793271441111112</c:v>
                </c:pt>
                <c:pt idx="817">
                  <c:v>1.5793271441111112</c:v>
                </c:pt>
                <c:pt idx="818">
                  <c:v>1.5793271441111112</c:v>
                </c:pt>
                <c:pt idx="819">
                  <c:v>1.5793271441111112</c:v>
                </c:pt>
                <c:pt idx="820">
                  <c:v>1.5793271441111112</c:v>
                </c:pt>
                <c:pt idx="821">
                  <c:v>1.5793271441111112</c:v>
                </c:pt>
                <c:pt idx="822">
                  <c:v>1.5793271441111112</c:v>
                </c:pt>
                <c:pt idx="823">
                  <c:v>1.5793271441111112</c:v>
                </c:pt>
                <c:pt idx="824">
                  <c:v>1.5793271441111112</c:v>
                </c:pt>
                <c:pt idx="825">
                  <c:v>1.5793271441111112</c:v>
                </c:pt>
                <c:pt idx="826">
                  <c:v>1.5793271441111112</c:v>
                </c:pt>
                <c:pt idx="827">
                  <c:v>1.5793271441111112</c:v>
                </c:pt>
                <c:pt idx="828">
                  <c:v>1.5793271441111112</c:v>
                </c:pt>
                <c:pt idx="829">
                  <c:v>1.5793271441111112</c:v>
                </c:pt>
                <c:pt idx="830">
                  <c:v>1.5793271441111112</c:v>
                </c:pt>
                <c:pt idx="831">
                  <c:v>1.5793271441111112</c:v>
                </c:pt>
                <c:pt idx="832">
                  <c:v>1.5793271441111112</c:v>
                </c:pt>
                <c:pt idx="833">
                  <c:v>1.5793271441111112</c:v>
                </c:pt>
                <c:pt idx="834">
                  <c:v>1.5793271441111112</c:v>
                </c:pt>
                <c:pt idx="835">
                  <c:v>1.5793271441111112</c:v>
                </c:pt>
                <c:pt idx="836">
                  <c:v>1.5793271441111112</c:v>
                </c:pt>
                <c:pt idx="837">
                  <c:v>1.5793271441111112</c:v>
                </c:pt>
                <c:pt idx="838">
                  <c:v>1.5793271441111112</c:v>
                </c:pt>
                <c:pt idx="839">
                  <c:v>1.5793271441111112</c:v>
                </c:pt>
                <c:pt idx="840">
                  <c:v>1.5793271441111112</c:v>
                </c:pt>
                <c:pt idx="841">
                  <c:v>1.5793271441111112</c:v>
                </c:pt>
                <c:pt idx="842">
                  <c:v>1.5793271441111112</c:v>
                </c:pt>
                <c:pt idx="843">
                  <c:v>1.5793271441111112</c:v>
                </c:pt>
                <c:pt idx="844">
                  <c:v>1.5793271441111112</c:v>
                </c:pt>
                <c:pt idx="845">
                  <c:v>1.5793271441111112</c:v>
                </c:pt>
                <c:pt idx="846">
                  <c:v>1.5793271441111112</c:v>
                </c:pt>
                <c:pt idx="847">
                  <c:v>1.5793271441111112</c:v>
                </c:pt>
                <c:pt idx="848">
                  <c:v>1.5793271441111112</c:v>
                </c:pt>
                <c:pt idx="849">
                  <c:v>1.5793271441111112</c:v>
                </c:pt>
                <c:pt idx="850">
                  <c:v>1.5793271441111112</c:v>
                </c:pt>
                <c:pt idx="851">
                  <c:v>1.5793271441111112</c:v>
                </c:pt>
                <c:pt idx="852">
                  <c:v>1.5793271441111112</c:v>
                </c:pt>
                <c:pt idx="853">
                  <c:v>1.5793271441111112</c:v>
                </c:pt>
                <c:pt idx="854">
                  <c:v>1.5793271441111112</c:v>
                </c:pt>
                <c:pt idx="855">
                  <c:v>1.5793271441111112</c:v>
                </c:pt>
                <c:pt idx="856">
                  <c:v>1.5793271441111112</c:v>
                </c:pt>
                <c:pt idx="857">
                  <c:v>1.5793271441111112</c:v>
                </c:pt>
                <c:pt idx="858">
                  <c:v>1.5793271441111112</c:v>
                </c:pt>
                <c:pt idx="859">
                  <c:v>1.5793271441111112</c:v>
                </c:pt>
                <c:pt idx="860">
                  <c:v>1.5793271441111112</c:v>
                </c:pt>
                <c:pt idx="861">
                  <c:v>1.5793271441111112</c:v>
                </c:pt>
                <c:pt idx="862">
                  <c:v>1.5793271441111112</c:v>
                </c:pt>
                <c:pt idx="863">
                  <c:v>1.5793271441111112</c:v>
                </c:pt>
                <c:pt idx="864">
                  <c:v>1.5793271441111112</c:v>
                </c:pt>
                <c:pt idx="865">
                  <c:v>1.5793271441111112</c:v>
                </c:pt>
                <c:pt idx="866">
                  <c:v>1.5793271441111112</c:v>
                </c:pt>
                <c:pt idx="867">
                  <c:v>1.5793271441111112</c:v>
                </c:pt>
                <c:pt idx="868">
                  <c:v>1.5793271441111112</c:v>
                </c:pt>
                <c:pt idx="869">
                  <c:v>1.5793271441111112</c:v>
                </c:pt>
                <c:pt idx="870">
                  <c:v>1.5793271441111112</c:v>
                </c:pt>
                <c:pt idx="871">
                  <c:v>1.5793271441111112</c:v>
                </c:pt>
                <c:pt idx="872">
                  <c:v>1.5793271441111112</c:v>
                </c:pt>
                <c:pt idx="873">
                  <c:v>1.5793271441111112</c:v>
                </c:pt>
                <c:pt idx="874">
                  <c:v>1.5793271441111112</c:v>
                </c:pt>
                <c:pt idx="875">
                  <c:v>1.5793271441111112</c:v>
                </c:pt>
                <c:pt idx="876">
                  <c:v>1.5793271441111112</c:v>
                </c:pt>
                <c:pt idx="877">
                  <c:v>1.5793271441111112</c:v>
                </c:pt>
                <c:pt idx="878">
                  <c:v>1.5793271441111112</c:v>
                </c:pt>
                <c:pt idx="879">
                  <c:v>1.5793271441111112</c:v>
                </c:pt>
                <c:pt idx="880">
                  <c:v>1.5793271441111112</c:v>
                </c:pt>
                <c:pt idx="881">
                  <c:v>1.5793271441111112</c:v>
                </c:pt>
                <c:pt idx="882">
                  <c:v>1.5793271441111112</c:v>
                </c:pt>
                <c:pt idx="883">
                  <c:v>1.5793271441111112</c:v>
                </c:pt>
                <c:pt idx="884">
                  <c:v>1.5793271441111112</c:v>
                </c:pt>
                <c:pt idx="885">
                  <c:v>1.5793271441111112</c:v>
                </c:pt>
                <c:pt idx="886">
                  <c:v>1.5793271441111112</c:v>
                </c:pt>
                <c:pt idx="887">
                  <c:v>1.5793271441111112</c:v>
                </c:pt>
                <c:pt idx="888">
                  <c:v>1.5793271441111112</c:v>
                </c:pt>
                <c:pt idx="889">
                  <c:v>1.5793271441111112</c:v>
                </c:pt>
                <c:pt idx="890">
                  <c:v>1.5793271441111112</c:v>
                </c:pt>
                <c:pt idx="891">
                  <c:v>1.5793271441111112</c:v>
                </c:pt>
                <c:pt idx="892">
                  <c:v>1.5793271441111112</c:v>
                </c:pt>
                <c:pt idx="893">
                  <c:v>1.5793271441111112</c:v>
                </c:pt>
                <c:pt idx="894">
                  <c:v>1.5793271441111112</c:v>
                </c:pt>
                <c:pt idx="895">
                  <c:v>1.5793271441111112</c:v>
                </c:pt>
                <c:pt idx="896">
                  <c:v>1.5793271441111112</c:v>
                </c:pt>
                <c:pt idx="897">
                  <c:v>1.5793271441111112</c:v>
                </c:pt>
                <c:pt idx="898">
                  <c:v>1.5793271441111112</c:v>
                </c:pt>
                <c:pt idx="899">
                  <c:v>1.5793271441111112</c:v>
                </c:pt>
                <c:pt idx="900">
                  <c:v>1.5793271441111112</c:v>
                </c:pt>
                <c:pt idx="901">
                  <c:v>1.5793271441111112</c:v>
                </c:pt>
                <c:pt idx="902">
                  <c:v>1.5793271441111112</c:v>
                </c:pt>
                <c:pt idx="903">
                  <c:v>1.5793271441111112</c:v>
                </c:pt>
                <c:pt idx="904">
                  <c:v>1.5793271441111112</c:v>
                </c:pt>
                <c:pt idx="905">
                  <c:v>1.5793271441111112</c:v>
                </c:pt>
                <c:pt idx="906">
                  <c:v>1.5793271441111112</c:v>
                </c:pt>
                <c:pt idx="907">
                  <c:v>1.5793271441111112</c:v>
                </c:pt>
                <c:pt idx="908">
                  <c:v>1.5793271441111112</c:v>
                </c:pt>
                <c:pt idx="909">
                  <c:v>1.5793271441111112</c:v>
                </c:pt>
                <c:pt idx="910">
                  <c:v>1.5793271441111112</c:v>
                </c:pt>
                <c:pt idx="911">
                  <c:v>1.5793271441111112</c:v>
                </c:pt>
                <c:pt idx="912">
                  <c:v>1.5793271441111112</c:v>
                </c:pt>
                <c:pt idx="913">
                  <c:v>1.5793271441111112</c:v>
                </c:pt>
                <c:pt idx="914">
                  <c:v>1.5793271441111112</c:v>
                </c:pt>
                <c:pt idx="915">
                  <c:v>1.5793271441111112</c:v>
                </c:pt>
                <c:pt idx="916">
                  <c:v>1.5793271441111112</c:v>
                </c:pt>
                <c:pt idx="917">
                  <c:v>1.5793271441111112</c:v>
                </c:pt>
                <c:pt idx="918">
                  <c:v>1.5793271441111112</c:v>
                </c:pt>
                <c:pt idx="919">
                  <c:v>1.5793271441111112</c:v>
                </c:pt>
                <c:pt idx="920">
                  <c:v>1.5793271441111112</c:v>
                </c:pt>
                <c:pt idx="921">
                  <c:v>1.5793271441111112</c:v>
                </c:pt>
                <c:pt idx="922">
                  <c:v>1.5793271441111112</c:v>
                </c:pt>
                <c:pt idx="923">
                  <c:v>1.5793271441111112</c:v>
                </c:pt>
                <c:pt idx="924">
                  <c:v>1.5793271441111112</c:v>
                </c:pt>
                <c:pt idx="925">
                  <c:v>1.5793271441111112</c:v>
                </c:pt>
                <c:pt idx="926">
                  <c:v>1.5793271441111112</c:v>
                </c:pt>
                <c:pt idx="927">
                  <c:v>1.5793271441111112</c:v>
                </c:pt>
                <c:pt idx="928">
                  <c:v>1.5793271441111112</c:v>
                </c:pt>
                <c:pt idx="929">
                  <c:v>1.5793271441111112</c:v>
                </c:pt>
                <c:pt idx="930">
                  <c:v>1.5793271441111112</c:v>
                </c:pt>
                <c:pt idx="931">
                  <c:v>1.5793271441111112</c:v>
                </c:pt>
                <c:pt idx="932">
                  <c:v>1.5793271441111112</c:v>
                </c:pt>
                <c:pt idx="933">
                  <c:v>1.5793271441111112</c:v>
                </c:pt>
                <c:pt idx="934">
                  <c:v>1.5793271441111112</c:v>
                </c:pt>
                <c:pt idx="935">
                  <c:v>1.5793271441111112</c:v>
                </c:pt>
                <c:pt idx="936">
                  <c:v>1.5793271441111112</c:v>
                </c:pt>
                <c:pt idx="937">
                  <c:v>1.5793271441111112</c:v>
                </c:pt>
                <c:pt idx="938">
                  <c:v>1.5793271441111112</c:v>
                </c:pt>
                <c:pt idx="939">
                  <c:v>1.5793271441111112</c:v>
                </c:pt>
                <c:pt idx="940">
                  <c:v>1.5793271441111112</c:v>
                </c:pt>
                <c:pt idx="941">
                  <c:v>1.5793271441111112</c:v>
                </c:pt>
                <c:pt idx="942">
                  <c:v>1.5793271441111112</c:v>
                </c:pt>
                <c:pt idx="943">
                  <c:v>1.5793271441111112</c:v>
                </c:pt>
                <c:pt idx="944">
                  <c:v>1.5793271441111112</c:v>
                </c:pt>
                <c:pt idx="945">
                  <c:v>1.5793271441111112</c:v>
                </c:pt>
                <c:pt idx="946">
                  <c:v>1.5793271441111112</c:v>
                </c:pt>
                <c:pt idx="947">
                  <c:v>1.5793271441111112</c:v>
                </c:pt>
                <c:pt idx="948">
                  <c:v>1.5793271441111112</c:v>
                </c:pt>
                <c:pt idx="949">
                  <c:v>1.5793271441111112</c:v>
                </c:pt>
                <c:pt idx="950">
                  <c:v>1.5793271441111112</c:v>
                </c:pt>
                <c:pt idx="951">
                  <c:v>1.5793271441111112</c:v>
                </c:pt>
                <c:pt idx="952">
                  <c:v>1.5793271441111112</c:v>
                </c:pt>
                <c:pt idx="953">
                  <c:v>1.5793271441111112</c:v>
                </c:pt>
                <c:pt idx="954">
                  <c:v>1.5793271441111112</c:v>
                </c:pt>
                <c:pt idx="955">
                  <c:v>1.5793271441111112</c:v>
                </c:pt>
                <c:pt idx="956">
                  <c:v>1.5728921673888889</c:v>
                </c:pt>
                <c:pt idx="957">
                  <c:v>1.5728921673888889</c:v>
                </c:pt>
                <c:pt idx="958">
                  <c:v>1.5673764730555555</c:v>
                </c:pt>
                <c:pt idx="959">
                  <c:v>1.5673764730555555</c:v>
                </c:pt>
                <c:pt idx="960">
                  <c:v>1.5572643667777781</c:v>
                </c:pt>
                <c:pt idx="961">
                  <c:v>1.5572643667777781</c:v>
                </c:pt>
                <c:pt idx="962">
                  <c:v>1.6158676869444442</c:v>
                </c:pt>
                <c:pt idx="963">
                  <c:v>1.5837062673611111</c:v>
                </c:pt>
                <c:pt idx="964">
                  <c:v>1.5837062673611111</c:v>
                </c:pt>
                <c:pt idx="965">
                  <c:v>1.5515448477777778</c:v>
                </c:pt>
                <c:pt idx="966">
                  <c:v>1.5515448477777778</c:v>
                </c:pt>
                <c:pt idx="967">
                  <c:v>1.5193834281944445</c:v>
                </c:pt>
                <c:pt idx="968">
                  <c:v>1.5193834281944445</c:v>
                </c:pt>
                <c:pt idx="969">
                  <c:v>1.6857294200000001</c:v>
                </c:pt>
                <c:pt idx="970">
                  <c:v>1.6857294200000001</c:v>
                </c:pt>
                <c:pt idx="971">
                  <c:v>1.6857294200000001</c:v>
                </c:pt>
                <c:pt idx="972">
                  <c:v>1.6857294200000001</c:v>
                </c:pt>
                <c:pt idx="973">
                  <c:v>1.6857294200000001</c:v>
                </c:pt>
                <c:pt idx="974">
                  <c:v>1.6946247924444449</c:v>
                </c:pt>
                <c:pt idx="975">
                  <c:v>1.6946247924444449</c:v>
                </c:pt>
                <c:pt idx="976">
                  <c:v>1.6946247924444449</c:v>
                </c:pt>
                <c:pt idx="977">
                  <c:v>1.6946247924444449</c:v>
                </c:pt>
                <c:pt idx="978">
                  <c:v>1.6829645301111114</c:v>
                </c:pt>
                <c:pt idx="979">
                  <c:v>1.6829645301111114</c:v>
                </c:pt>
                <c:pt idx="980">
                  <c:v>1.6829645301111114</c:v>
                </c:pt>
                <c:pt idx="981">
                  <c:v>1.6829645301111114</c:v>
                </c:pt>
                <c:pt idx="982">
                  <c:v>1.6829645301111114</c:v>
                </c:pt>
                <c:pt idx="983">
                  <c:v>1.675191021888889</c:v>
                </c:pt>
                <c:pt idx="984">
                  <c:v>1.5793271441111112</c:v>
                </c:pt>
                <c:pt idx="985">
                  <c:v>1.5793271441111112</c:v>
                </c:pt>
                <c:pt idx="986">
                  <c:v>1.5793271441111112</c:v>
                </c:pt>
                <c:pt idx="987">
                  <c:v>1.5728921673888889</c:v>
                </c:pt>
                <c:pt idx="988">
                  <c:v>1.5728921673888889</c:v>
                </c:pt>
                <c:pt idx="989">
                  <c:v>1.5673764730555555</c:v>
                </c:pt>
                <c:pt idx="990">
                  <c:v>1.5673764730555555</c:v>
                </c:pt>
                <c:pt idx="991">
                  <c:v>1.5673764730555555</c:v>
                </c:pt>
                <c:pt idx="992">
                  <c:v>1.5572643667777781</c:v>
                </c:pt>
                <c:pt idx="993">
                  <c:v>1.5572643667777781</c:v>
                </c:pt>
                <c:pt idx="994">
                  <c:v>1.6158676869444442</c:v>
                </c:pt>
                <c:pt idx="995">
                  <c:v>1.6158676869444442</c:v>
                </c:pt>
                <c:pt idx="996">
                  <c:v>1.6158676869444442</c:v>
                </c:pt>
                <c:pt idx="997">
                  <c:v>1.5837062673611111</c:v>
                </c:pt>
                <c:pt idx="998">
                  <c:v>1.5837062673611111</c:v>
                </c:pt>
                <c:pt idx="999">
                  <c:v>1.5515448477777778</c:v>
                </c:pt>
                <c:pt idx="1000">
                  <c:v>1.5515448477777778</c:v>
                </c:pt>
                <c:pt idx="1001">
                  <c:v>1.5193834281944445</c:v>
                </c:pt>
                <c:pt idx="1002">
                  <c:v>1.5193834281944445</c:v>
                </c:pt>
                <c:pt idx="1003">
                  <c:v>1.5193834281944445</c:v>
                </c:pt>
                <c:pt idx="1004">
                  <c:v>1.4872220086111112</c:v>
                </c:pt>
                <c:pt idx="1005">
                  <c:v>1.4872220086111112</c:v>
                </c:pt>
                <c:pt idx="1006">
                  <c:v>1.4872220086111112</c:v>
                </c:pt>
                <c:pt idx="1007">
                  <c:v>1.4589589429166669</c:v>
                </c:pt>
                <c:pt idx="1008">
                  <c:v>1.6853607127777781</c:v>
                </c:pt>
                <c:pt idx="1009">
                  <c:v>1.6569557569444446</c:v>
                </c:pt>
                <c:pt idx="1010">
                  <c:v>1.6946247924444449</c:v>
                </c:pt>
                <c:pt idx="1011">
                  <c:v>1.6946247924444449</c:v>
                </c:pt>
                <c:pt idx="1012">
                  <c:v>1.6878229727500003</c:v>
                </c:pt>
                <c:pt idx="1013">
                  <c:v>1.6878229727500003</c:v>
                </c:pt>
                <c:pt idx="1014">
                  <c:v>1.6829645301111114</c:v>
                </c:pt>
                <c:pt idx="1015">
                  <c:v>1.675191021888889</c:v>
                </c:pt>
                <c:pt idx="1016">
                  <c:v>1.5793271441111112</c:v>
                </c:pt>
                <c:pt idx="1017">
                  <c:v>1.5793271441111112</c:v>
                </c:pt>
                <c:pt idx="1018">
                  <c:v>1.5728921673888889</c:v>
                </c:pt>
                <c:pt idx="1019">
                  <c:v>1.5728921673888889</c:v>
                </c:pt>
                <c:pt idx="1020">
                  <c:v>1.5673764730555555</c:v>
                </c:pt>
                <c:pt idx="1021">
                  <c:v>1.5673764730555555</c:v>
                </c:pt>
                <c:pt idx="1022">
                  <c:v>1.5572643667777781</c:v>
                </c:pt>
                <c:pt idx="1023">
                  <c:v>1.6158676869444442</c:v>
                </c:pt>
                <c:pt idx="1024">
                  <c:v>1.6158676869444442</c:v>
                </c:pt>
                <c:pt idx="1025">
                  <c:v>1.5837062673611111</c:v>
                </c:pt>
                <c:pt idx="1026">
                  <c:v>1.5515448477777778</c:v>
                </c:pt>
                <c:pt idx="1027">
                  <c:v>1.5515448477777778</c:v>
                </c:pt>
                <c:pt idx="1028">
                  <c:v>1.5193834281944445</c:v>
                </c:pt>
                <c:pt idx="1029">
                  <c:v>1.5193834281944445</c:v>
                </c:pt>
                <c:pt idx="1030">
                  <c:v>1.4872220086111112</c:v>
                </c:pt>
                <c:pt idx="1031">
                  <c:v>1.4977198075000002</c:v>
                </c:pt>
                <c:pt idx="1032">
                  <c:v>1.4687058633333332</c:v>
                </c:pt>
                <c:pt idx="1033">
                  <c:v>1.4396919191666668</c:v>
                </c:pt>
                <c:pt idx="1034">
                  <c:v>1.410677975</c:v>
                </c:pt>
                <c:pt idx="1035">
                  <c:v>1.3816640308333337</c:v>
                </c:pt>
                <c:pt idx="1036">
                  <c:v>1.2225875783333335</c:v>
                </c:pt>
                <c:pt idx="1037">
                  <c:v>1.2636072925000001</c:v>
                </c:pt>
                <c:pt idx="1038">
                  <c:v>1.2636072925000001</c:v>
                </c:pt>
                <c:pt idx="1039">
                  <c:v>1.2045789233333333</c:v>
                </c:pt>
                <c:pt idx="1040">
                  <c:v>1.1455505541666666</c:v>
                </c:pt>
                <c:pt idx="1041">
                  <c:v>1.1455505541666666</c:v>
                </c:pt>
                <c:pt idx="1042">
                  <c:v>1.086522185</c:v>
                </c:pt>
                <c:pt idx="1043">
                  <c:v>1.0178473577777776</c:v>
                </c:pt>
                <c:pt idx="1044">
                  <c:v>1.0178473577777776</c:v>
                </c:pt>
                <c:pt idx="1045">
                  <c:v>1.0178473577777776</c:v>
                </c:pt>
                <c:pt idx="1046">
                  <c:v>1.0178473577777776</c:v>
                </c:pt>
                <c:pt idx="1047">
                  <c:v>1.0858473264999999</c:v>
                </c:pt>
                <c:pt idx="1048">
                  <c:v>1.2628224432500001</c:v>
                </c:pt>
                <c:pt idx="1049">
                  <c:v>1.3816640308333337</c:v>
                </c:pt>
                <c:pt idx="1050">
                  <c:v>1.4396919191666668</c:v>
                </c:pt>
                <c:pt idx="1051">
                  <c:v>1.4687058633333332</c:v>
                </c:pt>
                <c:pt idx="1052">
                  <c:v>1.4872220086111112</c:v>
                </c:pt>
                <c:pt idx="1053">
                  <c:v>1.5515448477777778</c:v>
                </c:pt>
                <c:pt idx="1054">
                  <c:v>1.6158676869444442</c:v>
                </c:pt>
                <c:pt idx="1055">
                  <c:v>1.5572643667777781</c:v>
                </c:pt>
                <c:pt idx="1056">
                  <c:v>1.5728921673888889</c:v>
                </c:pt>
                <c:pt idx="1057">
                  <c:v>1.3816640308333337</c:v>
                </c:pt>
                <c:pt idx="1058">
                  <c:v>1.3816640308333337</c:v>
                </c:pt>
                <c:pt idx="1059">
                  <c:v>1.4396919191666668</c:v>
                </c:pt>
                <c:pt idx="1060">
                  <c:v>1.4687058633333332</c:v>
                </c:pt>
                <c:pt idx="1061">
                  <c:v>1.4977198075000002</c:v>
                </c:pt>
                <c:pt idx="1062">
                  <c:v>1.4872220086111112</c:v>
                </c:pt>
                <c:pt idx="1063">
                  <c:v>1.5193834281944445</c:v>
                </c:pt>
                <c:pt idx="1064">
                  <c:v>1.5515448477777778</c:v>
                </c:pt>
                <c:pt idx="1065">
                  <c:v>1.6158676869444442</c:v>
                </c:pt>
                <c:pt idx="1066">
                  <c:v>1.6158676869444442</c:v>
                </c:pt>
                <c:pt idx="1067">
                  <c:v>1.5572643667777781</c:v>
                </c:pt>
                <c:pt idx="1068">
                  <c:v>1.5673764730555555</c:v>
                </c:pt>
                <c:pt idx="1069">
                  <c:v>1.5728921673888889</c:v>
                </c:pt>
                <c:pt idx="1070">
                  <c:v>1.5728921673888889</c:v>
                </c:pt>
                <c:pt idx="1071">
                  <c:v>1.5793271441111112</c:v>
                </c:pt>
                <c:pt idx="1072">
                  <c:v>1.5848428384444444</c:v>
                </c:pt>
                <c:pt idx="1073">
                  <c:v>1.6829645301111114</c:v>
                </c:pt>
                <c:pt idx="1074">
                  <c:v>1.6878229727500003</c:v>
                </c:pt>
                <c:pt idx="1075">
                  <c:v>1.6878229727500003</c:v>
                </c:pt>
                <c:pt idx="1076">
                  <c:v>1.6946247924444449</c:v>
                </c:pt>
                <c:pt idx="1077">
                  <c:v>1.7004549236111113</c:v>
                </c:pt>
                <c:pt idx="1078">
                  <c:v>1.7296055794444447</c:v>
                </c:pt>
                <c:pt idx="1079">
                  <c:v>1.8810282500000002</c:v>
                </c:pt>
                <c:pt idx="1080">
                  <c:v>1.8810282500000002</c:v>
                </c:pt>
                <c:pt idx="1081">
                  <c:v>1.5193834281944445</c:v>
                </c:pt>
                <c:pt idx="1082">
                  <c:v>1.5515448477777778</c:v>
                </c:pt>
                <c:pt idx="1083">
                  <c:v>1.5515448477777778</c:v>
                </c:pt>
                <c:pt idx="1084">
                  <c:v>1.5837062673611111</c:v>
                </c:pt>
                <c:pt idx="1085">
                  <c:v>1.5837062673611111</c:v>
                </c:pt>
                <c:pt idx="1086">
                  <c:v>1.6158676869444442</c:v>
                </c:pt>
                <c:pt idx="1087">
                  <c:v>1.6158676869444442</c:v>
                </c:pt>
                <c:pt idx="1088">
                  <c:v>1.5572643667777781</c:v>
                </c:pt>
                <c:pt idx="1089">
                  <c:v>1.5673764730555555</c:v>
                </c:pt>
                <c:pt idx="1090">
                  <c:v>1.5673764730555555</c:v>
                </c:pt>
                <c:pt idx="1091">
                  <c:v>1.5728921673888889</c:v>
                </c:pt>
                <c:pt idx="1092">
                  <c:v>1.5793271441111112</c:v>
                </c:pt>
                <c:pt idx="1093">
                  <c:v>1.5793271441111112</c:v>
                </c:pt>
                <c:pt idx="1094">
                  <c:v>1.5793271441111112</c:v>
                </c:pt>
                <c:pt idx="1095">
                  <c:v>1.4787819274444445</c:v>
                </c:pt>
                <c:pt idx="1096">
                  <c:v>1.4787819274444445</c:v>
                </c:pt>
                <c:pt idx="1097">
                  <c:v>1.6829645301111114</c:v>
                </c:pt>
                <c:pt idx="1098">
                  <c:v>1.6878229727500003</c:v>
                </c:pt>
                <c:pt idx="1099">
                  <c:v>1.6946247924444449</c:v>
                </c:pt>
                <c:pt idx="1100">
                  <c:v>1.6946247924444449</c:v>
                </c:pt>
                <c:pt idx="1101">
                  <c:v>1.6569557569444446</c:v>
                </c:pt>
                <c:pt idx="1102">
                  <c:v>1.6569557569444446</c:v>
                </c:pt>
                <c:pt idx="1103">
                  <c:v>1.6569557569444446</c:v>
                </c:pt>
                <c:pt idx="1104">
                  <c:v>1.6569557569444446</c:v>
                </c:pt>
                <c:pt idx="1105">
                  <c:v>1.6853607127777781</c:v>
                </c:pt>
                <c:pt idx="1106">
                  <c:v>1.6853607127777781</c:v>
                </c:pt>
                <c:pt idx="1107">
                  <c:v>1.6853607127777781</c:v>
                </c:pt>
                <c:pt idx="1108">
                  <c:v>1.8810282500000002</c:v>
                </c:pt>
                <c:pt idx="1109">
                  <c:v>1.8810282500000002</c:v>
                </c:pt>
                <c:pt idx="1110">
                  <c:v>1.8810282500000002</c:v>
                </c:pt>
                <c:pt idx="1111">
                  <c:v>1.8810282500000002</c:v>
                </c:pt>
                <c:pt idx="1112">
                  <c:v>1.8810282500000002</c:v>
                </c:pt>
                <c:pt idx="1113">
                  <c:v>1.8810282500000002</c:v>
                </c:pt>
                <c:pt idx="1114">
                  <c:v>1.8810282500000002</c:v>
                </c:pt>
                <c:pt idx="1115">
                  <c:v>1.8810282500000002</c:v>
                </c:pt>
                <c:pt idx="1116">
                  <c:v>1.8810282500000002</c:v>
                </c:pt>
                <c:pt idx="1117">
                  <c:v>1.6569557569444446</c:v>
                </c:pt>
                <c:pt idx="1118">
                  <c:v>1.6569557569444446</c:v>
                </c:pt>
                <c:pt idx="1119">
                  <c:v>1.6569557569444446</c:v>
                </c:pt>
                <c:pt idx="1120">
                  <c:v>1.6569557569444446</c:v>
                </c:pt>
                <c:pt idx="1121">
                  <c:v>1.6569557569444446</c:v>
                </c:pt>
                <c:pt idx="1122">
                  <c:v>1.6569557569444446</c:v>
                </c:pt>
                <c:pt idx="1123">
                  <c:v>1.6569557569444446</c:v>
                </c:pt>
                <c:pt idx="1124">
                  <c:v>1.6569557569444446</c:v>
                </c:pt>
                <c:pt idx="1125">
                  <c:v>1.6569557569444446</c:v>
                </c:pt>
                <c:pt idx="1126">
                  <c:v>1.6569557569444446</c:v>
                </c:pt>
                <c:pt idx="1127">
                  <c:v>1.6569557569444446</c:v>
                </c:pt>
                <c:pt idx="1128">
                  <c:v>1.6569557569444446</c:v>
                </c:pt>
                <c:pt idx="1129">
                  <c:v>1.6569557569444446</c:v>
                </c:pt>
                <c:pt idx="1130">
                  <c:v>1.6569557569444446</c:v>
                </c:pt>
                <c:pt idx="1131">
                  <c:v>1.6569557569444446</c:v>
                </c:pt>
                <c:pt idx="1132">
                  <c:v>1.6569557569444446</c:v>
                </c:pt>
                <c:pt idx="1133">
                  <c:v>1.6569557569444446</c:v>
                </c:pt>
                <c:pt idx="1134">
                  <c:v>1.6569557569444446</c:v>
                </c:pt>
                <c:pt idx="1135">
                  <c:v>1.6569557569444446</c:v>
                </c:pt>
                <c:pt idx="1136">
                  <c:v>1.6569557569444446</c:v>
                </c:pt>
                <c:pt idx="1137">
                  <c:v>1.6569557569444446</c:v>
                </c:pt>
                <c:pt idx="1138">
                  <c:v>1.6569557569444446</c:v>
                </c:pt>
                <c:pt idx="1139">
                  <c:v>1.6569557569444446</c:v>
                </c:pt>
                <c:pt idx="1140">
                  <c:v>1.6569557569444446</c:v>
                </c:pt>
                <c:pt idx="1141">
                  <c:v>1.6569557569444446</c:v>
                </c:pt>
                <c:pt idx="1142">
                  <c:v>1.6569557569444446</c:v>
                </c:pt>
                <c:pt idx="1143">
                  <c:v>1.6569557569444446</c:v>
                </c:pt>
                <c:pt idx="1144">
                  <c:v>1.6569557569444446</c:v>
                </c:pt>
                <c:pt idx="1145">
                  <c:v>1.6569557569444446</c:v>
                </c:pt>
                <c:pt idx="1146">
                  <c:v>1.6569557569444446</c:v>
                </c:pt>
                <c:pt idx="1147">
                  <c:v>1.6569557569444446</c:v>
                </c:pt>
                <c:pt idx="1148">
                  <c:v>1.694986042666667</c:v>
                </c:pt>
                <c:pt idx="1149">
                  <c:v>1.694986042666667</c:v>
                </c:pt>
                <c:pt idx="1150">
                  <c:v>1.694986042666667</c:v>
                </c:pt>
                <c:pt idx="1151">
                  <c:v>1.694986042666667</c:v>
                </c:pt>
                <c:pt idx="1152">
                  <c:v>1.694986042666667</c:v>
                </c:pt>
                <c:pt idx="1153">
                  <c:v>1.694986042666667</c:v>
                </c:pt>
                <c:pt idx="1154">
                  <c:v>1.694986042666667</c:v>
                </c:pt>
                <c:pt idx="1155">
                  <c:v>1.694986042666667</c:v>
                </c:pt>
                <c:pt idx="1156">
                  <c:v>1.694986042666667</c:v>
                </c:pt>
                <c:pt idx="1157">
                  <c:v>1.694986042666667</c:v>
                </c:pt>
                <c:pt idx="1158">
                  <c:v>1.694986042666667</c:v>
                </c:pt>
                <c:pt idx="1159">
                  <c:v>1.694986042666667</c:v>
                </c:pt>
                <c:pt idx="1160">
                  <c:v>1.694986042666667</c:v>
                </c:pt>
                <c:pt idx="1161">
                  <c:v>1.694986042666667</c:v>
                </c:pt>
                <c:pt idx="1162">
                  <c:v>1.694986042666667</c:v>
                </c:pt>
                <c:pt idx="1163">
                  <c:v>1.6881827730000001</c:v>
                </c:pt>
                <c:pt idx="1164">
                  <c:v>1.6881827730000001</c:v>
                </c:pt>
                <c:pt idx="1165">
                  <c:v>1.6881827730000001</c:v>
                </c:pt>
                <c:pt idx="1166">
                  <c:v>1.6881827730000001</c:v>
                </c:pt>
                <c:pt idx="1167">
                  <c:v>1.6881827730000001</c:v>
                </c:pt>
                <c:pt idx="1168">
                  <c:v>1.6881827730000001</c:v>
                </c:pt>
                <c:pt idx="1169">
                  <c:v>1.6881827730000001</c:v>
                </c:pt>
                <c:pt idx="1170">
                  <c:v>1.6881827730000001</c:v>
                </c:pt>
                <c:pt idx="1171">
                  <c:v>1.6881827730000001</c:v>
                </c:pt>
                <c:pt idx="1172">
                  <c:v>1.6881827730000001</c:v>
                </c:pt>
                <c:pt idx="1173">
                  <c:v>1.6881827730000001</c:v>
                </c:pt>
                <c:pt idx="1174">
                  <c:v>1.6881827730000001</c:v>
                </c:pt>
                <c:pt idx="1175">
                  <c:v>1.6881827730000001</c:v>
                </c:pt>
                <c:pt idx="1176">
                  <c:v>1.6881827730000001</c:v>
                </c:pt>
                <c:pt idx="1177">
                  <c:v>1.6833232946666667</c:v>
                </c:pt>
                <c:pt idx="1178">
                  <c:v>1.6833232946666667</c:v>
                </c:pt>
                <c:pt idx="1179">
                  <c:v>1.6833232946666667</c:v>
                </c:pt>
                <c:pt idx="1180">
                  <c:v>1.6833232946666667</c:v>
                </c:pt>
                <c:pt idx="1181">
                  <c:v>1.6833232946666667</c:v>
                </c:pt>
                <c:pt idx="1182">
                  <c:v>1.6833232946666667</c:v>
                </c:pt>
                <c:pt idx="1183">
                  <c:v>1.6833232946666667</c:v>
                </c:pt>
                <c:pt idx="1184">
                  <c:v>1.6833232946666667</c:v>
                </c:pt>
                <c:pt idx="1185">
                  <c:v>1.6833232946666667</c:v>
                </c:pt>
                <c:pt idx="1186">
                  <c:v>1.6833232946666667</c:v>
                </c:pt>
                <c:pt idx="1187">
                  <c:v>1.6833232946666667</c:v>
                </c:pt>
                <c:pt idx="1188">
                  <c:v>1.6833232946666667</c:v>
                </c:pt>
                <c:pt idx="1189">
                  <c:v>1.6833232946666667</c:v>
                </c:pt>
                <c:pt idx="1190">
                  <c:v>1.4787819274444445</c:v>
                </c:pt>
                <c:pt idx="1191">
                  <c:v>1.4787819274444445</c:v>
                </c:pt>
                <c:pt idx="1192">
                  <c:v>1.4787819274444445</c:v>
                </c:pt>
                <c:pt idx="1193">
                  <c:v>1.4787819274444445</c:v>
                </c:pt>
                <c:pt idx="1194">
                  <c:v>1.4787819274444445</c:v>
                </c:pt>
                <c:pt idx="1195">
                  <c:v>1.4787819274444445</c:v>
                </c:pt>
                <c:pt idx="1196">
                  <c:v>1.4787819274444445</c:v>
                </c:pt>
                <c:pt idx="1197">
                  <c:v>1.4787819274444445</c:v>
                </c:pt>
                <c:pt idx="1198">
                  <c:v>1.4787819274444445</c:v>
                </c:pt>
                <c:pt idx="1199">
                  <c:v>1.4787819274444445</c:v>
                </c:pt>
                <c:pt idx="1200">
                  <c:v>1.4787819274444445</c:v>
                </c:pt>
                <c:pt idx="1201">
                  <c:v>1.4787819274444445</c:v>
                </c:pt>
                <c:pt idx="1202">
                  <c:v>1.4787819274444445</c:v>
                </c:pt>
                <c:pt idx="1203">
                  <c:v>1.4787819274444445</c:v>
                </c:pt>
                <c:pt idx="1204">
                  <c:v>1.4787819274444445</c:v>
                </c:pt>
                <c:pt idx="1205">
                  <c:v>1.4787819274444445</c:v>
                </c:pt>
                <c:pt idx="1206">
                  <c:v>1.4787819274444445</c:v>
                </c:pt>
                <c:pt idx="1207">
                  <c:v>1.4787819274444445</c:v>
                </c:pt>
                <c:pt idx="1208">
                  <c:v>1.4787819274444445</c:v>
                </c:pt>
                <c:pt idx="1209">
                  <c:v>1.4787819274444445</c:v>
                </c:pt>
                <c:pt idx="1210">
                  <c:v>1.4787819274444445</c:v>
                </c:pt>
                <c:pt idx="1211">
                  <c:v>1.4787819274444445</c:v>
                </c:pt>
                <c:pt idx="1212">
                  <c:v>1.4787819274444445</c:v>
                </c:pt>
                <c:pt idx="1213">
                  <c:v>1.4787819274444445</c:v>
                </c:pt>
                <c:pt idx="1214">
                  <c:v>1.4787819274444445</c:v>
                </c:pt>
                <c:pt idx="1215">
                  <c:v>1.5793271441111112</c:v>
                </c:pt>
                <c:pt idx="1216">
                  <c:v>1.5728921673888889</c:v>
                </c:pt>
                <c:pt idx="1217">
                  <c:v>1.5728921673888889</c:v>
                </c:pt>
                <c:pt idx="1218">
                  <c:v>1.5728921673888889</c:v>
                </c:pt>
                <c:pt idx="1219">
                  <c:v>1.5728921673888889</c:v>
                </c:pt>
                <c:pt idx="1220">
                  <c:v>1.5728921673888889</c:v>
                </c:pt>
                <c:pt idx="1221">
                  <c:v>1.5728921673888889</c:v>
                </c:pt>
                <c:pt idx="1222">
                  <c:v>1.5728921673888889</c:v>
                </c:pt>
                <c:pt idx="1223">
                  <c:v>1.5728921673888889</c:v>
                </c:pt>
                <c:pt idx="1224">
                  <c:v>1.5728921673888889</c:v>
                </c:pt>
                <c:pt idx="1225">
                  <c:v>1.5728921673888889</c:v>
                </c:pt>
                <c:pt idx="1226">
                  <c:v>1.5728921673888889</c:v>
                </c:pt>
                <c:pt idx="1227">
                  <c:v>1.5673764730555555</c:v>
                </c:pt>
                <c:pt idx="1228">
                  <c:v>1.5673764730555555</c:v>
                </c:pt>
                <c:pt idx="1229">
                  <c:v>1.5673764730555555</c:v>
                </c:pt>
                <c:pt idx="1230">
                  <c:v>1.5673764730555555</c:v>
                </c:pt>
                <c:pt idx="1231">
                  <c:v>1.5673764730555555</c:v>
                </c:pt>
                <c:pt idx="1232">
                  <c:v>1.5673764730555555</c:v>
                </c:pt>
                <c:pt idx="1233">
                  <c:v>1.5673764730555555</c:v>
                </c:pt>
                <c:pt idx="1234">
                  <c:v>1.5673764730555555</c:v>
                </c:pt>
                <c:pt idx="1235">
                  <c:v>1.5673764730555555</c:v>
                </c:pt>
                <c:pt idx="1236">
                  <c:v>1.5673764730555555</c:v>
                </c:pt>
                <c:pt idx="1237">
                  <c:v>1.5572643667777781</c:v>
                </c:pt>
                <c:pt idx="1238">
                  <c:v>1.5572643667777781</c:v>
                </c:pt>
                <c:pt idx="1239">
                  <c:v>1.5572643667777781</c:v>
                </c:pt>
                <c:pt idx="1240">
                  <c:v>1.5572643667777781</c:v>
                </c:pt>
                <c:pt idx="1241">
                  <c:v>1.5572643667777781</c:v>
                </c:pt>
                <c:pt idx="1242">
                  <c:v>1.5572643667777781</c:v>
                </c:pt>
                <c:pt idx="1243">
                  <c:v>1.5572643667777781</c:v>
                </c:pt>
                <c:pt idx="1244">
                  <c:v>1.5572643667777781</c:v>
                </c:pt>
                <c:pt idx="1245">
                  <c:v>1.5572643667777781</c:v>
                </c:pt>
                <c:pt idx="1246">
                  <c:v>1.5572643667777781</c:v>
                </c:pt>
                <c:pt idx="1247">
                  <c:v>1.5572643667777781</c:v>
                </c:pt>
                <c:pt idx="1248">
                  <c:v>1.5572643667777781</c:v>
                </c:pt>
                <c:pt idx="1249">
                  <c:v>1.4872220086111112</c:v>
                </c:pt>
                <c:pt idx="1250">
                  <c:v>1.4872220086111112</c:v>
                </c:pt>
                <c:pt idx="1251">
                  <c:v>1.4872220086111112</c:v>
                </c:pt>
                <c:pt idx="1252">
                  <c:v>1.4872220086111112</c:v>
                </c:pt>
                <c:pt idx="1253">
                  <c:v>1.4872220086111112</c:v>
                </c:pt>
                <c:pt idx="1254">
                  <c:v>1.4872220086111112</c:v>
                </c:pt>
                <c:pt idx="1255">
                  <c:v>1.4872220086111112</c:v>
                </c:pt>
                <c:pt idx="1256">
                  <c:v>1.4872220086111112</c:v>
                </c:pt>
                <c:pt idx="1257">
                  <c:v>1.4872220086111112</c:v>
                </c:pt>
                <c:pt idx="1258">
                  <c:v>1.4977198075000002</c:v>
                </c:pt>
                <c:pt idx="1259">
                  <c:v>1.4977198075000002</c:v>
                </c:pt>
                <c:pt idx="1260">
                  <c:v>1.4977198075000002</c:v>
                </c:pt>
                <c:pt idx="1261">
                  <c:v>1.4977198075000002</c:v>
                </c:pt>
                <c:pt idx="1262">
                  <c:v>1.4977198075000002</c:v>
                </c:pt>
                <c:pt idx="1263">
                  <c:v>1.4977198075000002</c:v>
                </c:pt>
                <c:pt idx="1264">
                  <c:v>1.4977198075000002</c:v>
                </c:pt>
                <c:pt idx="1265">
                  <c:v>1.4977198075000002</c:v>
                </c:pt>
                <c:pt idx="1266">
                  <c:v>1.4977198075000002</c:v>
                </c:pt>
                <c:pt idx="1267">
                  <c:v>1.4687058633333332</c:v>
                </c:pt>
                <c:pt idx="1268">
                  <c:v>1.4687058633333332</c:v>
                </c:pt>
                <c:pt idx="1269">
                  <c:v>1.4687058633333332</c:v>
                </c:pt>
                <c:pt idx="1270">
                  <c:v>1.4687058633333332</c:v>
                </c:pt>
                <c:pt idx="1271">
                  <c:v>1.4687058633333332</c:v>
                </c:pt>
                <c:pt idx="1272">
                  <c:v>1.4687058633333332</c:v>
                </c:pt>
                <c:pt idx="1273">
                  <c:v>1.4687058633333332</c:v>
                </c:pt>
                <c:pt idx="1274">
                  <c:v>1.4687058633333332</c:v>
                </c:pt>
                <c:pt idx="1275">
                  <c:v>1.4687058633333332</c:v>
                </c:pt>
                <c:pt idx="1276">
                  <c:v>1.4687058633333332</c:v>
                </c:pt>
                <c:pt idx="1277">
                  <c:v>1.4396919191666668</c:v>
                </c:pt>
                <c:pt idx="1278">
                  <c:v>1.4396919191666668</c:v>
                </c:pt>
                <c:pt idx="1279">
                  <c:v>1.4396919191666668</c:v>
                </c:pt>
                <c:pt idx="1280">
                  <c:v>1.4396919191666668</c:v>
                </c:pt>
                <c:pt idx="1281">
                  <c:v>1.4396919191666668</c:v>
                </c:pt>
                <c:pt idx="1282">
                  <c:v>1.4396919191666668</c:v>
                </c:pt>
                <c:pt idx="1283">
                  <c:v>1.4396919191666668</c:v>
                </c:pt>
                <c:pt idx="1284">
                  <c:v>1.4396919191666668</c:v>
                </c:pt>
                <c:pt idx="1285">
                  <c:v>1.4396919191666668</c:v>
                </c:pt>
                <c:pt idx="1286">
                  <c:v>1.4396919191666668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3F4-4DD0-88D4-B47993B17F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13523440"/>
        <c:axId val="1513528016"/>
      </c:lineChart>
      <c:catAx>
        <c:axId val="15135234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Time(s)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3528016"/>
        <c:crosses val="autoZero"/>
        <c:auto val="1"/>
        <c:lblAlgn val="ctr"/>
        <c:lblOffset val="100"/>
        <c:noMultiLvlLbl val="0"/>
      </c:catAx>
      <c:valAx>
        <c:axId val="1513528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Fuel Usage(g)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35234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Tractive Effort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Asphalt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'Specifications and Reduced mass'!$F$13</c:f>
              <c:numCache>
                <c:formatCode>0</c:formatCode>
                <c:ptCount val="1"/>
                <c:pt idx="0">
                  <c:v>103.00500000000001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A2-4CA3-A760-034328970D28}"/>
            </c:ext>
          </c:extLst>
        </c:ser>
        <c:ser>
          <c:idx val="1"/>
          <c:order val="1"/>
          <c:tx>
            <c:v>Mud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'Specifications and Reduced mass'!$I$13</c:f>
              <c:numCache>
                <c:formatCode>General</c:formatCode>
                <c:ptCount val="1"/>
                <c:pt idx="0">
                  <c:v>1030.0500000000002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A2-4CA3-A760-034328970D28}"/>
            </c:ext>
          </c:extLst>
        </c:ser>
        <c:ser>
          <c:idx val="2"/>
          <c:order val="2"/>
          <c:tx>
            <c:v>Gravel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'Specifications and Reduced mass'!$G$13</c:f>
              <c:numCache>
                <c:formatCode>0.00</c:formatCode>
                <c:ptCount val="1"/>
                <c:pt idx="0">
                  <c:v>128.75625000000002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7A2-4CA3-A760-034328970D28}"/>
            </c:ext>
          </c:extLst>
        </c:ser>
        <c:ser>
          <c:idx val="3"/>
          <c:order val="3"/>
          <c:tx>
            <c:v>Sand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'Specifications and Reduced mass'!$H$13</c:f>
              <c:numCache>
                <c:formatCode>0.00</c:formatCode>
                <c:ptCount val="1"/>
                <c:pt idx="0">
                  <c:v>1545.075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7A2-4CA3-A760-034328970D28}"/>
            </c:ext>
          </c:extLst>
        </c:ser>
        <c:ser>
          <c:idx val="4"/>
          <c:order val="4"/>
          <c:tx>
            <c:v>Loose soil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val>
            <c:numRef>
              <c:f>'Specifications and Reduced mass'!$J$13</c:f>
              <c:numCache>
                <c:formatCode>0.00</c:formatCode>
                <c:ptCount val="1"/>
                <c:pt idx="0">
                  <c:v>515.02500000000009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7A2-4CA3-A760-034328970D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43695583"/>
        <c:axId val="1043695999"/>
      </c:barChart>
      <c:catAx>
        <c:axId val="10436955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 sz="1800" b="1"/>
                  <a:t>Terrain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3695999"/>
        <c:crosses val="autoZero"/>
        <c:auto val="1"/>
        <c:lblAlgn val="ctr"/>
        <c:lblOffset val="100"/>
        <c:noMultiLvlLbl val="0"/>
      </c:catAx>
      <c:valAx>
        <c:axId val="1043695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 sz="1600"/>
                  <a:t>Newton</a:t>
                </a:r>
              </a:p>
            </c:rich>
          </c:tx>
          <c:layout>
            <c:manualLayout>
              <c:xMode val="edge"/>
              <c:yMode val="edge"/>
              <c:x val="1.0903426122634353E-2"/>
              <c:y val="0.4100825596288393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3695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3720519432352178"/>
          <c:y val="0.34296942602141006"/>
          <c:w val="5.6252750002897561E-2"/>
          <c:h val="0.3088123953392409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Traction Limited Acceleration-Sector</a:t>
            </a:r>
            <a:r>
              <a:rPr lang="en-IN" baseline="0"/>
              <a:t> 1</a:t>
            </a:r>
            <a:endParaRPr lang="en-IN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652047466060282"/>
          <c:y val="0.14686466331621315"/>
          <c:w val="0.76956048519586728"/>
          <c:h val="0.67731229151252736"/>
        </c:manualLayout>
      </c:layout>
      <c:lineChart>
        <c:grouping val="standard"/>
        <c:varyColors val="0"/>
        <c:ser>
          <c:idx val="0"/>
          <c:order val="0"/>
          <c:tx>
            <c:v>Gear 1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'Acceleration &amp; Deceleration'!$B$21:$B$32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Deceleration'!$F$21:$F$32</c:f>
              <c:numCache>
                <c:formatCode>0.0000</c:formatCode>
                <c:ptCount val="12"/>
                <c:pt idx="0">
                  <c:v>8.4745720032523411E-2</c:v>
                </c:pt>
                <c:pt idx="1">
                  <c:v>8.4874189290322727E-2</c:v>
                </c:pt>
                <c:pt idx="2">
                  <c:v>8.505765454979719E-2</c:v>
                </c:pt>
                <c:pt idx="3">
                  <c:v>8.5294973288438145E-2</c:v>
                </c:pt>
                <c:pt idx="4">
                  <c:v>8.5587042491051146E-2</c:v>
                </c:pt>
                <c:pt idx="5">
                  <c:v>8.5928383513615439E-2</c:v>
                </c:pt>
                <c:pt idx="6">
                  <c:v>8.6332507705185121E-2</c:v>
                </c:pt>
                <c:pt idx="7">
                  <c:v>8.6795392196352836E-2</c:v>
                </c:pt>
                <c:pt idx="8">
                  <c:v>8.7328609703499122E-2</c:v>
                </c:pt>
                <c:pt idx="9">
                  <c:v>8.7905060458023987E-2</c:v>
                </c:pt>
                <c:pt idx="10">
                  <c:v>8.8556364139028579E-2</c:v>
                </c:pt>
                <c:pt idx="11">
                  <c:v>8.9262297399194598E-2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C5-4A74-B9F2-0CB382E401B5}"/>
            </c:ext>
          </c:extLst>
        </c:ser>
        <c:ser>
          <c:idx val="1"/>
          <c:order val="1"/>
          <c:tx>
            <c:v>Gear 2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'Acceleration &amp; Deceleration'!$B$21:$B$32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Deceleration'!$G$21:$G$32</c:f>
              <c:numCache>
                <c:formatCode>0.0000</c:formatCode>
                <c:ptCount val="12"/>
                <c:pt idx="0">
                  <c:v>8.966956850309489E-2</c:v>
                </c:pt>
                <c:pt idx="1">
                  <c:v>8.9939464537080266E-2</c:v>
                </c:pt>
                <c:pt idx="2">
                  <c:v>9.0325166984897537E-2</c:v>
                </c:pt>
                <c:pt idx="3">
                  <c:v>9.0819604388592781E-2</c:v>
                </c:pt>
                <c:pt idx="4">
                  <c:v>9.1430674794206149E-2</c:v>
                </c:pt>
                <c:pt idx="5">
                  <c:v>9.2173333433463442E-2</c:v>
                </c:pt>
                <c:pt idx="6">
                  <c:v>9.3034268948004831E-2</c:v>
                </c:pt>
                <c:pt idx="7">
                  <c:v>9.4042868436660709E-2</c:v>
                </c:pt>
                <c:pt idx="8">
                  <c:v>9.5181494763210944E-2</c:v>
                </c:pt>
                <c:pt idx="9">
                  <c:v>9.6489615027811185E-2</c:v>
                </c:pt>
                <c:pt idx="10">
                  <c:v>9.7965165217946806E-2</c:v>
                </c:pt>
                <c:pt idx="11">
                  <c:v>9.9599529043119583E-2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AC5-4A74-B9F2-0CB382E401B5}"/>
            </c:ext>
          </c:extLst>
        </c:ser>
        <c:ser>
          <c:idx val="2"/>
          <c:order val="2"/>
          <c:tx>
            <c:v>Gear 3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'Acceleration &amp; Deceleration'!$B$21:$B$32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Deceleration'!$H$21:$H$32</c:f>
              <c:numCache>
                <c:formatCode>0.0000</c:formatCode>
                <c:ptCount val="12"/>
                <c:pt idx="0">
                  <c:v>9.238381304607178E-2</c:v>
                </c:pt>
                <c:pt idx="1">
                  <c:v>9.2877252659602977E-2</c:v>
                </c:pt>
                <c:pt idx="2">
                  <c:v>9.3584171761490739E-2</c:v>
                </c:pt>
                <c:pt idx="3">
                  <c:v>9.4500025054258238E-2</c:v>
                </c:pt>
                <c:pt idx="4">
                  <c:v>9.5655621568601953E-2</c:v>
                </c:pt>
                <c:pt idx="5">
                  <c:v>9.704444418274373E-2</c:v>
                </c:pt>
                <c:pt idx="6">
                  <c:v>9.9057451112224373E-2</c:v>
                </c:pt>
                <c:pt idx="7">
                  <c:v>0.10065884759711001</c:v>
                </c:pt>
                <c:pt idx="8">
                  <c:v>0.10294747066625284</c:v>
                </c:pt>
                <c:pt idx="9">
                  <c:v>0.10557458716123644</c:v>
                </c:pt>
                <c:pt idx="10">
                  <c:v>0.10864116697371837</c:v>
                </c:pt>
                <c:pt idx="11">
                  <c:v>0.11218455502412068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AC5-4A74-B9F2-0CB382E401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05921951"/>
        <c:axId val="1505910719"/>
      </c:lineChart>
      <c:catAx>
        <c:axId val="150592195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5910719"/>
        <c:crosses val="autoZero"/>
        <c:auto val="1"/>
        <c:lblAlgn val="ctr"/>
        <c:lblOffset val="100"/>
        <c:noMultiLvlLbl val="0"/>
      </c:catAx>
      <c:valAx>
        <c:axId val="15059107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Acceleration(m/s^2)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59219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8780138940319275"/>
          <c:y val="0.45142388038388354"/>
          <c:w val="9.9779254916891366E-2"/>
          <c:h val="0.121266712125081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IN" sz="1400" b="0" i="0" baseline="0">
                <a:effectLst/>
              </a:rPr>
              <a:t>Traction Limited Acceleration-Sector 2</a:t>
            </a:r>
            <a:endParaRPr lang="en-IN" sz="14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Gear 1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'Acceleration &amp; Deceleration'!$B$21:$B$32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Deceleration'!$I$21:$I$32</c:f>
              <c:numCache>
                <c:formatCode>0.0000</c:formatCode>
                <c:ptCount val="12"/>
                <c:pt idx="0">
                  <c:v>0.10614332814227753</c:v>
                </c:pt>
                <c:pt idx="1">
                  <c:v>0.10630455610577909</c:v>
                </c:pt>
                <c:pt idx="2">
                  <c:v>0.10653480533207058</c:v>
                </c:pt>
                <c:pt idx="3">
                  <c:v>0.1068326437184216</c:v>
                </c:pt>
                <c:pt idx="4">
                  <c:v>0.10719919927916817</c:v>
                </c:pt>
                <c:pt idx="5">
                  <c:v>0.10762759882683746</c:v>
                </c:pt>
                <c:pt idx="6">
                  <c:v>0.10813480319282014</c:v>
                </c:pt>
                <c:pt idx="7">
                  <c:v>0.10871576772873721</c:v>
                </c:pt>
                <c:pt idx="8">
                  <c:v>0.10938502264367332</c:v>
                </c:pt>
                <c:pt idx="9">
                  <c:v>0.11010855959950189</c:v>
                </c:pt>
                <c:pt idx="10">
                  <c:v>0.11092607244032132</c:v>
                </c:pt>
                <c:pt idx="11">
                  <c:v>0.11181218432506822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79-4C1C-9A94-D4CA33890B75}"/>
            </c:ext>
          </c:extLst>
        </c:ser>
        <c:ser>
          <c:idx val="1"/>
          <c:order val="1"/>
          <c:tx>
            <c:v>Gear 2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'Acceleration &amp; Deceleration'!$B$21:$B$32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Deceleration'!$J$21:$J$32</c:f>
              <c:numCache>
                <c:formatCode>0.00000</c:formatCode>
                <c:ptCount val="12"/>
                <c:pt idx="0">
                  <c:v>0.11231067291511998</c:v>
                </c:pt>
                <c:pt idx="1">
                  <c:v>0.11264939303757879</c:v>
                </c:pt>
                <c:pt idx="2">
                  <c:v>0.11313345753043758</c:v>
                </c:pt>
                <c:pt idx="3">
                  <c:v>0.11375399878259161</c:v>
                </c:pt>
                <c:pt idx="4">
                  <c:v>0.11452093858703866</c:v>
                </c:pt>
                <c:pt idx="5">
                  <c:v>0.11545305971325624</c:v>
                </c:pt>
                <c:pt idx="6">
                  <c:v>0.11653367035279595</c:v>
                </c:pt>
                <c:pt idx="7">
                  <c:v>0.11779967538804829</c:v>
                </c:pt>
                <c:pt idx="8">
                  <c:v>0.11922895983818836</c:v>
                </c:pt>
                <c:pt idx="9">
                  <c:v>0.12087109452957706</c:v>
                </c:pt>
                <c:pt idx="10">
                  <c:v>0.12272352536515314</c:v>
                </c:pt>
                <c:pt idx="11">
                  <c:v>0.12477547560223358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579-4C1C-9A94-D4CA33890B75}"/>
            </c:ext>
          </c:extLst>
        </c:ser>
        <c:ser>
          <c:idx val="2"/>
          <c:order val="2"/>
          <c:tx>
            <c:v>Gear 3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'Acceleration &amp; Deceleration'!$B$21:$B$32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Deceleration'!$K$21:$K$32</c:f>
              <c:numCache>
                <c:formatCode>0.0000</c:formatCode>
                <c:ptCount val="12"/>
                <c:pt idx="0">
                  <c:v>0.1157106778546232</c:v>
                </c:pt>
                <c:pt idx="1">
                  <c:v>0.11632995313713849</c:v>
                </c:pt>
                <c:pt idx="2">
                  <c:v>0.11721717193494197</c:v>
                </c:pt>
                <c:pt idx="3">
                  <c:v>0.11836665395740291</c:v>
                </c:pt>
                <c:pt idx="4">
                  <c:v>0.11981710130451123</c:v>
                </c:pt>
                <c:pt idx="5">
                  <c:v>0.12156037847843205</c:v>
                </c:pt>
                <c:pt idx="6">
                  <c:v>0.12408733002587786</c:v>
                </c:pt>
                <c:pt idx="7">
                  <c:v>0.12609773937805382</c:v>
                </c:pt>
                <c:pt idx="8">
                  <c:v>0.12897114190466291</c:v>
                </c:pt>
                <c:pt idx="9">
                  <c:v>0.13226987933220455</c:v>
                </c:pt>
                <c:pt idx="10">
                  <c:v>0.13612090333423385</c:v>
                </c:pt>
                <c:pt idx="11">
                  <c:v>0.14057134205243355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579-4C1C-9A94-D4CA33890B7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13018591"/>
        <c:axId val="1613009023"/>
      </c:lineChart>
      <c:catAx>
        <c:axId val="1613018591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3009023"/>
        <c:crosses val="autoZero"/>
        <c:auto val="1"/>
        <c:lblAlgn val="ctr"/>
        <c:lblOffset val="100"/>
        <c:noMultiLvlLbl val="0"/>
      </c:catAx>
      <c:valAx>
        <c:axId val="16130090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30185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Traction Limited</a:t>
            </a:r>
            <a:r>
              <a:rPr lang="en-IN" baseline="0"/>
              <a:t> Acceleration-Sector 3</a:t>
            </a:r>
            <a:endParaRPr lang="en-IN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Gear 1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'Acceleration &amp; Deceleration'!$B$21:$B$32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Deceleration'!$L$21:$L$32</c:f>
              <c:numCache>
                <c:formatCode>0.0000</c:formatCode>
                <c:ptCount val="12"/>
                <c:pt idx="0">
                  <c:v>1.4305733269962309</c:v>
                </c:pt>
                <c:pt idx="1">
                  <c:v>1.4330143687696366</c:v>
                </c:pt>
                <c:pt idx="2">
                  <c:v>1.4365019980726776</c:v>
                </c:pt>
                <c:pt idx="3">
                  <c:v>1.4410161796424605</c:v>
                </c:pt>
                <c:pt idx="4">
                  <c:v>1.4465761593876469</c:v>
                </c:pt>
                <c:pt idx="5">
                  <c:v>1.4530802031413448</c:v>
                </c:pt>
                <c:pt idx="6">
                  <c:v>1.4607890547162385</c:v>
                </c:pt>
                <c:pt idx="7">
                  <c:v>1.4696301465830806</c:v>
                </c:pt>
                <c:pt idx="8">
                  <c:v>1.4798296659395673</c:v>
                </c:pt>
                <c:pt idx="9">
                  <c:v>1.4908743501262647</c:v>
                </c:pt>
                <c:pt idx="10">
                  <c:v>1.5033759983568311</c:v>
                </c:pt>
                <c:pt idx="11">
                  <c:v>1.5169536439789628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CB-4EBF-80DC-19B3456F728F}"/>
            </c:ext>
          </c:extLst>
        </c:ser>
        <c:ser>
          <c:idx val="1"/>
          <c:order val="1"/>
          <c:tx>
            <c:v>Gear 2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'Acceleration &amp; Deceleration'!$B$21:$B$32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Deceleration'!$M$21:$M$32</c:f>
              <c:numCache>
                <c:formatCode>0.0000</c:formatCode>
                <c:ptCount val="12"/>
                <c:pt idx="0">
                  <c:v>1.5139158909314585</c:v>
                </c:pt>
                <c:pt idx="1">
                  <c:v>1.5190466630831703</c:v>
                </c:pt>
                <c:pt idx="2">
                  <c:v>1.5263856727747609</c:v>
                </c:pt>
                <c:pt idx="3">
                  <c:v>1.5358052652131287</c:v>
                </c:pt>
                <c:pt idx="4">
                  <c:v>1.547464912800085</c:v>
                </c:pt>
                <c:pt idx="5">
                  <c:v>1.5616623088866646</c:v>
                </c:pt>
                <c:pt idx="6">
                  <c:v>1.5781579314860774</c:v>
                </c:pt>
                <c:pt idx="7">
                  <c:v>1.5975337100029141</c:v>
                </c:pt>
                <c:pt idx="8">
                  <c:v>1.6194736528502167</c:v>
                </c:pt>
                <c:pt idx="9">
                  <c:v>1.644766721171149</c:v>
                </c:pt>
                <c:pt idx="10">
                  <c:v>1.6734096254343633</c:v>
                </c:pt>
                <c:pt idx="11">
                  <c:v>1.7052754622314896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BCB-4EBF-80DC-19B3456F728F}"/>
            </c:ext>
          </c:extLst>
        </c:ser>
        <c:ser>
          <c:idx val="2"/>
          <c:order val="2"/>
          <c:tx>
            <c:v>Gear 3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'Acceleration &amp; Deceleration'!$B$21:$B$32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Deceleration'!$N$21:$N$32</c:f>
              <c:numCache>
                <c:formatCode>0.0000</c:formatCode>
                <c:ptCount val="12"/>
                <c:pt idx="0">
                  <c:v>1.5601039092166424</c:v>
                </c:pt>
                <c:pt idx="1">
                  <c:v>1.5694914098061725</c:v>
                </c:pt>
                <c:pt idx="2">
                  <c:v>1.582962297350009</c:v>
                </c:pt>
                <c:pt idx="3">
                  <c:v>1.6004532673882532</c:v>
                </c:pt>
                <c:pt idx="4">
                  <c:v>1.6225853917313189</c:v>
                </c:pt>
                <c:pt idx="5">
                  <c:v>1.6492770479256049</c:v>
                </c:pt>
                <c:pt idx="6">
                  <c:v>1.6881457226390999</c:v>
                </c:pt>
                <c:pt idx="7">
                  <c:v>1.7192206455201116</c:v>
                </c:pt>
                <c:pt idx="8">
                  <c:v>1.7638698296015545</c:v>
                </c:pt>
                <c:pt idx="9">
                  <c:v>1.8154721367278128</c:v>
                </c:pt>
                <c:pt idx="10">
                  <c:v>1.8761840944320467</c:v>
                </c:pt>
                <c:pt idx="11">
                  <c:v>1.9469848661052538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BCB-4EBF-80DC-19B3456F72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32354831"/>
        <c:axId val="1932336943"/>
      </c:lineChart>
      <c:catAx>
        <c:axId val="19323548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2336943"/>
        <c:crosses val="autoZero"/>
        <c:auto val="1"/>
        <c:lblAlgn val="ctr"/>
        <c:lblOffset val="100"/>
        <c:noMultiLvlLbl val="0"/>
      </c:catAx>
      <c:valAx>
        <c:axId val="1932336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Acceleration(m/s^2)</a:t>
                </a:r>
              </a:p>
            </c:rich>
          </c:tx>
          <c:layout>
            <c:manualLayout>
              <c:xMode val="edge"/>
              <c:yMode val="edge"/>
              <c:x val="1.724910229967205E-2"/>
              <c:y val="0.366937558981432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23548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Traction Limited</a:t>
            </a:r>
            <a:r>
              <a:rPr lang="en-IN" baseline="0"/>
              <a:t> Acceleration-Sector 4</a:t>
            </a:r>
            <a:endParaRPr lang="en-IN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Gear 1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'Acceleration &amp; Deceleration'!$B$21:$B$32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Deceleration'!$O$21:$O$32</c:f>
              <c:numCache>
                <c:formatCode>General</c:formatCode>
                <c:ptCount val="12"/>
                <c:pt idx="0">
                  <c:v>0.91283835091394416</c:v>
                </c:pt>
                <c:pt idx="1">
                  <c:v>0.91432909198983781</c:v>
                </c:pt>
                <c:pt idx="2">
                  <c:v>0.91645860446653027</c:v>
                </c:pt>
                <c:pt idx="3">
                  <c:v>0.91921425916459065</c:v>
                </c:pt>
                <c:pt idx="4">
                  <c:v>0.92260729106776762</c:v>
                </c:pt>
                <c:pt idx="5">
                  <c:v>0.92657501357404293</c:v>
                </c:pt>
                <c:pt idx="6">
                  <c:v>0.93127571550511112</c:v>
                </c:pt>
                <c:pt idx="7">
                  <c:v>0.936664164637112</c:v>
                </c:pt>
                <c:pt idx="8">
                  <c:v>0.94287700411856334</c:v>
                </c:pt>
                <c:pt idx="9">
                  <c:v>0.94960038499836052</c:v>
                </c:pt>
                <c:pt idx="10">
                  <c:v>0.95720532631056321</c:v>
                </c:pt>
                <c:pt idx="11">
                  <c:v>0.96545837615030961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FAA-4316-8854-288A3246B6AE}"/>
            </c:ext>
          </c:extLst>
        </c:ser>
        <c:ser>
          <c:idx val="1"/>
          <c:order val="1"/>
          <c:tx>
            <c:v>Gear 2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'Acceleration &amp; Deceleration'!$B$21:$B$32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Deceleration'!$P$21:$P$32</c:f>
              <c:numCache>
                <c:formatCode>General</c:formatCode>
                <c:ptCount val="12"/>
                <c:pt idx="0">
                  <c:v>0.96596359206283744</c:v>
                </c:pt>
                <c:pt idx="1">
                  <c:v>0.9690963644879369</c:v>
                </c:pt>
                <c:pt idx="2">
                  <c:v>0.9735758701527083</c:v>
                </c:pt>
                <c:pt idx="3">
                  <c:v>0.97932256985508404</c:v>
                </c:pt>
                <c:pt idx="4">
                  <c:v>0.98643163469705908</c:v>
                </c:pt>
                <c:pt idx="5">
                  <c:v>0.99508166711646795</c:v>
                </c:pt>
                <c:pt idx="6">
                  <c:v>1.0051232090539648</c:v>
                </c:pt>
                <c:pt idx="7">
                  <c:v>1.0169060512138233</c:v>
                </c:pt>
                <c:pt idx="8">
                  <c:v>1.0302326391528911</c:v>
                </c:pt>
                <c:pt idx="9">
                  <c:v>1.0455754618477306</c:v>
                </c:pt>
                <c:pt idx="10">
                  <c:v>1.0629238557398444</c:v>
                </c:pt>
                <c:pt idx="11">
                  <c:v>1.0821913841135113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FAA-4316-8854-288A3246B6AE}"/>
            </c:ext>
          </c:extLst>
        </c:ser>
        <c:ser>
          <c:idx val="2"/>
          <c:order val="2"/>
          <c:tx>
            <c:v>Gear 3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'Acceleration &amp; Deceleration'!$B$21:$B$32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Deceleration'!$Q$21:$Q$32</c:f>
              <c:numCache>
                <c:formatCode>0.0000</c:formatCode>
                <c:ptCount val="12"/>
                <c:pt idx="0">
                  <c:v>0.99534510419667555</c:v>
                </c:pt>
                <c:pt idx="1">
                  <c:v>1.001075296503815</c:v>
                </c:pt>
                <c:pt idx="2">
                  <c:v>1.0092928377268344</c:v>
                </c:pt>
                <c:pt idx="3">
                  <c:v>1.0199536231675903</c:v>
                </c:pt>
                <c:pt idx="4">
                  <c:v>1.0334284954949509</c:v>
                </c:pt>
                <c:pt idx="5">
                  <c:v>1.0496575671567339</c:v>
                </c:pt>
                <c:pt idx="6">
                  <c:v>1.0732479590945376</c:v>
                </c:pt>
                <c:pt idx="7">
                  <c:v>1.0920719229802494</c:v>
                </c:pt>
                <c:pt idx="8">
                  <c:v>1.1190625032774881</c:v>
                </c:pt>
                <c:pt idx="9">
                  <c:v>1.1501740915780323</c:v>
                </c:pt>
                <c:pt idx="10">
                  <c:v>1.1866656499519235</c:v>
                </c:pt>
                <c:pt idx="11">
                  <c:v>1.2290685643069716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FAA-4316-8854-288A3246B6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97011775"/>
        <c:axId val="1497022175"/>
      </c:lineChart>
      <c:catAx>
        <c:axId val="14970117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7022175"/>
        <c:crosses val="autoZero"/>
        <c:auto val="1"/>
        <c:lblAlgn val="ctr"/>
        <c:lblOffset val="100"/>
        <c:noMultiLvlLbl val="0"/>
      </c:catAx>
      <c:valAx>
        <c:axId val="14970221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Acceleration(m/s^)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970117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Traction Limited Acceleration-</a:t>
            </a:r>
            <a:r>
              <a:rPr lang="en-IN" baseline="0"/>
              <a:t>Sector 5</a:t>
            </a:r>
            <a:endParaRPr lang="en-IN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Gear 1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'Acceleration &amp; Deceleration'!$B$36:$B$47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Deceleration'!$R$20:$R$31</c:f>
              <c:numCache>
                <c:formatCode>0.0000</c:formatCode>
                <c:ptCount val="12"/>
                <c:pt idx="0">
                  <c:v>0.43766060510093868</c:v>
                </c:pt>
                <c:pt idx="1">
                  <c:v>0.4383459200777835</c:v>
                </c:pt>
                <c:pt idx="2">
                  <c:v>0.43932472785306176</c:v>
                </c:pt>
                <c:pt idx="3">
                  <c:v>0.44059105673640953</c:v>
                </c:pt>
                <c:pt idx="4">
                  <c:v>0.44214985339644641</c:v>
                </c:pt>
                <c:pt idx="5">
                  <c:v>0.44397206559828228</c:v>
                </c:pt>
                <c:pt idx="6">
                  <c:v>0.44613006332067118</c:v>
                </c:pt>
                <c:pt idx="7">
                  <c:v>0.44860266946055455</c:v>
                </c:pt>
                <c:pt idx="8">
                  <c:v>0.45145207779041552</c:v>
                </c:pt>
                <c:pt idx="9">
                  <c:v>0.4545338438394913</c:v>
                </c:pt>
                <c:pt idx="10">
                  <c:v>0.45801744251716348</c:v>
                </c:pt>
                <c:pt idx="11">
                  <c:v>0.46179522771021575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867-42F8-93BB-27E2293699F4}"/>
            </c:ext>
          </c:extLst>
        </c:ser>
        <c:ser>
          <c:idx val="1"/>
          <c:order val="1"/>
          <c:tx>
            <c:v>Gear 2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'Acceleration &amp; Deceleration'!$B$36:$B$47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Deceleration'!$S$20:$S$31</c:f>
              <c:numCache>
                <c:formatCode>0.0000</c:formatCode>
                <c:ptCount val="12"/>
                <c:pt idx="0">
                  <c:v>0.46310730077120171</c:v>
                </c:pt>
                <c:pt idx="1">
                  <c:v>0.46454723490869021</c:v>
                </c:pt>
                <c:pt idx="2">
                  <c:v>0.46660550830513481</c:v>
                </c:pt>
                <c:pt idx="3">
                  <c:v>0.46924489089807803</c:v>
                </c:pt>
                <c:pt idx="4">
                  <c:v>0.47250820307368052</c:v>
                </c:pt>
                <c:pt idx="5">
                  <c:v>0.47647621153664926</c:v>
                </c:pt>
                <c:pt idx="6">
                  <c:v>0.48107888210494631</c:v>
                </c:pt>
                <c:pt idx="7">
                  <c:v>0.48647468983148812</c:v>
                </c:pt>
                <c:pt idx="8">
                  <c:v>0.49257092698465099</c:v>
                </c:pt>
                <c:pt idx="9">
                  <c:v>0.4995809463210395</c:v>
                </c:pt>
                <c:pt idx="10">
                  <c:v>0.50749630286421021</c:v>
                </c:pt>
                <c:pt idx="11">
                  <c:v>0.51627363652265401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867-42F8-93BB-27E2293699F4}"/>
            </c:ext>
          </c:extLst>
        </c:ser>
        <c:ser>
          <c:idx val="2"/>
          <c:order val="2"/>
          <c:tx>
            <c:v>Gear 3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'Acceleration &amp; Deceleration'!$B$36:$B$47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Deceleration'!$T$20:$T$31</c:f>
              <c:numCache>
                <c:formatCode>0.0000</c:formatCode>
                <c:ptCount val="12"/>
                <c:pt idx="0">
                  <c:v>0.47715436837336467</c:v>
                </c:pt>
                <c:pt idx="1">
                  <c:v>0.47978746358988855</c:v>
                </c:pt>
                <c:pt idx="2">
                  <c:v>0.48356134653563804</c:v>
                </c:pt>
                <c:pt idx="3">
                  <c:v>0.4884534580591896</c:v>
                </c:pt>
                <c:pt idx="4">
                  <c:v>0.49463074958073722</c:v>
                </c:pt>
                <c:pt idx="5">
                  <c:v>0.50206151660718024</c:v>
                </c:pt>
                <c:pt idx="6">
                  <c:v>0.51284503615072863</c:v>
                </c:pt>
                <c:pt idx="7">
                  <c:v>0.52143469357647865</c:v>
                </c:pt>
                <c:pt idx="8">
                  <c:v>0.53372764755704316</c:v>
                </c:pt>
                <c:pt idx="9">
                  <c:v>0.54786364430237711</c:v>
                </c:pt>
                <c:pt idx="10">
                  <c:v>0.56439804416928729</c:v>
                </c:pt>
                <c:pt idx="11">
                  <c:v>0.58354870797574465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867-42F8-93BB-27E2293699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721630191"/>
        <c:axId val="1721648079"/>
      </c:lineChart>
      <c:catAx>
        <c:axId val="17216301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1648079"/>
        <c:crosses val="autoZero"/>
        <c:auto val="1"/>
        <c:lblAlgn val="ctr"/>
        <c:lblOffset val="100"/>
        <c:noMultiLvlLbl val="0"/>
      </c:catAx>
      <c:valAx>
        <c:axId val="1721648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Acceleration(m/s^2)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16301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IN"/>
              <a:t>Traction Limited</a:t>
            </a:r>
            <a:r>
              <a:rPr lang="en-IN" baseline="0"/>
              <a:t> Deceleration</a:t>
            </a:r>
            <a:endParaRPr lang="en-IN"/>
          </a:p>
        </c:rich>
      </c:tx>
      <c:layout>
        <c:manualLayout>
          <c:xMode val="edge"/>
          <c:yMode val="edge"/>
          <c:x val="0.3409419383740831"/>
          <c:y val="3.031495728853261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4878403093256546E-2"/>
          <c:y val="0.12364205965601673"/>
          <c:w val="0.80052627115142472"/>
          <c:h val="0.79101448149977538"/>
        </c:manualLayout>
      </c:layout>
      <c:lineChart>
        <c:grouping val="standard"/>
        <c:varyColors val="0"/>
        <c:ser>
          <c:idx val="0"/>
          <c:order val="0"/>
          <c:tx>
            <c:v>Sector 1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'Acceleration &amp; Deceleration'!$B$36:$B$47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Deceleration'!$F$36:$F$47</c:f>
              <c:numCache>
                <c:formatCode>General</c:formatCode>
                <c:ptCount val="12"/>
                <c:pt idx="0">
                  <c:v>-0.19620000000000001</c:v>
                </c:pt>
                <c:pt idx="1">
                  <c:v>-0.19620000000000001</c:v>
                </c:pt>
                <c:pt idx="2">
                  <c:v>-0.19620000000000001</c:v>
                </c:pt>
                <c:pt idx="3">
                  <c:v>-0.19620000000000001</c:v>
                </c:pt>
                <c:pt idx="4">
                  <c:v>-0.19620000000000001</c:v>
                </c:pt>
                <c:pt idx="5">
                  <c:v>-0.19620000000000001</c:v>
                </c:pt>
                <c:pt idx="6">
                  <c:v>-0.19620000000000001</c:v>
                </c:pt>
                <c:pt idx="7">
                  <c:v>-0.19620000000000001</c:v>
                </c:pt>
                <c:pt idx="8">
                  <c:v>-0.19620000000000001</c:v>
                </c:pt>
                <c:pt idx="9">
                  <c:v>-0.19620000000000001</c:v>
                </c:pt>
                <c:pt idx="10">
                  <c:v>-0.19620000000000001</c:v>
                </c:pt>
                <c:pt idx="11">
                  <c:v>-0.19620000000000001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02C-4D35-BFA3-F5B45BEEC1BA}"/>
            </c:ext>
          </c:extLst>
        </c:ser>
        <c:ser>
          <c:idx val="1"/>
          <c:order val="1"/>
          <c:tx>
            <c:v>Sector 2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'Acceleration &amp; Deceleration'!$B$36:$B$47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Deceleration'!$G$36:$G$47</c:f>
              <c:numCache>
                <c:formatCode>General</c:formatCode>
                <c:ptCount val="12"/>
                <c:pt idx="0">
                  <c:v>-0.24525000000000002</c:v>
                </c:pt>
                <c:pt idx="1">
                  <c:v>-0.24525000000000002</c:v>
                </c:pt>
                <c:pt idx="2">
                  <c:v>-0.24525000000000002</c:v>
                </c:pt>
                <c:pt idx="3">
                  <c:v>-0.24525000000000002</c:v>
                </c:pt>
                <c:pt idx="4">
                  <c:v>-0.24525000000000002</c:v>
                </c:pt>
                <c:pt idx="5">
                  <c:v>-0.24525000000000002</c:v>
                </c:pt>
                <c:pt idx="6">
                  <c:v>-0.24525000000000002</c:v>
                </c:pt>
                <c:pt idx="7">
                  <c:v>-0.24525000000000002</c:v>
                </c:pt>
                <c:pt idx="8">
                  <c:v>-0.24525000000000002</c:v>
                </c:pt>
                <c:pt idx="9">
                  <c:v>-0.24525000000000002</c:v>
                </c:pt>
                <c:pt idx="10">
                  <c:v>-0.24525000000000002</c:v>
                </c:pt>
                <c:pt idx="11">
                  <c:v>-0.24525000000000002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2C-4D35-BFA3-F5B45BEEC1BA}"/>
            </c:ext>
          </c:extLst>
        </c:ser>
        <c:ser>
          <c:idx val="2"/>
          <c:order val="2"/>
          <c:tx>
            <c:v>Sector 3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'Acceleration &amp; Deceleration'!$B$36:$B$47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Deceleration'!$H$36:$H$47</c:f>
              <c:numCache>
                <c:formatCode>General</c:formatCode>
                <c:ptCount val="12"/>
                <c:pt idx="0">
                  <c:v>-2.9430000000000001</c:v>
                </c:pt>
                <c:pt idx="1">
                  <c:v>-2.9430000000000001</c:v>
                </c:pt>
                <c:pt idx="2">
                  <c:v>-2.9430000000000001</c:v>
                </c:pt>
                <c:pt idx="3">
                  <c:v>-2.9430000000000001</c:v>
                </c:pt>
                <c:pt idx="4">
                  <c:v>-2.9430000000000001</c:v>
                </c:pt>
                <c:pt idx="5">
                  <c:v>-2.9430000000000001</c:v>
                </c:pt>
                <c:pt idx="6">
                  <c:v>-2.9430000000000001</c:v>
                </c:pt>
                <c:pt idx="7">
                  <c:v>-2.9430000000000001</c:v>
                </c:pt>
                <c:pt idx="8">
                  <c:v>-2.9430000000000001</c:v>
                </c:pt>
                <c:pt idx="9">
                  <c:v>-2.9430000000000001</c:v>
                </c:pt>
                <c:pt idx="10">
                  <c:v>-2.9430000000000001</c:v>
                </c:pt>
                <c:pt idx="11">
                  <c:v>-2.9430000000000001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02C-4D35-BFA3-F5B45BEEC1BA}"/>
            </c:ext>
          </c:extLst>
        </c:ser>
        <c:ser>
          <c:idx val="3"/>
          <c:order val="3"/>
          <c:tx>
            <c:v>Sector 4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'Acceleration &amp; Deceleration'!$B$36:$B$47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Deceleration'!$I$36:$I$47</c:f>
              <c:numCache>
                <c:formatCode>General</c:formatCode>
                <c:ptCount val="12"/>
                <c:pt idx="0">
                  <c:v>-1.9620000000000002</c:v>
                </c:pt>
                <c:pt idx="1">
                  <c:v>-1.9620000000000002</c:v>
                </c:pt>
                <c:pt idx="2">
                  <c:v>-1.9620000000000002</c:v>
                </c:pt>
                <c:pt idx="3">
                  <c:v>-1.9620000000000002</c:v>
                </c:pt>
                <c:pt idx="4">
                  <c:v>-1.9620000000000002</c:v>
                </c:pt>
                <c:pt idx="5">
                  <c:v>-1.9620000000000002</c:v>
                </c:pt>
                <c:pt idx="6">
                  <c:v>-1.9620000000000002</c:v>
                </c:pt>
                <c:pt idx="7">
                  <c:v>-1.9620000000000002</c:v>
                </c:pt>
                <c:pt idx="8">
                  <c:v>-1.9620000000000002</c:v>
                </c:pt>
                <c:pt idx="9">
                  <c:v>-1.9620000000000002</c:v>
                </c:pt>
                <c:pt idx="10">
                  <c:v>-1.9620000000000002</c:v>
                </c:pt>
                <c:pt idx="11">
                  <c:v>-1.9620000000000002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F02C-4D35-BFA3-F5B45BEEC1BA}"/>
            </c:ext>
          </c:extLst>
        </c:ser>
        <c:ser>
          <c:idx val="4"/>
          <c:order val="4"/>
          <c:tx>
            <c:v>Sector 5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'Acceleration &amp; Deceleration'!$B$36:$B$47</c:f>
              <c:numCache>
                <c:formatCode>General</c:formatCode>
                <c:ptCount val="12"/>
                <c:pt idx="0">
                  <c:v>1000</c:v>
                </c:pt>
                <c:pt idx="1">
                  <c:v>1500</c:v>
                </c:pt>
                <c:pt idx="2">
                  <c:v>2000</c:v>
                </c:pt>
                <c:pt idx="3">
                  <c:v>2500</c:v>
                </c:pt>
                <c:pt idx="4">
                  <c:v>3000</c:v>
                </c:pt>
                <c:pt idx="5">
                  <c:v>3500</c:v>
                </c:pt>
                <c:pt idx="6">
                  <c:v>4000</c:v>
                </c:pt>
                <c:pt idx="7">
                  <c:v>4500</c:v>
                </c:pt>
                <c:pt idx="8">
                  <c:v>5000</c:v>
                </c:pt>
                <c:pt idx="9">
                  <c:v>5500</c:v>
                </c:pt>
                <c:pt idx="10">
                  <c:v>6000</c:v>
                </c:pt>
                <c:pt idx="11">
                  <c:v>6500</c:v>
                </c:pt>
              </c:numCache>
            </c:numRef>
          </c:cat>
          <c:val>
            <c:numRef>
              <c:f>'Acceleration &amp; Deceleration'!$J$36:$J$47</c:f>
              <c:numCache>
                <c:formatCode>General</c:formatCode>
                <c:ptCount val="12"/>
                <c:pt idx="0">
                  <c:v>-0.98100000000000009</c:v>
                </c:pt>
                <c:pt idx="1">
                  <c:v>-0.98100000000000009</c:v>
                </c:pt>
                <c:pt idx="2">
                  <c:v>-0.98100000000000009</c:v>
                </c:pt>
                <c:pt idx="3">
                  <c:v>-0.98100000000000009</c:v>
                </c:pt>
                <c:pt idx="4">
                  <c:v>-0.98100000000000009</c:v>
                </c:pt>
                <c:pt idx="5">
                  <c:v>-0.98100000000000009</c:v>
                </c:pt>
                <c:pt idx="6">
                  <c:v>-0.98100000000000009</c:v>
                </c:pt>
                <c:pt idx="7">
                  <c:v>-0.98100000000000009</c:v>
                </c:pt>
                <c:pt idx="8">
                  <c:v>-0.98100000000000009</c:v>
                </c:pt>
                <c:pt idx="9">
                  <c:v>-0.98100000000000009</c:v>
                </c:pt>
                <c:pt idx="10">
                  <c:v>-0.98100000000000009</c:v>
                </c:pt>
                <c:pt idx="11">
                  <c:v>-0.98100000000000009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F02C-4D35-BFA3-F5B45BEEC1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43810815"/>
        <c:axId val="1843812895"/>
      </c:lineChart>
      <c:catAx>
        <c:axId val="184381081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RPM</a:t>
                </a:r>
              </a:p>
            </c:rich>
          </c:tx>
          <c:layout>
            <c:manualLayout>
              <c:xMode val="edge"/>
              <c:yMode val="edge"/>
              <c:x val="0.44613513280372769"/>
              <c:y val="0.927718492048044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3812895"/>
        <c:crosses val="autoZero"/>
        <c:auto val="1"/>
        <c:lblAlgn val="ctr"/>
        <c:lblOffset val="100"/>
        <c:noMultiLvlLbl val="0"/>
      </c:catAx>
      <c:valAx>
        <c:axId val="18438128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IN"/>
                  <a:t>Deceleration(m/s^2)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438108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</xdr:colOff>
      <xdr:row>9</xdr:row>
      <xdr:rowOff>7029</xdr:rowOff>
    </xdr:from>
    <xdr:to>
      <xdr:col>4</xdr:col>
      <xdr:colOff>297180</xdr:colOff>
      <xdr:row>25</xdr:row>
      <xdr:rowOff>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DFE55F86-173F-437F-A1EF-F39DC1E9A1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" y="1599609"/>
          <a:ext cx="4556760" cy="2919051"/>
        </a:xfrm>
        <a:prstGeom prst="rect">
          <a:avLst/>
        </a:prstGeom>
      </xdr:spPr>
    </xdr:pic>
    <xdr:clientData/>
  </xdr:twoCellAnchor>
  <xdr:twoCellAnchor editAs="oneCell">
    <xdr:from>
      <xdr:col>17</xdr:col>
      <xdr:colOff>0</xdr:colOff>
      <xdr:row>25</xdr:row>
      <xdr:rowOff>0</xdr:rowOff>
    </xdr:from>
    <xdr:to>
      <xdr:col>17</xdr:col>
      <xdr:colOff>304800</xdr:colOff>
      <xdr:row>26</xdr:row>
      <xdr:rowOff>121920</xdr:rowOff>
    </xdr:to>
    <xdr:sp macro="" textlink="">
      <xdr:nvSpPr>
        <xdr:cNvPr id="1025" name="avatar">
          <a:extLst>
            <a:ext uri="{FF2B5EF4-FFF2-40B4-BE49-F238E27FC236}">
              <a16:creationId xmlns:a16="http://schemas.microsoft.com/office/drawing/2014/main" id="{A9D68708-1CD8-480E-9266-1EF9B04328FD}"/>
            </a:ext>
          </a:extLst>
        </xdr:cNvPr>
        <xdr:cNvSpPr>
          <a:spLocks noChangeAspect="1" noChangeArrowheads="1"/>
        </xdr:cNvSpPr>
      </xdr:nvSpPr>
      <xdr:spPr bwMode="auto">
        <a:xfrm>
          <a:off x="7620000" y="4518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25</xdr:col>
      <xdr:colOff>0</xdr:colOff>
      <xdr:row>20</xdr:row>
      <xdr:rowOff>0</xdr:rowOff>
    </xdr:from>
    <xdr:to>
      <xdr:col>25</xdr:col>
      <xdr:colOff>304800</xdr:colOff>
      <xdr:row>21</xdr:row>
      <xdr:rowOff>121920</xdr:rowOff>
    </xdr:to>
    <xdr:sp macro="" textlink="">
      <xdr:nvSpPr>
        <xdr:cNvPr id="1026" name="avatar">
          <a:extLst>
            <a:ext uri="{FF2B5EF4-FFF2-40B4-BE49-F238E27FC236}">
              <a16:creationId xmlns:a16="http://schemas.microsoft.com/office/drawing/2014/main" id="{9EB8642C-2883-4CAD-BCA1-1088D928DC2B}"/>
            </a:ext>
          </a:extLst>
        </xdr:cNvPr>
        <xdr:cNvSpPr>
          <a:spLocks noChangeAspect="1" noChangeArrowheads="1"/>
        </xdr:cNvSpPr>
      </xdr:nvSpPr>
      <xdr:spPr bwMode="auto">
        <a:xfrm>
          <a:off x="12580620" y="36042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7620</xdr:colOff>
      <xdr:row>67</xdr:row>
      <xdr:rowOff>7620</xdr:rowOff>
    </xdr:from>
    <xdr:to>
      <xdr:col>6</xdr:col>
      <xdr:colOff>7620</xdr:colOff>
      <xdr:row>82</xdr:row>
      <xdr:rowOff>121920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ECE5D2D6-9EE8-4BDC-A5F5-6FCECF59E6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" y="12207240"/>
          <a:ext cx="5524500" cy="2857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593035</xdr:colOff>
      <xdr:row>3</xdr:row>
      <xdr:rowOff>13252</xdr:rowOff>
    </xdr:from>
    <xdr:to>
      <xdr:col>30</xdr:col>
      <xdr:colOff>0</xdr:colOff>
      <xdr:row>19</xdr:row>
      <xdr:rowOff>168234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8B52126-8C79-4E64-9B7D-188584D8483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19</xdr:col>
      <xdr:colOff>336468</xdr:colOff>
      <xdr:row>20</xdr:row>
      <xdr:rowOff>1</xdr:rowOff>
    </xdr:from>
    <xdr:to>
      <xdr:col>30</xdr:col>
      <xdr:colOff>0</xdr:colOff>
      <xdr:row>38</xdr:row>
      <xdr:rowOff>158339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66F0813-B810-48F3-9DF4-FFFBA9B2DC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19</xdr:row>
      <xdr:rowOff>175854</xdr:rowOff>
    </xdr:from>
    <xdr:to>
      <xdr:col>19</xdr:col>
      <xdr:colOff>326572</xdr:colOff>
      <xdr:row>38</xdr:row>
      <xdr:rowOff>158338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77738C0-E644-4A11-BCB6-DB6341EFD0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611281</xdr:colOff>
      <xdr:row>40</xdr:row>
      <xdr:rowOff>175854</xdr:rowOff>
    </xdr:from>
    <xdr:to>
      <xdr:col>20</xdr:col>
      <xdr:colOff>9896</xdr:colOff>
      <xdr:row>56</xdr:row>
      <xdr:rowOff>175854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6AC4336-EF3A-43F2-847E-7134865649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19792</xdr:colOff>
      <xdr:row>94</xdr:row>
      <xdr:rowOff>5344</xdr:rowOff>
    </xdr:from>
    <xdr:to>
      <xdr:col>20</xdr:col>
      <xdr:colOff>3477</xdr:colOff>
      <xdr:row>109</xdr:row>
      <xdr:rowOff>168234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E140777-70D5-49BB-9944-97DFEBBE25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596426</xdr:colOff>
      <xdr:row>59</xdr:row>
      <xdr:rowOff>9897</xdr:rowOff>
    </xdr:from>
    <xdr:to>
      <xdr:col>20</xdr:col>
      <xdr:colOff>401</xdr:colOff>
      <xdr:row>74</xdr:row>
      <xdr:rowOff>9897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2BAD187C-95F5-45BB-9BD7-FB9AA90CB1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592083</xdr:colOff>
      <xdr:row>75</xdr:row>
      <xdr:rowOff>165364</xdr:rowOff>
    </xdr:from>
    <xdr:to>
      <xdr:col>19</xdr:col>
      <xdr:colOff>603662</xdr:colOff>
      <xdr:row>91</xdr:row>
      <xdr:rowOff>175853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618A5BE-F7C6-454D-ACC8-4ADFBA0C5C3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611876</xdr:colOff>
      <xdr:row>112</xdr:row>
      <xdr:rowOff>7621</xdr:rowOff>
    </xdr:from>
    <xdr:to>
      <xdr:col>19</xdr:col>
      <xdr:colOff>607140</xdr:colOff>
      <xdr:row>127</xdr:row>
      <xdr:rowOff>15240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CC9973A9-0C05-407D-82B2-DDDF276071E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611282</xdr:colOff>
      <xdr:row>129</xdr:row>
      <xdr:rowOff>7027</xdr:rowOff>
    </xdr:from>
    <xdr:to>
      <xdr:col>19</xdr:col>
      <xdr:colOff>603663</xdr:colOff>
      <xdr:row>144</xdr:row>
      <xdr:rowOff>7027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F955CDD-89B2-4B94-96AB-BAC4460ADF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2660</xdr:colOff>
      <xdr:row>146</xdr:row>
      <xdr:rowOff>818</xdr:rowOff>
    </xdr:from>
    <xdr:to>
      <xdr:col>20</xdr:col>
      <xdr:colOff>9896</xdr:colOff>
      <xdr:row>163</xdr:row>
      <xdr:rowOff>8192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3C4F761B-65AC-416B-A488-DAE92D4665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8192</xdr:colOff>
      <xdr:row>165</xdr:row>
      <xdr:rowOff>818</xdr:rowOff>
    </xdr:from>
    <xdr:to>
      <xdr:col>20</xdr:col>
      <xdr:colOff>0</xdr:colOff>
      <xdr:row>181</xdr:row>
      <xdr:rowOff>16387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43215D27-3B1C-4A91-9448-242ECA6BA0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12555</xdr:colOff>
      <xdr:row>183</xdr:row>
      <xdr:rowOff>819</xdr:rowOff>
    </xdr:from>
    <xdr:to>
      <xdr:col>20</xdr:col>
      <xdr:colOff>19792</xdr:colOff>
      <xdr:row>197</xdr:row>
      <xdr:rowOff>172065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1BC1C611-954D-4358-8D7E-6CB306E1C6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4362</xdr:colOff>
      <xdr:row>199</xdr:row>
      <xdr:rowOff>167351</xdr:rowOff>
    </xdr:from>
    <xdr:to>
      <xdr:col>20</xdr:col>
      <xdr:colOff>3477</xdr:colOff>
      <xdr:row>216</xdr:row>
      <xdr:rowOff>168234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39486DE9-2993-4693-B5C7-88541033629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9896</xdr:colOff>
      <xdr:row>219</xdr:row>
      <xdr:rowOff>9896</xdr:rowOff>
    </xdr:from>
    <xdr:to>
      <xdr:col>20</xdr:col>
      <xdr:colOff>0</xdr:colOff>
      <xdr:row>244</xdr:row>
      <xdr:rowOff>178129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B7C2A483-5DB7-4CE2-9DC8-ADE7CA0018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2</xdr:colOff>
      <xdr:row>247</xdr:row>
      <xdr:rowOff>8907</xdr:rowOff>
    </xdr:from>
    <xdr:to>
      <xdr:col>13</xdr:col>
      <xdr:colOff>0</xdr:colOff>
      <xdr:row>265</xdr:row>
      <xdr:rowOff>9896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A35CDC7-C5CF-4770-AA6F-B04A742BE55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13</xdr:col>
      <xdr:colOff>9895</xdr:colOff>
      <xdr:row>246</xdr:row>
      <xdr:rowOff>177140</xdr:rowOff>
    </xdr:from>
    <xdr:to>
      <xdr:col>25</xdr:col>
      <xdr:colOff>0</xdr:colOff>
      <xdr:row>265</xdr:row>
      <xdr:rowOff>-1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3066D0AF-F3D4-46CB-86CD-70E6BB7DD8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0</xdr:col>
      <xdr:colOff>603662</xdr:colOff>
      <xdr:row>267</xdr:row>
      <xdr:rowOff>8908</xdr:rowOff>
    </xdr:from>
    <xdr:to>
      <xdr:col>12</xdr:col>
      <xdr:colOff>603663</xdr:colOff>
      <xdr:row>284</xdr:row>
      <xdr:rowOff>19792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94C4648E-977D-48A5-B6BD-0BD7D4770C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13</xdr:col>
      <xdr:colOff>0</xdr:colOff>
      <xdr:row>266</xdr:row>
      <xdr:rowOff>177140</xdr:rowOff>
    </xdr:from>
    <xdr:to>
      <xdr:col>25</xdr:col>
      <xdr:colOff>0</xdr:colOff>
      <xdr:row>284</xdr:row>
      <xdr:rowOff>29687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1957CBDF-D9F8-4DB6-A41C-50E19AB40D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</xdr:col>
      <xdr:colOff>19792</xdr:colOff>
      <xdr:row>285</xdr:row>
      <xdr:rowOff>168233</xdr:rowOff>
    </xdr:from>
    <xdr:to>
      <xdr:col>12</xdr:col>
      <xdr:colOff>603663</xdr:colOff>
      <xdr:row>305</xdr:row>
      <xdr:rowOff>9896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3B759684-3480-4B18-B62B-0E567C9B5FB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13</xdr:col>
      <xdr:colOff>9896</xdr:colOff>
      <xdr:row>285</xdr:row>
      <xdr:rowOff>168234</xdr:rowOff>
    </xdr:from>
    <xdr:to>
      <xdr:col>24</xdr:col>
      <xdr:colOff>603663</xdr:colOff>
      <xdr:row>305</xdr:row>
      <xdr:rowOff>1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914BDE6A-1C6D-4821-9F13-6B62824026F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P\OneDrive\Desktop\Motorcycle%20Engineering\Course%20Notes\Hybrid%20Powertrain%20and%20Control\Assignment\Buggy%20%20Lap%20Simul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ke &amp; Rider Measurments"/>
      <sheetName val="Dyno"/>
      <sheetName val="Gearing, power &amp; VMAX"/>
      <sheetName val="Reduced mass"/>
      <sheetName val="Maximum Acc &amp; Decc"/>
      <sheetName val="Corner velocities &amp; times"/>
      <sheetName val="Simulator"/>
      <sheetName val="Sheet1"/>
    </sheetNames>
    <sheetDataSet>
      <sheetData sheetId="0"/>
      <sheetData sheetId="1"/>
      <sheetData sheetId="2"/>
      <sheetData sheetId="3">
        <row r="9">
          <cell r="D9">
            <v>20.041666666666668</v>
          </cell>
        </row>
      </sheetData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49"/>
  <sheetViews>
    <sheetView tabSelected="1" zoomScaleNormal="100" workbookViewId="0">
      <selection activeCell="B17" sqref="B17"/>
    </sheetView>
  </sheetViews>
  <sheetFormatPr defaultRowHeight="14.4" x14ac:dyDescent="0.3"/>
  <cols>
    <col min="2" max="2" width="36.109375" bestFit="1" customWidth="1"/>
    <col min="3" max="3" width="12.6640625" customWidth="1"/>
    <col min="4" max="4" width="32.44140625" customWidth="1"/>
    <col min="5" max="5" width="20.44140625" customWidth="1"/>
    <col min="6" max="6" width="28.33203125" bestFit="1" customWidth="1"/>
    <col min="7" max="7" width="27.33203125" bestFit="1" customWidth="1"/>
    <col min="8" max="8" width="25.88671875" bestFit="1" customWidth="1"/>
    <col min="9" max="9" width="25.5546875" bestFit="1" customWidth="1"/>
    <col min="10" max="10" width="31.109375" bestFit="1" customWidth="1"/>
    <col min="11" max="11" width="31.21875" bestFit="1" customWidth="1"/>
    <col min="12" max="12" width="30.33203125" bestFit="1" customWidth="1"/>
    <col min="13" max="13" width="27.6640625" customWidth="1"/>
    <col min="14" max="14" width="13.5546875" customWidth="1"/>
    <col min="16" max="16" width="22.21875" customWidth="1"/>
    <col min="17" max="17" width="25.44140625" customWidth="1"/>
    <col min="18" max="18" width="23.88671875" customWidth="1"/>
    <col min="19" max="19" width="20.33203125" customWidth="1"/>
  </cols>
  <sheetData>
    <row r="2" spans="2:14" ht="18" x14ac:dyDescent="0.35">
      <c r="B2" s="6" t="s">
        <v>252</v>
      </c>
    </row>
    <row r="3" spans="2:14" ht="15.6" x14ac:dyDescent="0.3">
      <c r="B3" s="166" t="s">
        <v>253</v>
      </c>
      <c r="J3" s="1"/>
    </row>
    <row r="4" spans="2:14" ht="15" thickBot="1" x14ac:dyDescent="0.35">
      <c r="D4" s="21"/>
      <c r="E4" s="22"/>
      <c r="F4" s="21"/>
      <c r="G4" s="33"/>
      <c r="H4" s="21"/>
      <c r="I4" s="21"/>
      <c r="J4" s="21"/>
      <c r="K4" s="1"/>
    </row>
    <row r="5" spans="2:14" ht="18.600000000000001" thickBot="1" x14ac:dyDescent="0.35">
      <c r="B5" s="63" t="s">
        <v>149</v>
      </c>
      <c r="C5" s="67"/>
      <c r="D5" s="136" t="s">
        <v>44</v>
      </c>
      <c r="E5" s="137" t="s">
        <v>1</v>
      </c>
      <c r="F5" s="137" t="s">
        <v>0</v>
      </c>
      <c r="G5" s="138" t="s">
        <v>2</v>
      </c>
      <c r="H5" s="138" t="s">
        <v>5</v>
      </c>
      <c r="I5" s="138" t="s">
        <v>56</v>
      </c>
      <c r="J5" s="139" t="s">
        <v>57</v>
      </c>
      <c r="K5" s="2"/>
      <c r="L5" s="7"/>
      <c r="N5" s="7"/>
    </row>
    <row r="6" spans="2:14" x14ac:dyDescent="0.3">
      <c r="B6" s="64" t="s">
        <v>54</v>
      </c>
      <c r="C6" s="68">
        <v>6500</v>
      </c>
      <c r="D6" s="41" t="s">
        <v>45</v>
      </c>
      <c r="E6" s="34">
        <v>11</v>
      </c>
      <c r="F6" s="34">
        <v>29</v>
      </c>
      <c r="G6" s="35">
        <f>F6/E6</f>
        <v>2.6363636363636362</v>
      </c>
      <c r="H6" s="35">
        <f>G10*G9*G6</f>
        <v>22.729220779220775</v>
      </c>
      <c r="I6" s="35">
        <f>C6*C13/(H6*2652)</f>
        <v>27.389809164816693</v>
      </c>
      <c r="J6" s="36">
        <f>I6/3.6</f>
        <v>7.6082803235601926</v>
      </c>
    </row>
    <row r="7" spans="2:14" x14ac:dyDescent="0.3">
      <c r="B7" s="64" t="s">
        <v>72</v>
      </c>
      <c r="C7" s="62">
        <v>22</v>
      </c>
      <c r="D7" s="42" t="s">
        <v>46</v>
      </c>
      <c r="E7" s="10">
        <v>15</v>
      </c>
      <c r="F7" s="10">
        <v>29</v>
      </c>
      <c r="G7" s="13">
        <f>F7/E7</f>
        <v>1.9333333333333333</v>
      </c>
      <c r="H7" s="13">
        <f>G10*G9*G7</f>
        <v>16.668095238095237</v>
      </c>
      <c r="I7" s="13">
        <f>C6*C13/(H7*2652)</f>
        <v>37.349739770204579</v>
      </c>
      <c r="J7" s="15">
        <f>I7/3.6</f>
        <v>10.374927713945716</v>
      </c>
    </row>
    <row r="8" spans="2:14" ht="15" thickBot="1" x14ac:dyDescent="0.35">
      <c r="B8" s="66" t="s">
        <v>6</v>
      </c>
      <c r="C8" s="83" t="s">
        <v>9</v>
      </c>
      <c r="D8" s="42" t="s">
        <v>47</v>
      </c>
      <c r="E8" s="10">
        <v>21</v>
      </c>
      <c r="F8" s="10">
        <v>31</v>
      </c>
      <c r="G8" s="13">
        <f>F8/E8</f>
        <v>1.4761904761904763</v>
      </c>
      <c r="H8" s="13">
        <f>G9*G10*G8</f>
        <v>12.726870748299319</v>
      </c>
      <c r="I8" s="13">
        <f>C6*C13/(H8*2652)</f>
        <v>48.916110795816316</v>
      </c>
      <c r="J8" s="15">
        <f>I8/3.6</f>
        <v>13.587808554393421</v>
      </c>
    </row>
    <row r="9" spans="2:14" x14ac:dyDescent="0.3">
      <c r="B9" s="152" t="s">
        <v>65</v>
      </c>
      <c r="C9" s="153">
        <v>1.151</v>
      </c>
      <c r="D9" s="42" t="s">
        <v>4</v>
      </c>
      <c r="E9" s="10">
        <v>15</v>
      </c>
      <c r="F9" s="10">
        <v>51</v>
      </c>
      <c r="G9" s="13">
        <f>F9/E9</f>
        <v>3.4</v>
      </c>
      <c r="H9" s="14" t="s">
        <v>55</v>
      </c>
      <c r="I9" s="14" t="s">
        <v>55</v>
      </c>
      <c r="J9" s="16" t="s">
        <v>55</v>
      </c>
    </row>
    <row r="10" spans="2:14" ht="15" thickBot="1" x14ac:dyDescent="0.35">
      <c r="B10" s="64" t="s">
        <v>7</v>
      </c>
      <c r="C10" s="68">
        <v>0.95</v>
      </c>
      <c r="D10" s="43" t="s">
        <v>3</v>
      </c>
      <c r="E10" s="17">
        <v>28</v>
      </c>
      <c r="F10" s="17">
        <v>71</v>
      </c>
      <c r="G10" s="18">
        <f>F10/E10</f>
        <v>2.5357142857142856</v>
      </c>
      <c r="H10" s="19" t="s">
        <v>55</v>
      </c>
      <c r="I10" s="19" t="s">
        <v>55</v>
      </c>
      <c r="J10" s="20" t="s">
        <v>55</v>
      </c>
    </row>
    <row r="11" spans="2:14" ht="15" thickBot="1" x14ac:dyDescent="0.35">
      <c r="B11" s="154" t="s">
        <v>8</v>
      </c>
      <c r="C11" s="69">
        <v>1.167</v>
      </c>
    </row>
    <row r="12" spans="2:14" ht="15.6" x14ac:dyDescent="0.3">
      <c r="B12" s="148" t="s">
        <v>52</v>
      </c>
      <c r="C12" s="151">
        <v>304.8</v>
      </c>
      <c r="D12" s="170" t="s">
        <v>112</v>
      </c>
      <c r="E12" s="54" t="s">
        <v>51</v>
      </c>
      <c r="F12" s="54" t="s">
        <v>71</v>
      </c>
      <c r="G12" s="54" t="s">
        <v>78</v>
      </c>
      <c r="H12" s="55" t="s">
        <v>79</v>
      </c>
      <c r="I12" s="54" t="s">
        <v>80</v>
      </c>
      <c r="J12" s="171" t="s">
        <v>81</v>
      </c>
      <c r="K12" s="53" t="s">
        <v>244</v>
      </c>
    </row>
    <row r="13" spans="2:14" ht="15" thickBot="1" x14ac:dyDescent="0.35">
      <c r="B13" s="66" t="s">
        <v>53</v>
      </c>
      <c r="C13" s="150">
        <v>254</v>
      </c>
      <c r="D13" s="132" t="s">
        <v>58</v>
      </c>
      <c r="E13" s="13">
        <f>0.5*C11*C10*C9*J6^2</f>
        <v>36.932848156905294</v>
      </c>
      <c r="F13" s="23">
        <f>C18*C17*9.81</f>
        <v>103.00500000000001</v>
      </c>
      <c r="G13" s="24">
        <f>$C$19*9.81*$C$17</f>
        <v>128.75625000000002</v>
      </c>
      <c r="H13" s="24">
        <f>C$20*9.81*C$17</f>
        <v>1545.075</v>
      </c>
      <c r="I13" s="10">
        <f>C$21*9.81*C$17</f>
        <v>1030.0500000000002</v>
      </c>
      <c r="J13" s="133">
        <f>9.81*C$22*C$17</f>
        <v>515.02500000000009</v>
      </c>
      <c r="K13" s="42">
        <v>2163.96</v>
      </c>
    </row>
    <row r="14" spans="2:14" x14ac:dyDescent="0.3">
      <c r="B14" s="152" t="s">
        <v>62</v>
      </c>
      <c r="C14" s="153">
        <v>144</v>
      </c>
      <c r="D14" s="132" t="s">
        <v>59</v>
      </c>
      <c r="E14" s="13">
        <f>0.5*C11*C10*C9*J7^2</f>
        <v>68.676783762840415</v>
      </c>
      <c r="F14" s="10">
        <v>103</v>
      </c>
      <c r="G14" s="24">
        <f t="shared" ref="G14:G15" si="0">$C$19*9.81*$C$17</f>
        <v>128.75625000000002</v>
      </c>
      <c r="H14" s="24">
        <f>C$20*9.81*C$17</f>
        <v>1545.075</v>
      </c>
      <c r="I14" s="10">
        <f>C$21*9.81*C$17</f>
        <v>1030.0500000000002</v>
      </c>
      <c r="J14" s="133">
        <f>9.81*C$22*C$17</f>
        <v>515.02500000000009</v>
      </c>
      <c r="K14" s="42">
        <v>2163.96</v>
      </c>
    </row>
    <row r="15" spans="2:14" ht="15" thickBot="1" x14ac:dyDescent="0.35">
      <c r="B15" s="64" t="s">
        <v>61</v>
      </c>
      <c r="C15" s="68">
        <v>16.11</v>
      </c>
      <c r="D15" s="172" t="s">
        <v>60</v>
      </c>
      <c r="E15" s="18">
        <f>0.5*C11*C10*C9*J8^2</f>
        <v>117.79819280261769</v>
      </c>
      <c r="F15" s="17">
        <v>103</v>
      </c>
      <c r="G15" s="27">
        <f t="shared" si="0"/>
        <v>128.75625000000002</v>
      </c>
      <c r="H15" s="27">
        <f>C$20*9.81*C$17</f>
        <v>1545.075</v>
      </c>
      <c r="I15" s="17">
        <f>C$21*9.81*C$17</f>
        <v>1030.0500000000002</v>
      </c>
      <c r="J15" s="173">
        <f>9.81*C$22*C$17</f>
        <v>515.02500000000009</v>
      </c>
      <c r="K15" s="42">
        <v>2163.96</v>
      </c>
    </row>
    <row r="16" spans="2:14" x14ac:dyDescent="0.3">
      <c r="B16" s="65" t="s">
        <v>63</v>
      </c>
      <c r="C16" s="68">
        <v>345</v>
      </c>
      <c r="D16" s="167" t="s">
        <v>73</v>
      </c>
      <c r="E16" s="34"/>
      <c r="F16" s="168" t="s">
        <v>106</v>
      </c>
      <c r="G16" s="168" t="s">
        <v>107</v>
      </c>
      <c r="H16" s="169" t="s">
        <v>108</v>
      </c>
      <c r="I16" s="168" t="s">
        <v>109</v>
      </c>
      <c r="J16" s="168" t="s">
        <v>110</v>
      </c>
      <c r="K16" s="10"/>
    </row>
    <row r="17" spans="2:11" ht="15" thickBot="1" x14ac:dyDescent="0.35">
      <c r="B17" s="154" t="s">
        <v>64</v>
      </c>
      <c r="C17" s="69">
        <v>525</v>
      </c>
      <c r="D17" s="42" t="s">
        <v>58</v>
      </c>
      <c r="E17" s="10"/>
      <c r="F17" s="13">
        <f>E13+F13</f>
        <v>139.93784815690532</v>
      </c>
      <c r="G17" s="13">
        <f>E$13+G$13+K$13</f>
        <v>2329.6490981569054</v>
      </c>
      <c r="H17" s="24">
        <f>E13+H13</f>
        <v>1582.0078481569053</v>
      </c>
      <c r="I17" s="23">
        <f>E13+I13</f>
        <v>1066.9828481569054</v>
      </c>
      <c r="J17" s="13">
        <f>E13+J13</f>
        <v>551.95784815690536</v>
      </c>
      <c r="K17" s="10"/>
    </row>
    <row r="18" spans="2:11" ht="15" customHeight="1" x14ac:dyDescent="0.3">
      <c r="B18" s="148" t="s">
        <v>70</v>
      </c>
      <c r="C18" s="151">
        <v>0.02</v>
      </c>
      <c r="D18" s="42" t="s">
        <v>59</v>
      </c>
      <c r="E18" s="10"/>
      <c r="F18" s="13">
        <f>E14+F14</f>
        <v>171.67678376284042</v>
      </c>
      <c r="G18" s="13">
        <f>E14+G14+K14</f>
        <v>2361.3930337628403</v>
      </c>
      <c r="H18" s="24">
        <f>E14+H14</f>
        <v>1613.7517837628404</v>
      </c>
      <c r="I18" s="13">
        <f>E14+I14</f>
        <v>1098.7267837628406</v>
      </c>
      <c r="J18" s="13">
        <f>E14+J14</f>
        <v>583.70178376284048</v>
      </c>
      <c r="K18" s="10"/>
    </row>
    <row r="19" spans="2:11" ht="15" thickBot="1" x14ac:dyDescent="0.35">
      <c r="B19" s="66" t="s">
        <v>66</v>
      </c>
      <c r="C19" s="68">
        <v>2.5000000000000001E-2</v>
      </c>
      <c r="D19" s="42" t="s">
        <v>60</v>
      </c>
      <c r="E19" s="10"/>
      <c r="F19" s="13">
        <f>E15+F15</f>
        <v>220.79819280261768</v>
      </c>
      <c r="G19" s="13">
        <f>E15+G15+K15</f>
        <v>2410.5144428026179</v>
      </c>
      <c r="H19" s="24">
        <f>E15+H15</f>
        <v>1662.8731928026177</v>
      </c>
      <c r="I19" s="13">
        <f>E15+I15</f>
        <v>1147.8481928026179</v>
      </c>
      <c r="J19" s="13">
        <f>E15+J15</f>
        <v>632.82319280261777</v>
      </c>
      <c r="K19" s="10"/>
    </row>
    <row r="20" spans="2:11" ht="15" thickBot="1" x14ac:dyDescent="0.35">
      <c r="B20" s="149" t="s">
        <v>69</v>
      </c>
      <c r="C20" s="68">
        <v>0.3</v>
      </c>
      <c r="D20" s="44" t="s">
        <v>111</v>
      </c>
      <c r="E20" s="29"/>
      <c r="F20" s="30" t="s">
        <v>10</v>
      </c>
      <c r="G20" s="31" t="s">
        <v>74</v>
      </c>
      <c r="H20" s="32" t="s">
        <v>75</v>
      </c>
      <c r="I20" s="31" t="s">
        <v>76</v>
      </c>
      <c r="J20" s="31" t="s">
        <v>77</v>
      </c>
      <c r="K20" s="10"/>
    </row>
    <row r="21" spans="2:11" x14ac:dyDescent="0.3">
      <c r="B21" s="148" t="s">
        <v>67</v>
      </c>
      <c r="C21" s="68">
        <v>0.2</v>
      </c>
      <c r="D21" s="42" t="s">
        <v>58</v>
      </c>
      <c r="E21" s="13"/>
      <c r="F21" s="13">
        <f>F17*J6</f>
        <v>1064.6863766535366</v>
      </c>
      <c r="G21" s="14">
        <f>G$17*J$6</f>
        <v>17724.623394306931</v>
      </c>
      <c r="H21" s="25">
        <f>H17*J6</f>
        <v>12036.359182849983</v>
      </c>
      <c r="I21" s="14">
        <f>J6*I17</f>
        <v>8117.9046092083963</v>
      </c>
      <c r="J21" s="11">
        <f>J17*J6</f>
        <v>4199.4500355668079</v>
      </c>
      <c r="K21" s="10"/>
    </row>
    <row r="22" spans="2:11" ht="15" thickBot="1" x14ac:dyDescent="0.35">
      <c r="B22" s="66" t="s">
        <v>68</v>
      </c>
      <c r="C22" s="69">
        <v>0.1</v>
      </c>
      <c r="D22" s="42" t="s">
        <v>59</v>
      </c>
      <c r="E22" s="13"/>
      <c r="F22" s="13">
        <f>F18*J7</f>
        <v>1781.134221702159</v>
      </c>
      <c r="G22" s="14">
        <f>G18*J7</f>
        <v>24499.282029504444</v>
      </c>
      <c r="H22" s="24">
        <f>H18*J7</f>
        <v>16742.558104790427</v>
      </c>
      <c r="I22" s="13">
        <f>I18*J7</f>
        <v>11399.210958915537</v>
      </c>
      <c r="J22" s="10">
        <f>J7*J18</f>
        <v>6055.8638130406434</v>
      </c>
      <c r="K22" s="10"/>
    </row>
    <row r="23" spans="2:11" ht="15" thickBot="1" x14ac:dyDescent="0.35">
      <c r="B23" s="59" t="s">
        <v>136</v>
      </c>
      <c r="C23" s="59">
        <v>1940</v>
      </c>
      <c r="D23" s="43" t="s">
        <v>60</v>
      </c>
      <c r="E23" s="18"/>
      <c r="F23" s="18">
        <f>F19*J8</f>
        <v>3000.1635729580162</v>
      </c>
      <c r="G23" s="19">
        <f>G19*J8</f>
        <v>32753.6087664023</v>
      </c>
      <c r="H23" s="27">
        <f>J8*H19</f>
        <v>22594.802594034911</v>
      </c>
      <c r="I23" s="18">
        <f>I19*J8</f>
        <v>15596.74149330844</v>
      </c>
      <c r="J23" s="17">
        <f>J8*J19</f>
        <v>8598.6803925819677</v>
      </c>
      <c r="K23" s="17"/>
    </row>
    <row r="24" spans="2:11" x14ac:dyDescent="0.3">
      <c r="B24" s="60" t="s">
        <v>137</v>
      </c>
      <c r="C24" s="60">
        <v>488</v>
      </c>
      <c r="F24" s="8"/>
      <c r="H24" s="9"/>
    </row>
    <row r="25" spans="2:11" x14ac:dyDescent="0.3">
      <c r="B25" s="60" t="s">
        <v>138</v>
      </c>
      <c r="C25" s="60">
        <v>1070</v>
      </c>
      <c r="F25" s="8"/>
      <c r="H25" s="9"/>
    </row>
    <row r="26" spans="2:11" x14ac:dyDescent="0.3">
      <c r="B26" s="61" t="s">
        <v>139</v>
      </c>
      <c r="C26" s="61">
        <v>870</v>
      </c>
      <c r="D26" s="57"/>
      <c r="E26" s="38" t="s">
        <v>82</v>
      </c>
      <c r="F26" s="38" t="s">
        <v>83</v>
      </c>
      <c r="G26" s="38" t="s">
        <v>84</v>
      </c>
      <c r="H26" s="38" t="s">
        <v>85</v>
      </c>
      <c r="I26" s="38" t="s">
        <v>92</v>
      </c>
      <c r="J26" s="38" t="s">
        <v>93</v>
      </c>
    </row>
    <row r="27" spans="2:11" ht="18" x14ac:dyDescent="0.3">
      <c r="B27" s="60" t="s">
        <v>246</v>
      </c>
      <c r="C27" s="60">
        <v>18</v>
      </c>
      <c r="D27" s="58" t="s">
        <v>42</v>
      </c>
      <c r="E27" s="37">
        <v>0.30399999999999999</v>
      </c>
      <c r="F27" s="10">
        <v>1.25</v>
      </c>
      <c r="G27" s="45" t="s">
        <v>91</v>
      </c>
      <c r="H27" s="13">
        <f>1/E27</f>
        <v>3.2894736842105265</v>
      </c>
      <c r="I27" s="12" t="s">
        <v>91</v>
      </c>
      <c r="J27" s="12" t="s">
        <v>91</v>
      </c>
    </row>
    <row r="28" spans="2:11" x14ac:dyDescent="0.3">
      <c r="B28" s="60" t="s">
        <v>247</v>
      </c>
      <c r="C28" s="60">
        <f>C27*(PI()/180)</f>
        <v>0.31415926535897931</v>
      </c>
      <c r="D28" s="58" t="s">
        <v>43</v>
      </c>
      <c r="E28" s="10">
        <v>0.254</v>
      </c>
      <c r="F28" s="10">
        <v>0.87</v>
      </c>
      <c r="G28" s="12" t="s">
        <v>91</v>
      </c>
      <c r="H28" s="13">
        <f>1/E28</f>
        <v>3.9370078740157481</v>
      </c>
      <c r="I28" s="12" t="s">
        <v>91</v>
      </c>
      <c r="J28" s="12" t="s">
        <v>91</v>
      </c>
    </row>
    <row r="29" spans="2:11" x14ac:dyDescent="0.3">
      <c r="B29" s="60" t="s">
        <v>147</v>
      </c>
      <c r="C29" s="60">
        <v>207</v>
      </c>
      <c r="D29" s="58" t="s">
        <v>86</v>
      </c>
      <c r="E29" s="10"/>
      <c r="F29" s="10">
        <v>0.06</v>
      </c>
      <c r="G29" s="10">
        <v>2.536</v>
      </c>
      <c r="H29" s="12" t="s">
        <v>91</v>
      </c>
      <c r="I29" s="12" t="s">
        <v>91</v>
      </c>
      <c r="J29" s="12" t="s">
        <v>91</v>
      </c>
    </row>
    <row r="30" spans="2:11" x14ac:dyDescent="0.3">
      <c r="B30" s="60" t="s">
        <v>148</v>
      </c>
      <c r="C30" s="60">
        <v>193</v>
      </c>
      <c r="D30" s="58" t="s">
        <v>87</v>
      </c>
      <c r="E30" s="10"/>
      <c r="F30" s="10">
        <v>0.02</v>
      </c>
      <c r="G30" s="10">
        <v>3.4</v>
      </c>
      <c r="H30" s="13">
        <f>(1/E28)*G30</f>
        <v>13.385826771653543</v>
      </c>
      <c r="I30" s="12" t="s">
        <v>91</v>
      </c>
      <c r="J30" s="12" t="s">
        <v>91</v>
      </c>
    </row>
    <row r="31" spans="2:11" x14ac:dyDescent="0.3">
      <c r="B31" s="60" t="s">
        <v>146</v>
      </c>
      <c r="C31" s="62">
        <f>(C29*C23)/C17</f>
        <v>764.91428571428571</v>
      </c>
      <c r="D31" s="42" t="s">
        <v>88</v>
      </c>
      <c r="E31" s="10"/>
      <c r="F31" s="10">
        <v>0.05</v>
      </c>
      <c r="G31" s="10">
        <v>2.6360000000000001</v>
      </c>
      <c r="H31" s="13">
        <f>G30*G31*1/E28</f>
        <v>35.285039370078742</v>
      </c>
      <c r="I31" s="13">
        <f>G31*G30*G29*1/E28</f>
        <v>89.482859842519687</v>
      </c>
      <c r="J31" s="13">
        <f>G6*G30*1/E28</f>
        <v>35.289906943450248</v>
      </c>
    </row>
    <row r="32" spans="2:11" ht="15" thickBot="1" x14ac:dyDescent="0.35">
      <c r="B32" s="61" t="s">
        <v>145</v>
      </c>
      <c r="C32" s="83">
        <f>(C23*(C29-C30))/(C16*TAN(C28))+279.4</f>
        <v>521.68952136139092</v>
      </c>
      <c r="D32" s="42" t="s">
        <v>90</v>
      </c>
      <c r="E32" s="10"/>
      <c r="F32" s="10">
        <v>0.05</v>
      </c>
      <c r="G32" s="10">
        <v>1.9330000000000001</v>
      </c>
      <c r="H32" s="13">
        <f>G32*G30*1/E28</f>
        <v>25.874803149606297</v>
      </c>
      <c r="I32" s="13">
        <f>G32*G30*G29*1/E28</f>
        <v>65.618500787401572</v>
      </c>
      <c r="J32" s="13">
        <f>'[1]Reduced mass'!$D$9</f>
        <v>20.041666666666668</v>
      </c>
    </row>
    <row r="33" spans="2:10" x14ac:dyDescent="0.3">
      <c r="B33" s="130" t="s">
        <v>178</v>
      </c>
      <c r="C33" s="131">
        <f>SQRT('Lap Simulation'!Q5^2+2*$C$38*'Lap Simulation'!$N$6)</f>
        <v>1.9800749573052792</v>
      </c>
      <c r="D33" s="42" t="s">
        <v>89</v>
      </c>
      <c r="E33" s="10"/>
      <c r="F33" s="10">
        <v>0.05</v>
      </c>
      <c r="G33" s="10">
        <v>1.476</v>
      </c>
      <c r="H33" s="13">
        <f>G33*G30*1/E28</f>
        <v>19.757480314960628</v>
      </c>
      <c r="I33" s="13">
        <f>G33*G30*G29*1/E28</f>
        <v>50.104970078740159</v>
      </c>
      <c r="J33" s="13">
        <f>G8*G30*1/E28</f>
        <v>19.760029996250466</v>
      </c>
    </row>
    <row r="34" spans="2:10" x14ac:dyDescent="0.3">
      <c r="B34" s="132" t="s">
        <v>182</v>
      </c>
      <c r="C34" s="133">
        <f>I6</f>
        <v>27.389809164816693</v>
      </c>
    </row>
    <row r="35" spans="2:10" x14ac:dyDescent="0.3">
      <c r="B35" s="132" t="s">
        <v>183</v>
      </c>
      <c r="C35" s="133">
        <f>C7*0.97*G6</f>
        <v>56.26</v>
      </c>
    </row>
    <row r="36" spans="2:10" x14ac:dyDescent="0.3">
      <c r="B36" s="132" t="s">
        <v>184</v>
      </c>
      <c r="C36" s="133">
        <f>G9*0.94*C35</f>
        <v>179.80695999999998</v>
      </c>
    </row>
    <row r="37" spans="2:10" x14ac:dyDescent="0.3">
      <c r="B37" s="132" t="s">
        <v>185</v>
      </c>
      <c r="C37" s="133">
        <f>(C36/0.254)</f>
        <v>707.9014173228345</v>
      </c>
    </row>
    <row r="38" spans="2:10" ht="15" thickBot="1" x14ac:dyDescent="0.35">
      <c r="B38" s="155" t="s">
        <v>181</v>
      </c>
      <c r="C38" s="156">
        <f>C37/(C15+C16)</f>
        <v>1.9603484182737516</v>
      </c>
    </row>
    <row r="39" spans="2:10" x14ac:dyDescent="0.3">
      <c r="B39" s="159" t="s">
        <v>225</v>
      </c>
      <c r="C39" s="160">
        <v>10.199999999999999</v>
      </c>
    </row>
    <row r="40" spans="2:10" x14ac:dyDescent="0.3">
      <c r="B40" s="134" t="s">
        <v>226</v>
      </c>
      <c r="C40" s="26">
        <v>6.4</v>
      </c>
    </row>
    <row r="41" spans="2:10" ht="15" thickBot="1" x14ac:dyDescent="0.35">
      <c r="B41" s="135" t="s">
        <v>227</v>
      </c>
      <c r="C41" s="28">
        <f>C40+C39</f>
        <v>16.600000000000001</v>
      </c>
    </row>
    <row r="42" spans="2:10" x14ac:dyDescent="0.3">
      <c r="B42" s="157" t="s">
        <v>245</v>
      </c>
      <c r="C42" s="158">
        <f>C12*0.9/1000</f>
        <v>0.27432000000000001</v>
      </c>
    </row>
    <row r="43" spans="2:10" x14ac:dyDescent="0.3">
      <c r="B43" s="134" t="s">
        <v>182</v>
      </c>
      <c r="C43" s="26">
        <f>C13*0.9/1000</f>
        <v>0.2286</v>
      </c>
    </row>
    <row r="44" spans="2:10" x14ac:dyDescent="0.3">
      <c r="B44" s="134" t="s">
        <v>188</v>
      </c>
      <c r="C44" s="26">
        <f>C41*C42^2</f>
        <v>1.2491742758400002</v>
      </c>
    </row>
    <row r="45" spans="2:10" x14ac:dyDescent="0.3">
      <c r="B45" s="132" t="s">
        <v>189</v>
      </c>
      <c r="C45" s="26">
        <f>C41*C43^2</f>
        <v>0.86748213600000001</v>
      </c>
    </row>
    <row r="46" spans="2:10" ht="15" thickBot="1" x14ac:dyDescent="0.35">
      <c r="B46" s="155" t="s">
        <v>190</v>
      </c>
      <c r="C46" s="161">
        <v>0.17</v>
      </c>
    </row>
    <row r="47" spans="2:10" x14ac:dyDescent="0.3">
      <c r="B47" s="159" t="s">
        <v>254</v>
      </c>
      <c r="C47" s="160">
        <f>540+(4*((C45/0.245^2)+C46*(G6^2/0.245^2)))</f>
        <v>676.54659784648959</v>
      </c>
    </row>
    <row r="48" spans="2:10" x14ac:dyDescent="0.3">
      <c r="B48" s="134" t="s">
        <v>255</v>
      </c>
      <c r="C48" s="26">
        <f>540+(4*((C45/0.245^2)+C46*(G7^2/0.245^2)))</f>
        <v>640.15189392567913</v>
      </c>
    </row>
    <row r="49" spans="2:3" ht="15" thickBot="1" x14ac:dyDescent="0.35">
      <c r="B49" s="135" t="s">
        <v>256</v>
      </c>
      <c r="C49" s="28">
        <f>540+(4*((C45/0.245^2)+C46*(G8^2/0.245^2)))</f>
        <v>622.49467060319728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56900-037B-45B3-98A1-86EA5CBE4F6A}">
  <dimension ref="B4:T47"/>
  <sheetViews>
    <sheetView zoomScale="88" zoomScaleNormal="88" workbookViewId="0">
      <selection activeCell="B3" sqref="B3"/>
    </sheetView>
  </sheetViews>
  <sheetFormatPr defaultRowHeight="14.4" x14ac:dyDescent="0.3"/>
  <cols>
    <col min="3" max="3" width="11" customWidth="1"/>
    <col min="5" max="5" width="10.77734375" bestFit="1" customWidth="1"/>
    <col min="6" max="6" width="20.21875" bestFit="1" customWidth="1"/>
    <col min="7" max="7" width="21.21875" bestFit="1" customWidth="1"/>
    <col min="8" max="8" width="21.6640625" bestFit="1" customWidth="1"/>
    <col min="9" max="9" width="22.5546875" bestFit="1" customWidth="1"/>
    <col min="10" max="10" width="20" bestFit="1" customWidth="1"/>
    <col min="11" max="11" width="19.5546875" customWidth="1"/>
    <col min="12" max="14" width="23.5546875" bestFit="1" customWidth="1"/>
    <col min="15" max="17" width="22.109375" bestFit="1" customWidth="1"/>
    <col min="18" max="18" width="18.5546875" customWidth="1"/>
    <col min="19" max="19" width="33.33203125" bestFit="1" customWidth="1"/>
    <col min="20" max="20" width="17.5546875" customWidth="1"/>
  </cols>
  <sheetData>
    <row r="4" spans="2:17" x14ac:dyDescent="0.3">
      <c r="B4" s="10" t="s">
        <v>48</v>
      </c>
      <c r="C4" s="10" t="s">
        <v>113</v>
      </c>
      <c r="D4" s="10" t="s">
        <v>49</v>
      </c>
      <c r="E4" s="10" t="s">
        <v>50</v>
      </c>
      <c r="F4" s="10" t="s">
        <v>114</v>
      </c>
      <c r="G4" s="10" t="s">
        <v>115</v>
      </c>
      <c r="H4" s="10" t="s">
        <v>116</v>
      </c>
      <c r="I4" s="10" t="s">
        <v>118</v>
      </c>
      <c r="J4" s="10" t="s">
        <v>119</v>
      </c>
      <c r="K4" s="10" t="s">
        <v>120</v>
      </c>
      <c r="L4" s="10" t="s">
        <v>121</v>
      </c>
      <c r="M4" s="10" t="s">
        <v>122</v>
      </c>
      <c r="N4" s="10" t="s">
        <v>123</v>
      </c>
      <c r="O4" s="10" t="s">
        <v>131</v>
      </c>
      <c r="P4" s="10" t="s">
        <v>132</v>
      </c>
      <c r="Q4" s="10" t="s">
        <v>133</v>
      </c>
    </row>
    <row r="5" spans="2:17" x14ac:dyDescent="0.3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</row>
    <row r="6" spans="2:17" x14ac:dyDescent="0.3">
      <c r="B6" s="10">
        <v>1000</v>
      </c>
      <c r="C6" s="10">
        <v>507</v>
      </c>
      <c r="D6" s="10">
        <v>0.68</v>
      </c>
      <c r="E6" s="10">
        <v>4.8899999999999997</v>
      </c>
      <c r="F6" s="10">
        <v>4.21</v>
      </c>
      <c r="G6" s="10">
        <v>5.74</v>
      </c>
      <c r="H6" s="10">
        <v>7.52</v>
      </c>
      <c r="I6" s="24">
        <f>(C6)/(F6/3.6)</f>
        <v>433.53919239904985</v>
      </c>
      <c r="J6" s="24">
        <f>(C6)/(G6/3.6)</f>
        <v>317.97909407665503</v>
      </c>
      <c r="K6" s="24">
        <f>(C6)/(H6/3.6)</f>
        <v>242.71276595744683</v>
      </c>
      <c r="L6" s="24">
        <f>'Acceleration &amp; Deceleration'!$I$6/'Specifications and Reduced mass'!$C$47</f>
        <v>0.64081202060441245</v>
      </c>
      <c r="M6" s="24">
        <f>'Acceleration &amp; Deceleration'!$J$6/'Specifications and Reduced mass'!$C$48</f>
        <v>0.49672444476681032</v>
      </c>
      <c r="N6" s="24">
        <f>'Acceleration &amp; Deceleration'!$J$6/'Specifications and Reduced mass'!$C$49</f>
        <v>0.51081416290445236</v>
      </c>
      <c r="O6" s="24">
        <f>L6*'Specifications and Reduced mass'!$C$17</f>
        <v>336.42631081731656</v>
      </c>
      <c r="P6" s="24">
        <f>M6*'Specifications and Reduced mass'!$C$17</f>
        <v>260.78033350257544</v>
      </c>
      <c r="Q6" s="24">
        <f>N6*'Specifications and Reduced mass'!$C$17</f>
        <v>268.17743552483751</v>
      </c>
    </row>
    <row r="7" spans="2:17" x14ac:dyDescent="0.3">
      <c r="B7" s="10">
        <v>1500</v>
      </c>
      <c r="C7" s="10">
        <v>1163</v>
      </c>
      <c r="D7" s="10">
        <v>1.56</v>
      </c>
      <c r="E7" s="10">
        <v>7.44</v>
      </c>
      <c r="F7" s="10">
        <v>6.31</v>
      </c>
      <c r="G7" s="10">
        <v>8.61</v>
      </c>
      <c r="H7" s="10">
        <v>11.28</v>
      </c>
      <c r="I7" s="24">
        <f>(C7)/(F7/3.6)</f>
        <v>663.51822503961978</v>
      </c>
      <c r="J7" s="24">
        <f>(C7)/(G7/3.6)</f>
        <v>486.27177700348432</v>
      </c>
      <c r="K7" s="24">
        <f>(C7)/(H7/3.6)</f>
        <v>371.1702127659575</v>
      </c>
      <c r="L7" s="24">
        <f>'Acceleration &amp; Deceleration'!$I$6/'Specifications and Reduced mass'!$C$47</f>
        <v>0.64081202060441245</v>
      </c>
      <c r="M7" s="24">
        <f>'Acceleration &amp; Deceleration'!$J$6/'Specifications and Reduced mass'!$C$48</f>
        <v>0.49672444476681032</v>
      </c>
      <c r="N7" s="24">
        <f>'Acceleration &amp; Deceleration'!$J$6/'Specifications and Reduced mass'!$C$49</f>
        <v>0.51081416290445236</v>
      </c>
      <c r="O7" s="24">
        <f>L7*'Specifications and Reduced mass'!$C$17</f>
        <v>336.42631081731656</v>
      </c>
      <c r="P7" s="24">
        <f>M7*'Specifications and Reduced mass'!$C$17</f>
        <v>260.78033350257544</v>
      </c>
      <c r="Q7" s="24">
        <f>N7*'Specifications and Reduced mass'!$C$17</f>
        <v>268.17743552483751</v>
      </c>
    </row>
    <row r="8" spans="2:17" x14ac:dyDescent="0.3">
      <c r="B8" s="10">
        <v>2000</v>
      </c>
      <c r="C8" s="10">
        <v>2431</v>
      </c>
      <c r="D8" s="10">
        <v>3.26</v>
      </c>
      <c r="E8" s="10">
        <v>11.67</v>
      </c>
      <c r="F8" s="10">
        <v>8.42</v>
      </c>
      <c r="G8" s="10">
        <v>11.48</v>
      </c>
      <c r="H8" s="10">
        <v>15.04</v>
      </c>
      <c r="I8" s="24">
        <f>(C8)/(F8/3.6)</f>
        <v>1039.3824228028502</v>
      </c>
      <c r="J8" s="24">
        <f t="shared" ref="J8:J17" si="0">(C8)/(G8/3.6)</f>
        <v>762.33449477351917</v>
      </c>
      <c r="K8" s="24">
        <f t="shared" ref="K8:K17" si="1">(C8)/(H8/3.6)</f>
        <v>581.88829787234056</v>
      </c>
      <c r="L8" s="24">
        <f>'Acceleration &amp; Deceleration'!$I$6/'Specifications and Reduced mass'!$C$47</f>
        <v>0.64081202060441245</v>
      </c>
      <c r="M8" s="24">
        <f>'Acceleration &amp; Deceleration'!$J$6/'Specifications and Reduced mass'!$C$48</f>
        <v>0.49672444476681032</v>
      </c>
      <c r="N8" s="24">
        <f>'Acceleration &amp; Deceleration'!$J$6/'Specifications and Reduced mass'!$C$49</f>
        <v>0.51081416290445236</v>
      </c>
      <c r="O8" s="24">
        <f>L8*'Specifications and Reduced mass'!$C$17</f>
        <v>336.42631081731656</v>
      </c>
      <c r="P8" s="24">
        <f>M8*'Specifications and Reduced mass'!$C$17</f>
        <v>260.78033350257544</v>
      </c>
      <c r="Q8" s="24">
        <f>N8*'Specifications and Reduced mass'!$C$17</f>
        <v>268.17743552483751</v>
      </c>
    </row>
    <row r="9" spans="2:17" x14ac:dyDescent="0.3">
      <c r="B9" s="10">
        <v>2500</v>
      </c>
      <c r="C9" s="10">
        <v>3909</v>
      </c>
      <c r="D9" s="10">
        <v>5.24</v>
      </c>
      <c r="E9" s="10">
        <v>14.98</v>
      </c>
      <c r="F9" s="10">
        <v>10.52</v>
      </c>
      <c r="G9" s="10">
        <v>14.35</v>
      </c>
      <c r="H9" s="10">
        <v>18.8</v>
      </c>
      <c r="I9" s="24">
        <f t="shared" ref="I9:I17" si="2">(C9)/(F9/3.6)</f>
        <v>1337.680608365019</v>
      </c>
      <c r="J9" s="24">
        <f t="shared" si="0"/>
        <v>980.65505226480843</v>
      </c>
      <c r="K9" s="24">
        <f t="shared" si="1"/>
        <v>748.531914893617</v>
      </c>
      <c r="L9" s="24">
        <f>'Acceleration &amp; Deceleration'!$I$6/'Specifications and Reduced mass'!$C$47</f>
        <v>0.64081202060441245</v>
      </c>
      <c r="M9" s="24">
        <f>'Acceleration &amp; Deceleration'!$J$6/'Specifications and Reduced mass'!$C$48</f>
        <v>0.49672444476681032</v>
      </c>
      <c r="N9" s="24">
        <f>'Acceleration &amp; Deceleration'!$J$6/'Specifications and Reduced mass'!$C$49</f>
        <v>0.51081416290445236</v>
      </c>
      <c r="O9" s="24">
        <f>L9*'Specifications and Reduced mass'!$C$17</f>
        <v>336.42631081731656</v>
      </c>
      <c r="P9" s="24">
        <f>M9*'Specifications and Reduced mass'!$C$17</f>
        <v>260.78033350257544</v>
      </c>
      <c r="Q9" s="24">
        <f>N9*'Specifications and Reduced mass'!$C$17</f>
        <v>268.17743552483751</v>
      </c>
    </row>
    <row r="10" spans="2:17" x14ac:dyDescent="0.3">
      <c r="B10" s="10">
        <v>3000</v>
      </c>
      <c r="C10" s="10">
        <v>5348</v>
      </c>
      <c r="D10" s="10">
        <v>7.17</v>
      </c>
      <c r="E10" s="10">
        <v>17.07</v>
      </c>
      <c r="F10" s="10">
        <v>12.63</v>
      </c>
      <c r="G10" s="10">
        <v>17.22</v>
      </c>
      <c r="H10" s="10">
        <v>22.56</v>
      </c>
      <c r="I10" s="24">
        <f t="shared" si="2"/>
        <v>1524.3705463182898</v>
      </c>
      <c r="J10" s="24">
        <f t="shared" si="0"/>
        <v>1118.0487804878048</v>
      </c>
      <c r="K10" s="24">
        <f t="shared" si="1"/>
        <v>853.40425531914912</v>
      </c>
      <c r="L10" s="24">
        <f>'Acceleration &amp; Deceleration'!$I$6/'Specifications and Reduced mass'!$C$47</f>
        <v>0.64081202060441245</v>
      </c>
      <c r="M10" s="24">
        <f>'Acceleration &amp; Deceleration'!$J$6/'Specifications and Reduced mass'!$C$48</f>
        <v>0.49672444476681032</v>
      </c>
      <c r="N10" s="24">
        <f>'Acceleration &amp; Deceleration'!$J$6/'Specifications and Reduced mass'!$C$49</f>
        <v>0.51081416290445236</v>
      </c>
      <c r="O10" s="24">
        <f>L10*'Specifications and Reduced mass'!$C$17</f>
        <v>336.42631081731656</v>
      </c>
      <c r="P10" s="24">
        <f>M10*'Specifications and Reduced mass'!$C$17</f>
        <v>260.78033350257544</v>
      </c>
      <c r="Q10" s="24">
        <f>N10*'Specifications and Reduced mass'!$C$17</f>
        <v>268.17743552483751</v>
      </c>
    </row>
    <row r="11" spans="2:17" x14ac:dyDescent="0.3">
      <c r="B11" s="10">
        <v>3500</v>
      </c>
      <c r="C11" s="10">
        <v>6878</v>
      </c>
      <c r="D11" s="10">
        <v>9.2200000000000006</v>
      </c>
      <c r="E11" s="10">
        <v>18.809999999999999</v>
      </c>
      <c r="F11" s="10">
        <v>14.73</v>
      </c>
      <c r="G11" s="10">
        <v>20.100000000000001</v>
      </c>
      <c r="H11" s="10">
        <v>26.32</v>
      </c>
      <c r="I11" s="24">
        <f t="shared" si="2"/>
        <v>1680.9775967413441</v>
      </c>
      <c r="J11" s="24">
        <f t="shared" si="0"/>
        <v>1231.8805970149253</v>
      </c>
      <c r="K11" s="24">
        <f t="shared" si="1"/>
        <v>940.75987841945289</v>
      </c>
      <c r="L11" s="24">
        <f>'Acceleration &amp; Deceleration'!$I$6/'Specifications and Reduced mass'!$C$47</f>
        <v>0.64081202060441245</v>
      </c>
      <c r="M11" s="24">
        <f>'Acceleration &amp; Deceleration'!$J$6/'Specifications and Reduced mass'!$C$48</f>
        <v>0.49672444476681032</v>
      </c>
      <c r="N11" s="24">
        <f>'Acceleration &amp; Deceleration'!$J$6/'Specifications and Reduced mass'!$C$49</f>
        <v>0.51081416290445236</v>
      </c>
      <c r="O11" s="24">
        <f>L11*'Specifications and Reduced mass'!$C$17</f>
        <v>336.42631081731656</v>
      </c>
      <c r="P11" s="24">
        <f>M11*'Specifications and Reduced mass'!$C$17</f>
        <v>260.78033350257544</v>
      </c>
      <c r="Q11" s="24">
        <f>N11*'Specifications and Reduced mass'!$C$17</f>
        <v>268.17743552483751</v>
      </c>
    </row>
    <row r="12" spans="2:17" x14ac:dyDescent="0.3">
      <c r="B12" s="10">
        <v>4000</v>
      </c>
      <c r="C12" s="10">
        <v>8101</v>
      </c>
      <c r="D12" s="10">
        <v>10.86</v>
      </c>
      <c r="E12" s="10">
        <v>19.41</v>
      </c>
      <c r="F12" s="10">
        <v>16.84</v>
      </c>
      <c r="G12" s="10">
        <v>22.96</v>
      </c>
      <c r="H12" s="10">
        <v>30.08</v>
      </c>
      <c r="I12" s="24">
        <f t="shared" si="2"/>
        <v>1731.8052256532067</v>
      </c>
      <c r="J12" s="24">
        <f t="shared" si="0"/>
        <v>1270.1916376306619</v>
      </c>
      <c r="K12" s="24">
        <f t="shared" si="1"/>
        <v>969.53457446808522</v>
      </c>
      <c r="L12" s="24">
        <f>'Acceleration &amp; Deceleration'!$I$6/'Specifications and Reduced mass'!$C$47</f>
        <v>0.64081202060441245</v>
      </c>
      <c r="M12" s="24">
        <f>'Acceleration &amp; Deceleration'!$J$6/'Specifications and Reduced mass'!$C$48</f>
        <v>0.49672444476681032</v>
      </c>
      <c r="N12" s="24">
        <f>'Acceleration &amp; Deceleration'!$J$6/'Specifications and Reduced mass'!$C$49</f>
        <v>0.51081416290445236</v>
      </c>
      <c r="O12" s="24">
        <f>L12*'Specifications and Reduced mass'!$C$17</f>
        <v>336.42631081731656</v>
      </c>
      <c r="P12" s="24">
        <f>M12*'Specifications and Reduced mass'!$C$17</f>
        <v>260.78033350257544</v>
      </c>
      <c r="Q12" s="24">
        <f>N12*'Specifications and Reduced mass'!$C$17</f>
        <v>268.17743552483751</v>
      </c>
    </row>
    <row r="13" spans="2:17" x14ac:dyDescent="0.3">
      <c r="B13" s="10">
        <v>4500</v>
      </c>
      <c r="C13" s="10">
        <v>10302</v>
      </c>
      <c r="D13" s="10">
        <v>13.81</v>
      </c>
      <c r="E13" s="10">
        <v>21.23</v>
      </c>
      <c r="F13" s="10">
        <v>18.940000000000001</v>
      </c>
      <c r="G13" s="10">
        <v>25.83</v>
      </c>
      <c r="H13" s="10">
        <v>33.840000000000003</v>
      </c>
      <c r="I13" s="24">
        <f t="shared" si="2"/>
        <v>1958.1414994720169</v>
      </c>
      <c r="J13" s="24">
        <f t="shared" si="0"/>
        <v>1435.8188153310107</v>
      </c>
      <c r="K13" s="24">
        <f t="shared" si="1"/>
        <v>1095.9574468085107</v>
      </c>
      <c r="L13" s="24">
        <f>'Acceleration &amp; Deceleration'!$I$6/'Specifications and Reduced mass'!$C$47</f>
        <v>0.64081202060441245</v>
      </c>
      <c r="M13" s="24">
        <f>'Acceleration &amp; Deceleration'!$J$6/'Specifications and Reduced mass'!$C$48</f>
        <v>0.49672444476681032</v>
      </c>
      <c r="N13" s="24">
        <f>'Acceleration &amp; Deceleration'!$J$6/'Specifications and Reduced mass'!$C$49</f>
        <v>0.51081416290445236</v>
      </c>
      <c r="O13" s="24">
        <f>L13*'Specifications and Reduced mass'!$C$17</f>
        <v>336.42631081731656</v>
      </c>
      <c r="P13" s="24">
        <f>M13*'Specifications and Reduced mass'!$C$17</f>
        <v>260.78033350257544</v>
      </c>
      <c r="Q13" s="24">
        <f>N13*'Specifications and Reduced mass'!$C$17</f>
        <v>268.17743552483751</v>
      </c>
    </row>
    <row r="14" spans="2:17" x14ac:dyDescent="0.3">
      <c r="B14" s="10">
        <v>5000</v>
      </c>
      <c r="C14" s="10">
        <v>11383</v>
      </c>
      <c r="D14" s="10">
        <v>15.26</v>
      </c>
      <c r="E14" s="10">
        <v>21.79</v>
      </c>
      <c r="F14" s="10">
        <v>21.09</v>
      </c>
      <c r="G14" s="10">
        <v>28.7</v>
      </c>
      <c r="H14" s="10">
        <v>37.6</v>
      </c>
      <c r="I14" s="24">
        <f t="shared" si="2"/>
        <v>1943.0440967283073</v>
      </c>
      <c r="J14" s="24">
        <f t="shared" si="0"/>
        <v>1427.8327526132405</v>
      </c>
      <c r="K14" s="24">
        <f t="shared" si="1"/>
        <v>1089.8617021276596</v>
      </c>
      <c r="L14" s="24">
        <f>'Acceleration &amp; Deceleration'!$I$6/'Specifications and Reduced mass'!$C$47</f>
        <v>0.64081202060441245</v>
      </c>
      <c r="M14" s="24">
        <f>'Acceleration &amp; Deceleration'!$J$6/'Specifications and Reduced mass'!$C$48</f>
        <v>0.49672444476681032</v>
      </c>
      <c r="N14" s="24">
        <f>'Acceleration &amp; Deceleration'!$J$6/'Specifications and Reduced mass'!$C$49</f>
        <v>0.51081416290445236</v>
      </c>
      <c r="O14" s="24">
        <f>L14*'Specifications and Reduced mass'!$C$17</f>
        <v>336.42631081731656</v>
      </c>
      <c r="P14" s="24">
        <f>M14*'Specifications and Reduced mass'!$C$17</f>
        <v>260.78033350257544</v>
      </c>
      <c r="Q14" s="24">
        <f>N14*'Specifications and Reduced mass'!$C$17</f>
        <v>268.17743552483751</v>
      </c>
    </row>
    <row r="15" spans="2:17" x14ac:dyDescent="0.3">
      <c r="B15" s="10">
        <v>5500</v>
      </c>
      <c r="C15" s="10">
        <v>12637</v>
      </c>
      <c r="D15" s="10">
        <v>16.940000000000001</v>
      </c>
      <c r="E15" s="10">
        <v>22</v>
      </c>
      <c r="F15" s="10">
        <v>23.15</v>
      </c>
      <c r="G15" s="10">
        <v>31.58</v>
      </c>
      <c r="H15" s="10">
        <v>41.36</v>
      </c>
      <c r="I15" s="24">
        <f t="shared" si="2"/>
        <v>1965.1490280777539</v>
      </c>
      <c r="J15" s="24">
        <f t="shared" si="0"/>
        <v>1440.5699810006333</v>
      </c>
      <c r="K15" s="24">
        <f t="shared" si="1"/>
        <v>1099.9323017408124</v>
      </c>
      <c r="L15" s="24">
        <f>'Acceleration &amp; Deceleration'!$I$6/'Specifications and Reduced mass'!$C$47</f>
        <v>0.64081202060441245</v>
      </c>
      <c r="M15" s="24">
        <f>'Acceleration &amp; Deceleration'!$J$6/'Specifications and Reduced mass'!$C$48</f>
        <v>0.49672444476681032</v>
      </c>
      <c r="N15" s="24">
        <f>'Acceleration &amp; Deceleration'!$J$6/'Specifications and Reduced mass'!$C$49</f>
        <v>0.51081416290445236</v>
      </c>
      <c r="O15" s="24">
        <f>L15*'Specifications and Reduced mass'!$C$17</f>
        <v>336.42631081731656</v>
      </c>
      <c r="P15" s="24">
        <f>M15*'Specifications and Reduced mass'!$C$17</f>
        <v>260.78033350257544</v>
      </c>
      <c r="Q15" s="24">
        <f>N15*'Specifications and Reduced mass'!$C$17</f>
        <v>268.17743552483751</v>
      </c>
    </row>
    <row r="16" spans="2:17" x14ac:dyDescent="0.3">
      <c r="B16" s="10">
        <v>6000</v>
      </c>
      <c r="C16" s="10">
        <v>13025</v>
      </c>
      <c r="D16" s="10">
        <v>17.32</v>
      </c>
      <c r="E16" s="10">
        <v>19.77</v>
      </c>
      <c r="F16" s="10">
        <v>25.26</v>
      </c>
      <c r="G16" s="10">
        <v>34.450000000000003</v>
      </c>
      <c r="H16" s="10">
        <v>45.12</v>
      </c>
      <c r="I16" s="24">
        <f t="shared" si="2"/>
        <v>1856.2945368171022</v>
      </c>
      <c r="J16" s="24">
        <f t="shared" si="0"/>
        <v>1361.1030478955006</v>
      </c>
      <c r="K16" s="24">
        <f t="shared" si="1"/>
        <v>1039.2287234042556</v>
      </c>
      <c r="L16" s="24">
        <f>'Acceleration &amp; Deceleration'!$I$6/'Specifications and Reduced mass'!$C$47</f>
        <v>0.64081202060441245</v>
      </c>
      <c r="M16" s="24">
        <f>'Acceleration &amp; Deceleration'!$J$6/'Specifications and Reduced mass'!$C$48</f>
        <v>0.49672444476681032</v>
      </c>
      <c r="N16" s="24">
        <f>'Acceleration &amp; Deceleration'!$J$6/'Specifications and Reduced mass'!$C$49</f>
        <v>0.51081416290445236</v>
      </c>
      <c r="O16" s="24">
        <f>L16*'Specifications and Reduced mass'!$C$17</f>
        <v>336.42631081731656</v>
      </c>
      <c r="P16" s="24">
        <f>M16*'Specifications and Reduced mass'!$C$17</f>
        <v>260.78033350257544</v>
      </c>
      <c r="Q16" s="24">
        <f>N16*'Specifications and Reduced mass'!$C$17</f>
        <v>268.17743552483751</v>
      </c>
    </row>
    <row r="17" spans="2:20" x14ac:dyDescent="0.3">
      <c r="B17" s="10">
        <v>6500</v>
      </c>
      <c r="C17" s="10">
        <v>13428</v>
      </c>
      <c r="D17" s="10">
        <v>18</v>
      </c>
      <c r="E17" s="10">
        <v>15.64</v>
      </c>
      <c r="F17" s="10">
        <v>27.36</v>
      </c>
      <c r="G17" s="10">
        <v>37.32</v>
      </c>
      <c r="H17" s="10">
        <v>48.88</v>
      </c>
      <c r="I17" s="24">
        <f t="shared" si="2"/>
        <v>1766.8421052631579</v>
      </c>
      <c r="J17" s="24">
        <f t="shared" si="0"/>
        <v>1295.305466237942</v>
      </c>
      <c r="K17" s="24">
        <f t="shared" si="1"/>
        <v>988.96890343698851</v>
      </c>
      <c r="L17" s="24">
        <f>'Acceleration &amp; Deceleration'!$I$6/'Specifications and Reduced mass'!$C$47</f>
        <v>0.64081202060441245</v>
      </c>
      <c r="M17" s="24">
        <f>'Acceleration &amp; Deceleration'!$J$6/'Specifications and Reduced mass'!$C$48</f>
        <v>0.49672444476681032</v>
      </c>
      <c r="N17" s="24">
        <f>'Acceleration &amp; Deceleration'!$J$6/'Specifications and Reduced mass'!$C$49</f>
        <v>0.51081416290445236</v>
      </c>
      <c r="O17" s="24">
        <f>L17*'Specifications and Reduced mass'!$C$17</f>
        <v>336.42631081731656</v>
      </c>
      <c r="P17" s="24">
        <f>M17*'Specifications and Reduced mass'!$C$17</f>
        <v>260.78033350257544</v>
      </c>
      <c r="Q17" s="24">
        <f>N17*'Specifications and Reduced mass'!$C$17</f>
        <v>268.17743552483751</v>
      </c>
    </row>
    <row r="18" spans="2:20" x14ac:dyDescent="0.3">
      <c r="B18" s="21"/>
      <c r="C18" s="21"/>
      <c r="D18" s="21"/>
      <c r="E18" s="21"/>
      <c r="F18" s="21"/>
      <c r="G18" s="21"/>
      <c r="H18" s="21"/>
      <c r="I18" s="49"/>
      <c r="J18" s="49"/>
      <c r="K18" s="49"/>
      <c r="L18" s="49"/>
      <c r="M18" s="49"/>
      <c r="N18" s="21"/>
      <c r="O18" s="21"/>
      <c r="P18" s="21"/>
      <c r="R18" s="10"/>
      <c r="S18" s="12" t="s">
        <v>154</v>
      </c>
      <c r="T18" s="10"/>
    </row>
    <row r="19" spans="2:20" x14ac:dyDescent="0.3">
      <c r="B19" s="40" t="s">
        <v>140</v>
      </c>
      <c r="C19" s="10"/>
      <c r="D19" s="10"/>
      <c r="E19" s="10"/>
      <c r="F19" s="10"/>
      <c r="G19" s="12" t="s">
        <v>150</v>
      </c>
      <c r="H19" s="10"/>
      <c r="I19" s="10"/>
      <c r="J19" s="12" t="s">
        <v>151</v>
      </c>
      <c r="K19" s="10"/>
      <c r="L19" s="10"/>
      <c r="M19" s="12" t="s">
        <v>152</v>
      </c>
      <c r="N19" s="10"/>
      <c r="O19" s="10"/>
      <c r="P19" s="12" t="s">
        <v>153</v>
      </c>
      <c r="Q19" s="10"/>
      <c r="R19" s="48" t="s">
        <v>142</v>
      </c>
      <c r="S19" s="48" t="s">
        <v>143</v>
      </c>
      <c r="T19" s="48" t="s">
        <v>141</v>
      </c>
    </row>
    <row r="20" spans="2:20" x14ac:dyDescent="0.3">
      <c r="B20" s="10" t="s">
        <v>48</v>
      </c>
      <c r="C20" s="10" t="s">
        <v>58</v>
      </c>
      <c r="D20" s="10" t="s">
        <v>59</v>
      </c>
      <c r="E20" s="48" t="s">
        <v>141</v>
      </c>
      <c r="F20" s="48" t="s">
        <v>142</v>
      </c>
      <c r="G20" s="48" t="s">
        <v>143</v>
      </c>
      <c r="H20" s="48" t="s">
        <v>141</v>
      </c>
      <c r="I20" s="48" t="s">
        <v>142</v>
      </c>
      <c r="J20" s="48" t="s">
        <v>143</v>
      </c>
      <c r="K20" s="48" t="s">
        <v>141</v>
      </c>
      <c r="L20" s="48" t="s">
        <v>142</v>
      </c>
      <c r="M20" s="48" t="s">
        <v>143</v>
      </c>
      <c r="N20" s="48" t="s">
        <v>141</v>
      </c>
      <c r="O20" s="48" t="s">
        <v>142</v>
      </c>
      <c r="P20" s="48" t="s">
        <v>143</v>
      </c>
      <c r="Q20" s="48" t="s">
        <v>141</v>
      </c>
      <c r="R20" s="72">
        <f>(((('Specifications and Reduced mass'!$C$22)*(('Specifications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'!F6)/('Specifications and Reduced mass'!$C$47)))))*9.81</f>
        <v>0.43766060510093868</v>
      </c>
      <c r="S20" s="72">
        <f>(((('Specifications and Reduced mass'!$C$22)*(('Specifications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'!G6)/('Specifications and Reduced mass'!$C$48)))))*9.81</f>
        <v>0.46310730077120171</v>
      </c>
      <c r="T20" s="72">
        <f>(((('Specifications and Reduced mass'!$C$22)*(('Specifications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'!H6)/('Specifications and Reduced mass'!$C$49)))))*9.81</f>
        <v>0.47715436837336467</v>
      </c>
    </row>
    <row r="21" spans="2:20" x14ac:dyDescent="0.3">
      <c r="B21" s="10">
        <v>1000</v>
      </c>
      <c r="C21" s="13">
        <f>(('Specifications and Reduced mass'!$C$17/'Specifications and Reduced mass'!$C$47))*9.81*((('Specifications and Reduced mass'!$C$32/1000)/((('Specifications and Reduced mass'!$C$31/1000)))-(('Net Resistance '!F6)/('Specifications and Reduced mass'!$C$47))))</f>
        <v>5.182613247912526</v>
      </c>
      <c r="D21" s="13">
        <f>(('Specifications and Reduced mass'!$C$17/'Specifications and Reduced mass'!$C$48))*9.81*((('Specifications and Reduced mass'!$C$32/1000)/((('Specifications and Reduced mass'!$C$31/1000)))-(('Net Resistance '!G6)/('Specifications and Reduced mass'!$C$48))))</f>
        <v>5.4678571757987253</v>
      </c>
      <c r="E21" s="13">
        <f>(('Specifications and Reduced mass'!$C$17/'Specifications and Reduced mass'!$C$49))*9.81*((('Specifications and Reduced mass'!$C$32/1000)/((('Specifications and Reduced mass'!$C$31/1000)))-(('Net Resistance '!H6)/('Specifications and Reduced mass'!$C$49))))</f>
        <v>5.6078203503642738</v>
      </c>
      <c r="F21" s="72">
        <f>(((('Specifications and Reduced mass'!$C$18)*(('Specifications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'!F6)/('Specifications and Reduced mass'!$C$47)))))*9.81</f>
        <v>8.4745720032523411E-2</v>
      </c>
      <c r="G21" s="72">
        <f>(((('Specifications and Reduced mass'!$C$18)*(('Specifications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'!G6)/('Specifications and Reduced mass'!$C$48)))))*9.81</f>
        <v>8.966956850309489E-2</v>
      </c>
      <c r="H21" s="72">
        <f>(((('Specifications and Reduced mass'!$C$18)*(('Specifications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'!H6)/('Specifications and Reduced mass'!$C$49)))))*9.81</f>
        <v>9.238381304607178E-2</v>
      </c>
      <c r="I21" s="72">
        <f>(((('Specifications and Reduced mass'!$C$19)*(('Specifications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'!F6)/('Specifications and Reduced mass'!$C$47)))))*9.81</f>
        <v>0.10614332814227753</v>
      </c>
      <c r="J21" s="71">
        <f>(((('Specifications and Reduced mass'!$C$19)*(('Specifications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'!G6)/('Specifications and Reduced mass'!$C$48)))))*9.81</f>
        <v>0.11231067291511998</v>
      </c>
      <c r="K21" s="72">
        <f>(((('Specifications and Reduced mass'!$C$19)*(('Specifications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'!H6)/('Specifications and Reduced mass'!$C$49)))))*9.81</f>
        <v>0.1157106778546232</v>
      </c>
      <c r="L21" s="72">
        <f>(((('Specifications and Reduced mass'!$C$20)*(('Specifications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'!F6)/('Specifications and Reduced mass'!$C$47)))))*9.81</f>
        <v>1.4305733269962309</v>
      </c>
      <c r="M21" s="72">
        <f>(((('Specifications and Reduced mass'!$C$20)*(('Specifications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'!G6)/('Specifications and Reduced mass'!$C$48)))))*9.81</f>
        <v>1.5139158909314585</v>
      </c>
      <c r="N21" s="72">
        <f>(((('Specifications and Reduced mass'!$C$20)*(('Specifications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'!H6)/('Specifications and Reduced mass'!$C$49)))))*9.81</f>
        <v>1.5601039092166424</v>
      </c>
      <c r="O21" s="10">
        <f>(((('Specifications and Reduced mass'!$C$21)*(('Specifications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'!F6)/('Specifications and Reduced mass'!$C$47)))))*9.81</f>
        <v>0.91283835091394416</v>
      </c>
      <c r="P21" s="10">
        <f>(((('Specifications and Reduced mass'!$C$21)*(('Specifications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'!G6)/('Specifications and Reduced mass'!$C$48)))))*9.81</f>
        <v>0.96596359206283744</v>
      </c>
      <c r="Q21" s="72">
        <f>(((('Specifications and Reduced mass'!$C$21)*(('Specifications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'!H6)/('Specifications and Reduced mass'!$C$49)))))*9.81</f>
        <v>0.99534510419667555</v>
      </c>
      <c r="R21" s="72">
        <f>(((('Specifications and Reduced mass'!$C$22)*(('Specifications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'!F7)/('Specifications and Reduced mass'!$C$47)))))*9.81</f>
        <v>0.4383459200777835</v>
      </c>
      <c r="S21" s="72">
        <f>(((('Specifications and Reduced mass'!$C$22)*(('Specifications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'!G7)/('Specifications and Reduced mass'!$C$48)))))*9.81</f>
        <v>0.46454723490869021</v>
      </c>
      <c r="T21" s="72">
        <f>(((('Specifications and Reduced mass'!$C$22)*(('Specifications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'!H7)/('Specifications and Reduced mass'!$C$49)))))*9.81</f>
        <v>0.47978746358988855</v>
      </c>
    </row>
    <row r="22" spans="2:20" x14ac:dyDescent="0.3">
      <c r="B22" s="10">
        <v>1500</v>
      </c>
      <c r="C22" s="13">
        <f>(('Specifications and Reduced mass'!$C$17/'Specifications and Reduced mass'!$C$47))*9.81*((('Specifications and Reduced mass'!$C$32/1000)/((('Specifications and Reduced mass'!$C$31/1000)))-(('Net Resistance '!F7)/('Specifications and Reduced mass'!$C$47))))</f>
        <v>5.1711955371200444</v>
      </c>
      <c r="D22" s="13">
        <f>(('Specifications and Reduced mass'!$C$17/'Specifications and Reduced mass'!$C$48))*9.81*((('Specifications and Reduced mass'!$C$32/1000)/((('Specifications and Reduced mass'!$C$31/1000)))-(('Net Resistance '!G7)/('Specifications and Reduced mass'!$C$48))))</f>
        <v>5.4439623581355576</v>
      </c>
      <c r="E22" s="13">
        <f>(('Specifications and Reduced mass'!$C$17/'Specifications and Reduced mass'!$C$49))*9.81*((('Specifications and Reduced mass'!$C$32/1000)/((('Specifications and Reduced mass'!$C$31/1000)))-(('Net Resistance '!H7)/('Specifications and Reduced mass'!$C$49))))</f>
        <v>5.5643967171215216</v>
      </c>
      <c r="F22" s="72">
        <f>(((('Specifications and Reduced mass'!$C$18)*(('Specifications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'!F7)/('Specifications and Reduced mass'!$C$47)))))*9.81</f>
        <v>8.4874189290322727E-2</v>
      </c>
      <c r="G22" s="72">
        <f>(((('Specifications and Reduced mass'!$C$18)*(('Specifications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'!G7)/('Specifications and Reduced mass'!$C$48)))))*9.81</f>
        <v>8.9939464537080266E-2</v>
      </c>
      <c r="H22" s="72">
        <f>(((('Specifications and Reduced mass'!$C$18)*(('Specifications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'!H7)/('Specifications and Reduced mass'!$C$49)))))*9.81</f>
        <v>9.2877252659602977E-2</v>
      </c>
      <c r="I22" s="72">
        <f>(((('Specifications and Reduced mass'!$C$19)*(('Specifications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'!F7)/('Specifications and Reduced mass'!$C$47)))))*9.81</f>
        <v>0.10630455610577909</v>
      </c>
      <c r="J22" s="71">
        <f>(((('Specifications and Reduced mass'!$C$19)*(('Specifications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'!G7)/('Specifications and Reduced mass'!$C$48)))))*9.81</f>
        <v>0.11264939303757879</v>
      </c>
      <c r="K22" s="72">
        <f>(((('Specifications and Reduced mass'!$C$19)*(('Specifications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'!H7)/('Specifications and Reduced mass'!$C$49)))))*9.81</f>
        <v>0.11632995313713849</v>
      </c>
      <c r="L22" s="72">
        <f>(((('Specifications and Reduced mass'!$C$20)*(('Specifications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'!F7)/('Specifications and Reduced mass'!$C$47)))))*9.81</f>
        <v>1.4330143687696366</v>
      </c>
      <c r="M22" s="72">
        <f>(((('Specifications and Reduced mass'!$C$20)*(('Specifications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'!G7)/('Specifications and Reduced mass'!$C$48)))))*9.81</f>
        <v>1.5190466630831703</v>
      </c>
      <c r="N22" s="72">
        <f>(((('Specifications and Reduced mass'!$C$20)*(('Specifications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'!H7)/('Specifications and Reduced mass'!$C$49)))))*9.81</f>
        <v>1.5694914098061725</v>
      </c>
      <c r="O22" s="10">
        <f>(((('Specifications and Reduced mass'!$C$21)*(('Specifications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'!F7)/('Specifications and Reduced mass'!$C$47)))))*9.81</f>
        <v>0.91432909198983781</v>
      </c>
      <c r="P22" s="10">
        <f>(((('Specifications and Reduced mass'!$C$21)*(('Specifications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'!G7)/('Specifications and Reduced mass'!$C$48)))))*9.81</f>
        <v>0.9690963644879369</v>
      </c>
      <c r="Q22" s="72">
        <f>(((('Specifications and Reduced mass'!$C$21)*(('Specifications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'!H7)/('Specifications and Reduced mass'!$C$49)))))*9.81</f>
        <v>1.001075296503815</v>
      </c>
      <c r="R22" s="72">
        <f>(((('Specifications and Reduced mass'!$C$22)*(('Specifications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'!F8)/('Specifications and Reduced mass'!$C$47)))))*9.81</f>
        <v>0.43932472785306176</v>
      </c>
      <c r="S22" s="72">
        <f>(((('Specifications and Reduced mass'!$C$22)*(('Specifications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'!G8)/('Specifications and Reduced mass'!$C$48)))))*9.81</f>
        <v>0.46660550830513481</v>
      </c>
      <c r="T22" s="72">
        <f>(((('Specifications and Reduced mass'!$C$22)*(('Specifications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'!H8)/('Specifications and Reduced mass'!$C$49)))))*9.81</f>
        <v>0.48356134653563804</v>
      </c>
    </row>
    <row r="23" spans="2:20" x14ac:dyDescent="0.3">
      <c r="B23" s="10">
        <v>2000</v>
      </c>
      <c r="C23" s="13">
        <f>(('Specifications and Reduced mass'!$C$17/'Specifications and Reduced mass'!$C$47))*9.81*((('Specifications and Reduced mass'!$C$32/1000)/((('Specifications and Reduced mass'!$C$31/1000)))-(('Net Resistance '!F8)/('Specifications and Reduced mass'!$C$47))))</f>
        <v>5.1549498519136137</v>
      </c>
      <c r="D23" s="13">
        <f>(('Specifications and Reduced mass'!$C$17/'Specifications and Reduced mass'!$C$48))*9.81*((('Specifications and Reduced mass'!$C$32/1000)/((('Specifications and Reduced mass'!$C$31/1000)))-(('Net Resistance '!G8)/('Specifications and Reduced mass'!$C$48))))</f>
        <v>5.4100626530606206</v>
      </c>
      <c r="E23" s="13">
        <f>(('Specifications and Reduced mass'!$C$17/'Specifications and Reduced mass'!$C$49))*9.81*((('Specifications and Reduced mass'!$C$32/1000)/((('Specifications and Reduced mass'!$C$31/1000)))-(('Net Resistance '!H8)/('Specifications and Reduced mass'!$C$49))))</f>
        <v>5.5029844195950091</v>
      </c>
      <c r="F23" s="72">
        <f>(((('Specifications and Reduced mass'!$C$18)*(('Specifications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'!F8)/('Specifications and Reduced mass'!$C$47)))))*9.81</f>
        <v>8.505765454979719E-2</v>
      </c>
      <c r="G23" s="72">
        <f>(((('Specifications and Reduced mass'!$C$18)*(('Specifications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'!G8)/('Specifications and Reduced mass'!$C$48)))))*9.81</f>
        <v>9.0325166984897537E-2</v>
      </c>
      <c r="H23" s="72">
        <f>(((('Specifications and Reduced mass'!$C$18)*(('Specifications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'!H8)/('Specifications and Reduced mass'!$C$49)))))*9.81</f>
        <v>9.3584171761490739E-2</v>
      </c>
      <c r="I23" s="72">
        <f>(((('Specifications and Reduced mass'!$C$19)*(('Specifications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'!F8)/('Specifications and Reduced mass'!$C$47)))))*9.81</f>
        <v>0.10653480533207058</v>
      </c>
      <c r="J23" s="71">
        <f>(((('Specifications and Reduced mass'!$C$19)*(('Specifications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'!G8)/('Specifications and Reduced mass'!$C$48)))))*9.81</f>
        <v>0.11313345753043758</v>
      </c>
      <c r="K23" s="72">
        <f>(((('Specifications and Reduced mass'!$C$19)*(('Specifications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'!H8)/('Specifications and Reduced mass'!$C$49)))))*9.81</f>
        <v>0.11721717193494197</v>
      </c>
      <c r="L23" s="72">
        <f>(((('Specifications and Reduced mass'!$C$20)*(('Specifications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'!F8)/('Specifications and Reduced mass'!$C$47)))))*9.81</f>
        <v>1.4365019980726776</v>
      </c>
      <c r="M23" s="72">
        <f>(((('Specifications and Reduced mass'!$C$20)*(('Specifications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'!G8)/('Specifications and Reduced mass'!$C$48)))))*9.81</f>
        <v>1.5263856727747609</v>
      </c>
      <c r="N23" s="72">
        <f>(((('Specifications and Reduced mass'!$C$20)*(('Specifications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'!H8)/('Specifications and Reduced mass'!$C$49)))))*9.81</f>
        <v>1.582962297350009</v>
      </c>
      <c r="O23" s="10">
        <f>(((('Specifications and Reduced mass'!$C$21)*(('Specifications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'!F8)/('Specifications and Reduced mass'!$C$47)))))*9.81</f>
        <v>0.91645860446653027</v>
      </c>
      <c r="P23" s="10">
        <f>(((('Specifications and Reduced mass'!$C$21)*(('Specifications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'!G8)/('Specifications and Reduced mass'!$C$48)))))*9.81</f>
        <v>0.9735758701527083</v>
      </c>
      <c r="Q23" s="72">
        <f>(((('Specifications and Reduced mass'!$C$21)*(('Specifications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'!H8)/('Specifications and Reduced mass'!$C$49)))))*9.81</f>
        <v>1.0092928377268344</v>
      </c>
      <c r="R23" s="72">
        <f>(((('Specifications and Reduced mass'!$C$22)*(('Specifications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'!F9)/('Specifications and Reduced mass'!$C$47)))))*9.81</f>
        <v>0.44059105673640953</v>
      </c>
      <c r="S23" s="72">
        <f>(((('Specifications and Reduced mass'!$C$22)*(('Specifications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'!G9)/('Specifications and Reduced mass'!$C$48)))))*9.81</f>
        <v>0.46924489089807803</v>
      </c>
      <c r="T23" s="72">
        <f>(((('Specifications and Reduced mass'!$C$22)*(('Specifications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'!H9)/('Specifications and Reduced mass'!$C$49)))))*9.81</f>
        <v>0.4884534580591896</v>
      </c>
    </row>
    <row r="24" spans="2:20" x14ac:dyDescent="0.3">
      <c r="B24" s="10">
        <v>2500</v>
      </c>
      <c r="C24" s="13">
        <f>(('Specifications and Reduced mass'!$C$17/'Specifications and Reduced mass'!$C$47))*9.81*((('Specifications and Reduced mass'!$C$32/1000)/((('Specifications and Reduced mass'!$C$31/1000)))-(('Net Resistance '!F9)/('Specifications and Reduced mass'!$C$47))))</f>
        <v>5.1340391588645309</v>
      </c>
      <c r="D24" s="13">
        <f>(('Specifications and Reduced mass'!$C$17/'Specifications and Reduced mass'!$C$48))*9.81*((('Specifications and Reduced mass'!$C$32/1000)/((('Specifications and Reduced mass'!$C$31/1000)))-(('Net Resistance '!G9)/('Specifications and Reduced mass'!$C$48))))</f>
        <v>5.3670272837809625</v>
      </c>
      <c r="E24" s="13">
        <f>(('Specifications and Reduced mass'!$C$17/'Specifications and Reduced mass'!$C$49))*9.81*((('Specifications and Reduced mass'!$C$32/1000)/((('Specifications and Reduced mass'!$C$31/1000)))-(('Net Resistance '!H9)/('Specifications and Reduced mass'!$C$49))))</f>
        <v>5.424787620481335</v>
      </c>
      <c r="F24" s="72">
        <f>(((('Specifications and Reduced mass'!$C$18)*(('Specifications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'!F9)/('Specifications and Reduced mass'!$C$47)))))*9.81</f>
        <v>8.5294973288438145E-2</v>
      </c>
      <c r="G24" s="72">
        <f>(((('Specifications and Reduced mass'!$C$18)*(('Specifications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'!G9)/('Specifications and Reduced mass'!$C$48)))))*9.81</f>
        <v>9.0819604388592781E-2</v>
      </c>
      <c r="H24" s="72">
        <f>(((('Specifications and Reduced mass'!$C$18)*(('Specifications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'!H9)/('Specifications and Reduced mass'!$C$49)))))*9.81</f>
        <v>9.4500025054258238E-2</v>
      </c>
      <c r="I24" s="72">
        <f>(((('Specifications and Reduced mass'!$C$19)*(('Specifications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'!F9)/('Specifications and Reduced mass'!$C$47)))))*9.81</f>
        <v>0.1068326437184216</v>
      </c>
      <c r="J24" s="71">
        <f>(((('Specifications and Reduced mass'!$C$19)*(('Specifications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'!G9)/('Specifications and Reduced mass'!$C$48)))))*9.81</f>
        <v>0.11375399878259161</v>
      </c>
      <c r="K24" s="72">
        <f>(((('Specifications and Reduced mass'!$C$19)*(('Specifications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'!H9)/('Specifications and Reduced mass'!$C$49)))))*9.81</f>
        <v>0.11836665395740291</v>
      </c>
      <c r="L24" s="72">
        <f>(((('Specifications and Reduced mass'!$C$20)*(('Specifications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'!F9)/('Specifications and Reduced mass'!$C$47)))))*9.81</f>
        <v>1.4410161796424605</v>
      </c>
      <c r="M24" s="72">
        <f>(((('Specifications and Reduced mass'!$C$20)*(('Specifications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'!G9)/('Specifications and Reduced mass'!$C$48)))))*9.81</f>
        <v>1.5358052652131287</v>
      </c>
      <c r="N24" s="72">
        <f>(((('Specifications and Reduced mass'!$C$20)*(('Specifications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'!H9)/('Specifications and Reduced mass'!$C$49)))))*9.81</f>
        <v>1.6004532673882532</v>
      </c>
      <c r="O24" s="10">
        <f>(((('Specifications and Reduced mass'!$C$21)*(('Specifications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'!F9)/('Specifications and Reduced mass'!$C$47)))))*9.81</f>
        <v>0.91921425916459065</v>
      </c>
      <c r="P24" s="10">
        <f>(((('Specifications and Reduced mass'!$C$21)*(('Specifications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'!G9)/('Specifications and Reduced mass'!$C$48)))))*9.81</f>
        <v>0.97932256985508404</v>
      </c>
      <c r="Q24" s="72">
        <f>(((('Specifications and Reduced mass'!$C$21)*(('Specifications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'!H9)/('Specifications and Reduced mass'!$C$49)))))*9.81</f>
        <v>1.0199536231675903</v>
      </c>
      <c r="R24" s="72">
        <f>(((('Specifications and Reduced mass'!$C$22)*(('Specifications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'!F10)/('Specifications and Reduced mass'!$C$47)))))*9.81</f>
        <v>0.44214985339644641</v>
      </c>
      <c r="S24" s="72">
        <f>(((('Specifications and Reduced mass'!$C$22)*(('Specifications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'!G10)/('Specifications and Reduced mass'!$C$48)))))*9.81</f>
        <v>0.47250820307368052</v>
      </c>
      <c r="T24" s="72">
        <f>(((('Specifications and Reduced mass'!$C$22)*(('Specifications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'!H10)/('Specifications and Reduced mass'!$C$49)))))*9.81</f>
        <v>0.49463074958073722</v>
      </c>
    </row>
    <row r="25" spans="2:20" x14ac:dyDescent="0.3">
      <c r="B25" s="10">
        <v>3000</v>
      </c>
      <c r="C25" s="13">
        <f>(('Specifications and Reduced mass'!$C$17/'Specifications and Reduced mass'!$C$47))*9.81*((('Specifications and Reduced mass'!$C$32/1000)/((('Specifications and Reduced mass'!$C$31/1000)))-(('Net Resistance '!F10)/('Specifications and Reduced mass'!$C$47))))</f>
        <v>5.1084634579727952</v>
      </c>
      <c r="D25" s="13">
        <f>(('Specifications and Reduced mass'!$C$17/'Specifications and Reduced mass'!$C$48))*9.81*((('Specifications and Reduced mass'!$C$32/1000)/((('Specifications and Reduced mass'!$C$31/1000)))-(('Net Resistance '!G10)/('Specifications and Reduced mass'!$C$48))))</f>
        <v>5.3144833824079507</v>
      </c>
      <c r="E25" s="13">
        <f>(('Specifications and Reduced mass'!$C$17/'Specifications and Reduced mass'!$C$49))*9.81*((('Specifications and Reduced mass'!$C$32/1000)/((('Specifications and Reduced mass'!$C$31/1000)))-(('Net Resistance '!H10)/('Specifications and Reduced mass'!$C$49))))</f>
        <v>5.3282578683129014</v>
      </c>
      <c r="F25" s="72">
        <f>(((('Specifications and Reduced mass'!$C$18)*(('Specifications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'!F10)/('Specifications and Reduced mass'!$C$47)))))*9.81</f>
        <v>8.5587042491051146E-2</v>
      </c>
      <c r="G25" s="72">
        <f>(((('Specifications and Reduced mass'!$C$18)*(('Specifications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'!G10)/('Specifications and Reduced mass'!$C$48)))))*9.81</f>
        <v>9.1430674794206149E-2</v>
      </c>
      <c r="H25" s="72">
        <f>(((('Specifications and Reduced mass'!$C$18)*(('Specifications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'!H10)/('Specifications and Reduced mass'!$C$49)))))*9.81</f>
        <v>9.5655621568601953E-2</v>
      </c>
      <c r="I25" s="72">
        <f>(((('Specifications and Reduced mass'!$C$19)*(('Specifications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'!F10)/('Specifications and Reduced mass'!$C$47)))))*9.81</f>
        <v>0.10719919927916817</v>
      </c>
      <c r="J25" s="71">
        <f>(((('Specifications and Reduced mass'!$C$19)*(('Specifications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'!G10)/('Specifications and Reduced mass'!$C$48)))))*9.81</f>
        <v>0.11452093858703866</v>
      </c>
      <c r="K25" s="72">
        <f>(((('Specifications and Reduced mass'!$C$19)*(('Specifications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'!H10)/('Specifications and Reduced mass'!$C$49)))))*9.81</f>
        <v>0.11981710130451123</v>
      </c>
      <c r="L25" s="72">
        <f>(((('Specifications and Reduced mass'!$C$20)*(('Specifications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'!F10)/('Specifications and Reduced mass'!$C$47)))))*9.81</f>
        <v>1.4465761593876469</v>
      </c>
      <c r="M25" s="72">
        <f>(((('Specifications and Reduced mass'!$C$20)*(('Specifications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'!G10)/('Specifications and Reduced mass'!$C$48)))))*9.81</f>
        <v>1.547464912800085</v>
      </c>
      <c r="N25" s="72">
        <f>(((('Specifications and Reduced mass'!$C$20)*(('Specifications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'!H10)/('Specifications and Reduced mass'!$C$49)))))*9.81</f>
        <v>1.6225853917313189</v>
      </c>
      <c r="O25" s="10">
        <f>(((('Specifications and Reduced mass'!$C$21)*(('Specifications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'!F10)/('Specifications and Reduced mass'!$C$47)))))*9.81</f>
        <v>0.92260729106776762</v>
      </c>
      <c r="P25" s="10">
        <f>(((('Specifications and Reduced mass'!$C$21)*(('Specifications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'!G10)/('Specifications and Reduced mass'!$C$48)))))*9.81</f>
        <v>0.98643163469705908</v>
      </c>
      <c r="Q25" s="72">
        <f>(((('Specifications and Reduced mass'!$C$21)*(('Specifications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'!H10)/('Specifications and Reduced mass'!$C$49)))))*9.81</f>
        <v>1.0334284954949509</v>
      </c>
      <c r="R25" s="72">
        <f>(((('Specifications and Reduced mass'!$C$22)*(('Specifications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'!F11)/('Specifications and Reduced mass'!$C$47)))))*9.81</f>
        <v>0.44397206559828228</v>
      </c>
      <c r="S25" s="72">
        <f>(((('Specifications and Reduced mass'!$C$22)*(('Specifications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'!G11)/('Specifications and Reduced mass'!$C$48)))))*9.81</f>
        <v>0.47647621153664926</v>
      </c>
      <c r="T25" s="72">
        <f>(((('Specifications and Reduced mass'!$C$22)*(('Specifications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'!H11)/('Specifications and Reduced mass'!$C$49)))))*9.81</f>
        <v>0.50206151660718024</v>
      </c>
    </row>
    <row r="26" spans="2:20" x14ac:dyDescent="0.3">
      <c r="B26" s="10">
        <v>3500</v>
      </c>
      <c r="C26" s="13">
        <f>(('Specifications and Reduced mass'!$C$17/'Specifications and Reduced mass'!$C$47))*9.81*((('Specifications and Reduced mass'!$C$32/1000)/((('Specifications and Reduced mass'!$C$31/1000)))-(('Net Resistance '!F11)/('Specifications and Reduced mass'!$C$47))))</f>
        <v>5.0787934911951496</v>
      </c>
      <c r="D26" s="13">
        <f>(('Specifications and Reduced mass'!$C$17/'Specifications and Reduced mass'!$C$48))*9.81*((('Specifications and Reduced mass'!$C$32/1000)/((('Specifications and Reduced mass'!$C$31/1000)))-(('Net Resistance '!G11)/('Specifications and Reduced mass'!$C$48))))</f>
        <v>5.2515625276009628</v>
      </c>
      <c r="E26" s="13">
        <f>(('Specifications and Reduced mass'!$C$17/'Specifications and Reduced mass'!$C$49))*9.81*((('Specifications and Reduced mass'!$C$32/1000)/((('Specifications and Reduced mass'!$C$31/1000)))-(('Net Resistance '!H11)/('Specifications and Reduced mass'!$C$49))))</f>
        <v>5.2152879033283046</v>
      </c>
      <c r="F26" s="72">
        <f>(((('Specifications and Reduced mass'!$C$18)*(('Specifications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'!F11)/('Specifications and Reduced mass'!$C$47)))))*9.81</f>
        <v>8.5928383513615439E-2</v>
      </c>
      <c r="G26" s="72">
        <f>(((('Specifications and Reduced mass'!$C$18)*(('Specifications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'!G11)/('Specifications and Reduced mass'!$C$48)))))*9.81</f>
        <v>9.2173333433463442E-2</v>
      </c>
      <c r="H26" s="72">
        <f>(((('Specifications and Reduced mass'!$C$18)*(('Specifications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'!H11)/('Specifications and Reduced mass'!$C$49)))))*9.81</f>
        <v>9.704444418274373E-2</v>
      </c>
      <c r="I26" s="72">
        <f>(((('Specifications and Reduced mass'!$C$19)*(('Specifications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'!F11)/('Specifications and Reduced mass'!$C$47)))))*9.81</f>
        <v>0.10762759882683746</v>
      </c>
      <c r="J26" s="71">
        <f>(((('Specifications and Reduced mass'!$C$19)*(('Specifications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'!G11)/('Specifications and Reduced mass'!$C$48)))))*9.81</f>
        <v>0.11545305971325624</v>
      </c>
      <c r="K26" s="72">
        <f>(((('Specifications and Reduced mass'!$C$19)*(('Specifications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'!H11)/('Specifications and Reduced mass'!$C$49)))))*9.81</f>
        <v>0.12156037847843205</v>
      </c>
      <c r="L26" s="72">
        <f>(((('Specifications and Reduced mass'!$C$20)*(('Specifications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'!F11)/('Specifications and Reduced mass'!$C$47)))))*9.81</f>
        <v>1.4530802031413448</v>
      </c>
      <c r="M26" s="72">
        <f>(((('Specifications and Reduced mass'!$C$20)*(('Specifications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'!G11)/('Specifications and Reduced mass'!$C$48)))))*9.81</f>
        <v>1.5616623088866646</v>
      </c>
      <c r="N26" s="72">
        <f>(((('Specifications and Reduced mass'!$C$20)*(('Specifications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'!H11)/('Specifications and Reduced mass'!$C$49)))))*9.81</f>
        <v>1.6492770479256049</v>
      </c>
      <c r="O26" s="10">
        <f>(((('Specifications and Reduced mass'!$C$21)*(('Specifications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'!F11)/('Specifications and Reduced mass'!$C$47)))))*9.81</f>
        <v>0.92657501357404293</v>
      </c>
      <c r="P26" s="10">
        <f>(((('Specifications and Reduced mass'!$C$21)*(('Specifications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'!G11)/('Specifications and Reduced mass'!$C$48)))))*9.81</f>
        <v>0.99508166711646795</v>
      </c>
      <c r="Q26" s="72">
        <f>(((('Specifications and Reduced mass'!$C$21)*(('Specifications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'!H11)/('Specifications and Reduced mass'!$C$49)))))*9.81</f>
        <v>1.0496575671567339</v>
      </c>
      <c r="R26" s="72">
        <f>(((('Specifications and Reduced mass'!$C$22)*(('Specifications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'!F12)/('Specifications and Reduced mass'!$C$47)))))*9.81</f>
        <v>0.44613006332067118</v>
      </c>
      <c r="S26" s="72">
        <f>(((('Specifications and Reduced mass'!$C$22)*(('Specifications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'!G12)/('Specifications and Reduced mass'!$C$48)))))*9.81</f>
        <v>0.48107888210494631</v>
      </c>
      <c r="T26" s="72">
        <f>(((('Specifications and Reduced mass'!$C$22)*(('Specifications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'!H12)/('Specifications and Reduced mass'!$C$49)))))*9.81</f>
        <v>0.51284503615072863</v>
      </c>
    </row>
    <row r="27" spans="2:20" x14ac:dyDescent="0.3">
      <c r="B27" s="10">
        <v>4000</v>
      </c>
      <c r="C27" s="13">
        <f>(('Specifications and Reduced mass'!$C$17/'Specifications and Reduced mass'!$C$47))*9.81*((('Specifications and Reduced mass'!$C$32/1000)/((('Specifications and Reduced mass'!$C$31/1000)))-(('Net Resistance '!F12)/('Specifications and Reduced mass'!$C$47))))</f>
        <v>5.043969616860962</v>
      </c>
      <c r="D27" s="13">
        <f>(('Specifications and Reduced mass'!$C$17/'Specifications and Reduced mass'!$C$48))*9.81*((('Specifications and Reduced mass'!$C$32/1000)/((('Specifications and Reduced mass'!$C$31/1000)))-(('Net Resistance '!G12)/('Specifications and Reduced mass'!$C$48))))</f>
        <v>5.1798780746114614</v>
      </c>
      <c r="E27" s="13">
        <f>(('Specifications and Reduced mass'!$C$17/'Specifications and Reduced mass'!$C$49))*9.81*((('Specifications and Reduced mass'!$C$32/1000)/((('Specifications and Reduced mass'!$C$31/1000)))-(('Net Resistance '!H12)/('Specifications and Reduced mass'!$C$49))))</f>
        <v>5.0571686212364639</v>
      </c>
      <c r="F27" s="72">
        <f>(((('Specifications and Reduced mass'!$C$18)*(('Specifications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'!F12)/('Specifications and Reduced mass'!$C$47)))))*9.81</f>
        <v>8.6332507705185121E-2</v>
      </c>
      <c r="G27" s="72">
        <f>(((('Specifications and Reduced mass'!$C$18)*(('Specifications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'!G12)/('Specifications and Reduced mass'!$C$48)))))*9.81</f>
        <v>9.3034268948004831E-2</v>
      </c>
      <c r="H27" s="72">
        <f>(((('Specifications and Reduced mass'!$C$18)*(('Specifications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'!H12)/('Specifications and Reduced mass'!$C$49)))))*9.81</f>
        <v>9.9057451112224373E-2</v>
      </c>
      <c r="I27" s="72">
        <f>(((('Specifications and Reduced mass'!$C$19)*(('Specifications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'!F12)/('Specifications and Reduced mass'!$C$47)))))*9.81</f>
        <v>0.10813480319282014</v>
      </c>
      <c r="J27" s="71">
        <f>(((('Specifications and Reduced mass'!$C$19)*(('Specifications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'!G12)/('Specifications and Reduced mass'!$C$48)))))*9.81</f>
        <v>0.11653367035279595</v>
      </c>
      <c r="K27" s="72">
        <f>(((('Specifications and Reduced mass'!$C$19)*(('Specifications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'!H12)/('Specifications and Reduced mass'!$C$49)))))*9.81</f>
        <v>0.12408733002587786</v>
      </c>
      <c r="L27" s="72">
        <f>(((('Specifications and Reduced mass'!$C$20)*(('Specifications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'!F12)/('Specifications and Reduced mass'!$C$47)))))*9.81</f>
        <v>1.4607890547162385</v>
      </c>
      <c r="M27" s="72">
        <f>(((('Specifications and Reduced mass'!$C$20)*(('Specifications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'!G12)/('Specifications and Reduced mass'!$C$48)))))*9.81</f>
        <v>1.5781579314860774</v>
      </c>
      <c r="N27" s="72">
        <f>(((('Specifications and Reduced mass'!$C$20)*(('Specifications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'!H12)/('Specifications and Reduced mass'!$C$49)))))*9.81</f>
        <v>1.6881457226390999</v>
      </c>
      <c r="O27" s="10">
        <f>(((('Specifications and Reduced mass'!$C$21)*(('Specifications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'!F12)/('Specifications and Reduced mass'!$C$47)))))*9.81</f>
        <v>0.93127571550511112</v>
      </c>
      <c r="P27" s="10">
        <f>(((('Specifications and Reduced mass'!$C$21)*(('Specifications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'!G12)/('Specifications and Reduced mass'!$C$48)))))*9.81</f>
        <v>1.0051232090539648</v>
      </c>
      <c r="Q27" s="72">
        <f>(((('Specifications and Reduced mass'!$C$21)*(('Specifications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'!H12)/('Specifications and Reduced mass'!$C$49)))))*9.81</f>
        <v>1.0732479590945376</v>
      </c>
      <c r="R27" s="72">
        <f>(((('Specifications and Reduced mass'!$C$22)*(('Specifications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'!F13)/('Specifications and Reduced mass'!$C$47)))))*9.81</f>
        <v>0.44860266946055455</v>
      </c>
      <c r="S27" s="72">
        <f>(((('Specifications and Reduced mass'!$C$22)*(('Specifications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'!G13)/('Specifications and Reduced mass'!$C$48)))))*9.81</f>
        <v>0.48647468983148812</v>
      </c>
      <c r="T27" s="72">
        <f>(((('Specifications and Reduced mass'!$C$22)*(('Specifications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'!H13)/('Specifications and Reduced mass'!$C$49)))))*9.81</f>
        <v>0.52143469357647865</v>
      </c>
    </row>
    <row r="28" spans="2:20" x14ac:dyDescent="0.3">
      <c r="B28" s="10">
        <v>4500</v>
      </c>
      <c r="C28" s="13">
        <f>(('Specifications and Reduced mass'!$C$17/'Specifications and Reduced mass'!$C$47))*9.81*((('Specifications and Reduced mass'!$C$32/1000)/((('Specifications and Reduced mass'!$C$31/1000)))-(('Net Resistance '!F13)/('Specifications and Reduced mass'!$C$47))))</f>
        <v>5.0044807346841225</v>
      </c>
      <c r="D28" s="13">
        <f>(('Specifications and Reduced mass'!$C$17/'Specifications and Reduced mass'!$C$48))*9.81*((('Specifications and Reduced mass'!$C$32/1000)/((('Specifications and Reduced mass'!$C$31/1000)))-(('Net Resistance '!G13)/('Specifications and Reduced mass'!$C$48))))</f>
        <v>5.0975680895955611</v>
      </c>
      <c r="E28" s="13">
        <f>(('Specifications and Reduced mass'!$C$17/'Specifications and Reduced mass'!$C$49))*9.81*((('Specifications and Reduced mass'!$C$32/1000)/((('Specifications and Reduced mass'!$C$31/1000)))-(('Net Resistance '!H13)/('Specifications and Reduced mass'!$C$49))))</f>
        <v>4.9358975656624304</v>
      </c>
      <c r="F28" s="72">
        <f>(((('Specifications and Reduced mass'!$C$18)*(('Specifications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'!F13)/('Specifications and Reduced mass'!$C$47)))))*9.81</f>
        <v>8.6795392196352836E-2</v>
      </c>
      <c r="G28" s="72">
        <f>(((('Specifications and Reduced mass'!$C$18)*(('Specifications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'!G13)/('Specifications and Reduced mass'!$C$48)))))*9.81</f>
        <v>9.4042868436660709E-2</v>
      </c>
      <c r="H28" s="72">
        <f>(((('Specifications and Reduced mass'!$C$18)*(('Specifications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'!H13)/('Specifications and Reduced mass'!$C$49)))))*9.81</f>
        <v>0.10065884759711001</v>
      </c>
      <c r="I28" s="72">
        <f>(((('Specifications and Reduced mass'!$C$19)*(('Specifications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'!F13)/('Specifications and Reduced mass'!$C$47)))))*9.81</f>
        <v>0.10871576772873721</v>
      </c>
      <c r="J28" s="71">
        <f>(((('Specifications and Reduced mass'!$C$19)*(('Specifications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'!G13)/('Specifications and Reduced mass'!$C$48)))))*9.81</f>
        <v>0.11779967538804829</v>
      </c>
      <c r="K28" s="72">
        <f>(((('Specifications and Reduced mass'!$C$19)*(('Specifications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'!H13)/('Specifications and Reduced mass'!$C$49)))))*9.81</f>
        <v>0.12609773937805382</v>
      </c>
      <c r="L28" s="72">
        <f>(((('Specifications and Reduced mass'!$C$20)*(('Specifications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'!F13)/('Specifications and Reduced mass'!$C$47)))))*9.81</f>
        <v>1.4696301465830806</v>
      </c>
      <c r="M28" s="72">
        <f>(((('Specifications and Reduced mass'!$C$20)*(('Specifications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'!G13)/('Specifications and Reduced mass'!$C$48)))))*9.81</f>
        <v>1.5975337100029141</v>
      </c>
      <c r="N28" s="72">
        <f>(((('Specifications and Reduced mass'!$C$20)*(('Specifications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'!H13)/('Specifications and Reduced mass'!$C$49)))))*9.81</f>
        <v>1.7192206455201116</v>
      </c>
      <c r="O28" s="10">
        <f>(((('Specifications and Reduced mass'!$C$21)*(('Specifications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'!F13)/('Specifications and Reduced mass'!$C$47)))))*9.81</f>
        <v>0.936664164637112</v>
      </c>
      <c r="P28" s="10">
        <f>(((('Specifications and Reduced mass'!$C$21)*(('Specifications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'!G13)/('Specifications and Reduced mass'!$C$48)))))*9.81</f>
        <v>1.0169060512138233</v>
      </c>
      <c r="Q28" s="72">
        <f>(((('Specifications and Reduced mass'!$C$21)*(('Specifications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'!H13)/('Specifications and Reduced mass'!$C$49)))))*9.81</f>
        <v>1.0920719229802494</v>
      </c>
      <c r="R28" s="72">
        <f>(((('Specifications and Reduced mass'!$C$22)*(('Specifications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'!F14)/('Specifications and Reduced mass'!$C$47)))))*9.81</f>
        <v>0.45145207779041552</v>
      </c>
      <c r="S28" s="72">
        <f>(((('Specifications and Reduced mass'!$C$22)*(('Specifications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'!G14)/('Specifications and Reduced mass'!$C$48)))))*9.81</f>
        <v>0.49257092698465099</v>
      </c>
      <c r="T28" s="72">
        <f>(((('Specifications and Reduced mass'!$C$22)*(('Specifications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'!H14)/('Specifications and Reduced mass'!$C$49)))))*9.81</f>
        <v>0.53372764755704316</v>
      </c>
    </row>
    <row r="29" spans="2:20" x14ac:dyDescent="0.3">
      <c r="B29" s="10">
        <v>5000</v>
      </c>
      <c r="C29" s="13">
        <f>(('Specifications and Reduced mass'!$C$17/'Specifications and Reduced mass'!$C$47))*9.81*((('Specifications and Reduced mass'!$C$32/1000)/((('Specifications and Reduced mass'!$C$31/1000)))-(('Net Resistance '!F14)/('Specifications and Reduced mass'!$C$47))))</f>
        <v>4.9595105759793281</v>
      </c>
      <c r="D29" s="13">
        <f>(('Specifications and Reduced mass'!$C$17/'Specifications and Reduced mass'!$C$48))*9.81*((('Specifications and Reduced mass'!$C$32/1000)/((('Specifications and Reduced mass'!$C$31/1000)))-(('Net Resistance '!G14)/('Specifications and Reduced mass'!$C$48))))</f>
        <v>5.0067430849895675</v>
      </c>
      <c r="E29" s="13">
        <f>(('Specifications and Reduced mass'!$C$17/'Specifications and Reduced mass'!$C$49))*9.81*((('Specifications and Reduced mass'!$C$32/1000)/((('Specifications and Reduced mass'!$C$31/1000)))-(('Net Resistance '!H14)/('Specifications and Reduced mass'!$C$49))))</f>
        <v>4.7691329042101547</v>
      </c>
      <c r="F29" s="72">
        <f>(((('Specifications and Reduced mass'!$C$18)*(('Specifications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'!F14)/('Specifications and Reduced mass'!$C$47)))))*9.81</f>
        <v>8.7328609703499122E-2</v>
      </c>
      <c r="G29" s="72">
        <f>(((('Specifications and Reduced mass'!$C$18)*(('Specifications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'!G14)/('Specifications and Reduced mass'!$C$48)))))*9.81</f>
        <v>9.5181494763210944E-2</v>
      </c>
      <c r="H29" s="72">
        <f>(((('Specifications and Reduced mass'!$C$18)*(('Specifications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'!H14)/('Specifications and Reduced mass'!$C$49)))))*9.81</f>
        <v>0.10294747066625284</v>
      </c>
      <c r="I29" s="72">
        <f>(((('Specifications and Reduced mass'!$C$19)*(('Specifications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'!F14)/('Specifications and Reduced mass'!$C$47)))))*9.81</f>
        <v>0.10938502264367332</v>
      </c>
      <c r="J29" s="71">
        <f>(((('Specifications and Reduced mass'!$C$19)*(('Specifications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'!G14)/('Specifications and Reduced mass'!$C$48)))))*9.81</f>
        <v>0.11922895983818836</v>
      </c>
      <c r="K29" s="72">
        <f>(((('Specifications and Reduced mass'!$C$19)*(('Specifications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'!H14)/('Specifications and Reduced mass'!$C$49)))))*9.81</f>
        <v>0.12897114190466291</v>
      </c>
      <c r="L29" s="72">
        <f>(((('Specifications and Reduced mass'!$C$20)*(('Specifications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'!F14)/('Specifications and Reduced mass'!$C$47)))))*9.81</f>
        <v>1.4798296659395673</v>
      </c>
      <c r="M29" s="72">
        <f>(((('Specifications and Reduced mass'!$C$20)*(('Specifications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'!G14)/('Specifications and Reduced mass'!$C$48)))))*9.81</f>
        <v>1.6194736528502167</v>
      </c>
      <c r="N29" s="72">
        <f>(((('Specifications and Reduced mass'!$C$20)*(('Specifications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'!H14)/('Specifications and Reduced mass'!$C$49)))))*9.81</f>
        <v>1.7638698296015545</v>
      </c>
      <c r="O29" s="10">
        <f>(((('Specifications and Reduced mass'!$C$21)*(('Specifications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'!F14)/('Specifications and Reduced mass'!$C$47)))))*9.81</f>
        <v>0.94287700411856334</v>
      </c>
      <c r="P29" s="10">
        <f>(((('Specifications and Reduced mass'!$C$21)*(('Specifications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'!G14)/('Specifications and Reduced mass'!$C$48)))))*9.81</f>
        <v>1.0302326391528911</v>
      </c>
      <c r="Q29" s="72">
        <f>(((('Specifications and Reduced mass'!$C$21)*(('Specifications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'!H14)/('Specifications and Reduced mass'!$C$49)))))*9.81</f>
        <v>1.1190625032774881</v>
      </c>
      <c r="R29" s="72">
        <f>(((('Specifications and Reduced mass'!$C$22)*(('Specifications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'!F15)/('Specifications and Reduced mass'!$C$47)))))*9.81</f>
        <v>0.4545338438394913</v>
      </c>
      <c r="S29" s="72">
        <f>(((('Specifications and Reduced mass'!$C$22)*(('Specifications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'!G15)/('Specifications and Reduced mass'!$C$48)))))*9.81</f>
        <v>0.4995809463210395</v>
      </c>
      <c r="T29" s="72">
        <f>(((('Specifications and Reduced mass'!$C$22)*(('Specifications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'!H15)/('Specifications and Reduced mass'!$C$49)))))*9.81</f>
        <v>0.54786364430237711</v>
      </c>
    </row>
    <row r="30" spans="2:20" x14ac:dyDescent="0.3">
      <c r="B30" s="10">
        <v>5500</v>
      </c>
      <c r="C30" s="13">
        <f>(('Specifications and Reduced mass'!$C$17/'Specifications and Reduced mass'!$C$47))*9.81*((('Specifications and Reduced mass'!$C$32/1000)/((('Specifications and Reduced mass'!$C$31/1000)))-(('Net Resistance '!F15)/('Specifications and Reduced mass'!$C$47))))</f>
        <v>4.9115079468024865</v>
      </c>
      <c r="D30" s="13">
        <f>(('Specifications and Reduced mass'!$C$17/'Specifications and Reduced mass'!$C$48))*9.81*((('Specifications and Reduced mass'!$C$32/1000)/((('Specifications and Reduced mass'!$C$31/1000)))-(('Net Resistance '!G15)/('Specifications and Reduced mass'!$C$48))))</f>
        <v>4.9050439697647548</v>
      </c>
      <c r="E30" s="13">
        <f>(('Specifications and Reduced mass'!$C$17/'Specifications and Reduced mass'!$C$49))*9.81*((('Specifications and Reduced mass'!$C$32/1000)/((('Specifications and Reduced mass'!$C$31/1000)))-(('Net Resistance '!H15)/('Specifications and Reduced mass'!$C$49))))</f>
        <v>4.5866166074837151</v>
      </c>
      <c r="F30" s="72">
        <f>(((('Specifications and Reduced mass'!$C$18)*(('Specifications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'!F15)/('Specifications and Reduced mass'!$C$47)))))*9.81</f>
        <v>8.7905060458023987E-2</v>
      </c>
      <c r="G30" s="72">
        <f>(((('Specifications and Reduced mass'!$C$18)*(('Specifications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'!G15)/('Specifications and Reduced mass'!$C$48)))))*9.81</f>
        <v>9.6489615027811185E-2</v>
      </c>
      <c r="H30" s="72">
        <f>(((('Specifications and Reduced mass'!$C$18)*(('Specifications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'!H15)/('Specifications and Reduced mass'!$C$49)))))*9.81</f>
        <v>0.10557458716123644</v>
      </c>
      <c r="I30" s="72">
        <f>(((('Specifications and Reduced mass'!$C$19)*(('Specifications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'!F15)/('Specifications and Reduced mass'!$C$47)))))*9.81</f>
        <v>0.11010855959950189</v>
      </c>
      <c r="J30" s="71">
        <f>(((('Specifications and Reduced mass'!$C$19)*(('Specifications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'!G15)/('Specifications and Reduced mass'!$C$48)))))*9.81</f>
        <v>0.12087109452957706</v>
      </c>
      <c r="K30" s="72">
        <f>(((('Specifications and Reduced mass'!$C$19)*(('Specifications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'!H15)/('Specifications and Reduced mass'!$C$49)))))*9.81</f>
        <v>0.13226987933220455</v>
      </c>
      <c r="L30" s="72">
        <f>(((('Specifications and Reduced mass'!$C$20)*(('Specifications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'!F15)/('Specifications and Reduced mass'!$C$47)))))*9.81</f>
        <v>1.4908743501262647</v>
      </c>
      <c r="M30" s="72">
        <f>(((('Specifications and Reduced mass'!$C$20)*(('Specifications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'!G15)/('Specifications and Reduced mass'!$C$48)))))*9.81</f>
        <v>1.644766721171149</v>
      </c>
      <c r="N30" s="72">
        <f>(((('Specifications and Reduced mass'!$C$20)*(('Specifications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'!H15)/('Specifications and Reduced mass'!$C$49)))))*9.81</f>
        <v>1.8154721367278128</v>
      </c>
      <c r="O30" s="10">
        <f>(((('Specifications and Reduced mass'!$C$21)*(('Specifications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'!F15)/('Specifications and Reduced mass'!$C$47)))))*9.81</f>
        <v>0.94960038499836052</v>
      </c>
      <c r="P30" s="10">
        <f>(((('Specifications and Reduced mass'!$C$21)*(('Specifications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'!G15)/('Specifications and Reduced mass'!$C$48)))))*9.81</f>
        <v>1.0455754618477306</v>
      </c>
      <c r="Q30" s="72">
        <f>(((('Specifications and Reduced mass'!$C$21)*(('Specifications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'!H15)/('Specifications and Reduced mass'!$C$49)))))*9.81</f>
        <v>1.1501740915780323</v>
      </c>
      <c r="R30" s="72">
        <f>(((('Specifications and Reduced mass'!$C$22)*(('Specifications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'!F16)/('Specifications and Reduced mass'!$C$47)))))*9.81</f>
        <v>0.45801744251716348</v>
      </c>
      <c r="S30" s="72">
        <f>(((('Specifications and Reduced mass'!$C$22)*(('Specifications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'!G16)/('Specifications and Reduced mass'!$C$48)))))*9.81</f>
        <v>0.50749630286421021</v>
      </c>
      <c r="T30" s="72">
        <f>(((('Specifications and Reduced mass'!$C$22)*(('Specifications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'!H16)/('Specifications and Reduced mass'!$C$49)))))*9.81</f>
        <v>0.56439804416928729</v>
      </c>
    </row>
    <row r="31" spans="2:20" x14ac:dyDescent="0.3">
      <c r="B31" s="10">
        <v>6000</v>
      </c>
      <c r="C31" s="13">
        <f>(('Specifications and Reduced mass'!$C$17/'Specifications and Reduced mass'!$C$47))*9.81*((('Specifications and Reduced mass'!$C$32/1000)/((('Specifications and Reduced mass'!$C$31/1000)))-(('Net Resistance '!F16)/('Specifications and Reduced mass'!$C$47))))</f>
        <v>4.85802404109769</v>
      </c>
      <c r="D31" s="13">
        <f>(('Specifications and Reduced mass'!$C$17/'Specifications and Reduced mass'!$C$48))*9.81*((('Specifications and Reduced mass'!$C$32/1000)/((('Specifications and Reduced mass'!$C$31/1000)))-(('Net Resistance '!G16)/('Specifications and Reduced mass'!$C$48))))</f>
        <v>4.7935877438541663</v>
      </c>
      <c r="E31" s="13">
        <f>(('Specifications and Reduced mass'!$C$17/'Specifications and Reduced mass'!$C$49))*9.81*((('Specifications and Reduced mass'!$C$32/1000)/((('Specifications and Reduced mass'!$C$31/1000)))-(('Net Resistance '!H16)/('Specifications and Reduced mass'!$C$49))))</f>
        <v>4.3847344913895183</v>
      </c>
      <c r="F31" s="72">
        <f>(((('Specifications and Reduced mass'!$C$18)*(('Specifications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'!F16)/('Specifications and Reduced mass'!$C$47)))))*9.81</f>
        <v>8.8556364139028579E-2</v>
      </c>
      <c r="G31" s="72">
        <f>(((('Specifications and Reduced mass'!$C$18)*(('Specifications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'!G16)/('Specifications and Reduced mass'!$C$48)))))*9.81</f>
        <v>9.7965165217946806E-2</v>
      </c>
      <c r="H31" s="72">
        <f>(((('Specifications and Reduced mass'!$C$18)*(('Specifications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'!H16)/('Specifications and Reduced mass'!$C$49)))))*9.81</f>
        <v>0.10864116697371837</v>
      </c>
      <c r="I31" s="72">
        <f>(((('Specifications and Reduced mass'!$C$19)*(('Specifications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'!F16)/('Specifications and Reduced mass'!$C$47)))))*9.81</f>
        <v>0.11092607244032132</v>
      </c>
      <c r="J31" s="71">
        <f>(((('Specifications and Reduced mass'!$C$19)*(('Specifications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'!G16)/('Specifications and Reduced mass'!$C$48)))))*9.81</f>
        <v>0.12272352536515314</v>
      </c>
      <c r="K31" s="72">
        <f>(((('Specifications and Reduced mass'!$C$19)*(('Specifications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'!H16)/('Specifications and Reduced mass'!$C$49)))))*9.81</f>
        <v>0.13612090333423385</v>
      </c>
      <c r="L31" s="72">
        <f>(((('Specifications and Reduced mass'!$C$20)*(('Specifications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'!F16)/('Specifications and Reduced mass'!$C$47)))))*9.81</f>
        <v>1.5033759983568311</v>
      </c>
      <c r="M31" s="72">
        <f>(((('Specifications and Reduced mass'!$C$20)*(('Specifications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'!G16)/('Specifications and Reduced mass'!$C$48)))))*9.81</f>
        <v>1.6734096254343633</v>
      </c>
      <c r="N31" s="72">
        <f>(((('Specifications and Reduced mass'!$C$20)*(('Specifications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'!H16)/('Specifications and Reduced mass'!$C$49)))))*9.81</f>
        <v>1.8761840944320467</v>
      </c>
      <c r="O31" s="10">
        <f>(((('Specifications and Reduced mass'!$C$21)*(('Specifications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'!F16)/('Specifications and Reduced mass'!$C$47)))))*9.81</f>
        <v>0.95720532631056321</v>
      </c>
      <c r="P31" s="10">
        <f>(((('Specifications and Reduced mass'!$C$21)*(('Specifications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'!G16)/('Specifications and Reduced mass'!$C$48)))))*9.81</f>
        <v>1.0629238557398444</v>
      </c>
      <c r="Q31" s="72">
        <f>(((('Specifications and Reduced mass'!$C$21)*(('Specifications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'!H16)/('Specifications and Reduced mass'!$C$49)))))*9.81</f>
        <v>1.1866656499519235</v>
      </c>
      <c r="R31" s="72">
        <f>(((('Specifications and Reduced mass'!$C$22)*(('Specifications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'!F17)/('Specifications and Reduced mass'!$C$47)))))*9.81</f>
        <v>0.46179522771021575</v>
      </c>
      <c r="S31" s="72">
        <f>(((('Specifications and Reduced mass'!$C$22)*(('Specifications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'!G17)/('Specifications and Reduced mass'!$C$48)))))*9.81</f>
        <v>0.51627363652265401</v>
      </c>
      <c r="T31" s="72">
        <f>(((('Specifications and Reduced mass'!$C$22)*(('Specifications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mass'!$C$22)*((('Specifications and Reduced mass'!$C$31)/1000)/(('Specifications and Reduced mass'!$C$23)/1000)))-(('Net Resistance '!H17)/('Specifications and Reduced mass'!$C$49)))))*9.81</f>
        <v>0.58354870797574465</v>
      </c>
    </row>
    <row r="32" spans="2:20" x14ac:dyDescent="0.3">
      <c r="B32" s="10">
        <v>6500</v>
      </c>
      <c r="C32" s="13">
        <f>(('Specifications and Reduced mass'!$C$17/'Specifications and Reduced mass'!$C$47))*9.81*((('Specifications and Reduced mass'!$C$32/1000)/((('Specifications and Reduced mass'!$C$31/1000)))-(('Net Resistance '!F17)/('Specifications and Reduced mass'!$C$47))))</f>
        <v>4.8009354871352814</v>
      </c>
      <c r="D32" s="13">
        <f>(('Specifications and Reduced mass'!$C$17/'Specifications and Reduced mass'!$C$48))*9.81*((('Specifications and Reduced mass'!$C$32/1000)/((('Specifications and Reduced mass'!$C$31/1000)))-(('Net Resistance '!G17)/('Specifications and Reduced mass'!$C$48))))</f>
        <v>4.6739901681085456</v>
      </c>
      <c r="E32" s="13">
        <f>(('Specifications and Reduced mass'!$C$17/'Specifications and Reduced mass'!$C$49))*9.81*((('Specifications and Reduced mass'!$C$32/1000)/((('Specifications and Reduced mass'!$C$31/1000)))-(('Net Resistance '!H17)/('Specifications and Reduced mass'!$C$49))))</f>
        <v>4.1652071517806606</v>
      </c>
      <c r="F32" s="72">
        <f>(((('Specifications and Reduced mass'!$C$18)*(('Specifications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'!F17)/('Specifications and Reduced mass'!$C$47)))))*9.81</f>
        <v>8.9262297399194598E-2</v>
      </c>
      <c r="G32" s="72">
        <f>(((('Specifications and Reduced mass'!$C$18)*(('Specifications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'!G17)/('Specifications and Reduced mass'!$C$48)))))*9.81</f>
        <v>9.9599529043119583E-2</v>
      </c>
      <c r="H32" s="72">
        <f>(((('Specifications and Reduced mass'!$C$18)*(('Specifications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mass'!$C$18)*((('Specifications and Reduced mass'!$C$31)/1000)/(('Specifications and Reduced mass'!$C$23)/1000)))-(('Net Resistance '!H17)/('Specifications and Reduced mass'!$C$49)))))*9.81</f>
        <v>0.11218455502412068</v>
      </c>
      <c r="I32" s="72">
        <f>(((('Specifications and Reduced mass'!$C$19)*(('Specifications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'!F17)/('Specifications and Reduced mass'!$C$47)))))*9.81</f>
        <v>0.11181218432506822</v>
      </c>
      <c r="J32" s="71">
        <f>(((('Specifications and Reduced mass'!$C$19)*(('Specifications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'!G17)/('Specifications and Reduced mass'!$C$48)))))*9.81</f>
        <v>0.12477547560223358</v>
      </c>
      <c r="K32" s="72">
        <f>(((('Specifications and Reduced mass'!$C$19)*(('Specifications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mass'!$C$19)*((('Specifications and Reduced mass'!$C$31)/1000)/(('Specifications and Reduced mass'!$C$23)/1000)))-(('Net Resistance '!H17)/('Specifications and Reduced mass'!$C$49)))))*9.81</f>
        <v>0.14057134205243355</v>
      </c>
      <c r="L32" s="72">
        <f>(((('Specifications and Reduced mass'!$C$20)*(('Specifications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'!F17)/('Specifications and Reduced mass'!$C$47)))))*9.81</f>
        <v>1.5169536439789628</v>
      </c>
      <c r="M32" s="72">
        <f>(((('Specifications and Reduced mass'!$C$20)*(('Specifications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'!G17)/('Specifications and Reduced mass'!$C$48)))))*9.81</f>
        <v>1.7052754622314896</v>
      </c>
      <c r="N32" s="72">
        <f>(((('Specifications and Reduced mass'!$C$20)*(('Specifications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mass'!$C$20)*((('Specifications and Reduced mass'!$C$31)/1000)/(('Specifications and Reduced mass'!$C$23)/1000)))-(('Net Resistance '!H17)/('Specifications and Reduced mass'!$C$49)))))*9.81</f>
        <v>1.9469848661052538</v>
      </c>
      <c r="O32" s="10">
        <f>(((('Specifications and Reduced mass'!$C$21)*(('Specifications and Reduced mass'!$C$17)/('Specifications and Reduced mass'!$C$47))*(((('Specifications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'!F17)/('Specifications and Reduced mass'!$C$47)))))*9.81</f>
        <v>0.96545837615030961</v>
      </c>
      <c r="P32" s="10">
        <f>(((('Specifications and Reduced mass'!$C$21)*(('Specifications and Reduced mass'!$C$17)/('Specifications and Reduced mass'!$C$48))*(((('Specifications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'!G17)/('Specifications and Reduced mass'!$C$48)))))*9.81</f>
        <v>1.0821913841135113</v>
      </c>
      <c r="Q32" s="72">
        <f>(((('Specifications and Reduced mass'!$C$21)*(('Specifications and Reduced mass'!$C$17)/('Specifications and Reduced mass'!$C$49))*(((('Specifications and Reduced mass'!$C$23)/1000)-(('Specifications and Reduced mass'!$C$26)/1000))/(('Specifications and Reduced mass'!$C$23)/1000)))/((1)-(('Specifications and Reduced mass'!$C$21)*((('Specifications and Reduced mass'!$C$31)/1000)/(('Specifications and Reduced mass'!$C$23)/1000)))-(('Net Resistance '!H17)/('Specifications and Reduced mass'!$C$49)))))*9.81</f>
        <v>1.2290685643069716</v>
      </c>
      <c r="S32" s="21"/>
    </row>
    <row r="33" spans="2:19" x14ac:dyDescent="0.3">
      <c r="S33" s="21"/>
    </row>
    <row r="34" spans="2:19" x14ac:dyDescent="0.3">
      <c r="B34" s="40" t="s">
        <v>155</v>
      </c>
      <c r="C34" s="70"/>
      <c r="D34" s="10"/>
      <c r="E34" s="10"/>
      <c r="F34" s="10"/>
      <c r="G34" s="12" t="s">
        <v>144</v>
      </c>
      <c r="H34" s="10"/>
      <c r="I34" s="10"/>
      <c r="J34" s="10"/>
      <c r="S34" s="21"/>
    </row>
    <row r="35" spans="2:19" x14ac:dyDescent="0.3">
      <c r="B35" s="10" t="s">
        <v>48</v>
      </c>
      <c r="C35" s="10" t="s">
        <v>58</v>
      </c>
      <c r="D35" s="10" t="s">
        <v>59</v>
      </c>
      <c r="E35" s="10" t="s">
        <v>141</v>
      </c>
      <c r="F35" s="10" t="s">
        <v>10</v>
      </c>
      <c r="G35" s="10" t="s">
        <v>74</v>
      </c>
      <c r="H35" s="10" t="s">
        <v>75</v>
      </c>
      <c r="I35" s="10" t="s">
        <v>76</v>
      </c>
      <c r="J35" s="10" t="s">
        <v>77</v>
      </c>
      <c r="S35" s="21"/>
    </row>
    <row r="36" spans="2:19" x14ac:dyDescent="0.3">
      <c r="B36" s="10">
        <v>1000</v>
      </c>
      <c r="C36" s="13">
        <f>((-((('Specifications and Reduced mass'!$C$23/1000))-('Specifications and Reduced mass'!$C$26/1000))/(('Specifications and Reduced mass'!$C$31/1000)))-(('Net Resistance '!F6)/(('Specifications and Reduced mass'!$C$17)*9.81)))*9.81</f>
        <v>-13.724293422509374</v>
      </c>
      <c r="D36" s="10">
        <f>((-((('Specifications and Reduced mass'!$C$23/1000))-('Specifications and Reduced mass'!$C$26/1000))/(('Specifications and Reduced mass'!$C$31/1000)))-(('Net Resistance '!G6)/(('Specifications and Reduced mass'!$C$17)*9.81)))*9.81</f>
        <v>-13.725633767583503</v>
      </c>
      <c r="E36" s="10">
        <f>((-((('Specifications and Reduced mass'!$C$23/1000))-('Specifications and Reduced mass'!$C$26/1000))/(('Specifications and Reduced mass'!$C$31/1000)))-(('Net Resistance '!H6)/(('Specifications and Reduced mass'!$C$17)*9.81)))*9.81</f>
        <v>-13.727722124619847</v>
      </c>
      <c r="F36" s="10">
        <f>-('Specifications and Reduced mass'!$C$18*9.81)</f>
        <v>-0.19620000000000001</v>
      </c>
      <c r="G36" s="10">
        <f>-('Specifications and Reduced mass'!$C$19*9.81)</f>
        <v>-0.24525000000000002</v>
      </c>
      <c r="H36" s="10">
        <f>-('Specifications and Reduced mass'!$C$20)*9.81</f>
        <v>-2.9430000000000001</v>
      </c>
      <c r="I36" s="10">
        <f>-('Specifications and Reduced mass'!$C$21*9.81)</f>
        <v>-1.9620000000000002</v>
      </c>
      <c r="J36" s="10">
        <f>-('Specifications and Reduced mass'!$C$22*9.81)</f>
        <v>-0.98100000000000009</v>
      </c>
    </row>
    <row r="37" spans="2:19" x14ac:dyDescent="0.3">
      <c r="B37" s="10">
        <v>1500</v>
      </c>
      <c r="C37" s="13">
        <f>((-((('Specifications and Reduced mass'!$C$23/1000))-('Specifications and Reduced mass'!$C$26/1000))/(('Specifications and Reduced mass'!$C$31/1000)))-(('Net Resistance '!F7)/(('Specifications and Reduced mass'!$C$17)*9.81)))*9.81</f>
        <v>-13.726226222224575</v>
      </c>
      <c r="D37" s="10">
        <f>((-((('Specifications and Reduced mass'!$C$23/1000))-('Specifications and Reduced mass'!$C$26/1000))/(('Specifications and Reduced mass'!$C$31/1000)))-(('Net Resistance '!G7)/(('Specifications and Reduced mass'!$C$17)*9.81)))*9.81</f>
        <v>-13.729255214937204</v>
      </c>
      <c r="E37" s="10">
        <f>((-((('Specifications and Reduced mass'!$C$23/1000))-('Specifications and Reduced mass'!$C$26/1000))/(('Specifications and Reduced mass'!$C$31/1000)))-(('Net Resistance '!H7)/(('Specifications and Reduced mass'!$C$17)*9.81)))*9.81</f>
        <v>-13.733945268169659</v>
      </c>
      <c r="F37" s="10">
        <f>-('Specifications and Reduced mass'!$C$18*9.81)</f>
        <v>-0.19620000000000001</v>
      </c>
      <c r="G37" s="10">
        <f>-('Specifications and Reduced mass'!$C$19*9.81)</f>
        <v>-0.24525000000000002</v>
      </c>
      <c r="H37" s="10">
        <f>-('Specifications and Reduced mass'!$C$20)*9.81</f>
        <v>-2.9430000000000001</v>
      </c>
      <c r="I37" s="10">
        <f>-('Specifications and Reduced mass'!$C$21*9.81)</f>
        <v>-1.9620000000000002</v>
      </c>
      <c r="J37" s="10">
        <f>-('Specifications and Reduced mass'!$C$22*9.81)</f>
        <v>-0.98100000000000009</v>
      </c>
    </row>
    <row r="38" spans="2:19" x14ac:dyDescent="0.3">
      <c r="B38" s="10">
        <v>2000</v>
      </c>
      <c r="C38" s="13">
        <f>((-((('Specifications and Reduced mass'!$C$23/1000))-('Specifications and Reduced mass'!$C$26/1000))/(('Specifications and Reduced mass'!$C$31/1000)))-(('Net Resistance '!F8)/(('Specifications and Reduced mass'!$C$17)*9.81)))*9.81</f>
        <v>-13.728976305521559</v>
      </c>
      <c r="D38" s="10">
        <f>((-((('Specifications and Reduced mass'!$C$23/1000))-('Specifications and Reduced mass'!$C$26/1000))/(('Specifications and Reduced mass'!$C$31/1000)))-(('Net Resistance '!G8)/(('Specifications and Reduced mass'!$C$17)*9.81)))*9.81</f>
        <v>-13.734392981584573</v>
      </c>
      <c r="E38" s="10">
        <f>((-((('Specifications and Reduced mass'!$C$23/1000))-('Specifications and Reduced mass'!$C$26/1000))/(('Specifications and Reduced mass'!$C$31/1000)))-(('Net Resistance '!H8)/(('Specifications and Reduced mass'!$C$17)*9.81)))*9.81</f>
        <v>-13.742746409729946</v>
      </c>
      <c r="F38" s="10">
        <f>-('Specifications and Reduced mass'!$C$18*9.81)</f>
        <v>-0.19620000000000001</v>
      </c>
      <c r="G38" s="10">
        <f>-('Specifications and Reduced mass'!$C$19*9.81)</f>
        <v>-0.24525000000000002</v>
      </c>
      <c r="H38" s="10">
        <f>-('Specifications and Reduced mass'!$C$20)*9.81</f>
        <v>-2.9430000000000001</v>
      </c>
      <c r="I38" s="10">
        <f>-('Specifications and Reduced mass'!$C$21*9.81)</f>
        <v>-1.9620000000000002</v>
      </c>
      <c r="J38" s="10">
        <f>-('Specifications and Reduced mass'!$C$22*9.81)</f>
        <v>-0.98100000000000009</v>
      </c>
    </row>
    <row r="39" spans="2:19" x14ac:dyDescent="0.3">
      <c r="B39" s="10">
        <v>2500</v>
      </c>
      <c r="C39" s="13">
        <f>((-((('Specifications and Reduced mass'!$C$23/1000))-('Specifications and Reduced mass'!$C$26/1000))/(('Specifications and Reduced mass'!$C$31/1000)))-(('Net Resistance '!F9)/(('Specifications and Reduced mass'!$C$17)*9.81)))*9.81</f>
        <v>-13.732516085281661</v>
      </c>
      <c r="D39" s="10">
        <f>((-((('Specifications and Reduced mass'!$C$23/1000))-('Specifications and Reduced mass'!$C$26/1000))/(('Specifications and Reduced mass'!$C$31/1000)))-(('Net Resistance '!G9)/(('Specifications and Reduced mass'!$C$17)*9.81)))*9.81</f>
        <v>-13.740915329919275</v>
      </c>
      <c r="E39" s="10">
        <f>((-((('Specifications and Reduced mass'!$C$23/1000))-('Specifications and Reduced mass'!$C$26/1000))/(('Specifications and Reduced mass'!$C$31/1000)))-(('Net Resistance '!H9)/(('Specifications and Reduced mass'!$C$17)*9.81)))*9.81</f>
        <v>-13.75395297789756</v>
      </c>
      <c r="F39" s="10">
        <f>-('Specifications and Reduced mass'!$C$18*9.81)</f>
        <v>-0.19620000000000001</v>
      </c>
      <c r="G39" s="10">
        <f>-('Specifications and Reduced mass'!$C$19*9.81)</f>
        <v>-0.24525000000000002</v>
      </c>
      <c r="H39" s="10">
        <f>-('Specifications and Reduced mass'!$C$20)*9.81</f>
        <v>-2.9430000000000001</v>
      </c>
      <c r="I39" s="10">
        <f>-('Specifications and Reduced mass'!$C$21*9.81)</f>
        <v>-1.9620000000000002</v>
      </c>
      <c r="J39" s="10">
        <f>-('Specifications and Reduced mass'!$C$22*9.81)</f>
        <v>-0.98100000000000009</v>
      </c>
    </row>
    <row r="40" spans="2:19" x14ac:dyDescent="0.3">
      <c r="B40" s="10">
        <v>3000</v>
      </c>
      <c r="C40" s="13">
        <f>((-((('Specifications and Reduced mass'!$C$23/1000))-('Specifications and Reduced mass'!$C$26/1000))/(('Specifications and Reduced mass'!$C$31/1000)))-(('Net Resistance '!F10)/(('Specifications and Reduced mass'!$C$17)*9.81)))*9.81</f>
        <v>-13.736845561504875</v>
      </c>
      <c r="D40" s="10">
        <f>((-((('Specifications and Reduced mass'!$C$23/1000))-('Specifications and Reduced mass'!$C$26/1000))/(('Specifications and Reduced mass'!$C$31/1000)))-(('Net Resistance '!G10)/(('Specifications and Reduced mass'!$C$17)*9.81)))*9.81</f>
        <v>-13.748878770999374</v>
      </c>
      <c r="E40" s="10">
        <f>((-((('Specifications and Reduced mass'!$C$23/1000))-('Specifications and Reduced mass'!$C$26/1000))/(('Specifications and Reduced mass'!$C$31/1000)))-(('Net Resistance '!H10)/(('Specifications and Reduced mass'!$C$17)*9.81)))*9.81</f>
        <v>-13.767786884913447</v>
      </c>
      <c r="F40" s="10">
        <f>-('Specifications and Reduced mass'!$C$18*9.81)</f>
        <v>-0.19620000000000001</v>
      </c>
      <c r="G40" s="10">
        <f>-('Specifications and Reduced mass'!$C$19*9.81)</f>
        <v>-0.24525000000000002</v>
      </c>
      <c r="H40" s="10">
        <f>-('Specifications and Reduced mass'!$C$20)*9.81</f>
        <v>-2.9430000000000001</v>
      </c>
      <c r="I40" s="10">
        <f>-('Specifications and Reduced mass'!$C$21*9.81)</f>
        <v>-1.9620000000000002</v>
      </c>
      <c r="J40" s="10">
        <f>-('Specifications and Reduced mass'!$C$22*9.81)</f>
        <v>-0.98100000000000009</v>
      </c>
    </row>
    <row r="41" spans="2:19" x14ac:dyDescent="0.3">
      <c r="B41" s="10">
        <v>3500</v>
      </c>
      <c r="C41" s="13">
        <f>((-((('Specifications and Reduced mass'!$C$23/1000))-('Specifications and Reduced mass'!$C$26/1000))/(('Specifications and Reduced mass'!$C$31/1000)))-(('Net Resistance '!F11)/(('Specifications and Reduced mass'!$C$17)*9.81)))*9.81</f>
        <v>-13.741868118511276</v>
      </c>
      <c r="D41" s="10">
        <f>((-((('Specifications and Reduced mass'!$C$23/1000))-('Specifications and Reduced mass'!$C$26/1000))/(('Specifications and Reduced mass'!$C$31/1000)))-(('Net Resistance '!G11)/(('Specifications and Reduced mass'!$C$17)*9.81)))*9.81</f>
        <v>-13.758414920902062</v>
      </c>
      <c r="E41" s="10">
        <f>((-((('Specifications and Reduced mass'!$C$23/1000))-('Specifications and Reduced mass'!$C$26/1000))/(('Specifications and Reduced mass'!$C$31/1000)))-(('Net Resistance '!H11)/(('Specifications and Reduced mass'!$C$17)*9.81)))*9.81</f>
        <v>-13.783976877698862</v>
      </c>
      <c r="F41" s="10">
        <f>-('Specifications and Reduced mass'!$C$18*9.81)</f>
        <v>-0.19620000000000001</v>
      </c>
      <c r="G41" s="10">
        <f>-('Specifications and Reduced mass'!$C$19*9.81)</f>
        <v>-0.24525000000000002</v>
      </c>
      <c r="H41" s="10">
        <f>-('Specifications and Reduced mass'!$C$20)*9.81</f>
        <v>-2.9430000000000001</v>
      </c>
      <c r="I41" s="10">
        <f>-('Specifications and Reduced mass'!$C$21*9.81)</f>
        <v>-1.9620000000000002</v>
      </c>
      <c r="J41" s="10">
        <f>-('Specifications and Reduced mass'!$C$22*9.81)</f>
        <v>-0.98100000000000009</v>
      </c>
    </row>
    <row r="42" spans="2:19" x14ac:dyDescent="0.3">
      <c r="B42" s="10">
        <v>4000</v>
      </c>
      <c r="C42" s="13">
        <f>((-((('Specifications and Reduced mass'!$C$23/1000))-('Specifications and Reduced mass'!$C$26/1000))/(('Specifications and Reduced mass'!$C$31/1000)))-(('Net Resistance '!F12)/(('Specifications and Reduced mass'!$C$17)*9.81)))*9.81</f>
        <v>-13.747763133336804</v>
      </c>
      <c r="D42" s="10">
        <f>((-((('Specifications and Reduced mass'!$C$23/1000))-('Specifications and Reduced mass'!$C$26/1000))/(('Specifications and Reduced mass'!$C$31/1000)))-(('Net Resistance '!G12)/(('Specifications and Reduced mass'!$C$17)*9.81)))*9.81</f>
        <v>-13.769279262963162</v>
      </c>
      <c r="E42" s="10">
        <f>((-((('Specifications and Reduced mass'!$C$23/1000))-('Specifications and Reduced mass'!$C$26/1000))/(('Specifications and Reduced mass'!$C$31/1000)))-(('Net Resistance '!H12)/(('Specifications and Reduced mass'!$C$17)*9.81)))*9.81</f>
        <v>-13.806637325868875</v>
      </c>
      <c r="F42" s="10">
        <f>-('Specifications and Reduced mass'!$C$18*9.81)</f>
        <v>-0.19620000000000001</v>
      </c>
      <c r="G42" s="10">
        <f>-('Specifications and Reduced mass'!$C$19*9.81)</f>
        <v>-0.24525000000000002</v>
      </c>
      <c r="H42" s="10">
        <f>-('Specifications and Reduced mass'!$C$20)*9.81</f>
        <v>-2.9430000000000001</v>
      </c>
      <c r="I42" s="10">
        <f>-('Specifications and Reduced mass'!$C$21*9.81)</f>
        <v>-1.9620000000000002</v>
      </c>
      <c r="J42" s="10">
        <f>-('Specifications and Reduced mass'!$C$22*9.81)</f>
        <v>-0.98100000000000009</v>
      </c>
    </row>
    <row r="43" spans="2:19" x14ac:dyDescent="0.3">
      <c r="B43" s="10">
        <v>4500</v>
      </c>
      <c r="C43" s="13">
        <f>((-((('Specifications and Reduced mass'!$C$23/1000))-('Specifications and Reduced mass'!$C$26/1000))/(('Specifications and Reduced mass'!$C$31/1000)))-(('Net Resistance '!F13)/(('Specifications and Reduced mass'!$C$17)*9.81)))*9.81</f>
        <v>-13.754447844625446</v>
      </c>
      <c r="D43" s="10">
        <f>((-((('Specifications and Reduced mass'!$C$23/1000))-('Specifications and Reduced mass'!$C$26/1000))/(('Specifications and Reduced mass'!$C$31/1000)))-(('Net Resistance '!G13)/(('Specifications and Reduced mass'!$C$17)*9.81)))*9.81</f>
        <v>-13.78175398788556</v>
      </c>
      <c r="E43" s="10">
        <f>((-((('Specifications and Reduced mass'!$C$23/1000))-('Specifications and Reduced mass'!$C$26/1000))/(('Specifications and Reduced mass'!$C$31/1000)))-(('Net Resistance '!H13)/(('Specifications and Reduced mass'!$C$17)*9.81)))*9.81</f>
        <v>-13.824016967573559</v>
      </c>
      <c r="F43" s="10">
        <f>-('Specifications and Reduced mass'!$C$18*9.81)</f>
        <v>-0.19620000000000001</v>
      </c>
      <c r="G43" s="10">
        <f>-('Specifications and Reduced mass'!$C$19*9.81)</f>
        <v>-0.24525000000000002</v>
      </c>
      <c r="H43" s="10">
        <f>-('Specifications and Reduced mass'!$C$20)*9.81</f>
        <v>-2.9430000000000001</v>
      </c>
      <c r="I43" s="10">
        <f>-('Specifications and Reduced mass'!$C$21*9.81)</f>
        <v>-1.9620000000000002</v>
      </c>
      <c r="J43" s="10">
        <f>-('Specifications and Reduced mass'!$C$22*9.81)</f>
        <v>-0.98100000000000009</v>
      </c>
    </row>
    <row r="44" spans="2:19" x14ac:dyDescent="0.3">
      <c r="B44" s="10">
        <v>5000</v>
      </c>
      <c r="C44" s="13">
        <f>((-((('Specifications and Reduced mass'!$C$23/1000))-('Specifications and Reduced mass'!$C$26/1000))/(('Specifications and Reduced mass'!$C$31/1000)))-(('Net Resistance '!F14)/(('Specifications and Reduced mass'!$C$17)*9.81)))*9.81</f>
        <v>-13.762060431028875</v>
      </c>
      <c r="D44" s="10">
        <f>((-((('Specifications and Reduced mass'!$C$23/1000))-('Specifications and Reduced mass'!$C$26/1000))/(('Specifications and Reduced mass'!$C$31/1000)))-(('Net Resistance '!G14)/(('Specifications and Reduced mass'!$C$17)*9.81)))*9.81</f>
        <v>-13.79551923092766</v>
      </c>
      <c r="E44" s="10">
        <f>((-((('Specifications and Reduced mass'!$C$23/1000))-('Specifications and Reduced mass'!$C$26/1000))/(('Specifications and Reduced mass'!$C$31/1000)))-(('Net Resistance '!H14)/(('Specifications and Reduced mass'!$C$17)*9.81)))*9.81</f>
        <v>-13.847916405500648</v>
      </c>
      <c r="F44" s="10">
        <f>-('Specifications and Reduced mass'!$C$18*9.81)</f>
        <v>-0.19620000000000001</v>
      </c>
      <c r="G44" s="10">
        <f>-('Specifications and Reduced mass'!$C$19*9.81)</f>
        <v>-0.24525000000000002</v>
      </c>
      <c r="H44" s="10">
        <f>-('Specifications and Reduced mass'!$C$20)*9.81</f>
        <v>-2.9430000000000001</v>
      </c>
      <c r="I44" s="10">
        <f>-('Specifications and Reduced mass'!$C$21*9.81)</f>
        <v>-1.9620000000000002</v>
      </c>
      <c r="J44" s="10">
        <f>-('Specifications and Reduced mass'!$C$22*9.81)</f>
        <v>-0.98100000000000009</v>
      </c>
    </row>
    <row r="45" spans="2:19" x14ac:dyDescent="0.3">
      <c r="B45" s="10">
        <v>5500</v>
      </c>
      <c r="C45" s="13">
        <f>((-((('Specifications and Reduced mass'!$C$23/1000))-('Specifications and Reduced mass'!$C$26/1000))/(('Specifications and Reduced mass'!$C$31/1000)))-(('Net Resistance '!F15)/(('Specifications and Reduced mass'!$C$17)*9.81)))*9.81</f>
        <v>-13.770186356592076</v>
      </c>
      <c r="D45" s="10">
        <f>((-((('Specifications and Reduced mass'!$C$23/1000))-('Specifications and Reduced mass'!$C$26/1000))/(('Specifications and Reduced mass'!$C$31/1000)))-(('Net Resistance '!G15)/(('Specifications and Reduced mass'!$C$17)*9.81)))*9.81</f>
        <v>-13.810932530869774</v>
      </c>
      <c r="E45" s="10">
        <f>((-((('Specifications and Reduced mass'!$C$23/1000))-('Specifications and Reduced mass'!$C$26/1000))/(('Specifications and Reduced mass'!$C$31/1000)))-(('Net Resistance '!H15)/(('Specifications and Reduced mass'!$C$17)*9.81)))*9.81</f>
        <v>-13.874073247521661</v>
      </c>
      <c r="F45" s="10">
        <f>-('Specifications and Reduced mass'!$C$18*9.81)</f>
        <v>-0.19620000000000001</v>
      </c>
      <c r="G45" s="10">
        <f>-('Specifications and Reduced mass'!$C$19*9.81)</f>
        <v>-0.24525000000000002</v>
      </c>
      <c r="H45" s="10">
        <f>-('Specifications and Reduced mass'!$C$20)*9.81</f>
        <v>-2.9430000000000001</v>
      </c>
      <c r="I45" s="10">
        <f>-('Specifications and Reduced mass'!$C$21*9.81)</f>
        <v>-1.9620000000000002</v>
      </c>
      <c r="J45" s="10">
        <f>-('Specifications and Reduced mass'!$C$22*9.81)</f>
        <v>-0.98100000000000009</v>
      </c>
    </row>
    <row r="46" spans="2:19" x14ac:dyDescent="0.3">
      <c r="B46" s="10">
        <v>6000</v>
      </c>
      <c r="C46" s="13">
        <f>((-((('Specifications and Reduced mass'!$C$23/1000))-('Specifications and Reduced mass'!$C$26/1000))/(('Specifications and Reduced mass'!$C$31/1000)))-(('Net Resistance '!F16)/(('Specifications and Reduced mass'!$C$17)*9.81)))*9.81</f>
        <v>-13.779240157270062</v>
      </c>
      <c r="D46" s="10">
        <f>((-((('Specifications and Reduced mass'!$C$23/1000))-('Specifications and Reduced mass'!$C$26/1000))/(('Specifications and Reduced mass'!$C$31/1000)))-(('Net Resistance '!G16)/(('Specifications and Reduced mass'!$C$17)*9.81)))*9.81</f>
        <v>-13.827824597596004</v>
      </c>
      <c r="E46" s="10">
        <f>((-((('Specifications and Reduced mass'!$C$23/1000))-('Specifications and Reduced mass'!$C$26/1000))/(('Specifications and Reduced mass'!$C$31/1000)))-(('Net Resistance '!H16)/(('Specifications and Reduced mass'!$C$17)*9.81)))*9.81</f>
        <v>-13.903005450904347</v>
      </c>
      <c r="F46" s="10">
        <f>-('Specifications and Reduced mass'!$C$18*9.81)</f>
        <v>-0.19620000000000001</v>
      </c>
      <c r="G46" s="10">
        <f>-('Specifications and Reduced mass'!$C$19*9.81)</f>
        <v>-0.24525000000000002</v>
      </c>
      <c r="H46" s="10">
        <f>-('Specifications and Reduced mass'!$C$20)*9.81</f>
        <v>-2.9430000000000001</v>
      </c>
      <c r="I46" s="10">
        <f>-('Specifications and Reduced mass'!$C$21*9.81)</f>
        <v>-1.9620000000000002</v>
      </c>
      <c r="J46" s="10">
        <f>-('Specifications and Reduced mass'!$C$22*9.81)</f>
        <v>-0.98100000000000009</v>
      </c>
    </row>
    <row r="47" spans="2:19" x14ac:dyDescent="0.3">
      <c r="B47" s="10">
        <v>6500</v>
      </c>
      <c r="C47" s="13">
        <f>((-((('Specifications and Reduced mass'!$C$23/1000))-('Specifications and Reduced mass'!$C$26/1000))/(('Specifications and Reduced mass'!$C$31/1000)))-(('Net Resistance '!F17)/(('Specifications and Reduced mass'!$C$17)*9.81)))*9.81</f>
        <v>-13.78890415584606</v>
      </c>
      <c r="D47" s="10">
        <f>((-((('Specifications and Reduced mass'!$C$23/1000))-('Specifications and Reduced mass'!$C$26/1000))/(('Specifications and Reduced mass'!$C$31/1000)))-(('Net Resistance '!G17)/(('Specifications and Reduced mass'!$C$17)*9.81)))*9.81</f>
        <v>-13.845950549854704</v>
      </c>
      <c r="E47" s="10">
        <f>((-((('Specifications and Reduced mass'!$C$23/1000))-('Specifications and Reduced mass'!$C$26/1000))/(('Specifications and Reduced mass'!$C$31/1000)))-(('Net Resistance '!H17)/(('Specifications and Reduced mass'!$C$17)*9.81)))*9.81</f>
        <v>-13.934466432988859</v>
      </c>
      <c r="F47" s="10">
        <f>-('Specifications and Reduced mass'!$C$18*9.81)</f>
        <v>-0.19620000000000001</v>
      </c>
      <c r="G47" s="10">
        <f>-('Specifications and Reduced mass'!$C$19*9.81)</f>
        <v>-0.24525000000000002</v>
      </c>
      <c r="H47" s="10">
        <f>-('Specifications and Reduced mass'!$C$20)*9.81</f>
        <v>-2.9430000000000001</v>
      </c>
      <c r="I47" s="10">
        <f>-('Specifications and Reduced mass'!$C$21*9.81)</f>
        <v>-1.9620000000000002</v>
      </c>
      <c r="J47" s="10">
        <f>-('Specifications and Reduced mass'!$C$22*9.81)</f>
        <v>-0.98100000000000009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2695A-B2B6-4357-B128-6C53FF957725}">
  <dimension ref="B2:Q47"/>
  <sheetViews>
    <sheetView zoomScaleNormal="100" workbookViewId="0">
      <selection activeCell="I17" sqref="I17"/>
    </sheetView>
  </sheetViews>
  <sheetFormatPr defaultRowHeight="14.4" x14ac:dyDescent="0.3"/>
  <cols>
    <col min="3" max="3" width="20.33203125" bestFit="1" customWidth="1"/>
    <col min="4" max="4" width="19.88671875" bestFit="1" customWidth="1"/>
    <col min="5" max="5" width="20.33203125" bestFit="1" customWidth="1"/>
    <col min="6" max="8" width="17.6640625" bestFit="1" customWidth="1"/>
    <col min="9" max="9" width="15" customWidth="1"/>
    <col min="10" max="10" width="14.33203125" customWidth="1"/>
    <col min="11" max="12" width="14.77734375" customWidth="1"/>
    <col min="13" max="17" width="14.6640625" bestFit="1" customWidth="1"/>
  </cols>
  <sheetData>
    <row r="2" spans="2:8" ht="15" thickBot="1" x14ac:dyDescent="0.35"/>
    <row r="3" spans="2:8" ht="15" thickBot="1" x14ac:dyDescent="0.35">
      <c r="B3" s="145" t="s">
        <v>135</v>
      </c>
      <c r="C3" s="146"/>
      <c r="D3" s="147"/>
    </row>
    <row r="4" spans="2:8" x14ac:dyDescent="0.3">
      <c r="B4" s="34" t="s">
        <v>48</v>
      </c>
      <c r="C4" s="34" t="s">
        <v>117</v>
      </c>
      <c r="D4" s="34" t="s">
        <v>127</v>
      </c>
      <c r="E4" s="10" t="s">
        <v>128</v>
      </c>
      <c r="F4" s="48" t="s">
        <v>124</v>
      </c>
      <c r="G4" s="48" t="s">
        <v>125</v>
      </c>
      <c r="H4" s="48" t="s">
        <v>126</v>
      </c>
    </row>
    <row r="5" spans="2:8" x14ac:dyDescent="0.3">
      <c r="B5" s="10"/>
      <c r="C5" s="10"/>
      <c r="D5" s="10"/>
      <c r="E5" s="10"/>
      <c r="F5" s="10"/>
      <c r="G5" s="10"/>
      <c r="H5" s="10"/>
    </row>
    <row r="6" spans="2:8" x14ac:dyDescent="0.3">
      <c r="B6" s="10">
        <v>1000</v>
      </c>
      <c r="C6" s="10">
        <v>1.1399999999999999</v>
      </c>
      <c r="D6" s="10">
        <v>1.55</v>
      </c>
      <c r="E6" s="10">
        <v>2.0299999999999998</v>
      </c>
      <c r="F6" s="24">
        <f>0.5*'Specifications and Reduced mass'!C11*'Specifications and Reduced mass'!C10*'Specifications and Reduced mass'!C9*'Net Resistance '!C6^2</f>
        <v>0.82918128626999976</v>
      </c>
      <c r="G6" s="24">
        <f>0.5*'Specifications and Reduced mass'!C11*'Specifications and Reduced mass'!C10*'Specifications and Reduced mass'!C9*'Net Resistance '!D6^2</f>
        <v>1.5328624501874999</v>
      </c>
      <c r="H6" s="24">
        <f>0.5*'Specifications and Reduced mass'!C11*'Specifications and Reduced mass'!C10*'Specifications and Reduced mass'!C9*'Net Resistance '!E6^2</f>
        <v>2.6292498942674989</v>
      </c>
    </row>
    <row r="7" spans="2:8" x14ac:dyDescent="0.3">
      <c r="B7" s="10">
        <v>1500</v>
      </c>
      <c r="C7" s="10">
        <v>1.7</v>
      </c>
      <c r="D7" s="10">
        <v>2.3199999999999998</v>
      </c>
      <c r="E7" s="10">
        <v>3.04</v>
      </c>
      <c r="F7" s="24">
        <f>0.5*'Specifications and Reduced mass'!C11*'Specifications and Reduced mass'!C10*'Specifications and Reduced mass'!C9*'Net Resistance '!C7^2</f>
        <v>1.8439011367499996</v>
      </c>
      <c r="G7" s="24">
        <f>0.5*'Specifications and Reduced mass'!C11*'Specifications and Reduced mass'!C10*'Specifications and Reduced mass'!C9*'Net Resistance '!D7^2</f>
        <v>3.4341223108799994</v>
      </c>
      <c r="H7" s="24">
        <f>0.5*'Specifications and Reduced mass'!C11*'Specifications and Reduced mass'!C10*'Specifications and Reduced mass'!C9*'Net Resistance '!E7^2</f>
        <v>5.896400257919999</v>
      </c>
    </row>
    <row r="8" spans="2:8" x14ac:dyDescent="0.3">
      <c r="B8" s="10">
        <v>2000</v>
      </c>
      <c r="C8" s="10">
        <v>2.27</v>
      </c>
      <c r="D8" s="10">
        <v>3.1</v>
      </c>
      <c r="E8" s="10">
        <v>4.0599999999999996</v>
      </c>
      <c r="F8" s="24">
        <f>0.5*'Specifications and Reduced mass'!C11*'Specifications and Reduced mass'!C10*'Specifications and Reduced mass'!C9*'Net Resistance '!C8^2</f>
        <v>3.2876948676674993</v>
      </c>
      <c r="G8" s="24">
        <f>0.5*'Specifications and Reduced mass'!C11*'Specifications and Reduced mass'!C10*'Specifications and Reduced mass'!C9*'Net Resistance '!D8^2</f>
        <v>6.1314498007499996</v>
      </c>
      <c r="H8" s="24">
        <f>0.5*'Specifications and Reduced mass'!C11*'Specifications and Reduced mass'!C10*'Specifications and Reduced mass'!C9*'Net Resistance '!E8^2</f>
        <v>10.516999577069996</v>
      </c>
    </row>
    <row r="9" spans="2:8" x14ac:dyDescent="0.3">
      <c r="B9" s="10">
        <v>2500</v>
      </c>
      <c r="C9" s="10">
        <v>2.84</v>
      </c>
      <c r="D9" s="10">
        <v>3.87</v>
      </c>
      <c r="E9" s="10">
        <v>5.07</v>
      </c>
      <c r="F9" s="24">
        <f>0.5*'Specifications and Reduced mass'!C11*'Specifications and Reduced mass'!C10*'Specifications and Reduced mass'!C9*'Net Resistance '!C9^2</f>
        <v>5.146079241719999</v>
      </c>
      <c r="G9" s="24">
        <f>0.5*'Specifications and Reduced mass'!C11*'Specifications and Reduced mass'!C10*'Specifications and Reduced mass'!C9*'Net Resistance '!D9^2</f>
        <v>9.5556826764674998</v>
      </c>
      <c r="H9" s="24">
        <f>0.5*'Specifications and Reduced mass'!C11*'Specifications and Reduced mass'!C10*'Specifications and Reduced mass'!C9*'Net Resistance '!E9^2</f>
        <v>16.400447865067498</v>
      </c>
    </row>
    <row r="10" spans="2:8" x14ac:dyDescent="0.3">
      <c r="B10" s="10">
        <v>3000</v>
      </c>
      <c r="C10" s="10">
        <v>3.41</v>
      </c>
      <c r="D10" s="10">
        <v>4.6399999999999997</v>
      </c>
      <c r="E10" s="10">
        <v>6.09</v>
      </c>
      <c r="F10" s="24">
        <f>0.5*'Specifications and Reduced mass'!C11*'Specifications and Reduced mass'!C10*'Specifications and Reduced mass'!C9*'Net Resistance '!C10^2</f>
        <v>7.4190542589074999</v>
      </c>
      <c r="G10" s="24">
        <f>0.5*'Specifications and Reduced mass'!C11*'Specifications and Reduced mass'!C10*'Specifications and Reduced mass'!C9*'Net Resistance '!D10^2</f>
        <v>13.736489243519998</v>
      </c>
      <c r="H10" s="24">
        <f>0.5*'Specifications and Reduced mass'!C11*'Specifications and Reduced mass'!C10*'Specifications and Reduced mass'!C9*'Net Resistance '!E10^2</f>
        <v>23.663249048407494</v>
      </c>
    </row>
    <row r="11" spans="2:8" x14ac:dyDescent="0.3">
      <c r="B11" s="10">
        <v>3500</v>
      </c>
      <c r="C11" s="10">
        <v>3.97</v>
      </c>
      <c r="D11" s="10">
        <v>5.42</v>
      </c>
      <c r="E11" s="10">
        <v>7.1</v>
      </c>
      <c r="F11" s="24">
        <f>0.5*'Specifications and Reduced mass'!C11*'Specifications and Reduced mass'!C10*'Specifications and Reduced mass'!C9*'Net Resistance '!C11^2</f>
        <v>10.055896687267499</v>
      </c>
      <c r="G11" s="24">
        <f>0.5*'Specifications and Reduced mass'!C11*'Specifications and Reduced mass'!C10*'Specifications and Reduced mass'!C9*'Net Resistance '!D11^2</f>
        <v>18.742967942429999</v>
      </c>
      <c r="H11" s="24">
        <f>0.5*'Specifications and Reduced mass'!C11*'Specifications and Reduced mass'!C10*'Specifications and Reduced mass'!C9*'Net Resistance '!E11^2</f>
        <v>32.162995260749994</v>
      </c>
    </row>
    <row r="12" spans="2:8" x14ac:dyDescent="0.3">
      <c r="B12" s="10">
        <v>4000</v>
      </c>
      <c r="C12" s="10">
        <v>4.54</v>
      </c>
      <c r="D12" s="10">
        <v>6.19</v>
      </c>
      <c r="E12" s="10">
        <v>8.31</v>
      </c>
      <c r="F12" s="24">
        <f>0.5*'Specifications and Reduced mass'!C11*'Specifications and Reduced mass'!C10*'Specifications and Reduced mass'!C9*'Net Resistance '!C12^2</f>
        <v>13.150779470669997</v>
      </c>
      <c r="G12" s="24">
        <f>0.5*'Specifications and Reduced mass'!C11*'Specifications and Reduced mass'!C10*'Specifications and Reduced mass'!C9*'Net Resistance '!D12^2</f>
        <v>24.446747524507501</v>
      </c>
      <c r="H12" s="24">
        <f>0.5*'Specifications and Reduced mass'!C11*'Specifications and Reduced mass'!C10*'Specifications and Reduced mass'!C9*'Net Resistance '!E12^2</f>
        <v>44.059730550007501</v>
      </c>
    </row>
    <row r="13" spans="2:8" x14ac:dyDescent="0.3">
      <c r="B13" s="10">
        <v>4500</v>
      </c>
      <c r="C13" s="10">
        <v>5.1100000000000003</v>
      </c>
      <c r="D13" s="10">
        <v>6.97</v>
      </c>
      <c r="E13" s="10">
        <v>9.1300000000000008</v>
      </c>
      <c r="F13" s="24">
        <f>0.5*'Specifications and Reduced mass'!C11*'Specifications and Reduced mass'!C10*'Specifications and Reduced mass'!C9*'Net Resistance '!C13^2</f>
        <v>16.660252897207499</v>
      </c>
      <c r="G13" s="24">
        <f>0.5*'Specifications and Reduced mass'!C11*'Specifications and Reduced mass'!C10*'Specifications and Reduced mass'!C9*'Net Resistance '!D13^2</f>
        <v>30.995978108767495</v>
      </c>
      <c r="H13" s="24">
        <f>0.5*'Specifications and Reduced mass'!C11*'Specifications and Reduced mass'!C10*'Specifications and Reduced mass'!C9*'Net Resistance '!E13^2</f>
        <v>53.184042444967503</v>
      </c>
    </row>
    <row r="14" spans="2:8" x14ac:dyDescent="0.3">
      <c r="B14" s="10">
        <v>5000</v>
      </c>
      <c r="C14" s="10">
        <v>5.69</v>
      </c>
      <c r="D14" s="10">
        <v>7.74</v>
      </c>
      <c r="E14" s="10">
        <v>10.15</v>
      </c>
      <c r="F14" s="24">
        <f>0.5*'Specifications and Reduced mass'!C11*'Specifications and Reduced mass'!C10*'Specifications and Reduced mass'!C9*'Net Resistance '!C14^2</f>
        <v>20.656860759007497</v>
      </c>
      <c r="G14" s="24">
        <f>0.5*'Specifications and Reduced mass'!C11*'Specifications and Reduced mass'!C10*'Specifications and Reduced mass'!C9*'Net Resistance '!D14^2</f>
        <v>38.222730705869999</v>
      </c>
      <c r="H14" s="24">
        <f>0.5*'Specifications and Reduced mass'!C11*'Specifications and Reduced mass'!C10*'Specifications and Reduced mass'!C9*'Net Resistance '!E14^2</f>
        <v>65.73124735668749</v>
      </c>
    </row>
    <row r="15" spans="2:8" x14ac:dyDescent="0.3">
      <c r="B15" s="10">
        <v>5500</v>
      </c>
      <c r="C15" s="10">
        <v>6.25</v>
      </c>
      <c r="D15" s="10">
        <v>8.52</v>
      </c>
      <c r="E15" s="10">
        <v>11.16</v>
      </c>
      <c r="F15" s="24">
        <f>0.5*'Specifications and Reduced mass'!C11*'Specifications and Reduced mass'!C10*'Specifications and Reduced mass'!C9*'Net Resistance '!C15^2</f>
        <v>24.922971679687496</v>
      </c>
      <c r="G15" s="24">
        <f>0.5*'Specifications and Reduced mass'!C11*'Specifications and Reduced mass'!C10*'Specifications and Reduced mass'!C9*'Net Resistance '!D15^2</f>
        <v>46.314713175479987</v>
      </c>
      <c r="H15" s="24">
        <f>0.5*'Specifications and Reduced mass'!C11*'Specifications and Reduced mass'!C10*'Specifications and Reduced mass'!C9*'Net Resistance '!E15^2</f>
        <v>79.463589417719987</v>
      </c>
    </row>
    <row r="16" spans="2:8" x14ac:dyDescent="0.3">
      <c r="B16" s="10">
        <v>6000</v>
      </c>
      <c r="C16" s="10">
        <v>6.82</v>
      </c>
      <c r="D16" s="10">
        <v>9.3000000000000007</v>
      </c>
      <c r="E16" s="10">
        <v>12.18</v>
      </c>
      <c r="F16" s="24">
        <f>0.5*'Specifications and Reduced mass'!C11*'Specifications and Reduced mass'!C10*'Specifications and Reduced mass'!C9*'Net Resistance '!C16^2</f>
        <v>29.67621703563</v>
      </c>
      <c r="G16" s="24">
        <f>0.5*'Specifications and Reduced mass'!C11*'Specifications and Reduced mass'!C10*'Specifications and Reduced mass'!C9*'Net Resistance '!D16^2</f>
        <v>55.183048206750001</v>
      </c>
      <c r="H16" s="24">
        <f>0.5*'Specifications and Reduced mass'!C11*'Specifications and Reduced mass'!C10*'Specifications and Reduced mass'!C9*'Net Resistance '!E16^2</f>
        <v>94.652996193629974</v>
      </c>
    </row>
    <row r="17" spans="2:17" x14ac:dyDescent="0.3">
      <c r="B17" s="10">
        <v>6500</v>
      </c>
      <c r="C17" s="10">
        <v>7.38</v>
      </c>
      <c r="D17" s="10">
        <v>10.07</v>
      </c>
      <c r="E17" s="10">
        <v>13.2</v>
      </c>
      <c r="F17" s="24">
        <f>0.5*'Specifications and Reduced mass'!C11*'Specifications and Reduced mass'!C10*'Specifications and Reduced mass'!C9*'Net Resistance '!C17^2</f>
        <v>34.749816288029997</v>
      </c>
      <c r="G17" s="24">
        <f>0.5*'Specifications and Reduced mass'!C11*'Specifications and Reduced mass'!C10*'Specifications and Reduced mass'!C9*'Net Resistance '!D17^2</f>
        <v>64.699173142567503</v>
      </c>
      <c r="H17" s="24">
        <f>0.5*'Specifications and Reduced mass'!C11*'Specifications and Reduced mass'!C10*'Specifications and Reduced mass'!C9*'Net Resistance '!E17^2</f>
        <v>111.17001178799997</v>
      </c>
    </row>
    <row r="18" spans="2:17" x14ac:dyDescent="0.3">
      <c r="B18" s="21"/>
      <c r="C18" s="21"/>
      <c r="D18" s="21"/>
      <c r="E18" s="21"/>
      <c r="F18" s="49"/>
      <c r="G18" s="49"/>
      <c r="H18" s="49"/>
    </row>
    <row r="19" spans="2:17" ht="15.6" x14ac:dyDescent="0.3">
      <c r="B19" s="51" t="s">
        <v>129</v>
      </c>
      <c r="C19" s="50"/>
      <c r="D19" s="50"/>
      <c r="E19" s="42"/>
    </row>
    <row r="20" spans="2:17" x14ac:dyDescent="0.3">
      <c r="B20" s="10" t="s">
        <v>48</v>
      </c>
      <c r="C20" s="10" t="s">
        <v>228</v>
      </c>
      <c r="D20" s="10" t="s">
        <v>229</v>
      </c>
      <c r="E20" s="10" t="s">
        <v>230</v>
      </c>
      <c r="F20" s="10" t="s">
        <v>231</v>
      </c>
      <c r="G20" s="10" t="s">
        <v>232</v>
      </c>
      <c r="H20" s="10" t="s">
        <v>233</v>
      </c>
      <c r="I20" s="10" t="s">
        <v>234</v>
      </c>
      <c r="J20" s="10" t="s">
        <v>235</v>
      </c>
      <c r="K20" s="10" t="s">
        <v>236</v>
      </c>
      <c r="L20" s="10" t="s">
        <v>237</v>
      </c>
      <c r="M20" s="10" t="s">
        <v>238</v>
      </c>
      <c r="N20" s="10" t="s">
        <v>239</v>
      </c>
      <c r="O20" s="10" t="s">
        <v>240</v>
      </c>
      <c r="P20" s="10" t="s">
        <v>241</v>
      </c>
      <c r="Q20" s="10" t="s">
        <v>242</v>
      </c>
    </row>
    <row r="21" spans="2:17" x14ac:dyDescent="0.3">
      <c r="B21" s="10">
        <v>1000</v>
      </c>
      <c r="C21" s="24">
        <f>F6+'Specifications and Reduced mass'!$F$13+'Acceleration &amp; Deceleration'!O6</f>
        <v>440.26049210358656</v>
      </c>
      <c r="D21" s="24">
        <f>G6+'Specifications and Reduced mass'!$F$13+'Acceleration &amp; Deceleration'!P6</f>
        <v>365.31819595276295</v>
      </c>
      <c r="E21" s="24">
        <f>H6+'Specifications and Reduced mass'!$F$13+'Acceleration &amp; Deceleration'!Q6</f>
        <v>373.811685419105</v>
      </c>
      <c r="F21" s="52">
        <f>F6+'Specifications and Reduced mass'!$G$13+'Specifications and Reduced mass'!$K$13+'Acceleration &amp; Deceleration'!O6</f>
        <v>2629.9717421035866</v>
      </c>
      <c r="G21" s="24">
        <f>G6+'Specifications and Reduced mass'!G$13+'Specifications and Reduced mass'!K$13+'Acceleration &amp; Deceleration'!P6</f>
        <v>2555.0294459527631</v>
      </c>
      <c r="H21" s="24">
        <f>H6+'Specifications and Reduced mass'!G$13+'Specifications and Reduced mass'!K$13+'Acceleration &amp; Deceleration'!Q6</f>
        <v>2563.5229354191051</v>
      </c>
      <c r="I21" s="24">
        <f>F6+'Specifications and Reduced mass'!$H$13+'Acceleration &amp; Deceleration'!O6</f>
        <v>1882.3304921035865</v>
      </c>
      <c r="J21" s="24">
        <f>G6+'Specifications and Reduced mass'!$H$13+'Acceleration &amp; Deceleration'!P6</f>
        <v>1807.388195952763</v>
      </c>
      <c r="K21" s="24">
        <f>H6+'Specifications and Reduced mass'!$H$13+'Acceleration &amp; Deceleration'!Q6</f>
        <v>1815.881685419105</v>
      </c>
      <c r="L21" s="24">
        <f>F6+'Specifications and Reduced mass'!$I$13+'Acceleration &amp; Deceleration'!O6</f>
        <v>1367.3054921035866</v>
      </c>
      <c r="M21" s="24">
        <f>G6+'Specifications and Reduced mass'!$I$13+'Acceleration &amp; Deceleration'!P6</f>
        <v>1292.3631959527629</v>
      </c>
      <c r="N21" s="24">
        <f>H6+'Specifications and Reduced mass'!$I$13+'Acceleration &amp; Deceleration'!Q6</f>
        <v>1300.8566854191054</v>
      </c>
      <c r="O21" s="24">
        <f>F6+'Specifications and Reduced mass'!$J$13+'Acceleration &amp; Deceleration'!O6</f>
        <v>852.28049210358665</v>
      </c>
      <c r="P21" s="24">
        <f>G6+'Specifications and Reduced mass'!$J$13+'Acceleration &amp; Deceleration'!P6</f>
        <v>777.33819595276304</v>
      </c>
      <c r="Q21" s="24">
        <f>H6+'Specifications and Reduced mass'!$J$13+'Acceleration &amp; Deceleration'!Q6</f>
        <v>785.83168541910504</v>
      </c>
    </row>
    <row r="22" spans="2:17" x14ac:dyDescent="0.3">
      <c r="B22" s="10">
        <v>1500</v>
      </c>
      <c r="C22" s="24">
        <f>F7+'Specifications and Reduced mass'!$F$13+'Acceleration &amp; Deceleration'!O7</f>
        <v>441.27521195406655</v>
      </c>
      <c r="D22" s="24">
        <f>G7+'Specifications and Reduced mass'!$F$13+'Acceleration &amp; Deceleration'!P7</f>
        <v>367.21945581345545</v>
      </c>
      <c r="E22" s="24">
        <f>H7+'Specifications and Reduced mass'!$F$13+'Acceleration &amp; Deceleration'!Q7</f>
        <v>377.07883578275749</v>
      </c>
      <c r="F22" s="52">
        <f>F7+'Specifications and Reduced mass'!$G$13+'Specifications and Reduced mass'!$K$13+'Acceleration &amp; Deceleration'!O7</f>
        <v>2630.9864619540667</v>
      </c>
      <c r="G22" s="24">
        <f>G7+'Specifications and Reduced mass'!G$13+'Specifications and Reduced mass'!K$13+'Acceleration &amp; Deceleration'!P7</f>
        <v>2556.9307058134555</v>
      </c>
      <c r="H22" s="24">
        <f>H7+'Specifications and Reduced mass'!G$13+'Specifications and Reduced mass'!K$13+'Acceleration &amp; Deceleration'!Q7</f>
        <v>2566.7900857827576</v>
      </c>
      <c r="I22" s="24">
        <f>F7+'Specifications and Reduced mass'!$H$13+'Acceleration &amp; Deceleration'!O7</f>
        <v>1883.3452119540666</v>
      </c>
      <c r="J22" s="24">
        <f>G7+'Specifications and Reduced mass'!$H$13+'Acceleration &amp; Deceleration'!P7</f>
        <v>1809.2894558134553</v>
      </c>
      <c r="K22" s="24">
        <f>H7+'Specifications and Reduced mass'!$H$13+'Acceleration &amp; Deceleration'!Q7</f>
        <v>1819.1488357827575</v>
      </c>
      <c r="L22" s="24">
        <f>F7+'Specifications and Reduced mass'!$I$13+'Acceleration &amp; Deceleration'!O7</f>
        <v>1368.3202119540667</v>
      </c>
      <c r="M22" s="24">
        <f>G7+'Specifications and Reduced mass'!$I$13+'Acceleration &amp; Deceleration'!P7</f>
        <v>1294.2644558134557</v>
      </c>
      <c r="N22" s="24">
        <f>H7+'Specifications and Reduced mass'!$I$13+'Acceleration &amp; Deceleration'!Q7</f>
        <v>1304.1238357827579</v>
      </c>
      <c r="O22" s="24">
        <f>F7+'Specifications and Reduced mass'!$J$13</f>
        <v>516.86890113675008</v>
      </c>
      <c r="P22" s="24">
        <f>G7+'Specifications and Reduced mass'!$J$13+'Acceleration &amp; Deceleration'!P7</f>
        <v>779.23945581345549</v>
      </c>
      <c r="Q22" s="24">
        <f>H7+'Specifications and Reduced mass'!$J$13+'Acceleration &amp; Deceleration'!Q7</f>
        <v>789.09883578275765</v>
      </c>
    </row>
    <row r="23" spans="2:17" x14ac:dyDescent="0.3">
      <c r="B23" s="10">
        <v>2000</v>
      </c>
      <c r="C23" s="24">
        <f>F8+'Specifications and Reduced mass'!$F$13+'Acceleration &amp; Deceleration'!O8</f>
        <v>442.71900568498404</v>
      </c>
      <c r="D23" s="24">
        <f>G8+'Specifications and Reduced mass'!$F$13+'Acceleration &amp; Deceleration'!P8</f>
        <v>369.91678330332547</v>
      </c>
      <c r="E23" s="24">
        <f>H8+'Specifications and Reduced mass'!$F$13+'Acceleration &amp; Deceleration'!Q8</f>
        <v>381.69943510190751</v>
      </c>
      <c r="F23" s="52">
        <f>F8+'Specifications and Reduced mass'!$G$13+'Specifications and Reduced mass'!$K$13+'Acceleration &amp; Deceleration'!O8</f>
        <v>2632.4302556849843</v>
      </c>
      <c r="G23" s="24">
        <f>G8+'Specifications and Reduced mass'!G$13+'Specifications and Reduced mass'!K$13+'Acceleration &amp; Deceleration'!P8</f>
        <v>2559.6280333033255</v>
      </c>
      <c r="H23" s="24">
        <f>H8+'Specifications and Reduced mass'!G$13+'Specifications and Reduced mass'!K$13+'Acceleration &amp; Deceleration'!Q8</f>
        <v>2571.4106851019078</v>
      </c>
      <c r="I23" s="24">
        <f>F8+'Specifications and Reduced mass'!$H$13+'Acceleration &amp; Deceleration'!O8</f>
        <v>1884.7890056849842</v>
      </c>
      <c r="J23" s="24">
        <f>G8+'Specifications and Reduced mass'!$H$13+'Acceleration &amp; Deceleration'!P8</f>
        <v>1811.9867833033254</v>
      </c>
      <c r="K23" s="24">
        <f>H8+'Specifications and Reduced mass'!$H$13+'Acceleration &amp; Deceleration'!Q8</f>
        <v>1823.7694351019077</v>
      </c>
      <c r="L23" s="24">
        <f>F8+'Specifications and Reduced mass'!$I$13+'Acceleration &amp; Deceleration'!O8</f>
        <v>1369.7640056849843</v>
      </c>
      <c r="M23" s="24">
        <f>G8+'Specifications and Reduced mass'!$I$13+'Acceleration &amp; Deceleration'!P8</f>
        <v>1296.9617833033258</v>
      </c>
      <c r="N23" s="24">
        <f>H8+'Specifications and Reduced mass'!$I$13+'Acceleration &amp; Deceleration'!Q8</f>
        <v>1308.7444351019076</v>
      </c>
      <c r="O23" s="24">
        <f>F8+'Specifications and Reduced mass'!$J$13</f>
        <v>518.31269486766757</v>
      </c>
      <c r="P23" s="24">
        <f>G8+'Specifications and Reduced mass'!$J$13+'Acceleration &amp; Deceleration'!P8</f>
        <v>781.93678330332557</v>
      </c>
      <c r="Q23" s="24">
        <f>H8+'Specifications and Reduced mass'!$J$13+'Acceleration &amp; Deceleration'!Q8</f>
        <v>793.71943510190761</v>
      </c>
    </row>
    <row r="24" spans="2:17" x14ac:dyDescent="0.3">
      <c r="B24" s="10">
        <v>2500</v>
      </c>
      <c r="C24" s="24">
        <f>F9+'Specifications and Reduced mass'!$F$13+'Acceleration &amp; Deceleration'!O9</f>
        <v>444.57739005903659</v>
      </c>
      <c r="D24" s="24">
        <f>G9+'Specifications and Reduced mass'!$F$13+'Acceleration &amp; Deceleration'!P9</f>
        <v>373.34101617904298</v>
      </c>
      <c r="E24" s="24">
        <f>H9+'Specifications and Reduced mass'!$F$13+'Acceleration &amp; Deceleration'!Q9</f>
        <v>387.58288338990502</v>
      </c>
      <c r="F24" s="52">
        <f>F9+'Specifications and Reduced mass'!$G$13+'Specifications and Reduced mass'!$K$13+'Acceleration &amp; Deceleration'!O9</f>
        <v>2634.2886400590369</v>
      </c>
      <c r="G24" s="24">
        <f>G9+'Specifications and Reduced mass'!G$13+'Specifications and Reduced mass'!K$13+'Acceleration &amp; Deceleration'!P9</f>
        <v>2563.0522661790433</v>
      </c>
      <c r="H24" s="24">
        <f>H9+'Specifications and Reduced mass'!G$13+'Specifications and Reduced mass'!K$13+'Acceleration &amp; Deceleration'!Q9</f>
        <v>2577.2941333899053</v>
      </c>
      <c r="I24" s="24">
        <f>F9+'Specifications and Reduced mass'!$H$13+'Acceleration &amp; Deceleration'!O9</f>
        <v>1886.6473900590365</v>
      </c>
      <c r="J24" s="24">
        <f>G9+'Specifications and Reduced mass'!$H$13+'Acceleration &amp; Deceleration'!P9</f>
        <v>1815.4110161790431</v>
      </c>
      <c r="K24" s="24">
        <f>H9+'Specifications and Reduced mass'!$H$13+'Acceleration &amp; Deceleration'!Q9</f>
        <v>1829.6528833899051</v>
      </c>
      <c r="L24" s="24">
        <f>F9+'Specifications and Reduced mass'!$I$13+'Acceleration &amp; Deceleration'!O9</f>
        <v>1371.6223900590367</v>
      </c>
      <c r="M24" s="24">
        <f>G9+'Specifications and Reduced mass'!$I$13+'Acceleration &amp; Deceleration'!P9</f>
        <v>1300.3860161790431</v>
      </c>
      <c r="N24" s="24">
        <f>H9+'Specifications and Reduced mass'!$I$13+'Acceleration &amp; Deceleration'!Q9</f>
        <v>1314.627883389905</v>
      </c>
      <c r="O24" s="24">
        <f>F9+'Specifications and Reduced mass'!$J$13</f>
        <v>520.17107924172012</v>
      </c>
      <c r="P24" s="24">
        <f>G9+'Specifications and Reduced mass'!$J$13+'Acceleration &amp; Deceleration'!P9</f>
        <v>785.36101617904308</v>
      </c>
      <c r="Q24" s="24">
        <f>H9+'Specifications and Reduced mass'!$J$13+'Acceleration &amp; Deceleration'!Q9</f>
        <v>799.60288338990506</v>
      </c>
    </row>
    <row r="25" spans="2:17" x14ac:dyDescent="0.3">
      <c r="B25" s="10">
        <v>3000</v>
      </c>
      <c r="C25" s="24">
        <f>F10+'Specifications and Reduced mass'!$F$13+'Acceleration &amp; Deceleration'!O10</f>
        <v>446.85036507622408</v>
      </c>
      <c r="D25" s="24">
        <f>G10+'Specifications and Reduced mass'!$F$13+'Acceleration &amp; Deceleration'!P10</f>
        <v>377.52182274609544</v>
      </c>
      <c r="E25" s="24">
        <f>H10+'Specifications and Reduced mass'!$F$13+'Acceleration &amp; Deceleration'!Q10</f>
        <v>394.84568457324502</v>
      </c>
      <c r="F25" s="52">
        <f>F10+'Specifications and Reduced mass'!$G$13+'Specifications and Reduced mass'!$K$13+'Acceleration &amp; Deceleration'!O10</f>
        <v>2636.5616150762244</v>
      </c>
      <c r="G25" s="24">
        <f>G10+'Specifications and Reduced mass'!G$13+'Specifications and Reduced mass'!K$13+'Acceleration &amp; Deceleration'!P10</f>
        <v>2567.2330727460958</v>
      </c>
      <c r="H25" s="24">
        <f>H10+'Specifications and Reduced mass'!G$13+'Specifications and Reduced mass'!K$13+'Acceleration &amp; Deceleration'!Q10</f>
        <v>2584.5569345732451</v>
      </c>
      <c r="I25" s="24">
        <f>F10+'Specifications and Reduced mass'!$H$13+'Acceleration &amp; Deceleration'!O10</f>
        <v>1888.920365076224</v>
      </c>
      <c r="J25" s="24">
        <f>G10+'Specifications and Reduced mass'!$H$13+'Acceleration &amp; Deceleration'!P10</f>
        <v>1819.5918227460957</v>
      </c>
      <c r="K25" s="24">
        <f>H10+'Specifications and Reduced mass'!$H$13+'Acceleration &amp; Deceleration'!Q10</f>
        <v>1836.915684573245</v>
      </c>
      <c r="L25" s="24">
        <f>F10+'Specifications and Reduced mass'!$I$13+'Acceleration &amp; Deceleration'!O10</f>
        <v>1373.8953650762242</v>
      </c>
      <c r="M25" s="24">
        <f>G10+'Specifications and Reduced mass'!$I$13+'Acceleration &amp; Deceleration'!P10</f>
        <v>1304.5668227460956</v>
      </c>
      <c r="N25" s="24">
        <f>H10+'Specifications and Reduced mass'!$I$13+'Acceleration &amp; Deceleration'!Q10</f>
        <v>1321.8906845732454</v>
      </c>
      <c r="O25" s="24">
        <f>F10+'Specifications and Reduced mass'!$J$13</f>
        <v>522.44405425890761</v>
      </c>
      <c r="P25" s="24">
        <f>G10+'Specifications and Reduced mass'!$J$13+'Acceleration &amp; Deceleration'!P10</f>
        <v>789.54182274609559</v>
      </c>
      <c r="Q25" s="24">
        <f>H10+'Specifications and Reduced mass'!$J$13+'Acceleration &amp; Deceleration'!Q10</f>
        <v>806.86568457324506</v>
      </c>
    </row>
    <row r="26" spans="2:17" x14ac:dyDescent="0.3">
      <c r="B26" s="10">
        <v>3500</v>
      </c>
      <c r="C26" s="24">
        <f>F11+'Specifications and Reduced mass'!$F$13+'Acceleration &amp; Deceleration'!O11</f>
        <v>449.48720750458403</v>
      </c>
      <c r="D26" s="24">
        <f>G11+'Specifications and Reduced mass'!$F$13+'Acceleration &amp; Deceleration'!P11</f>
        <v>382.52830144500547</v>
      </c>
      <c r="E26" s="24">
        <f>H11+'Specifications and Reduced mass'!$F$13+'Acceleration &amp; Deceleration'!Q11</f>
        <v>403.3454307855875</v>
      </c>
      <c r="F26" s="52">
        <f>F11+'Specifications and Reduced mass'!$G$13+'Specifications and Reduced mass'!$K$13+'Acceleration &amp; Deceleration'!O11</f>
        <v>2639.1984575045844</v>
      </c>
      <c r="G26" s="24">
        <f>G11+'Specifications and Reduced mass'!G$13+'Specifications and Reduced mass'!K$13+'Acceleration &amp; Deceleration'!P11</f>
        <v>2572.2395514450054</v>
      </c>
      <c r="H26" s="24">
        <f>H11+'Specifications and Reduced mass'!G$13+'Specifications and Reduced mass'!K$13+'Acceleration &amp; Deceleration'!Q11</f>
        <v>2593.0566807855876</v>
      </c>
      <c r="I26" s="24">
        <f>F11+'Specifications and Reduced mass'!$H$13+'Acceleration &amp; Deceleration'!O11</f>
        <v>1891.5572075045841</v>
      </c>
      <c r="J26" s="24">
        <f>G11+'Specifications and Reduced mass'!$H$13+'Acceleration &amp; Deceleration'!P11</f>
        <v>1824.5983014450053</v>
      </c>
      <c r="K26" s="24">
        <f>H11+'Specifications and Reduced mass'!$H$13+'Acceleration &amp; Deceleration'!Q11</f>
        <v>1845.4154307855874</v>
      </c>
      <c r="L26" s="24">
        <f>F11+'Specifications and Reduced mass'!$I$13+'Acceleration &amp; Deceleration'!O11</f>
        <v>1376.5322075045842</v>
      </c>
      <c r="M26" s="24">
        <f>G11+'Specifications and Reduced mass'!$I$13+'Acceleration &amp; Deceleration'!P11</f>
        <v>1309.5733014450057</v>
      </c>
      <c r="N26" s="24">
        <f>H11+'Specifications and Reduced mass'!$I$13+'Acceleration &amp; Deceleration'!Q11</f>
        <v>1330.3904307855878</v>
      </c>
      <c r="O26" s="24">
        <f>F11+'Specifications and Reduced mass'!$J$13</f>
        <v>525.08089668726757</v>
      </c>
      <c r="P26" s="24">
        <f>G11+'Specifications and Reduced mass'!$J$13+'Acceleration &amp; Deceleration'!P11</f>
        <v>794.54830144500556</v>
      </c>
      <c r="Q26" s="24">
        <f>H11+'Specifications and Reduced mass'!$J$13+'Acceleration &amp; Deceleration'!Q11</f>
        <v>815.36543078558759</v>
      </c>
    </row>
    <row r="27" spans="2:17" x14ac:dyDescent="0.3">
      <c r="B27" s="10">
        <v>4000</v>
      </c>
      <c r="C27" s="24">
        <f>F12+'Specifications and Reduced mass'!$F$13+'Acceleration &amp; Deceleration'!O12</f>
        <v>452.5820902879866</v>
      </c>
      <c r="D27" s="24">
        <f>G12+'Specifications and Reduced mass'!$F$13+'Acceleration &amp; Deceleration'!P12</f>
        <v>388.23208102708293</v>
      </c>
      <c r="E27" s="24">
        <f>H12+'Specifications and Reduced mass'!$F$13+'Acceleration &amp; Deceleration'!Q12</f>
        <v>415.24216607484504</v>
      </c>
      <c r="F27" s="52">
        <f>F12+'Specifications and Reduced mass'!$G$13+'Specifications and Reduced mass'!$K$13+'Acceleration &amp; Deceleration'!O12</f>
        <v>2642.2933402879862</v>
      </c>
      <c r="G27" s="24">
        <f>G12+'Specifications and Reduced mass'!G$13+'Specifications and Reduced mass'!K$13+'Acceleration &amp; Deceleration'!P12</f>
        <v>2577.9433310270833</v>
      </c>
      <c r="H27" s="24">
        <f>H12+'Specifications and Reduced mass'!G$13+'Specifications and Reduced mass'!K$13+'Acceleration &amp; Deceleration'!Q12</f>
        <v>2604.9534160748453</v>
      </c>
      <c r="I27" s="24">
        <f>F12+'Specifications and Reduced mass'!$H$13+'Acceleration &amp; Deceleration'!O12</f>
        <v>1894.6520902879865</v>
      </c>
      <c r="J27" s="24">
        <f>G12+'Specifications and Reduced mass'!$H$13+'Acceleration &amp; Deceleration'!P12</f>
        <v>1830.3020810270832</v>
      </c>
      <c r="K27" s="24">
        <f>H12+'Specifications and Reduced mass'!$H$13+'Acceleration &amp; Deceleration'!Q12</f>
        <v>1857.3121660748452</v>
      </c>
      <c r="L27" s="24">
        <f>F12+'Specifications and Reduced mass'!$I$13+'Acceleration &amp; Deceleration'!O12</f>
        <v>1379.6270902879867</v>
      </c>
      <c r="M27" s="24">
        <f>G12+'Specifications and Reduced mass'!$I$13+'Acceleration &amp; Deceleration'!P12</f>
        <v>1315.2770810270831</v>
      </c>
      <c r="N27" s="24">
        <f>H12+'Specifications and Reduced mass'!$I$13+'Acceleration &amp; Deceleration'!Q12</f>
        <v>1342.2871660748451</v>
      </c>
      <c r="O27" s="24">
        <f>F12+'Specifications and Reduced mass'!$J$13</f>
        <v>528.17577947067014</v>
      </c>
      <c r="P27" s="24">
        <f>G12+'Specifications and Reduced mass'!$J$13+'Acceleration &amp; Deceleration'!P12</f>
        <v>800.25208102708302</v>
      </c>
      <c r="Q27" s="24">
        <f>H12+'Specifications and Reduced mass'!$J$13+'Acceleration &amp; Deceleration'!Q12</f>
        <v>827.26216607484514</v>
      </c>
    </row>
    <row r="28" spans="2:17" x14ac:dyDescent="0.3">
      <c r="B28" s="10">
        <v>4500</v>
      </c>
      <c r="C28" s="24">
        <f>F13+'Specifications and Reduced mass'!$F$13+'Acceleration &amp; Deceleration'!O13</f>
        <v>456.09156371452406</v>
      </c>
      <c r="D28" s="24">
        <f>G13+'Specifications and Reduced mass'!$F$13+'Acceleration &amp; Deceleration'!P13</f>
        <v>394.78131161134297</v>
      </c>
      <c r="E28" s="24">
        <f>H13+'Specifications and Reduced mass'!$F$13+'Acceleration &amp; Deceleration'!Q13</f>
        <v>424.36647796980503</v>
      </c>
      <c r="F28" s="52">
        <f>F13+'Specifications and Reduced mass'!$G$13+'Specifications and Reduced mass'!$K$13+'Acceleration &amp; Deceleration'!O13</f>
        <v>2645.8028137145238</v>
      </c>
      <c r="G28" s="24">
        <f>G13+'Specifications and Reduced mass'!G$13+'Specifications and Reduced mass'!K$13+'Acceleration &amp; Deceleration'!P13</f>
        <v>2584.4925616113433</v>
      </c>
      <c r="H28" s="24">
        <f>H13+'Specifications and Reduced mass'!G$13+'Specifications and Reduced mass'!K$13+'Acceleration &amp; Deceleration'!Q13</f>
        <v>2614.077727969805</v>
      </c>
      <c r="I28" s="24">
        <f>F13+'Specifications and Reduced mass'!$H$13+'Acceleration &amp; Deceleration'!O13</f>
        <v>1898.1615637145242</v>
      </c>
      <c r="J28" s="24">
        <f>G13+'Specifications and Reduced mass'!$H$13+'Acceleration &amp; Deceleration'!P13</f>
        <v>1836.8513116113431</v>
      </c>
      <c r="K28" s="24">
        <f>H13+'Specifications and Reduced mass'!$H$13+'Acceleration &amp; Deceleration'!Q13</f>
        <v>1866.4364779698049</v>
      </c>
      <c r="L28" s="24">
        <f>F13+'Specifications and Reduced mass'!$I$13+'Acceleration &amp; Deceleration'!O13</f>
        <v>1383.1365637145243</v>
      </c>
      <c r="M28" s="24">
        <f>G13+'Specifications and Reduced mass'!$I$13+'Acceleration &amp; Deceleration'!P13</f>
        <v>1321.826311611343</v>
      </c>
      <c r="N28" s="24">
        <f>H13+'Specifications and Reduced mass'!$I$13+'Acceleration &amp; Deceleration'!Q13</f>
        <v>1351.4114779698052</v>
      </c>
      <c r="O28" s="24">
        <f>F13+'Specifications and Reduced mass'!$J$13</f>
        <v>531.68525289720765</v>
      </c>
      <c r="P28" s="24">
        <f>G13+'Specifications and Reduced mass'!$J$13+'Acceleration &amp; Deceleration'!P13</f>
        <v>806.80131161134307</v>
      </c>
      <c r="Q28" s="24">
        <f>H13+'Specifications and Reduced mass'!$J$13+'Acceleration &amp; Deceleration'!Q13</f>
        <v>836.38647796980513</v>
      </c>
    </row>
    <row r="29" spans="2:17" x14ac:dyDescent="0.3">
      <c r="B29" s="10">
        <v>5000</v>
      </c>
      <c r="C29" s="24">
        <f>F14+'Specifications and Reduced mass'!$F$13+'Acceleration &amp; Deceleration'!O14</f>
        <v>460.08817157632404</v>
      </c>
      <c r="D29" s="24">
        <f>G14+'Specifications and Reduced mass'!$F$13+'Acceleration &amp; Deceleration'!P14</f>
        <v>402.00806420844549</v>
      </c>
      <c r="E29" s="24">
        <f>H14+'Specifications and Reduced mass'!$F$13+'Acceleration &amp; Deceleration'!Q14</f>
        <v>436.91368288152501</v>
      </c>
      <c r="F29" s="52">
        <f>F14+'Specifications and Reduced mass'!$G$13+'Specifications and Reduced mass'!$K$13+'Acceleration &amp; Deceleration'!O14</f>
        <v>2649.7994215763238</v>
      </c>
      <c r="G29" s="24">
        <f>G14+'Specifications and Reduced mass'!G$13+'Specifications and Reduced mass'!K$13+'Acceleration &amp; Deceleration'!P14</f>
        <v>2591.7193142084457</v>
      </c>
      <c r="H29" s="24">
        <f>H14+'Specifications and Reduced mass'!G$13+'Specifications and Reduced mass'!K$13+'Acceleration &amp; Deceleration'!Q14</f>
        <v>2626.6249328815252</v>
      </c>
      <c r="I29" s="24">
        <f>F14+'Specifications and Reduced mass'!$H$13+'Acceleration &amp; Deceleration'!O14</f>
        <v>1902.1581715763241</v>
      </c>
      <c r="J29" s="24">
        <f>G14+'Specifications and Reduced mass'!$H$13+'Acceleration &amp; Deceleration'!P14</f>
        <v>1844.0780642084455</v>
      </c>
      <c r="K29" s="24">
        <f>H14+'Specifications and Reduced mass'!$H$13+'Acceleration &amp; Deceleration'!Q14</f>
        <v>1878.9836828815251</v>
      </c>
      <c r="L29" s="24">
        <f>F14+'Specifications and Reduced mass'!$I$13+'Acceleration &amp; Deceleration'!O14</f>
        <v>1387.1331715763242</v>
      </c>
      <c r="M29" s="24">
        <f>G14+'Specifications and Reduced mass'!$I$13+'Acceleration &amp; Deceleration'!P14</f>
        <v>1329.0530642084454</v>
      </c>
      <c r="N29" s="24">
        <f>H14+'Specifications and Reduced mass'!$I$13+'Acceleration &amp; Deceleration'!Q14</f>
        <v>1363.958682881525</v>
      </c>
      <c r="O29" s="24">
        <f>F14+'Specifications and Reduced mass'!$J$13</f>
        <v>535.68186075900758</v>
      </c>
      <c r="P29" s="24">
        <f>G14+'Specifications and Reduced mass'!$J$13+'Acceleration &amp; Deceleration'!P14</f>
        <v>814.02806420844558</v>
      </c>
      <c r="Q29" s="24">
        <f>H14+'Specifications and Reduced mass'!$J$13+'Acceleration &amp; Deceleration'!Q14</f>
        <v>848.9336828815251</v>
      </c>
    </row>
    <row r="30" spans="2:17" x14ac:dyDescent="0.3">
      <c r="B30" s="10">
        <v>5500</v>
      </c>
      <c r="C30" s="24">
        <f>F15+'Specifications and Reduced mass'!$F$13+'Acceleration &amp; Deceleration'!O15</f>
        <v>464.35428249700408</v>
      </c>
      <c r="D30" s="24">
        <f>G15+'Specifications and Reduced mass'!$F$13+'Acceleration &amp; Deceleration'!P15</f>
        <v>410.10004667805543</v>
      </c>
      <c r="E30" s="24">
        <f>H15+'Specifications and Reduced mass'!$F$13+'Acceleration &amp; Deceleration'!Q15</f>
        <v>450.64602494255752</v>
      </c>
      <c r="F30" s="52">
        <f>F15+'Specifications and Reduced mass'!$G$13+'Specifications and Reduced mass'!$K$13+'Acceleration &amp; Deceleration'!O15</f>
        <v>2654.0655324970039</v>
      </c>
      <c r="G30" s="24">
        <f>G15+'Specifications and Reduced mass'!G$13+'Specifications and Reduced mass'!K$13+'Acceleration &amp; Deceleration'!P15</f>
        <v>2599.8112966780554</v>
      </c>
      <c r="H30" s="24">
        <f>H15+'Specifications and Reduced mass'!G$13+'Specifications and Reduced mass'!K$13+'Acceleration &amp; Deceleration'!Q15</f>
        <v>2640.3572749425575</v>
      </c>
      <c r="I30" s="24">
        <f>F15+'Specifications and Reduced mass'!$H$13+'Acceleration &amp; Deceleration'!O15</f>
        <v>1906.424282497004</v>
      </c>
      <c r="J30" s="24">
        <f>G15+'Specifications and Reduced mass'!$H$13+'Acceleration &amp; Deceleration'!P15</f>
        <v>1852.1700466780553</v>
      </c>
      <c r="K30" s="24">
        <f>H15+'Specifications and Reduced mass'!$H$13+'Acceleration &amp; Deceleration'!Q15</f>
        <v>1892.7160249425574</v>
      </c>
      <c r="L30" s="24">
        <f>F15+'Specifications and Reduced mass'!$I$13+'Acceleration &amp; Deceleration'!O15</f>
        <v>1391.3992824970042</v>
      </c>
      <c r="M30" s="24">
        <f>G15+'Specifications and Reduced mass'!$I$13+'Acceleration &amp; Deceleration'!P15</f>
        <v>1337.1450466780557</v>
      </c>
      <c r="N30" s="24">
        <f>H15+'Specifications and Reduced mass'!$I$13+'Acceleration &amp; Deceleration'!Q15</f>
        <v>1377.6910249425578</v>
      </c>
      <c r="O30" s="24">
        <f>F15+'Specifications and Reduced mass'!$J$13</f>
        <v>539.94797167968761</v>
      </c>
      <c r="P30" s="24">
        <f>G15+'Specifications and Reduced mass'!$J$13+'Acceleration &amp; Deceleration'!P15</f>
        <v>822.12004667805547</v>
      </c>
      <c r="Q30" s="24">
        <f>H15+'Specifications and Reduced mass'!$J$13+'Acceleration &amp; Deceleration'!Q15</f>
        <v>862.66602494255756</v>
      </c>
    </row>
    <row r="31" spans="2:17" x14ac:dyDescent="0.3">
      <c r="B31" s="10">
        <v>6000</v>
      </c>
      <c r="C31" s="24">
        <f>F16+'Specifications and Reduced mass'!$F$13+'Acceleration &amp; Deceleration'!O16</f>
        <v>469.10752785294653</v>
      </c>
      <c r="D31" s="24">
        <f>G16+'Specifications and Reduced mass'!$F$13+'Acceleration &amp; Deceleration'!P16</f>
        <v>418.96838170932546</v>
      </c>
      <c r="E31" s="24">
        <f>H16+'Specifications and Reduced mass'!$F$13+'Acceleration &amp; Deceleration'!Q16</f>
        <v>465.83543171846748</v>
      </c>
      <c r="F31" s="52">
        <f>F16+'Specifications and Reduced mass'!$G$13+'Specifications and Reduced mass'!$K$13+'Acceleration &amp; Deceleration'!O16</f>
        <v>2658.8187778529464</v>
      </c>
      <c r="G31" s="24">
        <f>G16+'Specifications and Reduced mass'!G$13+'Specifications and Reduced mass'!K$13+'Acceleration &amp; Deceleration'!P16</f>
        <v>2608.6796317093258</v>
      </c>
      <c r="H31" s="24">
        <f>H16+'Specifications and Reduced mass'!G$13+'Specifications and Reduced mass'!K$13+'Acceleration &amp; Deceleration'!Q16</f>
        <v>2655.5466817184674</v>
      </c>
      <c r="I31" s="24">
        <f>F16+'Specifications and Reduced mass'!$H$13+'Acceleration &amp; Deceleration'!O16</f>
        <v>1911.1775278529467</v>
      </c>
      <c r="J31" s="24">
        <f>G16+'Specifications and Reduced mass'!$H$13+'Acceleration &amp; Deceleration'!P16</f>
        <v>1861.0383817093257</v>
      </c>
      <c r="K31" s="24">
        <f>H16+'Specifications and Reduced mass'!$H$13+'Acceleration &amp; Deceleration'!Q16</f>
        <v>1907.9054317184678</v>
      </c>
      <c r="L31" s="24">
        <f>F16+'Specifications and Reduced mass'!$I$13+'Acceleration &amp; Deceleration'!O16</f>
        <v>1396.1525278529468</v>
      </c>
      <c r="M31" s="24">
        <f>G16+'Specifications and Reduced mass'!$I$13+'Acceleration &amp; Deceleration'!P16</f>
        <v>1346.0133817093256</v>
      </c>
      <c r="N31" s="24">
        <f>H16+'Specifications and Reduced mass'!$I$13+'Acceleration &amp; Deceleration'!Q16</f>
        <v>1392.8804317184677</v>
      </c>
      <c r="O31" s="24">
        <f>F16+'Specifications and Reduced mass'!$J$13</f>
        <v>544.70121703563007</v>
      </c>
      <c r="P31" s="24">
        <f>G16+'Specifications and Reduced mass'!$J$13+'Acceleration &amp; Deceleration'!P16</f>
        <v>830.98838170932549</v>
      </c>
      <c r="Q31" s="24">
        <f>H16+'Specifications and Reduced mass'!$J$13+'Acceleration &amp; Deceleration'!Q16</f>
        <v>877.85543171846757</v>
      </c>
    </row>
    <row r="32" spans="2:17" x14ac:dyDescent="0.3">
      <c r="B32" s="10">
        <v>6500</v>
      </c>
      <c r="C32" s="24">
        <f>F17+'Specifications and Reduced mass'!$F$13+'Acceleration &amp; Deceleration'!O17</f>
        <v>474.1811271053466</v>
      </c>
      <c r="D32" s="24">
        <f>G17+'Specifications and Reduced mass'!$F$13+'Acceleration &amp; Deceleration'!P17</f>
        <v>428.48450664514297</v>
      </c>
      <c r="E32" s="24">
        <f>H17+'Specifications and Reduced mass'!$F$13+'Acceleration &amp; Deceleration'!Q17</f>
        <v>482.35244731283751</v>
      </c>
      <c r="F32" s="52">
        <f>F17+'Specifications and Reduced mass'!$G$13+'Specifications and Reduced mass'!$K$13+'Acceleration &amp; Deceleration'!O17</f>
        <v>2663.8923771053469</v>
      </c>
      <c r="G32" s="24">
        <f>G17+'Specifications and Reduced mass'!G$13+'Specifications and Reduced mass'!K$13+'Acceleration &amp; Deceleration'!P17</f>
        <v>2618.1957566451433</v>
      </c>
      <c r="H32" s="24">
        <f>H17+'Specifications and Reduced mass'!G$13+'Specifications and Reduced mass'!K$13+'Acceleration &amp; Deceleration'!Q17</f>
        <v>2672.0636973128376</v>
      </c>
      <c r="I32" s="24">
        <f>F17+'Specifications and Reduced mass'!$H$13+'Acceleration &amp; Deceleration'!O17</f>
        <v>1916.2511271053465</v>
      </c>
      <c r="J32" s="24">
        <f>G17+'Specifications and Reduced mass'!$H$13+'Acceleration &amp; Deceleration'!P17</f>
        <v>1870.5545066451432</v>
      </c>
      <c r="K32" s="24">
        <f>H17+'Specifications and Reduced mass'!$H$13+'Acceleration &amp; Deceleration'!Q17</f>
        <v>1924.4224473128374</v>
      </c>
      <c r="L32" s="24">
        <f>F17+'Specifications and Reduced mass'!$I$13+'Acceleration &amp; Deceleration'!O17</f>
        <v>1401.2261271053467</v>
      </c>
      <c r="M32" s="24">
        <f>G17+'Specifications and Reduced mass'!$I$13+'Acceleration &amp; Deceleration'!P17</f>
        <v>1355.5295066451431</v>
      </c>
      <c r="N32" s="24">
        <f>H17+'Specifications and Reduced mass'!$I$13+'Acceleration &amp; Deceleration'!Q17</f>
        <v>1409.3974473128378</v>
      </c>
      <c r="O32" s="24">
        <f>F17+'Specifications and Reduced mass'!$J$13</f>
        <v>549.77481628803014</v>
      </c>
      <c r="P32" s="24">
        <f>G17+'Specifications and Reduced mass'!$J$13+'Acceleration &amp; Deceleration'!P17</f>
        <v>840.50450664514301</v>
      </c>
      <c r="Q32" s="24">
        <f>H17+'Specifications and Reduced mass'!$J$13+'Acceleration &amp; Deceleration'!Q17</f>
        <v>894.37244731283761</v>
      </c>
    </row>
    <row r="34" spans="2:17" ht="15.6" x14ac:dyDescent="0.3">
      <c r="B34" s="39" t="s">
        <v>134</v>
      </c>
      <c r="C34" s="10"/>
      <c r="D34" s="10"/>
    </row>
    <row r="35" spans="2:17" x14ac:dyDescent="0.3">
      <c r="B35" s="10" t="s">
        <v>48</v>
      </c>
      <c r="C35" s="10" t="s">
        <v>228</v>
      </c>
      <c r="D35" s="10" t="s">
        <v>229</v>
      </c>
      <c r="E35" s="10" t="s">
        <v>230</v>
      </c>
      <c r="F35" s="10" t="s">
        <v>231</v>
      </c>
      <c r="G35" s="10" t="s">
        <v>232</v>
      </c>
      <c r="H35" s="10" t="s">
        <v>233</v>
      </c>
      <c r="I35" s="10" t="s">
        <v>243</v>
      </c>
      <c r="J35" s="10" t="s">
        <v>235</v>
      </c>
      <c r="K35" s="10" t="s">
        <v>236</v>
      </c>
      <c r="L35" s="10" t="s">
        <v>237</v>
      </c>
      <c r="M35" s="10" t="s">
        <v>238</v>
      </c>
      <c r="N35" s="10" t="s">
        <v>239</v>
      </c>
      <c r="O35" s="10" t="s">
        <v>240</v>
      </c>
      <c r="P35" s="10" t="s">
        <v>241</v>
      </c>
      <c r="Q35" s="10" t="s">
        <v>130</v>
      </c>
    </row>
    <row r="36" spans="2:17" x14ac:dyDescent="0.3">
      <c r="B36" s="10">
        <v>1000</v>
      </c>
      <c r="C36" s="24">
        <f>C21*C6</f>
        <v>501.89696099808862</v>
      </c>
      <c r="D36" s="24">
        <f>D21*D6</f>
        <v>566.24320372678255</v>
      </c>
      <c r="E36" s="24">
        <f>E21*E6</f>
        <v>758.83772140078304</v>
      </c>
      <c r="F36" s="24">
        <f>F21*C6</f>
        <v>2998.1677859980887</v>
      </c>
      <c r="G36" s="24">
        <f>G21*D6</f>
        <v>3960.2956412267831</v>
      </c>
      <c r="H36" s="24">
        <f>H21*E6</f>
        <v>5203.9515589007833</v>
      </c>
      <c r="I36" s="24">
        <f>I21*C6</f>
        <v>2145.8567609980882</v>
      </c>
      <c r="J36" s="24">
        <f>J21*D6</f>
        <v>2801.4517037267829</v>
      </c>
      <c r="K36" s="24">
        <f>K21*E6</f>
        <v>3686.2398214007826</v>
      </c>
      <c r="L36" s="24">
        <f>L21*C6</f>
        <v>1558.7282609980887</v>
      </c>
      <c r="M36" s="24">
        <f>M21*D6</f>
        <v>2003.1629537267825</v>
      </c>
      <c r="N36" s="24">
        <f>N21*E6</f>
        <v>2640.7390714007838</v>
      </c>
      <c r="O36" s="24">
        <f>O21*C6</f>
        <v>971.59976099808875</v>
      </c>
      <c r="P36" s="24">
        <f>P21*D6</f>
        <v>1204.8742037267828</v>
      </c>
      <c r="Q36" s="24">
        <f>Q21*E6</f>
        <v>1595.238321400783</v>
      </c>
    </row>
    <row r="37" spans="2:17" x14ac:dyDescent="0.3">
      <c r="B37" s="10">
        <v>1500</v>
      </c>
      <c r="C37" s="24">
        <f t="shared" ref="C37:E47" si="0">C22*C7</f>
        <v>750.16786032191317</v>
      </c>
      <c r="D37" s="24">
        <f t="shared" si="0"/>
        <v>851.9491374872166</v>
      </c>
      <c r="E37" s="24">
        <f t="shared" si="0"/>
        <v>1146.3196607795828</v>
      </c>
      <c r="F37" s="24">
        <f t="shared" ref="F37:F47" si="1">F22*C7</f>
        <v>4472.676985321913</v>
      </c>
      <c r="G37" s="24">
        <f t="shared" ref="G37:G47" si="2">G22*D7</f>
        <v>5932.0792374872162</v>
      </c>
      <c r="H37" s="24">
        <f t="shared" ref="H37:H47" si="3">H22*E7</f>
        <v>7803.0418607795837</v>
      </c>
      <c r="I37" s="24">
        <f t="shared" ref="I37:I47" si="4">I22*C7</f>
        <v>3201.6868603219132</v>
      </c>
      <c r="J37" s="24">
        <f t="shared" ref="J37:J47" si="5">J22*D7</f>
        <v>4197.5515374872157</v>
      </c>
      <c r="K37" s="24">
        <f t="shared" ref="K37:K47" si="6">K22*E7</f>
        <v>5530.2124607795831</v>
      </c>
      <c r="L37" s="24">
        <f t="shared" ref="L37:L47" si="7">L22*C7</f>
        <v>2326.1443603219136</v>
      </c>
      <c r="M37" s="24">
        <f t="shared" ref="M37:M47" si="8">M22*D7</f>
        <v>3002.6935374872169</v>
      </c>
      <c r="N37" s="24">
        <f t="shared" ref="N37:N47" si="9">N22*E7</f>
        <v>3964.5364607795841</v>
      </c>
      <c r="O37" s="24">
        <f t="shared" ref="O37:O47" si="10">O22*C7</f>
        <v>878.67713193247516</v>
      </c>
      <c r="P37" s="24">
        <f t="shared" ref="P37:P47" si="11">P22*D7</f>
        <v>1807.8355374872167</v>
      </c>
      <c r="Q37" s="24">
        <f t="shared" ref="Q37:Q47" si="12">Q22*E7</f>
        <v>2398.8604607795833</v>
      </c>
    </row>
    <row r="38" spans="2:17" x14ac:dyDescent="0.3">
      <c r="B38" s="10">
        <v>2000</v>
      </c>
      <c r="C38" s="24">
        <f t="shared" si="0"/>
        <v>1004.9721429049138</v>
      </c>
      <c r="D38" s="24">
        <f t="shared" si="0"/>
        <v>1146.7420282403091</v>
      </c>
      <c r="E38" s="24">
        <f t="shared" si="0"/>
        <v>1549.6997065137443</v>
      </c>
      <c r="F38" s="24">
        <f t="shared" si="1"/>
        <v>5975.6166804049144</v>
      </c>
      <c r="G38" s="24">
        <f t="shared" si="2"/>
        <v>7934.8469032403091</v>
      </c>
      <c r="H38" s="24">
        <f t="shared" si="3"/>
        <v>10439.927381513744</v>
      </c>
      <c r="I38" s="24">
        <f t="shared" si="4"/>
        <v>4278.4710429049146</v>
      </c>
      <c r="J38" s="24">
        <f t="shared" si="5"/>
        <v>5617.1590282403085</v>
      </c>
      <c r="K38" s="24">
        <f t="shared" si="6"/>
        <v>7404.5039065137444</v>
      </c>
      <c r="L38" s="24">
        <f t="shared" si="7"/>
        <v>3109.3642929049147</v>
      </c>
      <c r="M38" s="24">
        <f t="shared" si="8"/>
        <v>4020.58152824031</v>
      </c>
      <c r="N38" s="24">
        <f t="shared" si="9"/>
        <v>5313.5024065137441</v>
      </c>
      <c r="O38" s="24">
        <f t="shared" si="10"/>
        <v>1176.5698173496055</v>
      </c>
      <c r="P38" s="24">
        <f t="shared" si="11"/>
        <v>2424.0040282403093</v>
      </c>
      <c r="Q38" s="24">
        <f t="shared" si="12"/>
        <v>3222.5009065137447</v>
      </c>
    </row>
    <row r="39" spans="2:17" x14ac:dyDescent="0.3">
      <c r="B39" s="10">
        <v>2500</v>
      </c>
      <c r="C39" s="24">
        <f t="shared" si="0"/>
        <v>1262.5997877676639</v>
      </c>
      <c r="D39" s="24">
        <f t="shared" si="0"/>
        <v>1444.8297326128964</v>
      </c>
      <c r="E39" s="24">
        <f t="shared" si="0"/>
        <v>1965.0452187868186</v>
      </c>
      <c r="F39" s="24">
        <f t="shared" si="1"/>
        <v>7481.3797377676647</v>
      </c>
      <c r="G39" s="24">
        <f t="shared" si="2"/>
        <v>9919.0122701128985</v>
      </c>
      <c r="H39" s="24">
        <f t="shared" si="3"/>
        <v>13066.881256286821</v>
      </c>
      <c r="I39" s="24">
        <f t="shared" si="4"/>
        <v>5358.0785877676635</v>
      </c>
      <c r="J39" s="24">
        <f t="shared" si="5"/>
        <v>7025.6406326128972</v>
      </c>
      <c r="K39" s="24">
        <f t="shared" si="6"/>
        <v>9276.3401187868203</v>
      </c>
      <c r="L39" s="24">
        <f t="shared" si="7"/>
        <v>3895.4075877676637</v>
      </c>
      <c r="M39" s="24">
        <f t="shared" si="8"/>
        <v>5032.4938826128964</v>
      </c>
      <c r="N39" s="24">
        <f t="shared" si="9"/>
        <v>6665.1633687868189</v>
      </c>
      <c r="O39" s="24">
        <f t="shared" si="10"/>
        <v>1477.285865046485</v>
      </c>
      <c r="P39" s="24">
        <f t="shared" si="11"/>
        <v>3039.347132612897</v>
      </c>
      <c r="Q39" s="24">
        <f t="shared" si="12"/>
        <v>4053.9866187868188</v>
      </c>
    </row>
    <row r="40" spans="2:17" x14ac:dyDescent="0.3">
      <c r="B40" s="10">
        <v>3000</v>
      </c>
      <c r="C40" s="24">
        <f t="shared" si="0"/>
        <v>1523.7597449099242</v>
      </c>
      <c r="D40" s="24">
        <f t="shared" si="0"/>
        <v>1751.7012575418828</v>
      </c>
      <c r="E40" s="24">
        <f t="shared" si="0"/>
        <v>2404.6102190510624</v>
      </c>
      <c r="F40" s="24">
        <f t="shared" si="1"/>
        <v>8990.6751074099247</v>
      </c>
      <c r="G40" s="24">
        <f t="shared" si="2"/>
        <v>11911.961457541884</v>
      </c>
      <c r="H40" s="24">
        <f t="shared" si="3"/>
        <v>15739.951731551062</v>
      </c>
      <c r="I40" s="24">
        <f t="shared" si="4"/>
        <v>6441.2184449099241</v>
      </c>
      <c r="J40" s="24">
        <f t="shared" si="5"/>
        <v>8442.9060575418825</v>
      </c>
      <c r="K40" s="24">
        <f t="shared" si="6"/>
        <v>11186.816519051063</v>
      </c>
      <c r="L40" s="24">
        <f t="shared" si="7"/>
        <v>4684.9831949099244</v>
      </c>
      <c r="M40" s="24">
        <f t="shared" si="8"/>
        <v>6053.1900575418831</v>
      </c>
      <c r="N40" s="24">
        <f t="shared" si="9"/>
        <v>8050.314269051064</v>
      </c>
      <c r="O40" s="24">
        <f t="shared" si="10"/>
        <v>1781.534225022875</v>
      </c>
      <c r="P40" s="24">
        <f t="shared" si="11"/>
        <v>3663.4740575418832</v>
      </c>
      <c r="Q40" s="24">
        <f t="shared" si="12"/>
        <v>4913.8120190510626</v>
      </c>
    </row>
    <row r="41" spans="2:17" x14ac:dyDescent="0.3">
      <c r="B41" s="10">
        <v>3500</v>
      </c>
      <c r="C41" s="24">
        <f t="shared" si="0"/>
        <v>1784.4642137931987</v>
      </c>
      <c r="D41" s="24">
        <f t="shared" si="0"/>
        <v>2073.3033938319295</v>
      </c>
      <c r="E41" s="24">
        <f t="shared" si="0"/>
        <v>2863.7525585776712</v>
      </c>
      <c r="F41" s="24">
        <f t="shared" si="1"/>
        <v>10477.617876293201</v>
      </c>
      <c r="G41" s="24">
        <f t="shared" si="2"/>
        <v>13941.538368831929</v>
      </c>
      <c r="H41" s="24">
        <f t="shared" si="3"/>
        <v>18410.70243357767</v>
      </c>
      <c r="I41" s="24">
        <f t="shared" si="4"/>
        <v>7509.4821137931995</v>
      </c>
      <c r="J41" s="24">
        <f t="shared" si="5"/>
        <v>9889.3227938319287</v>
      </c>
      <c r="K41" s="24">
        <f t="shared" si="6"/>
        <v>13102.449558577669</v>
      </c>
      <c r="L41" s="24">
        <f t="shared" si="7"/>
        <v>5464.8328637932</v>
      </c>
      <c r="M41" s="24">
        <f t="shared" si="8"/>
        <v>7097.8872938319309</v>
      </c>
      <c r="N41" s="24">
        <f t="shared" si="9"/>
        <v>9445.7720585776733</v>
      </c>
      <c r="O41" s="24">
        <f t="shared" si="10"/>
        <v>2084.5711598484522</v>
      </c>
      <c r="P41" s="24">
        <f t="shared" si="11"/>
        <v>4306.4517938319304</v>
      </c>
      <c r="Q41" s="24">
        <f t="shared" si="12"/>
        <v>5789.0945585776717</v>
      </c>
    </row>
    <row r="42" spans="2:17" x14ac:dyDescent="0.3">
      <c r="B42" s="10">
        <v>4000</v>
      </c>
      <c r="C42" s="24">
        <f t="shared" si="0"/>
        <v>2054.722689907459</v>
      </c>
      <c r="D42" s="24">
        <f t="shared" si="0"/>
        <v>2403.1565815576437</v>
      </c>
      <c r="E42" s="24">
        <f t="shared" si="0"/>
        <v>3450.6624000819625</v>
      </c>
      <c r="F42" s="24">
        <f t="shared" si="1"/>
        <v>11996.011764907458</v>
      </c>
      <c r="G42" s="24">
        <f t="shared" si="2"/>
        <v>15957.469219057646</v>
      </c>
      <c r="H42" s="24">
        <f t="shared" si="3"/>
        <v>21647.162887581966</v>
      </c>
      <c r="I42" s="24">
        <f t="shared" si="4"/>
        <v>8601.7204899074586</v>
      </c>
      <c r="J42" s="24">
        <f t="shared" si="5"/>
        <v>11329.569881557645</v>
      </c>
      <c r="K42" s="24">
        <f t="shared" si="6"/>
        <v>15434.264100081964</v>
      </c>
      <c r="L42" s="24">
        <f t="shared" si="7"/>
        <v>6263.5069899074597</v>
      </c>
      <c r="M42" s="24">
        <f t="shared" si="8"/>
        <v>8141.5651315576451</v>
      </c>
      <c r="N42" s="24">
        <f t="shared" si="9"/>
        <v>11154.406350081963</v>
      </c>
      <c r="O42" s="24">
        <f t="shared" si="10"/>
        <v>2397.9180387968422</v>
      </c>
      <c r="P42" s="24">
        <f t="shared" si="11"/>
        <v>4953.5603815576442</v>
      </c>
      <c r="Q42" s="24">
        <f t="shared" si="12"/>
        <v>6874.5486000819637</v>
      </c>
    </row>
    <row r="43" spans="2:17" x14ac:dyDescent="0.3">
      <c r="B43" s="10">
        <v>4500</v>
      </c>
      <c r="C43" s="24">
        <f t="shared" si="0"/>
        <v>2330.6278905812183</v>
      </c>
      <c r="D43" s="24">
        <f t="shared" si="0"/>
        <v>2751.6257419310605</v>
      </c>
      <c r="E43" s="24">
        <f t="shared" si="0"/>
        <v>3874.4659438643203</v>
      </c>
      <c r="F43" s="24">
        <f t="shared" si="1"/>
        <v>13520.052378081218</v>
      </c>
      <c r="G43" s="24">
        <f t="shared" si="2"/>
        <v>18013.913154431062</v>
      </c>
      <c r="H43" s="24">
        <f t="shared" si="3"/>
        <v>23866.529656364321</v>
      </c>
      <c r="I43" s="24">
        <f t="shared" si="4"/>
        <v>9699.6055905812191</v>
      </c>
      <c r="J43" s="24">
        <f t="shared" si="5"/>
        <v>12802.85364193106</v>
      </c>
      <c r="K43" s="24">
        <f t="shared" si="6"/>
        <v>17040.565043864321</v>
      </c>
      <c r="L43" s="24">
        <f t="shared" si="7"/>
        <v>7067.8278405812198</v>
      </c>
      <c r="M43" s="24">
        <f t="shared" si="8"/>
        <v>9213.129391931061</v>
      </c>
      <c r="N43" s="24">
        <f t="shared" si="9"/>
        <v>12338.386793864323</v>
      </c>
      <c r="O43" s="24">
        <f t="shared" si="10"/>
        <v>2716.9116423047312</v>
      </c>
      <c r="P43" s="24">
        <f t="shared" si="11"/>
        <v>5623.4051419310608</v>
      </c>
      <c r="Q43" s="24">
        <f t="shared" si="12"/>
        <v>7636.2085438643217</v>
      </c>
    </row>
    <row r="44" spans="2:17" x14ac:dyDescent="0.3">
      <c r="B44" s="10">
        <v>5000</v>
      </c>
      <c r="C44" s="24">
        <f t="shared" si="0"/>
        <v>2617.901696269284</v>
      </c>
      <c r="D44" s="24">
        <f t="shared" si="0"/>
        <v>3111.5424169733683</v>
      </c>
      <c r="E44" s="24">
        <f t="shared" si="0"/>
        <v>4434.6738812474787</v>
      </c>
      <c r="F44" s="24">
        <f t="shared" si="1"/>
        <v>15077.358708769283</v>
      </c>
      <c r="G44" s="24">
        <f t="shared" si="2"/>
        <v>20059.907491973368</v>
      </c>
      <c r="H44" s="24">
        <f t="shared" si="3"/>
        <v>26660.243068747481</v>
      </c>
      <c r="I44" s="24">
        <f t="shared" si="4"/>
        <v>10823.279996269284</v>
      </c>
      <c r="J44" s="24">
        <f t="shared" si="5"/>
        <v>14273.16421697337</v>
      </c>
      <c r="K44" s="24">
        <f t="shared" si="6"/>
        <v>19071.68438124748</v>
      </c>
      <c r="L44" s="24">
        <f t="shared" si="7"/>
        <v>7892.787746269285</v>
      </c>
      <c r="M44" s="24">
        <f t="shared" si="8"/>
        <v>10286.870716973368</v>
      </c>
      <c r="N44" s="24">
        <f t="shared" si="9"/>
        <v>13844.180631247478</v>
      </c>
      <c r="O44" s="24">
        <f t="shared" si="10"/>
        <v>3048.0297877187531</v>
      </c>
      <c r="P44" s="24">
        <f t="shared" si="11"/>
        <v>6300.5772169733691</v>
      </c>
      <c r="Q44" s="24">
        <f t="shared" si="12"/>
        <v>8616.6768812474802</v>
      </c>
    </row>
    <row r="45" spans="2:17" x14ac:dyDescent="0.3">
      <c r="B45" s="10">
        <v>5500</v>
      </c>
      <c r="C45" s="24">
        <f t="shared" si="0"/>
        <v>2902.2142656062756</v>
      </c>
      <c r="D45" s="24">
        <f t="shared" si="0"/>
        <v>3494.0523976970321</v>
      </c>
      <c r="E45" s="24">
        <f t="shared" si="0"/>
        <v>5029.2096383589424</v>
      </c>
      <c r="F45" s="24">
        <f t="shared" si="1"/>
        <v>16587.909578106275</v>
      </c>
      <c r="G45" s="24">
        <f t="shared" si="2"/>
        <v>22150.392247697033</v>
      </c>
      <c r="H45" s="24">
        <f t="shared" si="3"/>
        <v>29466.387188358942</v>
      </c>
      <c r="I45" s="24">
        <f t="shared" si="4"/>
        <v>11915.151765606275</v>
      </c>
      <c r="J45" s="24">
        <f t="shared" si="5"/>
        <v>15780.488797697031</v>
      </c>
      <c r="K45" s="24">
        <f t="shared" si="6"/>
        <v>21122.71083835894</v>
      </c>
      <c r="L45" s="24">
        <f t="shared" si="7"/>
        <v>8696.2455156062751</v>
      </c>
      <c r="M45" s="24">
        <f t="shared" si="8"/>
        <v>11392.475797697034</v>
      </c>
      <c r="N45" s="24">
        <f t="shared" si="9"/>
        <v>15375.031838358946</v>
      </c>
      <c r="O45" s="24">
        <f t="shared" si="10"/>
        <v>3374.6748229980476</v>
      </c>
      <c r="P45" s="24">
        <f t="shared" si="11"/>
        <v>7004.4627976970323</v>
      </c>
      <c r="Q45" s="24">
        <f t="shared" si="12"/>
        <v>9627.3528383589419</v>
      </c>
    </row>
    <row r="46" spans="2:17" x14ac:dyDescent="0.3">
      <c r="B46" s="10">
        <v>6000</v>
      </c>
      <c r="C46" s="24">
        <f t="shared" si="0"/>
        <v>3199.3133399570956</v>
      </c>
      <c r="D46" s="24">
        <f t="shared" si="0"/>
        <v>3896.4059498967272</v>
      </c>
      <c r="E46" s="24">
        <f t="shared" si="0"/>
        <v>5673.8755583309339</v>
      </c>
      <c r="F46" s="24">
        <f t="shared" si="1"/>
        <v>18133.144064957094</v>
      </c>
      <c r="G46" s="24">
        <f t="shared" si="2"/>
        <v>24260.720574896732</v>
      </c>
      <c r="H46" s="24">
        <f t="shared" si="3"/>
        <v>32344.558583330934</v>
      </c>
      <c r="I46" s="24">
        <f t="shared" si="4"/>
        <v>13034.230739957096</v>
      </c>
      <c r="J46" s="24">
        <f t="shared" si="5"/>
        <v>17307.656949896729</v>
      </c>
      <c r="K46" s="24">
        <f t="shared" si="6"/>
        <v>23238.288158330935</v>
      </c>
      <c r="L46" s="24">
        <f t="shared" si="7"/>
        <v>9521.7602399570969</v>
      </c>
      <c r="M46" s="24">
        <f t="shared" si="8"/>
        <v>12517.924449896729</v>
      </c>
      <c r="N46" s="24">
        <f t="shared" si="9"/>
        <v>16965.283658330936</v>
      </c>
      <c r="O46" s="24">
        <f t="shared" si="10"/>
        <v>3714.8623001829974</v>
      </c>
      <c r="P46" s="24">
        <f t="shared" si="11"/>
        <v>7728.1919498967272</v>
      </c>
      <c r="Q46" s="24">
        <f t="shared" si="12"/>
        <v>10692.279158330935</v>
      </c>
    </row>
    <row r="47" spans="2:17" x14ac:dyDescent="0.3">
      <c r="B47" s="10">
        <v>6500</v>
      </c>
      <c r="C47" s="24">
        <f t="shared" si="0"/>
        <v>3499.4567180374579</v>
      </c>
      <c r="D47" s="24">
        <f t="shared" si="0"/>
        <v>4314.8389819165895</v>
      </c>
      <c r="E47" s="24">
        <f t="shared" si="0"/>
        <v>6367.0523045294549</v>
      </c>
      <c r="F47" s="24">
        <f t="shared" si="1"/>
        <v>19659.525743037459</v>
      </c>
      <c r="G47" s="24">
        <f t="shared" si="2"/>
        <v>26365.231269416596</v>
      </c>
      <c r="H47" s="24">
        <f t="shared" si="3"/>
        <v>35271.240804529451</v>
      </c>
      <c r="I47" s="24">
        <f t="shared" si="4"/>
        <v>14141.933318037458</v>
      </c>
      <c r="J47" s="24">
        <f t="shared" si="5"/>
        <v>18836.483881916593</v>
      </c>
      <c r="K47" s="24">
        <f t="shared" si="6"/>
        <v>25402.376304529455</v>
      </c>
      <c r="L47" s="24">
        <f t="shared" si="7"/>
        <v>10341.048818037458</v>
      </c>
      <c r="M47" s="24">
        <f t="shared" si="8"/>
        <v>13650.182131916592</v>
      </c>
      <c r="N47" s="24">
        <f t="shared" si="9"/>
        <v>18604.046304529456</v>
      </c>
      <c r="O47" s="24">
        <f t="shared" si="10"/>
        <v>4057.3381442056625</v>
      </c>
      <c r="P47" s="24">
        <f t="shared" si="11"/>
        <v>8463.8803819165896</v>
      </c>
      <c r="Q47" s="24">
        <f t="shared" si="12"/>
        <v>11805.716304529456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86F79-7B6F-438E-B5AA-216FE7EC1F40}">
  <dimension ref="A2:AG1291"/>
  <sheetViews>
    <sheetView zoomScale="94" zoomScaleNormal="94" workbookViewId="0">
      <selection activeCell="AE13" sqref="AE13"/>
    </sheetView>
  </sheetViews>
  <sheetFormatPr defaultRowHeight="14.4" x14ac:dyDescent="0.3"/>
  <cols>
    <col min="1" max="1" width="29.77734375" customWidth="1"/>
    <col min="2" max="2" width="11.21875" customWidth="1"/>
    <col min="3" max="3" width="12.33203125" bestFit="1" customWidth="1"/>
    <col min="6" max="9" width="9.44140625" customWidth="1"/>
    <col min="10" max="11" width="18.77734375" customWidth="1"/>
    <col min="13" max="13" width="6.21875" bestFit="1" customWidth="1"/>
    <col min="15" max="15" width="10.5546875" bestFit="1" customWidth="1"/>
    <col min="16" max="16" width="15.5546875" bestFit="1" customWidth="1"/>
    <col min="17" max="17" width="11" customWidth="1"/>
    <col min="18" max="18" width="17.6640625" bestFit="1" customWidth="1"/>
    <col min="19" max="19" width="11.5546875" bestFit="1" customWidth="1"/>
    <col min="20" max="20" width="18.21875" bestFit="1" customWidth="1"/>
    <col min="21" max="21" width="15.21875" customWidth="1"/>
    <col min="22" max="22" width="24" bestFit="1" customWidth="1"/>
    <col min="23" max="23" width="11.77734375" bestFit="1" customWidth="1"/>
    <col min="24" max="24" width="22.77734375" customWidth="1"/>
    <col min="25" max="25" width="5.5546875" hidden="1" customWidth="1"/>
    <col min="26" max="26" width="14.21875" bestFit="1" customWidth="1"/>
    <col min="27" max="27" width="15.77734375" bestFit="1" customWidth="1"/>
    <col min="28" max="28" width="15" bestFit="1" customWidth="1"/>
    <col min="29" max="29" width="13" bestFit="1" customWidth="1"/>
    <col min="30" max="30" width="13.21875" bestFit="1" customWidth="1"/>
  </cols>
  <sheetData>
    <row r="2" spans="1:33" ht="21" x14ac:dyDescent="0.4">
      <c r="A2" s="165" t="s">
        <v>251</v>
      </c>
    </row>
    <row r="3" spans="1:33" ht="23.4" x14ac:dyDescent="0.45">
      <c r="G3" s="123" t="s">
        <v>210</v>
      </c>
      <c r="Q3" s="5"/>
      <c r="R3" s="47"/>
      <c r="T3" s="4"/>
      <c r="U3" s="3"/>
      <c r="AG3" s="21"/>
    </row>
    <row r="4" spans="1:33" ht="15.6" x14ac:dyDescent="0.3">
      <c r="A4" s="144" t="s">
        <v>218</v>
      </c>
      <c r="B4" s="40" t="s">
        <v>94</v>
      </c>
      <c r="C4" s="10" t="s">
        <v>95</v>
      </c>
      <c r="D4" s="10" t="s">
        <v>96</v>
      </c>
      <c r="E4" s="48" t="s">
        <v>224</v>
      </c>
      <c r="G4" s="10" t="s">
        <v>48</v>
      </c>
      <c r="H4" s="10" t="s">
        <v>199</v>
      </c>
      <c r="I4" s="10" t="s">
        <v>198</v>
      </c>
      <c r="J4" s="10" t="s">
        <v>50</v>
      </c>
      <c r="K4" s="10" t="s">
        <v>201</v>
      </c>
      <c r="L4" s="10" t="s">
        <v>163</v>
      </c>
      <c r="M4" s="10" t="s">
        <v>164</v>
      </c>
      <c r="N4" s="80" t="s">
        <v>165</v>
      </c>
      <c r="O4" s="80" t="s">
        <v>174</v>
      </c>
      <c r="P4" s="80" t="s">
        <v>175</v>
      </c>
      <c r="Q4" s="10" t="s">
        <v>170</v>
      </c>
      <c r="R4" s="10" t="s">
        <v>216</v>
      </c>
      <c r="S4" s="10" t="s">
        <v>171</v>
      </c>
      <c r="T4" s="10" t="s">
        <v>172</v>
      </c>
      <c r="U4" s="10" t="s">
        <v>173</v>
      </c>
      <c r="V4" s="40" t="s">
        <v>191</v>
      </c>
      <c r="W4" s="10" t="s">
        <v>176</v>
      </c>
      <c r="X4" s="10" t="s">
        <v>177</v>
      </c>
      <c r="Y4" s="10" t="s">
        <v>186</v>
      </c>
      <c r="Z4" s="10" t="s">
        <v>257</v>
      </c>
      <c r="AA4" s="40" t="s">
        <v>197</v>
      </c>
      <c r="AB4" s="10" t="s">
        <v>179</v>
      </c>
      <c r="AC4" s="10" t="s">
        <v>187</v>
      </c>
      <c r="AD4" s="40" t="s">
        <v>180</v>
      </c>
      <c r="AE4" s="107"/>
      <c r="AF4" s="21"/>
    </row>
    <row r="5" spans="1:33" x14ac:dyDescent="0.3">
      <c r="A5" s="73" t="s">
        <v>37</v>
      </c>
      <c r="B5" s="10">
        <v>0.02</v>
      </c>
      <c r="C5" s="10" t="s">
        <v>97</v>
      </c>
      <c r="D5" s="10" t="s">
        <v>98</v>
      </c>
      <c r="E5" s="10">
        <v>424</v>
      </c>
      <c r="G5" s="94">
        <v>1000</v>
      </c>
      <c r="H5" s="94">
        <v>0.68</v>
      </c>
      <c r="I5" s="10">
        <f>H5*0.7457</f>
        <v>0.50707600000000008</v>
      </c>
      <c r="J5" s="10">
        <f>(9548.8*I5)/G5</f>
        <v>4.841967308800001</v>
      </c>
      <c r="K5" s="108">
        <v>709.89369999999997</v>
      </c>
      <c r="L5" s="10">
        <v>1</v>
      </c>
      <c r="M5" s="82">
        <v>1</v>
      </c>
      <c r="N5" s="84">
        <v>0</v>
      </c>
      <c r="O5" s="108">
        <v>0</v>
      </c>
      <c r="P5" s="94">
        <v>0</v>
      </c>
      <c r="Q5" s="10">
        <v>0</v>
      </c>
      <c r="R5" s="93">
        <f>IF(Y5=1,(U5/Z5),IF(Y5=2,0,IF(Y5=3,(1.2*(-U5/Z5)))))</f>
        <v>0.89409424162101436</v>
      </c>
      <c r="S5" s="10">
        <f t="shared" ref="S5:S10" si="0">0.5*1.167*0.95*1.151*Q5^2</f>
        <v>0</v>
      </c>
      <c r="T5" s="10">
        <f>IF(M5=1,'Specifications and Reduced mass'!$F$13,IF(M5=2,'Specifications and Reduced mass'!$G$13,IF(M5=3,'Specifications and Reduced mass'!$H$13,IF(M5=4,'Specifications and Reduced mass'!$I$13,IF(M5=5,'Specifications and Reduced mass'!$J$13)))))</f>
        <v>103.00500000000001</v>
      </c>
      <c r="U5" s="52">
        <f>'Specifications and Reduced mass'!$C$37-'Lap Simulation'!S5-'Lap Simulation'!T5-'Lap Simulation'!AC5</f>
        <v>604.89641732283451</v>
      </c>
      <c r="V5" s="13">
        <f>U5/Z5</f>
        <v>0.89409424162101436</v>
      </c>
      <c r="W5" s="10">
        <f>0.5*359.61*'Lap Simulation'!Q5^2</f>
        <v>0</v>
      </c>
      <c r="X5" s="10">
        <f>Q5/0.254</f>
        <v>0</v>
      </c>
      <c r="Y5" s="10">
        <f>IF(Q5&lt;7.608,1,IF(Q5&lt;10.375,2,IF(Q5&gt;10.375,3)))</f>
        <v>1</v>
      </c>
      <c r="Z5" s="13">
        <f>IF(Y5=1,'Specifications and Reduced mass'!$C$47,IF(Y5=2,'Specifications and Reduced mass'!$C$48,IF(Y5=3,'Specifications and Reduced mass'!$C$49)))</f>
        <v>676.54659784648959</v>
      </c>
      <c r="AA5" s="10">
        <f>(0.5*Z5*Q5^2)/1000</f>
        <v>0</v>
      </c>
      <c r="AB5" s="10">
        <v>0</v>
      </c>
      <c r="AC5" s="10">
        <f>Q5*9.81*TAN(AB5)</f>
        <v>0</v>
      </c>
      <c r="AD5" s="10">
        <v>0</v>
      </c>
    </row>
    <row r="6" spans="1:33" x14ac:dyDescent="0.3">
      <c r="A6" s="74" t="s">
        <v>38</v>
      </c>
      <c r="B6" s="10">
        <v>2.5000000000000001E-2</v>
      </c>
      <c r="C6" s="10" t="s">
        <v>100</v>
      </c>
      <c r="D6" s="10" t="s">
        <v>99</v>
      </c>
      <c r="E6" s="10">
        <v>243</v>
      </c>
      <c r="G6" s="94">
        <v>1200</v>
      </c>
      <c r="H6" s="94">
        <v>1.03</v>
      </c>
      <c r="I6" s="10">
        <f t="shared" ref="I6:I73" si="1">H6*0.7457</f>
        <v>0.76807100000000006</v>
      </c>
      <c r="J6" s="10">
        <f>(9548.8*I6)/G6</f>
        <v>6.1117969706666671</v>
      </c>
      <c r="K6" s="108">
        <v>738.17380000000003</v>
      </c>
      <c r="L6" s="10">
        <v>1</v>
      </c>
      <c r="M6" s="82">
        <v>1</v>
      </c>
      <c r="N6" s="85">
        <v>1</v>
      </c>
      <c r="O6" s="108">
        <f>$N$6/Q6</f>
        <v>0.74781358989262492</v>
      </c>
      <c r="P6" s="95">
        <f>Q6*3.6</f>
        <v>4.8140339366083298</v>
      </c>
      <c r="Q6" s="13">
        <f t="shared" ref="Q6:Q37" si="2">MIN(13.2,(SQRT((Q5^2)+2*R5*$N$6)))</f>
        <v>1.3372316490578693</v>
      </c>
      <c r="R6" s="93">
        <f t="shared" ref="R6:R69" si="3">IF(Y6=1,(U6/Z6),IF(Y6=2,0,IF(Y6=3,(1.2*(-U6/Z6)))))</f>
        <v>0.89240786191068588</v>
      </c>
      <c r="S6" s="10">
        <f t="shared" si="0"/>
        <v>1.140914455700081</v>
      </c>
      <c r="T6" s="10">
        <f>IF(M6=1,'Specifications and Reduced mass'!$F$13,IF(M6=2,'Specifications and Reduced mass'!$G$13,IF(M6=3,'Specifications and Reduced mass'!$H$13,IF(M6=4,'Specifications and Reduced mass'!$I$13,IF(M6=5,'Specifications and Reduced mass'!$J$13)))))</f>
        <v>103.00500000000001</v>
      </c>
      <c r="U6" s="52">
        <f>'Specifications and Reduced mass'!$C$37-'Lap Simulation'!S6-'Lap Simulation'!T6-'Lap Simulation'!AC6</f>
        <v>603.7555028671344</v>
      </c>
      <c r="V6" s="13">
        <f>U6/Z6</f>
        <v>0.89240786191068588</v>
      </c>
      <c r="W6" s="13">
        <f>0.5*359.61*'Lap Simulation'!Q6^2</f>
        <v>321.52523022933292</v>
      </c>
      <c r="X6" s="10">
        <f>Q6/0.254</f>
        <v>5.2646915317238951</v>
      </c>
      <c r="Y6" s="10">
        <f>IF(Q6&lt;7.608,1,IF(Q6&lt;10.375,2,IF(Q6&gt;10.375,3)))</f>
        <v>1</v>
      </c>
      <c r="Z6" s="13">
        <f>IF(Y6=1,'Specifications and Reduced mass'!$C$47,IF(Y6=2,'Specifications and Reduced mass'!$C$48,IF(Y6=3,'Specifications and Reduced mass'!$C$49)))</f>
        <v>676.54659784648959</v>
      </c>
      <c r="AA6" s="10">
        <f>(0.5*Z6*Q6^2)/1000</f>
        <v>0.60489641732283439</v>
      </c>
      <c r="AB6" s="10">
        <v>0</v>
      </c>
      <c r="AC6" s="10">
        <f>Q6*9.81*TAN(AB6)</f>
        <v>0</v>
      </c>
      <c r="AD6" s="10">
        <v>0</v>
      </c>
    </row>
    <row r="7" spans="1:33" x14ac:dyDescent="0.3">
      <c r="A7" s="75" t="s">
        <v>39</v>
      </c>
      <c r="B7" s="10">
        <v>0.2</v>
      </c>
      <c r="C7" s="10" t="s">
        <v>101</v>
      </c>
      <c r="D7" s="10" t="s">
        <v>102</v>
      </c>
      <c r="E7" s="10">
        <v>301</v>
      </c>
      <c r="G7" s="94">
        <v>1400</v>
      </c>
      <c r="H7" s="94">
        <v>1.39</v>
      </c>
      <c r="I7" s="10">
        <f t="shared" si="1"/>
        <v>1.0365229999999999</v>
      </c>
      <c r="J7" s="10">
        <f t="shared" ref="J7:J73" si="4">(9548.8*I7)/G7</f>
        <v>7.0696791588571415</v>
      </c>
      <c r="K7" s="108">
        <v>698.97720000000004</v>
      </c>
      <c r="L7" s="10">
        <v>1</v>
      </c>
      <c r="M7" s="82">
        <v>1</v>
      </c>
      <c r="N7" s="85">
        <f t="shared" ref="N7:N12" si="5">N6+1</f>
        <v>2</v>
      </c>
      <c r="O7" s="108">
        <f t="shared" ref="O7:O38" si="6">($N$6/Q7)+O6</f>
        <v>1.2768471659923264</v>
      </c>
      <c r="P7" s="95">
        <f>Q7*3.6</f>
        <v>6.8048610950953048</v>
      </c>
      <c r="Q7" s="13">
        <f t="shared" si="2"/>
        <v>1.890239193082029</v>
      </c>
      <c r="R7" s="93">
        <f t="shared" si="3"/>
        <v>0.8907246629349993</v>
      </c>
      <c r="S7" s="10">
        <f t="shared" si="0"/>
        <v>2.2796769961995622</v>
      </c>
      <c r="T7" s="10">
        <f>IF(M7=1,'Specifications and Reduced mass'!$F$13,IF(M7=2,'Specifications and Reduced mass'!$G$13,IF(M7=3,'Specifications and Reduced mass'!$H$13,IF(M7=4,'Specifications and Reduced mass'!$I$13,IF(M7=5,'Specifications and Reduced mass'!$J$13)))))</f>
        <v>103.00500000000001</v>
      </c>
      <c r="U7" s="52">
        <f>'Specifications and Reduced mass'!$C$37-'Lap Simulation'!S7-'Lap Simulation'!T7-'Lap Simulation'!AC7</f>
        <v>602.61674032663495</v>
      </c>
      <c r="V7" s="13">
        <f>U7/Z7</f>
        <v>0.8907246629349993</v>
      </c>
      <c r="W7" s="13">
        <f>0.5*359.61*'Lap Simulation'!Q7^2</f>
        <v>642.4440214510347</v>
      </c>
      <c r="X7" s="10">
        <f>Q7/0.254</f>
        <v>7.4418865869371222</v>
      </c>
      <c r="Y7" s="56">
        <v>1</v>
      </c>
      <c r="Z7" s="13">
        <f>IF(Y7=1,'Specifications and Reduced mass'!$C$47,IF(Y7=2,'Specifications and Reduced mass'!$C$48,IF(Y7=3,'Specifications and Reduced mass'!$C$49)))</f>
        <v>676.54659784648959</v>
      </c>
      <c r="AA7" s="10">
        <f>(0.5*Z7*Q7^2)/1000</f>
        <v>1.2086519201899688</v>
      </c>
      <c r="AB7" s="10">
        <v>0</v>
      </c>
      <c r="AC7" s="10">
        <f>Q7*9.81*TAN(AB7)</f>
        <v>0</v>
      </c>
      <c r="AD7" s="10">
        <v>0</v>
      </c>
    </row>
    <row r="8" spans="1:33" x14ac:dyDescent="0.3">
      <c r="A8" s="77" t="s">
        <v>40</v>
      </c>
      <c r="B8" s="10">
        <v>0.3</v>
      </c>
      <c r="C8" s="10" t="s">
        <v>103</v>
      </c>
      <c r="D8" s="10" t="s">
        <v>104</v>
      </c>
      <c r="E8" s="48">
        <v>75</v>
      </c>
      <c r="G8" s="94">
        <v>1900</v>
      </c>
      <c r="H8" s="94">
        <v>2.92</v>
      </c>
      <c r="I8" s="10">
        <f t="shared" si="1"/>
        <v>2.1774439999999999</v>
      </c>
      <c r="J8" s="10">
        <f t="shared" si="4"/>
        <v>10.943145930105262</v>
      </c>
      <c r="K8" s="108">
        <v>671.42499999999995</v>
      </c>
      <c r="L8" s="10">
        <v>1</v>
      </c>
      <c r="M8" s="82">
        <v>1</v>
      </c>
      <c r="N8" s="85">
        <f t="shared" si="5"/>
        <v>3</v>
      </c>
      <c r="O8" s="108">
        <f t="shared" si="6"/>
        <v>1.7090050326804116</v>
      </c>
      <c r="P8" s="95">
        <f t="shared" ref="P8:P72" si="7">Q8*3.6</f>
        <v>8.3302891778627277</v>
      </c>
      <c r="Q8" s="13">
        <f t="shared" si="2"/>
        <v>2.3139692160729797</v>
      </c>
      <c r="R8" s="93">
        <f t="shared" si="3"/>
        <v>0.88904463869466932</v>
      </c>
      <c r="S8" s="10">
        <f t="shared" si="0"/>
        <v>3.4162916802944459</v>
      </c>
      <c r="T8" s="10">
        <f>IF(M8=1,'Specifications and Reduced mass'!$F$13,IF(M8=2,'Specifications and Reduced mass'!$G$13,IF(M8=3,'Specifications and Reduced mass'!$H$13,IF(M8=4,'Specifications and Reduced mass'!$I$13,IF(M8=5,'Specifications and Reduced mass'!$J$13)))))</f>
        <v>103.00500000000001</v>
      </c>
      <c r="U8" s="52">
        <f>'Specifications and Reduced mass'!$C$37-'Lap Simulation'!S8-'Lap Simulation'!T8-'Lap Simulation'!AC8</f>
        <v>601.48012564254009</v>
      </c>
      <c r="V8" s="13">
        <f>U8/Z8</f>
        <v>0.88904463869466932</v>
      </c>
      <c r="W8" s="13">
        <f>0.5*359.61*'Lap Simulation'!Q8^2</f>
        <v>962.75751748908999</v>
      </c>
      <c r="X8" s="10">
        <f>Q8/0.254</f>
        <v>9.1101150239093691</v>
      </c>
      <c r="Y8" s="10">
        <v>1</v>
      </c>
      <c r="Z8" s="13">
        <f>IF(Y8=1,'Specifications and Reduced mass'!$C$47,IF(Y8=2,'Specifications and Reduced mass'!$C$48,IF(Y8=3,'Specifications and Reduced mass'!$C$49)))</f>
        <v>676.54659784648959</v>
      </c>
      <c r="AA8" s="10">
        <f>(0.5*Z8*Q8^2)/1000</f>
        <v>1.8112686605166042</v>
      </c>
      <c r="AB8" s="10">
        <v>0</v>
      </c>
      <c r="AC8" s="10">
        <v>0</v>
      </c>
      <c r="AD8" s="10">
        <v>0</v>
      </c>
    </row>
    <row r="9" spans="1:33" x14ac:dyDescent="0.3">
      <c r="A9" s="76" t="s">
        <v>41</v>
      </c>
      <c r="B9" s="10">
        <v>0.1</v>
      </c>
      <c r="C9" s="10" t="s">
        <v>105</v>
      </c>
      <c r="D9" s="10" t="s">
        <v>97</v>
      </c>
      <c r="E9" s="48">
        <v>243</v>
      </c>
      <c r="G9" s="94">
        <v>2300</v>
      </c>
      <c r="H9" s="94">
        <v>4.24</v>
      </c>
      <c r="I9" s="10">
        <f t="shared" si="1"/>
        <v>3.1617680000000004</v>
      </c>
      <c r="J9" s="10">
        <f t="shared" si="4"/>
        <v>13.126560990608697</v>
      </c>
      <c r="K9" s="108">
        <v>537.86</v>
      </c>
      <c r="L9" s="10">
        <v>1</v>
      </c>
      <c r="M9" s="82">
        <v>1</v>
      </c>
      <c r="N9" s="85">
        <f t="shared" si="5"/>
        <v>4</v>
      </c>
      <c r="O9" s="108">
        <f t="shared" si="6"/>
        <v>2.0834412131725095</v>
      </c>
      <c r="P9" s="95">
        <f t="shared" si="7"/>
        <v>9.6144555135370364</v>
      </c>
      <c r="Q9" s="13">
        <f t="shared" si="2"/>
        <v>2.670682087093621</v>
      </c>
      <c r="R9" s="93">
        <f t="shared" si="3"/>
        <v>0.88736778320172605</v>
      </c>
      <c r="S9" s="10">
        <f t="shared" si="0"/>
        <v>4.5507625591253067</v>
      </c>
      <c r="T9" s="10">
        <f>IF(M9=1,'Specifications and Reduced mass'!$F$13,IF(M9=2,'Specifications and Reduced mass'!$G$13,IF(M9=3,'Specifications and Reduced mass'!$H$13,IF(M9=4,'Specifications and Reduced mass'!$I$13,IF(M9=5,'Specifications and Reduced mass'!$J$13)))))</f>
        <v>103.00500000000001</v>
      </c>
      <c r="U9" s="52">
        <f>'Specifications and Reduced mass'!$C$37-'Lap Simulation'!S9-'Lap Simulation'!T9-'Lap Simulation'!AC9</f>
        <v>600.34565476370915</v>
      </c>
      <c r="V9" s="13">
        <f>U9/Z9</f>
        <v>0.88736778320172605</v>
      </c>
      <c r="W9" s="13">
        <f>0.5*359.61*'Lap Simulation'!Q9^2</f>
        <v>1282.4668600100802</v>
      </c>
      <c r="X9" s="10">
        <f>Q9/0.254</f>
        <v>10.514496405880397</v>
      </c>
      <c r="Y9" s="10">
        <v>1</v>
      </c>
      <c r="Z9" s="13">
        <f>IF(Y9=1,'Specifications and Reduced mass'!$C$47,IF(Y9=2,'Specifications and Reduced mass'!$C$48,IF(Y9=3,'Specifications and Reduced mass'!$C$49)))</f>
        <v>676.54659784648959</v>
      </c>
      <c r="AA9" s="10">
        <f t="shared" ref="AA9:AA72" si="8">(0.5*Z9*Q9^2)/1000</f>
        <v>2.4127487861591446</v>
      </c>
      <c r="AB9" s="10">
        <v>0</v>
      </c>
      <c r="AC9" s="10">
        <v>0</v>
      </c>
      <c r="AD9" s="10">
        <v>0</v>
      </c>
    </row>
    <row r="10" spans="1:33" x14ac:dyDescent="0.3">
      <c r="G10" s="94">
        <v>2500</v>
      </c>
      <c r="H10" s="94">
        <v>5.24</v>
      </c>
      <c r="I10" s="10">
        <f t="shared" si="1"/>
        <v>3.9074680000000002</v>
      </c>
      <c r="J10" s="10">
        <f t="shared" si="4"/>
        <v>14.924652175359999</v>
      </c>
      <c r="K10" s="10">
        <v>519.9</v>
      </c>
      <c r="L10" s="10">
        <v>1</v>
      </c>
      <c r="M10" s="82">
        <v>1</v>
      </c>
      <c r="N10" s="85">
        <f t="shared" si="5"/>
        <v>5</v>
      </c>
      <c r="O10" s="108">
        <f t="shared" si="6"/>
        <v>2.418504995982711</v>
      </c>
      <c r="P10" s="95">
        <f t="shared" si="7"/>
        <v>10.744222994817795</v>
      </c>
      <c r="Q10" s="13">
        <f t="shared" si="2"/>
        <v>2.9845063874493873</v>
      </c>
      <c r="R10" s="93">
        <f t="shared" si="3"/>
        <v>0.88569409047949421</v>
      </c>
      <c r="S10" s="10">
        <f t="shared" si="0"/>
        <v>5.6830936761917368</v>
      </c>
      <c r="T10" s="10">
        <f>IF(M10=1,'Specifications and Reduced mass'!$F$13,IF(M10=2,'Specifications and Reduced mass'!$G$13,IF(M10=3,'Specifications and Reduced mass'!$H$13,IF(M10=4,'Specifications and Reduced mass'!$I$13,IF(M10=5,'Specifications and Reduced mass'!$J$13)))))</f>
        <v>103.00500000000001</v>
      </c>
      <c r="U10" s="52">
        <f>'Specifications and Reduced mass'!$C$37-'Lap Simulation'!S10-'Lap Simulation'!T10-'Lap Simulation'!AC10</f>
        <v>599.21332364664272</v>
      </c>
      <c r="V10" s="13">
        <f t="shared" ref="V10:V73" si="9">U10/Z10</f>
        <v>0.88569409047949421</v>
      </c>
      <c r="W10" s="13">
        <f>0.5*359.61*'Lap Simulation'!Q10^2</f>
        <v>1601.5731885272533</v>
      </c>
      <c r="X10" s="10">
        <f t="shared" ref="X10:X70" si="10">Q10/0.254</f>
        <v>11.750025147438533</v>
      </c>
      <c r="Y10" s="10">
        <v>1</v>
      </c>
      <c r="Z10" s="13">
        <f>IF(Y10=1,'Specifications and Reduced mass'!$C$47,IF(Y10=2,'Specifications and Reduced mass'!$C$48,IF(Y10=3,'Specifications and Reduced mass'!$C$49)))</f>
        <v>676.54659784648959</v>
      </c>
      <c r="AA10" s="10">
        <f t="shared" si="8"/>
        <v>3.0130944409228539</v>
      </c>
      <c r="AB10" s="10">
        <v>0</v>
      </c>
      <c r="AC10" s="10">
        <v>0</v>
      </c>
      <c r="AD10" s="10">
        <v>0</v>
      </c>
    </row>
    <row r="11" spans="1:33" x14ac:dyDescent="0.3">
      <c r="G11" s="94">
        <v>2700</v>
      </c>
      <c r="H11" s="94">
        <v>5.93</v>
      </c>
      <c r="I11" s="10">
        <f t="shared" si="1"/>
        <v>4.4220009999999998</v>
      </c>
      <c r="J11" s="10">
        <f t="shared" si="4"/>
        <v>15.638815981037036</v>
      </c>
      <c r="K11" s="10">
        <v>516.02</v>
      </c>
      <c r="L11" s="10">
        <v>1</v>
      </c>
      <c r="M11" s="82">
        <v>1</v>
      </c>
      <c r="N11" s="85">
        <f>N10+1</f>
        <v>6</v>
      </c>
      <c r="O11" s="108">
        <f t="shared" si="6"/>
        <v>2.7245191308273347</v>
      </c>
      <c r="P11" s="95">
        <f t="shared" si="7"/>
        <v>11.764162468599283</v>
      </c>
      <c r="Q11" s="13">
        <f t="shared" si="2"/>
        <v>3.2678229079442449</v>
      </c>
      <c r="R11" s="93">
        <f t="shared" si="3"/>
        <v>0.88402355456257065</v>
      </c>
      <c r="S11" s="10">
        <f t="shared" ref="S11:S74" si="11">0.5*1.167*0.95*1.151*Q11^2</f>
        <v>6.8132890673667514</v>
      </c>
      <c r="T11" s="10">
        <f>IF(M11=1,'Specifications and Reduced mass'!$F$13,IF(M11=2,'Specifications and Reduced mass'!$G$13,IF(M11=3,'Specifications and Reduced mass'!$H$13,IF(M11=4,'Specifications and Reduced mass'!$I$13,IF(M11=5,'Specifications and Reduced mass'!$J$13)))))</f>
        <v>103.00500000000001</v>
      </c>
      <c r="U11" s="52">
        <f>'Specifications and Reduced mass'!$C$37-'Lap Simulation'!S11-'Lap Simulation'!T11-'Lap Simulation'!AC11</f>
        <v>598.08312825546773</v>
      </c>
      <c r="V11" s="13">
        <f t="shared" si="9"/>
        <v>0.88402355456257065</v>
      </c>
      <c r="W11" s="13">
        <f>0.5*359.61*'Lap Simulation'!Q11^2</f>
        <v>1920.0776404045841</v>
      </c>
      <c r="X11" s="10">
        <f t="shared" si="10"/>
        <v>12.86544451946553</v>
      </c>
      <c r="Y11" s="10">
        <v>1</v>
      </c>
      <c r="Z11" s="13">
        <f>IF(Y11=1,'Specifications and Reduced mass'!$C$47,IF(Y11=2,'Specifications and Reduced mass'!$C$48,IF(Y11=3,'Specifications and Reduced mass'!$C$49)))</f>
        <v>676.54659784648959</v>
      </c>
      <c r="AA11" s="10">
        <f t="shared" si="8"/>
        <v>3.612307764569497</v>
      </c>
      <c r="AB11" s="10">
        <v>0</v>
      </c>
      <c r="AC11" s="10">
        <v>0</v>
      </c>
      <c r="AD11" s="10">
        <v>0</v>
      </c>
    </row>
    <row r="12" spans="1:33" x14ac:dyDescent="0.3">
      <c r="G12" s="94">
        <v>3000</v>
      </c>
      <c r="H12" s="94">
        <v>7.17</v>
      </c>
      <c r="I12" s="10">
        <f t="shared" si="1"/>
        <v>5.3466690000000003</v>
      </c>
      <c r="J12" s="10">
        <f t="shared" si="4"/>
        <v>17.0180909824</v>
      </c>
      <c r="K12" s="10">
        <v>504.2</v>
      </c>
      <c r="L12" s="10">
        <v>1</v>
      </c>
      <c r="M12" s="82">
        <v>1</v>
      </c>
      <c r="N12" s="85">
        <f t="shared" si="5"/>
        <v>7</v>
      </c>
      <c r="O12" s="108">
        <f t="shared" si="6"/>
        <v>3.0079666436867147</v>
      </c>
      <c r="P12" s="95">
        <f t="shared" si="7"/>
        <v>12.700764115668861</v>
      </c>
      <c r="Q12" s="13">
        <f t="shared" si="2"/>
        <v>3.5279900321302389</v>
      </c>
      <c r="R12" s="93">
        <f t="shared" si="3"/>
        <v>0.88235616949680407</v>
      </c>
      <c r="S12" s="10">
        <f t="shared" si="11"/>
        <v>7.9413527609111814</v>
      </c>
      <c r="T12" s="10">
        <f>IF(M12=1,'Specifications and Reduced mass'!$F$13,IF(M12=2,'Specifications and Reduced mass'!$G$13,IF(M12=3,'Specifications and Reduced mass'!$H$13,IF(M12=4,'Specifications and Reduced mass'!$I$13,IF(M12=5,'Specifications and Reduced mass'!$J$13)))))</f>
        <v>103.00500000000001</v>
      </c>
      <c r="U12" s="52">
        <f>'Specifications and Reduced mass'!$C$37-'Lap Simulation'!S12-'Lap Simulation'!T12-'Lap Simulation'!AC12</f>
        <v>596.95506456192334</v>
      </c>
      <c r="V12" s="13">
        <f t="shared" si="9"/>
        <v>0.88235616949680407</v>
      </c>
      <c r="W12" s="13">
        <f>0.5*359.61*'Lap Simulation'!Q12^2</f>
        <v>2237.9813508608304</v>
      </c>
      <c r="X12" s="10">
        <f t="shared" si="10"/>
        <v>13.889724535945822</v>
      </c>
      <c r="Y12" s="10">
        <v>1</v>
      </c>
      <c r="Z12" s="13">
        <f>IF(Y12=1,'Specifications and Reduced mass'!$C$47,IF(Y12=2,'Specifications and Reduced mass'!$C$48,IF(Y12=3,'Specifications and Reduced mass'!$C$49)))</f>
        <v>676.54659784648959</v>
      </c>
      <c r="AA12" s="10">
        <f t="shared" si="8"/>
        <v>4.2103908928249645</v>
      </c>
      <c r="AB12" s="10">
        <v>0</v>
      </c>
      <c r="AC12" s="10">
        <v>0</v>
      </c>
      <c r="AD12" s="10">
        <v>0</v>
      </c>
    </row>
    <row r="13" spans="1:33" x14ac:dyDescent="0.3">
      <c r="G13" s="94">
        <v>3200</v>
      </c>
      <c r="H13" s="94">
        <v>8.0299999999999994</v>
      </c>
      <c r="I13" s="10">
        <f t="shared" si="1"/>
        <v>5.9879709999999999</v>
      </c>
      <c r="J13" s="10">
        <f t="shared" si="4"/>
        <v>17.868105463999999</v>
      </c>
      <c r="K13" s="10">
        <v>498.7</v>
      </c>
      <c r="L13" s="10">
        <v>1</v>
      </c>
      <c r="M13" s="82">
        <v>1</v>
      </c>
      <c r="N13" s="85">
        <f t="shared" ref="N13:N76" si="12">N12+1</f>
        <v>8</v>
      </c>
      <c r="O13" s="108">
        <f t="shared" si="6"/>
        <v>3.2732323885490002</v>
      </c>
      <c r="P13" s="95">
        <f t="shared" si="7"/>
        <v>13.571296217945394</v>
      </c>
      <c r="Q13" s="13">
        <f t="shared" si="2"/>
        <v>3.7698045049848314</v>
      </c>
      <c r="R13" s="93">
        <f t="shared" si="3"/>
        <v>0.88069192933927354</v>
      </c>
      <c r="S13" s="10">
        <f t="shared" si="11"/>
        <v>9.0672887774880184</v>
      </c>
      <c r="T13" s="10">
        <f>IF(M13=1,'Specifications and Reduced mass'!$F$13,IF(M13=2,'Specifications and Reduced mass'!$G$13,IF(M13=3,'Specifications and Reduced mass'!$H$13,IF(M13=4,'Specifications and Reduced mass'!$I$13,IF(M13=5,'Specifications and Reduced mass'!$J$13)))))</f>
        <v>103.00500000000001</v>
      </c>
      <c r="U13" s="52">
        <f>'Specifications and Reduced mass'!$C$37-'Lap Simulation'!S13-'Lap Simulation'!T13-'Lap Simulation'!AC13</f>
        <v>595.82912854534652</v>
      </c>
      <c r="V13" s="13">
        <f t="shared" si="9"/>
        <v>0.88069192933927354</v>
      </c>
      <c r="W13" s="13">
        <f>0.5*359.61*'Lap Simulation'!Q13^2</f>
        <v>2555.2854529735755</v>
      </c>
      <c r="X13" s="10">
        <f t="shared" si="10"/>
        <v>14.841750019625321</v>
      </c>
      <c r="Y13" s="10">
        <v>1</v>
      </c>
      <c r="Z13" s="13">
        <f>IF(Y13=1,'Specifications and Reduced mass'!$C$47,IF(Y13=2,'Specifications and Reduced mass'!$C$48,IF(Y13=3,'Specifications and Reduced mass'!$C$49)))</f>
        <v>676.54659784648959</v>
      </c>
      <c r="AA13" s="10">
        <f t="shared" si="8"/>
        <v>4.8073459573868877</v>
      </c>
      <c r="AB13" s="10">
        <v>0</v>
      </c>
      <c r="AC13" s="10">
        <v>0</v>
      </c>
      <c r="AD13" s="10">
        <v>0</v>
      </c>
    </row>
    <row r="14" spans="1:33" x14ac:dyDescent="0.3">
      <c r="G14" s="94">
        <v>3400</v>
      </c>
      <c r="H14" s="94">
        <v>8.9600000000000009</v>
      </c>
      <c r="I14" s="10">
        <f t="shared" si="1"/>
        <v>6.6814720000000012</v>
      </c>
      <c r="J14" s="10">
        <f t="shared" si="4"/>
        <v>18.764717598117649</v>
      </c>
      <c r="K14" s="10">
        <v>493.2</v>
      </c>
      <c r="L14" s="10">
        <v>1</v>
      </c>
      <c r="M14" s="82">
        <v>1</v>
      </c>
      <c r="N14" s="85">
        <f t="shared" si="12"/>
        <v>9</v>
      </c>
      <c r="O14" s="108">
        <f t="shared" si="6"/>
        <v>3.5234450826077293</v>
      </c>
      <c r="P14" s="95">
        <f t="shared" si="7"/>
        <v>14.387759236368007</v>
      </c>
      <c r="Q14" s="13">
        <f t="shared" si="2"/>
        <v>3.9965997878800019</v>
      </c>
      <c r="R14" s="93">
        <f t="shared" si="3"/>
        <v>0.87903082815826694</v>
      </c>
      <c r="S14" s="10">
        <f t="shared" si="11"/>
        <v>10.191101130176763</v>
      </c>
      <c r="T14" s="10">
        <f>IF(M14=1,'Specifications and Reduced mass'!$F$13,IF(M14=2,'Specifications and Reduced mass'!$G$13,IF(M14=3,'Specifications and Reduced mass'!$H$13,IF(M14=4,'Specifications and Reduced mass'!$I$13,IF(M14=5,'Specifications and Reduced mass'!$J$13)))))</f>
        <v>103.00500000000001</v>
      </c>
      <c r="U14" s="52">
        <f>'Specifications and Reduced mass'!$C$37-'Lap Simulation'!S14-'Lap Simulation'!T14-'Lap Simulation'!AC14</f>
        <v>594.70531619265773</v>
      </c>
      <c r="V14" s="13">
        <f t="shared" si="9"/>
        <v>0.87903082815826694</v>
      </c>
      <c r="W14" s="13">
        <f>0.5*359.61*'Lap Simulation'!Q14^2</f>
        <v>2871.9910776832717</v>
      </c>
      <c r="X14" s="10">
        <f t="shared" si="10"/>
        <v>15.734644834173237</v>
      </c>
      <c r="Y14" s="10">
        <v>1</v>
      </c>
      <c r="Z14" s="13">
        <f>IF(Y14=1,'Specifications and Reduced mass'!$C$47,IF(Y14=2,'Specifications and Reduced mass'!$C$48,IF(Y14=3,'Specifications and Reduced mass'!$C$49)))</f>
        <v>676.54659784648959</v>
      </c>
      <c r="AA14" s="10">
        <f t="shared" si="8"/>
        <v>5.4031750859322338</v>
      </c>
      <c r="AB14" s="10">
        <v>0</v>
      </c>
      <c r="AC14" s="10">
        <v>0</v>
      </c>
      <c r="AD14" s="10">
        <v>0</v>
      </c>
    </row>
    <row r="15" spans="1:33" x14ac:dyDescent="0.3">
      <c r="G15" s="94">
        <v>3600</v>
      </c>
      <c r="H15" s="94">
        <v>9.64</v>
      </c>
      <c r="I15" s="10">
        <f t="shared" si="1"/>
        <v>7.1885480000000008</v>
      </c>
      <c r="J15" s="10">
        <f t="shared" si="4"/>
        <v>19.067224206222225</v>
      </c>
      <c r="K15" s="10">
        <v>487.6</v>
      </c>
      <c r="L15" s="10">
        <v>1</v>
      </c>
      <c r="M15" s="82">
        <v>1</v>
      </c>
      <c r="N15" s="85">
        <f t="shared" si="12"/>
        <v>10</v>
      </c>
      <c r="O15" s="108">
        <f t="shared" si="6"/>
        <v>3.7609294125169606</v>
      </c>
      <c r="P15" s="95">
        <f t="shared" si="7"/>
        <v>15.158894910565058</v>
      </c>
      <c r="Q15" s="13">
        <f t="shared" si="2"/>
        <v>4.2108041418236271</v>
      </c>
      <c r="R15" s="93">
        <f t="shared" si="3"/>
        <v>0.87737286003326065</v>
      </c>
      <c r="S15" s="10">
        <f t="shared" si="11"/>
        <v>11.312793824487715</v>
      </c>
      <c r="T15" s="10">
        <f>IF(M15=1,'Specifications and Reduced mass'!$F$13,IF(M15=2,'Specifications and Reduced mass'!$G$13,IF(M15=3,'Specifications and Reduced mass'!$H$13,IF(M15=4,'Specifications and Reduced mass'!$I$13,IF(M15=5,'Specifications and Reduced mass'!$J$13)))))</f>
        <v>103.00500000000001</v>
      </c>
      <c r="U15" s="52">
        <f>'Specifications and Reduced mass'!$C$37-'Lap Simulation'!S15-'Lap Simulation'!T15-'Lap Simulation'!AC15</f>
        <v>593.58362349834681</v>
      </c>
      <c r="V15" s="13">
        <f>U15/Z15</f>
        <v>0.87737286003326065</v>
      </c>
      <c r="W15" s="13">
        <f>0.5*359.61*'Lap Simulation'!Q15^2</f>
        <v>3188.0993537972668</v>
      </c>
      <c r="X15" s="10">
        <f t="shared" si="10"/>
        <v>16.577969062297743</v>
      </c>
      <c r="Y15" s="10">
        <v>1</v>
      </c>
      <c r="Z15" s="13">
        <f>IF(Y15=1,'Specifications and Reduced mass'!$C$47,IF(Y15=2,'Specifications and Reduced mass'!$C$48,IF(Y15=3,'Specifications and Reduced mass'!$C$49)))</f>
        <v>676.54659784648959</v>
      </c>
      <c r="AA15" s="10">
        <f t="shared" si="8"/>
        <v>5.9978804021248928</v>
      </c>
      <c r="AB15" s="10">
        <v>0</v>
      </c>
      <c r="AC15" s="10">
        <v>0</v>
      </c>
      <c r="AD15" s="10">
        <v>0</v>
      </c>
    </row>
    <row r="16" spans="1:33" x14ac:dyDescent="0.3">
      <c r="G16" s="94">
        <v>3800</v>
      </c>
      <c r="H16" s="94">
        <v>10.07</v>
      </c>
      <c r="I16" s="10">
        <f t="shared" si="1"/>
        <v>7.5091990000000006</v>
      </c>
      <c r="J16" s="10">
        <f t="shared" si="4"/>
        <v>18.869431423999998</v>
      </c>
      <c r="K16" s="10">
        <v>488.4</v>
      </c>
      <c r="L16" s="10">
        <v>1</v>
      </c>
      <c r="M16" s="82">
        <v>1</v>
      </c>
      <c r="N16" s="85">
        <f t="shared" si="12"/>
        <v>11</v>
      </c>
      <c r="O16" s="108">
        <f t="shared" si="6"/>
        <v>3.9874683797670611</v>
      </c>
      <c r="P16" s="95">
        <f t="shared" si="7"/>
        <v>15.891305781515165</v>
      </c>
      <c r="Q16" s="13">
        <f t="shared" si="2"/>
        <v>4.4142516059764345</v>
      </c>
      <c r="R16" s="93">
        <f t="shared" si="3"/>
        <v>0.87571801905489755</v>
      </c>
      <c r="S16" s="10">
        <f t="shared" si="11"/>
        <v>12.432370858376244</v>
      </c>
      <c r="T16" s="10">
        <f>IF(M16=1,'Specifications and Reduced mass'!$F$13,IF(M16=2,'Specifications and Reduced mass'!$G$13,IF(M16=3,'Specifications and Reduced mass'!$H$13,IF(M16=4,'Specifications and Reduced mass'!$I$13,IF(M16=5,'Specifications and Reduced mass'!$J$13)))))</f>
        <v>103.00500000000001</v>
      </c>
      <c r="U16" s="52">
        <f>'Specifications and Reduced mass'!$C$37-'Lap Simulation'!S16-'Lap Simulation'!T16-'Lap Simulation'!AC16</f>
        <v>592.46404646445831</v>
      </c>
      <c r="V16" s="13">
        <f t="shared" si="9"/>
        <v>0.87571801905489755</v>
      </c>
      <c r="W16" s="13">
        <f>0.5*359.61*'Lap Simulation'!Q16^2</f>
        <v>3503.6114079938266</v>
      </c>
      <c r="X16" s="10">
        <f t="shared" si="10"/>
        <v>17.378943330615883</v>
      </c>
      <c r="Y16" s="10">
        <v>1</v>
      </c>
      <c r="Z16" s="13">
        <f>IF(Y16=1,'Specifications and Reduced mass'!$C$47,IF(Y16=2,'Specifications and Reduced mass'!$C$48,IF(Y16=3,'Specifications and Reduced mass'!$C$49)))</f>
        <v>676.54659784648959</v>
      </c>
      <c r="AA16" s="10">
        <f t="shared" si="8"/>
        <v>6.591464025623238</v>
      </c>
      <c r="AB16" s="10">
        <v>0</v>
      </c>
      <c r="AC16" s="10">
        <v>0</v>
      </c>
      <c r="AD16" s="10">
        <v>0</v>
      </c>
    </row>
    <row r="17" spans="1:30" x14ac:dyDescent="0.3">
      <c r="G17" s="94">
        <v>3900</v>
      </c>
      <c r="H17" s="94">
        <v>10.28</v>
      </c>
      <c r="I17" s="10">
        <f t="shared" si="1"/>
        <v>7.6657959999999994</v>
      </c>
      <c r="J17" s="10">
        <f t="shared" si="4"/>
        <v>18.769013549948713</v>
      </c>
      <c r="K17" s="10">
        <v>488.4</v>
      </c>
      <c r="L17" s="10">
        <v>1</v>
      </c>
      <c r="M17" s="82">
        <v>1</v>
      </c>
      <c r="N17" s="85">
        <f t="shared" si="12"/>
        <v>12</v>
      </c>
      <c r="O17" s="108">
        <f t="shared" si="6"/>
        <v>4.2044649510472034</v>
      </c>
      <c r="P17" s="95">
        <f t="shared" si="7"/>
        <v>16.590123884272842</v>
      </c>
      <c r="Q17" s="13">
        <f t="shared" si="2"/>
        <v>4.6083677456313445</v>
      </c>
      <c r="R17" s="93">
        <f t="shared" si="3"/>
        <v>0.87406629932496638</v>
      </c>
      <c r="S17" s="10">
        <f t="shared" si="11"/>
        <v>13.54983622225706</v>
      </c>
      <c r="T17" s="10">
        <f>IF(M17=1,'Specifications and Reduced mass'!$F$13,IF(M17=2,'Specifications and Reduced mass'!$G$13,IF(M17=3,'Specifications and Reduced mass'!$H$13,IF(M17=4,'Specifications and Reduced mass'!$I$13,IF(M17=5,'Specifications and Reduced mass'!$J$13)))))</f>
        <v>103.00500000000001</v>
      </c>
      <c r="U17" s="52">
        <f>'Specifications and Reduced mass'!$C$37-'Lap Simulation'!S17-'Lap Simulation'!T17-'Lap Simulation'!AC17</f>
        <v>591.3465811005774</v>
      </c>
      <c r="V17" s="13">
        <f t="shared" si="9"/>
        <v>0.87406629932496638</v>
      </c>
      <c r="W17" s="13">
        <f>0.5*359.61*'Lap Simulation'!Q17^2</f>
        <v>3818.5283648261575</v>
      </c>
      <c r="X17" s="10">
        <f t="shared" si="10"/>
        <v>18.143180100910804</v>
      </c>
      <c r="Y17" s="10">
        <v>1</v>
      </c>
      <c r="Z17" s="13">
        <f>IF(Y17=1,'Specifications and Reduced mass'!$C$47,IF(Y17=2,'Specifications and Reduced mass'!$C$48,IF(Y17=3,'Specifications and Reduced mass'!$C$49)))</f>
        <v>676.54659784648959</v>
      </c>
      <c r="AA17" s="10">
        <f t="shared" si="8"/>
        <v>7.1839280720876948</v>
      </c>
      <c r="AB17" s="10">
        <v>0</v>
      </c>
      <c r="AC17" s="10">
        <v>0</v>
      </c>
      <c r="AD17" s="10">
        <v>0</v>
      </c>
    </row>
    <row r="18" spans="1:30" x14ac:dyDescent="0.3">
      <c r="G18" s="94">
        <v>4000</v>
      </c>
      <c r="H18" s="94">
        <v>10.86</v>
      </c>
      <c r="I18" s="10">
        <f t="shared" si="1"/>
        <v>8.0983020000000003</v>
      </c>
      <c r="J18" s="10">
        <f t="shared" si="4"/>
        <v>19.332266534399999</v>
      </c>
      <c r="K18" s="10">
        <v>482.7</v>
      </c>
      <c r="L18" s="10">
        <v>1</v>
      </c>
      <c r="M18" s="82">
        <v>1</v>
      </c>
      <c r="N18" s="85">
        <f t="shared" si="12"/>
        <v>13</v>
      </c>
      <c r="O18" s="108">
        <f t="shared" si="6"/>
        <v>4.4130465488222921</v>
      </c>
      <c r="P18" s="95">
        <f t="shared" si="7"/>
        <v>17.259432463844902</v>
      </c>
      <c r="Q18" s="13">
        <f t="shared" si="2"/>
        <v>4.7942867955124724</v>
      </c>
      <c r="R18" s="93">
        <f t="shared" si="3"/>
        <v>0.872417694956381</v>
      </c>
      <c r="S18" s="10">
        <f t="shared" si="11"/>
        <v>14.665193899018423</v>
      </c>
      <c r="T18" s="10">
        <f>IF(M18=1,'Specifications and Reduced mass'!$F$13,IF(M18=2,'Specifications and Reduced mass'!$G$13,IF(M18=3,'Specifications and Reduced mass'!$H$13,IF(M18=4,'Specifications and Reduced mass'!$I$13,IF(M18=5,'Specifications and Reduced mass'!$J$13)))))</f>
        <v>103.00500000000001</v>
      </c>
      <c r="U18" s="52">
        <f>'Specifications and Reduced mass'!$C$37-'Lap Simulation'!S18-'Lap Simulation'!T18-'Lap Simulation'!AC18</f>
        <v>590.23122342381612</v>
      </c>
      <c r="V18" s="13">
        <f t="shared" si="9"/>
        <v>0.872417694956381</v>
      </c>
      <c r="W18" s="13">
        <f>0.5*359.61*'Lap Simulation'!Q18^2</f>
        <v>4132.8513467264083</v>
      </c>
      <c r="X18" s="10">
        <f t="shared" si="10"/>
        <v>18.875144864222332</v>
      </c>
      <c r="Y18" s="10">
        <v>1</v>
      </c>
      <c r="Z18" s="13">
        <f>IF(Y18=1,'Specifications and Reduced mass'!$C$47,IF(Y18=2,'Specifications and Reduced mass'!$C$48,IF(Y18=3,'Specifications and Reduced mass'!$C$49)))</f>
        <v>676.54659784648959</v>
      </c>
      <c r="AA18" s="10">
        <f t="shared" si="8"/>
        <v>7.775274653188271</v>
      </c>
      <c r="AB18" s="10">
        <v>0</v>
      </c>
      <c r="AC18" s="10">
        <v>0</v>
      </c>
      <c r="AD18" s="10">
        <v>0</v>
      </c>
    </row>
    <row r="19" spans="1:30" x14ac:dyDescent="0.3">
      <c r="G19" s="94">
        <v>4200</v>
      </c>
      <c r="H19" s="94">
        <v>12.04</v>
      </c>
      <c r="I19" s="10">
        <f t="shared" si="1"/>
        <v>8.9782279999999997</v>
      </c>
      <c r="J19" s="10">
        <f t="shared" si="4"/>
        <v>20.412215125333333</v>
      </c>
      <c r="K19" s="10">
        <v>479.7</v>
      </c>
      <c r="L19" s="10">
        <v>1</v>
      </c>
      <c r="M19" s="82">
        <v>1</v>
      </c>
      <c r="N19" s="85">
        <f t="shared" si="12"/>
        <v>14</v>
      </c>
      <c r="O19" s="108">
        <f t="shared" si="6"/>
        <v>4.614135289838539</v>
      </c>
      <c r="P19" s="95">
        <f t="shared" si="7"/>
        <v>17.902543831179209</v>
      </c>
      <c r="Q19" s="13">
        <f t="shared" si="2"/>
        <v>4.9729288419942241</v>
      </c>
      <c r="R19" s="93">
        <f t="shared" si="3"/>
        <v>0.87077220007315848</v>
      </c>
      <c r="S19" s="10">
        <f t="shared" si="11"/>
        <v>15.778447864036337</v>
      </c>
      <c r="T19" s="10">
        <f>IF(M19=1,'Specifications and Reduced mass'!$F$13,IF(M19=2,'Specifications and Reduced mass'!$G$13,IF(M19=3,'Specifications and Reduced mass'!$H$13,IF(M19=4,'Specifications and Reduced mass'!$I$13,IF(M19=5,'Specifications and Reduced mass'!$J$13)))))</f>
        <v>103.00500000000001</v>
      </c>
      <c r="U19" s="52">
        <f>'Specifications and Reduced mass'!$C$37-'Lap Simulation'!S19-'Lap Simulation'!T19-'Lap Simulation'!AC19</f>
        <v>589.11796945879814</v>
      </c>
      <c r="V19" s="13">
        <f t="shared" si="9"/>
        <v>0.87077220007315848</v>
      </c>
      <c r="W19" s="13">
        <f>0.5*359.61*'Lap Simulation'!Q19^2</f>
        <v>4446.581474009673</v>
      </c>
      <c r="X19" s="10">
        <f t="shared" si="10"/>
        <v>19.578460007851277</v>
      </c>
      <c r="Y19" s="10">
        <v>1</v>
      </c>
      <c r="Z19" s="13">
        <f>IF(Y19=1,'Specifications and Reduced mass'!$C$47,IF(Y19=2,'Specifications and Reduced mass'!$C$48,IF(Y19=3,'Specifications and Reduced mass'!$C$49)))</f>
        <v>676.54659784648959</v>
      </c>
      <c r="AA19" s="10">
        <f t="shared" si="8"/>
        <v>8.3655058766120867</v>
      </c>
      <c r="AB19" s="10">
        <v>0</v>
      </c>
      <c r="AC19" s="10">
        <v>0</v>
      </c>
      <c r="AD19" s="10">
        <v>0</v>
      </c>
    </row>
    <row r="20" spans="1:30" x14ac:dyDescent="0.3">
      <c r="G20" s="94">
        <v>4300</v>
      </c>
      <c r="H20" s="94">
        <v>12.63</v>
      </c>
      <c r="I20" s="10">
        <f t="shared" si="1"/>
        <v>9.4181910000000002</v>
      </c>
      <c r="J20" s="10">
        <f t="shared" si="4"/>
        <v>20.914516795534883</v>
      </c>
      <c r="K20" s="10">
        <v>491.4</v>
      </c>
      <c r="L20" s="10">
        <v>1</v>
      </c>
      <c r="M20" s="82">
        <v>1</v>
      </c>
      <c r="N20" s="85">
        <f t="shared" si="12"/>
        <v>15</v>
      </c>
      <c r="O20" s="108">
        <f t="shared" si="6"/>
        <v>4.8084967646127135</v>
      </c>
      <c r="P20" s="95">
        <f t="shared" si="7"/>
        <v>18.522189153909128</v>
      </c>
      <c r="Q20" s="13">
        <f t="shared" si="2"/>
        <v>5.1450525427525351</v>
      </c>
      <c r="R20" s="93">
        <f t="shared" si="3"/>
        <v>0.86912980881039958</v>
      </c>
      <c r="S20" s="10">
        <f t="shared" si="11"/>
        <v>16.88960208518872</v>
      </c>
      <c r="T20" s="10">
        <f>IF(M20=1,'Specifications and Reduced mass'!$F$13,IF(M20=2,'Specifications and Reduced mass'!$G$13,IF(M20=3,'Specifications and Reduced mass'!$H$13,IF(M20=4,'Specifications and Reduced mass'!$I$13,IF(M20=5,'Specifications and Reduced mass'!$J$13)))))</f>
        <v>103.00500000000001</v>
      </c>
      <c r="U20" s="52">
        <f>'Specifications and Reduced mass'!$C$37-'Lap Simulation'!S20-'Lap Simulation'!T20-'Lap Simulation'!AC20</f>
        <v>588.00681523764581</v>
      </c>
      <c r="V20" s="13">
        <f t="shared" si="9"/>
        <v>0.86912980881039958</v>
      </c>
      <c r="W20" s="13">
        <f>0.5*359.61*'Lap Simulation'!Q20^2</f>
        <v>4759.7198648779804</v>
      </c>
      <c r="X20" s="10">
        <f t="shared" si="10"/>
        <v>20.256112373041475</v>
      </c>
      <c r="Y20" s="10">
        <v>1</v>
      </c>
      <c r="Z20" s="13">
        <f>IF(Y20=1,'Specifications and Reduced mass'!$C$47,IF(Y20=2,'Specifications and Reduced mass'!$C$48,IF(Y20=3,'Specifications and Reduced mass'!$C$49)))</f>
        <v>676.54659784648959</v>
      </c>
      <c r="AA20" s="10">
        <f t="shared" si="8"/>
        <v>8.9546238460708842</v>
      </c>
      <c r="AB20" s="10">
        <v>0</v>
      </c>
      <c r="AC20" s="10">
        <v>0</v>
      </c>
      <c r="AD20" s="10">
        <v>0</v>
      </c>
    </row>
    <row r="21" spans="1:30" x14ac:dyDescent="0.3">
      <c r="G21" s="94">
        <v>4400</v>
      </c>
      <c r="H21" s="94">
        <v>13.22</v>
      </c>
      <c r="I21" s="10">
        <f t="shared" si="1"/>
        <v>9.8581540000000007</v>
      </c>
      <c r="J21" s="10">
        <f t="shared" si="4"/>
        <v>21.393986571636365</v>
      </c>
      <c r="K21" s="10">
        <v>483.6</v>
      </c>
      <c r="L21" s="10">
        <v>1</v>
      </c>
      <c r="M21" s="82">
        <v>1</v>
      </c>
      <c r="N21" s="85">
        <f t="shared" si="12"/>
        <v>16</v>
      </c>
      <c r="O21" s="108">
        <f t="shared" si="6"/>
        <v>4.9967748623601951</v>
      </c>
      <c r="P21" s="95">
        <f t="shared" si="7"/>
        <v>19.120652073021841</v>
      </c>
      <c r="Q21" s="13">
        <f t="shared" si="2"/>
        <v>5.3112922425060667</v>
      </c>
      <c r="R21" s="93">
        <f t="shared" si="3"/>
        <v>0.86749051531426635</v>
      </c>
      <c r="S21" s="10">
        <f t="shared" si="11"/>
        <v>17.99866052286955</v>
      </c>
      <c r="T21" s="10">
        <f>IF(M21=1,'Specifications and Reduced mass'!$F$13,IF(M21=2,'Specifications and Reduced mass'!$G$13,IF(M21=3,'Specifications and Reduced mass'!$H$13,IF(M21=4,'Specifications and Reduced mass'!$I$13,IF(M21=5,'Specifications and Reduced mass'!$J$13)))))</f>
        <v>103.00500000000001</v>
      </c>
      <c r="U21" s="52">
        <f>'Specifications and Reduced mass'!$C$37-'Lap Simulation'!S21-'Lap Simulation'!T21-'Lap Simulation'!AC21</f>
        <v>586.89775679996501</v>
      </c>
      <c r="V21" s="13">
        <f t="shared" si="9"/>
        <v>0.86749051531426635</v>
      </c>
      <c r="W21" s="13">
        <f>0.5*359.61*'Lap Simulation'!Q21^2</f>
        <v>5072.2676354242876</v>
      </c>
      <c r="X21" s="10">
        <f t="shared" si="10"/>
        <v>20.910599379945143</v>
      </c>
      <c r="Y21" s="10">
        <v>1</v>
      </c>
      <c r="Z21" s="13">
        <f>IF(Y21=1,'Specifications and Reduced mass'!$C$47,IF(Y21=2,'Specifications and Reduced mass'!$C$48,IF(Y21=3,'Specifications and Reduced mass'!$C$49)))</f>
        <v>676.54659784648959</v>
      </c>
      <c r="AA21" s="10">
        <f t="shared" si="8"/>
        <v>9.5426306613085288</v>
      </c>
      <c r="AB21" s="10">
        <v>0</v>
      </c>
      <c r="AC21" s="10">
        <v>0</v>
      </c>
      <c r="AD21" s="10">
        <v>0</v>
      </c>
    </row>
    <row r="22" spans="1:30" x14ac:dyDescent="0.3">
      <c r="G22" s="94">
        <v>4500</v>
      </c>
      <c r="H22" s="94">
        <v>13.81</v>
      </c>
      <c r="I22" s="10">
        <f t="shared" si="1"/>
        <v>10.298117000000001</v>
      </c>
      <c r="J22" s="10">
        <f t="shared" si="4"/>
        <v>21.852146579911111</v>
      </c>
      <c r="K22" s="10">
        <v>483.6</v>
      </c>
      <c r="L22" s="10">
        <v>1</v>
      </c>
      <c r="M22" s="82">
        <v>1</v>
      </c>
      <c r="N22" s="85">
        <f t="shared" si="12"/>
        <v>17</v>
      </c>
      <c r="O22" s="108">
        <f t="shared" si="6"/>
        <v>5.1795172293264615</v>
      </c>
      <c r="P22" s="95">
        <f t="shared" si="7"/>
        <v>19.699865224272479</v>
      </c>
      <c r="Q22" s="13">
        <f t="shared" si="2"/>
        <v>5.4721847845201328</v>
      </c>
      <c r="R22" s="93">
        <f t="shared" si="3"/>
        <v>0.8658543137419622</v>
      </c>
      <c r="S22" s="10">
        <f t="shared" si="11"/>
        <v>19.105627130002986</v>
      </c>
      <c r="T22" s="10">
        <f>IF(M22=1,'Specifications and Reduced mass'!$F$13,IF(M22=2,'Specifications and Reduced mass'!$G$13,IF(M22=3,'Specifications and Reduced mass'!$H$13,IF(M22=4,'Specifications and Reduced mass'!$I$13,IF(M22=5,'Specifications and Reduced mass'!$J$13)))))</f>
        <v>103.00500000000001</v>
      </c>
      <c r="U22" s="52">
        <f>'Specifications and Reduced mass'!$C$37-'Lap Simulation'!S22-'Lap Simulation'!T22-'Lap Simulation'!AC22</f>
        <v>585.79079019283154</v>
      </c>
      <c r="V22" s="13">
        <f t="shared" si="9"/>
        <v>0.8658543137419622</v>
      </c>
      <c r="W22" s="13">
        <f>0.5*359.61*'Lap Simulation'!Q22^2</f>
        <v>5384.2258996364499</v>
      </c>
      <c r="X22" s="10">
        <f t="shared" si="10"/>
        <v>21.544034584724933</v>
      </c>
      <c r="Y22" s="10">
        <v>1</v>
      </c>
      <c r="Z22" s="13">
        <f>IF(Y22=1,'Specifications and Reduced mass'!$C$47,IF(Y22=2,'Specifications and Reduced mass'!$C$48,IF(Y22=3,'Specifications and Reduced mass'!$C$49)))</f>
        <v>676.54659784648959</v>
      </c>
      <c r="AA22" s="10">
        <f t="shared" si="8"/>
        <v>10.129528418108492</v>
      </c>
      <c r="AB22" s="10">
        <v>0</v>
      </c>
      <c r="AC22" s="10">
        <v>0</v>
      </c>
      <c r="AD22" s="10">
        <v>0</v>
      </c>
    </row>
    <row r="23" spans="1:30" x14ac:dyDescent="0.3">
      <c r="G23" s="94">
        <v>4600</v>
      </c>
      <c r="H23" s="94">
        <v>14.1</v>
      </c>
      <c r="I23" s="10">
        <f t="shared" si="1"/>
        <v>10.51437</v>
      </c>
      <c r="J23" s="10">
        <f t="shared" si="4"/>
        <v>21.826003533913042</v>
      </c>
      <c r="K23" s="10">
        <v>483.6</v>
      </c>
      <c r="L23" s="10">
        <v>1</v>
      </c>
      <c r="M23" s="82">
        <v>1</v>
      </c>
      <c r="N23" s="85">
        <f t="shared" si="12"/>
        <v>18</v>
      </c>
      <c r="O23" s="108">
        <f t="shared" si="6"/>
        <v>5.3571942661814749</v>
      </c>
      <c r="P23" s="95">
        <f t="shared" si="7"/>
        <v>20.261481526943971</v>
      </c>
      <c r="Q23" s="13">
        <f t="shared" si="2"/>
        <v>5.628189313039992</v>
      </c>
      <c r="R23" s="93">
        <f t="shared" si="3"/>
        <v>0.86422119826171095</v>
      </c>
      <c r="S23" s="10">
        <f t="shared" si="11"/>
        <v>20.210505852057448</v>
      </c>
      <c r="T23" s="10">
        <f>IF(M23=1,'Specifications and Reduced mass'!$F$13,IF(M23=2,'Specifications and Reduced mass'!$G$13,IF(M23=3,'Specifications and Reduced mass'!$H$13,IF(M23=4,'Specifications and Reduced mass'!$I$13,IF(M23=5,'Specifications and Reduced mass'!$J$13)))))</f>
        <v>103.00500000000001</v>
      </c>
      <c r="U23" s="52">
        <f>'Specifications and Reduced mass'!$C$37-'Lap Simulation'!S23-'Lap Simulation'!T23-'Lap Simulation'!AC23</f>
        <v>584.68591147077711</v>
      </c>
      <c r="V23" s="13">
        <f t="shared" si="9"/>
        <v>0.86422119826171095</v>
      </c>
      <c r="W23" s="13">
        <f>0.5*359.61*'Lap Simulation'!Q23^2</f>
        <v>5695.5957694011977</v>
      </c>
      <c r="X23" s="10">
        <f t="shared" si="10"/>
        <v>22.158225641889732</v>
      </c>
      <c r="Y23" s="10">
        <v>1</v>
      </c>
      <c r="Z23" s="13">
        <f>IF(Y23=1,'Specifications and Reduced mass'!$C$47,IF(Y23=2,'Specifications and Reduced mass'!$C$48,IF(Y23=3,'Specifications and Reduced mass'!$C$49)))</f>
        <v>676.54659784648959</v>
      </c>
      <c r="AA23" s="10">
        <f t="shared" si="8"/>
        <v>10.715319208301324</v>
      </c>
      <c r="AB23" s="10">
        <v>0</v>
      </c>
      <c r="AC23" s="10">
        <v>0</v>
      </c>
      <c r="AD23" s="10">
        <v>0</v>
      </c>
    </row>
    <row r="24" spans="1:30" x14ac:dyDescent="0.3">
      <c r="G24" s="94">
        <v>4800</v>
      </c>
      <c r="H24" s="94">
        <v>14.68</v>
      </c>
      <c r="I24" s="10">
        <f t="shared" si="1"/>
        <v>10.946876</v>
      </c>
      <c r="J24" s="10">
        <f t="shared" si="4"/>
        <v>21.776985322666665</v>
      </c>
      <c r="K24" s="10">
        <v>483.6</v>
      </c>
      <c r="L24" s="10">
        <v>1</v>
      </c>
      <c r="M24" s="82">
        <v>1</v>
      </c>
      <c r="N24" s="85">
        <f t="shared" si="12"/>
        <v>19</v>
      </c>
      <c r="O24" s="108">
        <f t="shared" si="6"/>
        <v>5.5302135616575194</v>
      </c>
      <c r="P24" s="95">
        <f t="shared" si="7"/>
        <v>20.80692786371009</v>
      </c>
      <c r="Q24" s="13">
        <f t="shared" si="2"/>
        <v>5.7797021843639138</v>
      </c>
      <c r="R24" s="93">
        <f t="shared" si="3"/>
        <v>0.86259116305273564</v>
      </c>
      <c r="S24" s="10">
        <f t="shared" si="11"/>
        <v>21.313300627059675</v>
      </c>
      <c r="T24" s="10">
        <f>IF(M24=1,'Specifications and Reduced mass'!$F$13,IF(M24=2,'Specifications and Reduced mass'!$G$13,IF(M24=3,'Specifications and Reduced mass'!$H$13,IF(M24=4,'Specifications and Reduced mass'!$I$13,IF(M24=5,'Specifications and Reduced mass'!$J$13)))))</f>
        <v>103.00500000000001</v>
      </c>
      <c r="U24" s="52">
        <f>'Specifications and Reduced mass'!$C$37-'Lap Simulation'!S24-'Lap Simulation'!T24-'Lap Simulation'!AC24</f>
        <v>583.58311669577483</v>
      </c>
      <c r="V24" s="13">
        <f t="shared" si="9"/>
        <v>0.86259116305273564</v>
      </c>
      <c r="W24" s="13">
        <f>0.5*359.61*'Lap Simulation'!Q24^2</f>
        <v>6006.3783545080914</v>
      </c>
      <c r="X24" s="10">
        <f t="shared" si="10"/>
        <v>22.754733009306747</v>
      </c>
      <c r="Y24" s="10">
        <v>1</v>
      </c>
      <c r="Z24" s="13">
        <f>IF(Y24=1,'Specifications and Reduced mass'!$C$47,IF(Y24=2,'Specifications and Reduced mass'!$C$48,IF(Y24=3,'Specifications and Reduced mass'!$C$49)))</f>
        <v>676.54659784648959</v>
      </c>
      <c r="AA24" s="10">
        <f t="shared" si="8"/>
        <v>11.300005119772102</v>
      </c>
      <c r="AB24" s="10">
        <v>0</v>
      </c>
      <c r="AC24" s="10">
        <v>0</v>
      </c>
      <c r="AD24" s="10">
        <v>0</v>
      </c>
    </row>
    <row r="25" spans="1:30" x14ac:dyDescent="0.3">
      <c r="G25" s="94">
        <v>4900</v>
      </c>
      <c r="H25" s="94">
        <v>14.97</v>
      </c>
      <c r="I25" s="10">
        <f t="shared" si="1"/>
        <v>11.163129000000001</v>
      </c>
      <c r="J25" s="10">
        <f t="shared" si="4"/>
        <v>21.753976774530614</v>
      </c>
      <c r="K25" s="10">
        <v>483.6</v>
      </c>
      <c r="L25" s="10">
        <v>1</v>
      </c>
      <c r="M25" s="82">
        <v>1</v>
      </c>
      <c r="N25" s="85">
        <f t="shared" si="12"/>
        <v>20</v>
      </c>
      <c r="O25" s="108">
        <f t="shared" si="6"/>
        <v>5.6989310345597533</v>
      </c>
      <c r="P25" s="95">
        <f t="shared" si="7"/>
        <v>21.337446193768415</v>
      </c>
      <c r="Q25" s="13">
        <f t="shared" si="2"/>
        <v>5.9270683871578926</v>
      </c>
      <c r="R25" s="93">
        <f t="shared" si="3"/>
        <v>0.86096420230523829</v>
      </c>
      <c r="S25" s="10">
        <f t="shared" si="11"/>
        <v>22.414015385608764</v>
      </c>
      <c r="T25" s="10">
        <f>IF(M25=1,'Specifications and Reduced mass'!$F$13,IF(M25=2,'Specifications and Reduced mass'!$G$13,IF(M25=3,'Specifications and Reduced mass'!$H$13,IF(M25=4,'Specifications and Reduced mass'!$I$13,IF(M25=5,'Specifications and Reduced mass'!$J$13)))))</f>
        <v>103.00500000000001</v>
      </c>
      <c r="U25" s="52">
        <f>'Specifications and Reduced mass'!$C$37-'Lap Simulation'!S25-'Lap Simulation'!T25-'Lap Simulation'!AC25</f>
        <v>582.48240193722575</v>
      </c>
      <c r="V25" s="13">
        <f t="shared" si="9"/>
        <v>0.86096420230523829</v>
      </c>
      <c r="W25" s="13">
        <f>0.5*359.61*'Lap Simulation'!Q25^2</f>
        <v>6316.574762653484</v>
      </c>
      <c r="X25" s="10">
        <f t="shared" si="10"/>
        <v>23.334914910070442</v>
      </c>
      <c r="Y25" s="10">
        <v>1</v>
      </c>
      <c r="Z25" s="13">
        <f>IF(Y25=1,'Specifications and Reduced mass'!$C$47,IF(Y25=2,'Specifications and Reduced mass'!$C$48,IF(Y25=3,'Specifications and Reduced mass'!$C$49)))</f>
        <v>676.54659784648959</v>
      </c>
      <c r="AA25" s="10">
        <f t="shared" si="8"/>
        <v>11.883588236467872</v>
      </c>
      <c r="AB25" s="10">
        <v>0</v>
      </c>
      <c r="AC25" s="10">
        <v>0</v>
      </c>
      <c r="AD25" s="10">
        <v>0</v>
      </c>
    </row>
    <row r="26" spans="1:30" x14ac:dyDescent="0.3">
      <c r="A26" t="s">
        <v>221</v>
      </c>
      <c r="B26" s="142"/>
      <c r="C26" s="142"/>
      <c r="D26" s="142"/>
      <c r="E26" s="96"/>
      <c r="G26" s="94">
        <v>5000</v>
      </c>
      <c r="H26" s="94">
        <v>15.26</v>
      </c>
      <c r="I26" s="10">
        <f t="shared" si="1"/>
        <v>11.379382</v>
      </c>
      <c r="J26" s="10">
        <f t="shared" si="4"/>
        <v>21.731888568319999</v>
      </c>
      <c r="K26" s="10">
        <v>470.6</v>
      </c>
      <c r="L26" s="10">
        <v>1</v>
      </c>
      <c r="M26" s="82">
        <v>1</v>
      </c>
      <c r="N26" s="85">
        <f t="shared" si="12"/>
        <v>21</v>
      </c>
      <c r="O26" s="108">
        <f t="shared" si="6"/>
        <v>5.8636596573951572</v>
      </c>
      <c r="P26" s="95">
        <f t="shared" si="7"/>
        <v>21.854125518897202</v>
      </c>
      <c r="Q26" s="13">
        <f t="shared" si="2"/>
        <v>6.070590421915889</v>
      </c>
      <c r="R26" s="93">
        <f t="shared" si="3"/>
        <v>0.85934031022037893</v>
      </c>
      <c r="S26" s="10">
        <f t="shared" si="11"/>
        <v>23.512654050890205</v>
      </c>
      <c r="T26" s="10">
        <f>IF(M26=1,'Specifications and Reduced mass'!$F$13,IF(M26=2,'Specifications and Reduced mass'!$G$13,IF(M26=3,'Specifications and Reduced mass'!$H$13,IF(M26=4,'Specifications and Reduced mass'!$I$13,IF(M26=5,'Specifications and Reduced mass'!$J$13)))))</f>
        <v>103.00500000000001</v>
      </c>
      <c r="U26" s="52">
        <f>'Specifications and Reduced mass'!$C$37-'Lap Simulation'!S26-'Lap Simulation'!T26-'Lap Simulation'!AC26</f>
        <v>581.3837632719443</v>
      </c>
      <c r="V26" s="13">
        <f t="shared" si="9"/>
        <v>0.85934031022037893</v>
      </c>
      <c r="W26" s="13">
        <f>0.5*359.61*'Lap Simulation'!Q26^2</f>
        <v>6626.1860994444705</v>
      </c>
      <c r="X26" s="10">
        <f t="shared" si="10"/>
        <v>23.899962291007437</v>
      </c>
      <c r="Y26" s="10">
        <v>1</v>
      </c>
      <c r="Z26" s="13">
        <f>IF(Y26=1,'Specifications and Reduced mass'!$C$47,IF(Y26=2,'Specifications and Reduced mass'!$C$48,IF(Y26=3,'Specifications and Reduced mass'!$C$49)))</f>
        <v>676.54659784648959</v>
      </c>
      <c r="AA26" s="10">
        <f t="shared" si="8"/>
        <v>12.466070638405098</v>
      </c>
      <c r="AB26" s="10">
        <v>0</v>
      </c>
      <c r="AC26" s="10">
        <v>0</v>
      </c>
      <c r="AD26" s="10">
        <v>0</v>
      </c>
    </row>
    <row r="27" spans="1:30" x14ac:dyDescent="0.3">
      <c r="A27" t="s">
        <v>220</v>
      </c>
      <c r="B27" s="140"/>
      <c r="C27" s="140"/>
      <c r="D27" s="140"/>
      <c r="E27" s="21"/>
      <c r="G27" s="94">
        <v>5200</v>
      </c>
      <c r="H27" s="94">
        <v>15.92</v>
      </c>
      <c r="I27" s="10">
        <f t="shared" si="1"/>
        <v>11.871544</v>
      </c>
      <c r="J27" s="10">
        <f t="shared" si="4"/>
        <v>21.799807566769228</v>
      </c>
      <c r="K27" s="10">
        <v>470.6</v>
      </c>
      <c r="L27" s="10">
        <v>1</v>
      </c>
      <c r="M27" s="82">
        <v>1</v>
      </c>
      <c r="N27" s="85">
        <f t="shared" si="12"/>
        <v>22</v>
      </c>
      <c r="O27" s="108">
        <f t="shared" si="6"/>
        <v>6.0246763736640494</v>
      </c>
      <c r="P27" s="95">
        <f t="shared" si="7"/>
        <v>22.35792707378361</v>
      </c>
      <c r="Q27" s="13">
        <f t="shared" si="2"/>
        <v>6.2105352982732249</v>
      </c>
      <c r="R27" s="93">
        <f t="shared" si="3"/>
        <v>0.85771948101025497</v>
      </c>
      <c r="S27" s="10">
        <f t="shared" si="11"/>
        <v>24.609220538689829</v>
      </c>
      <c r="T27" s="10">
        <f>IF(M27=1,'Specifications and Reduced mass'!$F$13,IF(M27=2,'Specifications and Reduced mass'!$G$13,IF(M27=3,'Specifications and Reduced mass'!$H$13,IF(M27=4,'Specifications and Reduced mass'!$I$13,IF(M27=5,'Specifications and Reduced mass'!$J$13)))))</f>
        <v>103.00500000000001</v>
      </c>
      <c r="U27" s="52">
        <f>'Specifications and Reduced mass'!$C$37-'Lap Simulation'!S27-'Lap Simulation'!T27-'Lap Simulation'!AC27</f>
        <v>580.28719678414473</v>
      </c>
      <c r="V27" s="13">
        <f t="shared" si="9"/>
        <v>0.85771948101025497</v>
      </c>
      <c r="W27" s="13">
        <f>0.5*359.61*'Lap Simulation'!Q27^2</f>
        <v>6935.2134684028215</v>
      </c>
      <c r="X27" s="10">
        <f t="shared" si="10"/>
        <v>24.450926371154427</v>
      </c>
      <c r="Y27" s="10">
        <v>1</v>
      </c>
      <c r="Z27" s="13">
        <f>IF(Y27=1,'Specifications and Reduced mass'!$C$47,IF(Y27=2,'Specifications and Reduced mass'!$C$48,IF(Y27=3,'Specifications and Reduced mass'!$C$49)))</f>
        <v>676.54659784648959</v>
      </c>
      <c r="AA27" s="10">
        <f t="shared" si="8"/>
        <v>13.047454401677046</v>
      </c>
      <c r="AB27" s="10">
        <v>0</v>
      </c>
      <c r="AC27" s="10">
        <v>0</v>
      </c>
      <c r="AD27" s="10">
        <v>0</v>
      </c>
    </row>
    <row r="28" spans="1:30" x14ac:dyDescent="0.3">
      <c r="A28" t="s">
        <v>222</v>
      </c>
      <c r="B28" s="141"/>
      <c r="C28" s="141"/>
      <c r="D28" s="141"/>
      <c r="E28" s="21"/>
      <c r="G28" s="94">
        <v>5300</v>
      </c>
      <c r="H28" s="94">
        <v>16.25</v>
      </c>
      <c r="I28" s="10">
        <f t="shared" si="1"/>
        <v>12.117625</v>
      </c>
      <c r="J28" s="10">
        <f t="shared" si="4"/>
        <v>21.831844830188679</v>
      </c>
      <c r="K28" s="10">
        <v>470.6</v>
      </c>
      <c r="L28" s="10">
        <v>1</v>
      </c>
      <c r="M28" s="82">
        <v>1</v>
      </c>
      <c r="N28" s="85">
        <f t="shared" si="12"/>
        <v>23</v>
      </c>
      <c r="O28" s="108">
        <f t="shared" si="6"/>
        <v>6.1822276458451997</v>
      </c>
      <c r="P28" s="95">
        <f t="shared" si="7"/>
        <v>22.849704417878407</v>
      </c>
      <c r="Q28" s="13">
        <f t="shared" si="2"/>
        <v>6.3471401160773349</v>
      </c>
      <c r="R28" s="93">
        <f t="shared" si="3"/>
        <v>0.8561017088978804</v>
      </c>
      <c r="S28" s="10">
        <f t="shared" si="11"/>
        <v>25.703718757407774</v>
      </c>
      <c r="T28" s="10">
        <f>IF(M28=1,'Specifications and Reduced mass'!$F$13,IF(M28=2,'Specifications and Reduced mass'!$G$13,IF(M28=3,'Specifications and Reduced mass'!$H$13,IF(M28=4,'Specifications and Reduced mass'!$I$13,IF(M28=5,'Specifications and Reduced mass'!$J$13)))))</f>
        <v>103.00500000000001</v>
      </c>
      <c r="U28" s="52">
        <f>'Specifications and Reduced mass'!$C$37-'Lap Simulation'!S28-'Lap Simulation'!T28-'Lap Simulation'!AC28</f>
        <v>579.19269856542678</v>
      </c>
      <c r="V28" s="13">
        <f t="shared" si="9"/>
        <v>0.8561017088978804</v>
      </c>
      <c r="W28" s="13">
        <f>0.5*359.61*'Lap Simulation'!Q28^2</f>
        <v>7243.6579709689195</v>
      </c>
      <c r="X28" s="10">
        <f t="shared" si="10"/>
        <v>24.988740614477695</v>
      </c>
      <c r="Y28" s="10">
        <v>1</v>
      </c>
      <c r="Z28" s="13">
        <f>IF(Y28=1,'Specifications and Reduced mass'!$C$47,IF(Y28=2,'Specifications and Reduced mass'!$C$48,IF(Y28=3,'Specifications and Reduced mass'!$C$49)))</f>
        <v>676.54659784648959</v>
      </c>
      <c r="AA28" s="10">
        <f t="shared" si="8"/>
        <v>13.627741598461188</v>
      </c>
      <c r="AB28" s="10">
        <v>0</v>
      </c>
      <c r="AC28" s="10">
        <v>0</v>
      </c>
      <c r="AD28" s="10">
        <v>0</v>
      </c>
    </row>
    <row r="29" spans="1:30" x14ac:dyDescent="0.3">
      <c r="A29" s="10" t="s">
        <v>217</v>
      </c>
      <c r="B29" s="10" t="s">
        <v>156</v>
      </c>
      <c r="C29" s="10" t="s">
        <v>219</v>
      </c>
      <c r="D29" s="48" t="s">
        <v>162</v>
      </c>
      <c r="E29" s="21"/>
      <c r="G29" s="94">
        <v>5400</v>
      </c>
      <c r="H29" s="94">
        <v>16.579999999999998</v>
      </c>
      <c r="I29" s="10">
        <f t="shared" si="1"/>
        <v>12.363705999999999</v>
      </c>
      <c r="J29" s="10">
        <f t="shared" si="4"/>
        <v>21.862695528296292</v>
      </c>
      <c r="K29" s="10">
        <v>470.6</v>
      </c>
      <c r="L29" s="10">
        <v>1</v>
      </c>
      <c r="M29" s="82">
        <v>1</v>
      </c>
      <c r="N29" s="85">
        <f t="shared" si="12"/>
        <v>24</v>
      </c>
      <c r="O29" s="108">
        <f t="shared" si="6"/>
        <v>6.3365339514058734</v>
      </c>
      <c r="P29" s="95">
        <f t="shared" si="7"/>
        <v>23.330219636322436</v>
      </c>
      <c r="Q29" s="13">
        <f t="shared" si="2"/>
        <v>6.4806165656451213</v>
      </c>
      <c r="R29" s="93">
        <f t="shared" si="3"/>
        <v>0.85448698811716539</v>
      </c>
      <c r="S29" s="10">
        <f t="shared" si="11"/>
        <v>26.796152608072425</v>
      </c>
      <c r="T29" s="10">
        <f>IF(M29=1,'Specifications and Reduced mass'!$F$13,IF(M29=2,'Specifications and Reduced mass'!$G$13,IF(M29=3,'Specifications and Reduced mass'!$H$13,IF(M29=4,'Specifications and Reduced mass'!$I$13,IF(M29=5,'Specifications and Reduced mass'!$J$13)))))</f>
        <v>103.00500000000001</v>
      </c>
      <c r="U29" s="52">
        <f>'Specifications and Reduced mass'!$C$37-'Lap Simulation'!S29-'Lap Simulation'!T29-'Lap Simulation'!AC29</f>
        <v>578.10026471476203</v>
      </c>
      <c r="V29" s="13">
        <f t="shared" si="9"/>
        <v>0.85448698811716539</v>
      </c>
      <c r="W29" s="13">
        <f>0.5*359.61*'Lap Simulation'!Q29^2</f>
        <v>7551.5207065056866</v>
      </c>
      <c r="X29" s="10">
        <f t="shared" si="10"/>
        <v>25.514238447421736</v>
      </c>
      <c r="Y29" s="10">
        <v>1</v>
      </c>
      <c r="Z29" s="13">
        <f>IF(Y29=1,'Specifications and Reduced mass'!$C$47,IF(Y29=2,'Specifications and Reduced mass'!$C$48,IF(Y29=3,'Specifications and Reduced mass'!$C$49)))</f>
        <v>676.54659784648959</v>
      </c>
      <c r="AA29" s="10">
        <f t="shared" si="8"/>
        <v>14.206934297026615</v>
      </c>
      <c r="AB29" s="10">
        <v>0</v>
      </c>
      <c r="AC29" s="10">
        <v>0</v>
      </c>
      <c r="AD29" s="10">
        <v>0</v>
      </c>
    </row>
    <row r="30" spans="1:30" x14ac:dyDescent="0.3">
      <c r="A30" s="73" t="s">
        <v>157</v>
      </c>
      <c r="B30" s="23">
        <v>127</v>
      </c>
      <c r="C30" s="23" t="s">
        <v>91</v>
      </c>
      <c r="D30" s="10" t="s">
        <v>91</v>
      </c>
      <c r="E30" s="21"/>
      <c r="G30" s="94">
        <v>5500</v>
      </c>
      <c r="H30" s="94">
        <v>16.940000000000001</v>
      </c>
      <c r="I30" s="10">
        <f t="shared" si="1"/>
        <v>12.632158000000002</v>
      </c>
      <c r="J30" s="10">
        <f t="shared" si="4"/>
        <v>21.931263692800002</v>
      </c>
      <c r="K30" s="10">
        <v>443.8</v>
      </c>
      <c r="L30" s="10">
        <v>1</v>
      </c>
      <c r="M30" s="82">
        <v>1</v>
      </c>
      <c r="N30" s="85">
        <f t="shared" si="12"/>
        <v>25</v>
      </c>
      <c r="O30" s="108">
        <f t="shared" si="6"/>
        <v>6.487793460769117</v>
      </c>
      <c r="P30" s="95">
        <f t="shared" si="7"/>
        <v>23.800156533330657</v>
      </c>
      <c r="Q30" s="13">
        <f t="shared" si="2"/>
        <v>6.6111545925918493</v>
      </c>
      <c r="R30" s="93">
        <f t="shared" si="3"/>
        <v>0.85287531291289631</v>
      </c>
      <c r="S30" s="10">
        <f t="shared" si="11"/>
        <v>27.886525984354311</v>
      </c>
      <c r="T30" s="10">
        <f>IF(M30=1,'Specifications and Reduced mass'!$F$13,IF(M30=2,'Specifications and Reduced mass'!$G$13,IF(M30=3,'Specifications and Reduced mass'!$H$13,IF(M30=4,'Specifications and Reduced mass'!$I$13,IF(M30=5,'Specifications and Reduced mass'!$J$13)))))</f>
        <v>103.00500000000001</v>
      </c>
      <c r="U30" s="52">
        <f>'Specifications and Reduced mass'!$C$37-'Lap Simulation'!S30-'Lap Simulation'!T30-'Lap Simulation'!AC30</f>
        <v>577.0098913384802</v>
      </c>
      <c r="V30" s="13">
        <f t="shared" si="9"/>
        <v>0.85287531291289631</v>
      </c>
      <c r="W30" s="13">
        <f>0.5*359.61*'Lap Simulation'!Q30^2</f>
        <v>7858.8027723025007</v>
      </c>
      <c r="X30" s="10">
        <f t="shared" si="10"/>
        <v>26.028167687369486</v>
      </c>
      <c r="Y30" s="10">
        <v>1</v>
      </c>
      <c r="Z30" s="13">
        <f>IF(Y30=1,'Specifications and Reduced mass'!$C$47,IF(Y30=2,'Specifications and Reduced mass'!$C$48,IF(Y30=3,'Specifications and Reduced mass'!$C$49)))</f>
        <v>676.54659784648959</v>
      </c>
      <c r="AA30" s="10">
        <f t="shared" si="8"/>
        <v>14.785034561741378</v>
      </c>
      <c r="AB30" s="10">
        <v>0</v>
      </c>
      <c r="AC30" s="10">
        <v>0</v>
      </c>
      <c r="AD30" s="10">
        <v>0</v>
      </c>
    </row>
    <row r="31" spans="1:30" x14ac:dyDescent="0.3">
      <c r="A31" s="73" t="s">
        <v>28</v>
      </c>
      <c r="B31" s="23">
        <v>20</v>
      </c>
      <c r="C31" s="23" t="s">
        <v>91</v>
      </c>
      <c r="D31" s="10" t="s">
        <v>91</v>
      </c>
      <c r="E31" s="21"/>
      <c r="G31" s="94">
        <v>5600</v>
      </c>
      <c r="H31" s="94">
        <v>17.05</v>
      </c>
      <c r="I31" s="10">
        <f t="shared" si="1"/>
        <v>12.714185000000001</v>
      </c>
      <c r="J31" s="10">
        <f t="shared" si="4"/>
        <v>21.679501737142857</v>
      </c>
      <c r="K31" s="10">
        <v>443.8</v>
      </c>
      <c r="L31" s="10">
        <v>1</v>
      </c>
      <c r="M31" s="82">
        <v>1</v>
      </c>
      <c r="N31" s="85">
        <f t="shared" si="12"/>
        <v>26</v>
      </c>
      <c r="O31" s="108">
        <f t="shared" si="6"/>
        <v>6.6361850720800888</v>
      </c>
      <c r="P31" s="95">
        <f t="shared" si="7"/>
        <v>24.260131473711027</v>
      </c>
      <c r="Q31" s="13">
        <f t="shared" si="2"/>
        <v>6.7389254093641737</v>
      </c>
      <c r="R31" s="93">
        <f t="shared" si="3"/>
        <v>0.85126667754071361</v>
      </c>
      <c r="S31" s="10">
        <f t="shared" si="11"/>
        <v>28.974842772579986</v>
      </c>
      <c r="T31" s="10">
        <f>IF(M31=1,'Specifications and Reduced mass'!$F$13,IF(M31=2,'Specifications and Reduced mass'!$G$13,IF(M31=3,'Specifications and Reduced mass'!$H$13,IF(M31=4,'Specifications and Reduced mass'!$I$13,IF(M31=5,'Specifications and Reduced mass'!$J$13)))))</f>
        <v>103.00500000000001</v>
      </c>
      <c r="U31" s="52">
        <f>'Specifications and Reduced mass'!$C$37-'Lap Simulation'!S31-'Lap Simulation'!T31-'Lap Simulation'!AC31</f>
        <v>575.92157455025449</v>
      </c>
      <c r="V31" s="13">
        <f t="shared" si="9"/>
        <v>0.85126667754071361</v>
      </c>
      <c r="W31" s="13">
        <f>0.5*359.61*'Lap Simulation'!Q31^2</f>
        <v>8165.5052635791071</v>
      </c>
      <c r="X31" s="10">
        <f t="shared" si="10"/>
        <v>26.53120239907155</v>
      </c>
      <c r="Y31" s="10">
        <v>1</v>
      </c>
      <c r="Z31" s="13">
        <f>IF(Y31=1,'Specifications and Reduced mass'!$C$47,IF(Y31=2,'Specifications and Reduced mass'!$C$48,IF(Y31=3,'Specifications and Reduced mass'!$C$49)))</f>
        <v>676.54659784648959</v>
      </c>
      <c r="AA31" s="10">
        <f t="shared" si="8"/>
        <v>15.362044453079859</v>
      </c>
      <c r="AB31" s="10">
        <v>0</v>
      </c>
      <c r="AC31" s="10">
        <v>0</v>
      </c>
      <c r="AD31" s="10">
        <v>0</v>
      </c>
    </row>
    <row r="32" spans="1:30" x14ac:dyDescent="0.3">
      <c r="A32" s="73" t="s">
        <v>11</v>
      </c>
      <c r="B32" s="23">
        <f>C32*D32</f>
        <v>62.800000000000004</v>
      </c>
      <c r="C32" s="23">
        <v>80</v>
      </c>
      <c r="D32" s="10">
        <v>0.78500000000000003</v>
      </c>
      <c r="E32" s="21"/>
      <c r="G32" s="94">
        <v>5700</v>
      </c>
      <c r="H32" s="94">
        <v>17.11</v>
      </c>
      <c r="I32" s="10">
        <f t="shared" si="1"/>
        <v>12.758927</v>
      </c>
      <c r="J32" s="10">
        <f t="shared" si="4"/>
        <v>21.374112655719298</v>
      </c>
      <c r="K32" s="10">
        <v>443.8</v>
      </c>
      <c r="L32" s="10">
        <v>1</v>
      </c>
      <c r="M32" s="82">
        <v>1</v>
      </c>
      <c r="N32" s="85">
        <f t="shared" si="12"/>
        <v>27</v>
      </c>
      <c r="O32" s="108">
        <f t="shared" si="6"/>
        <v>6.7818709351013169</v>
      </c>
      <c r="P32" s="95">
        <f t="shared" si="7"/>
        <v>24.710702365647148</v>
      </c>
      <c r="Q32" s="13">
        <f t="shared" si="2"/>
        <v>6.8640839904575408</v>
      </c>
      <c r="R32" s="93">
        <f t="shared" si="3"/>
        <v>0.8496610762670932</v>
      </c>
      <c r="S32" s="10">
        <f t="shared" si="11"/>
        <v>30.061106851745876</v>
      </c>
      <c r="T32" s="10">
        <f>IF(M32=1,'Specifications and Reduced mass'!$F$13,IF(M32=2,'Specifications and Reduced mass'!$G$13,IF(M32=3,'Specifications and Reduced mass'!$H$13,IF(M32=4,'Specifications and Reduced mass'!$I$13,IF(M32=5,'Specifications and Reduced mass'!$J$13)))))</f>
        <v>103.00500000000001</v>
      </c>
      <c r="U32" s="52">
        <f>'Specifications and Reduced mass'!$C$37-'Lap Simulation'!S32-'Lap Simulation'!T32-'Lap Simulation'!AC32</f>
        <v>574.83531047108863</v>
      </c>
      <c r="V32" s="13">
        <f t="shared" si="9"/>
        <v>0.8496610762670932</v>
      </c>
      <c r="W32" s="13">
        <f>0.5*359.61*'Lap Simulation'!Q32^2</f>
        <v>8471.6292734895214</v>
      </c>
      <c r="X32" s="10">
        <f t="shared" si="10"/>
        <v>27.023952718336773</v>
      </c>
      <c r="Y32" s="10">
        <v>1</v>
      </c>
      <c r="Z32" s="13">
        <f>IF(Y32=1,'Specifications and Reduced mass'!$C$47,IF(Y32=2,'Specifications and Reduced mass'!$C$48,IF(Y32=3,'Specifications and Reduced mass'!$C$49)))</f>
        <v>676.54659784648959</v>
      </c>
      <c r="AA32" s="10">
        <f t="shared" si="8"/>
        <v>15.937966027630111</v>
      </c>
      <c r="AB32" s="10">
        <v>0</v>
      </c>
      <c r="AC32" s="10">
        <v>0</v>
      </c>
      <c r="AD32" s="10">
        <v>0</v>
      </c>
    </row>
    <row r="33" spans="1:30" x14ac:dyDescent="0.3">
      <c r="A33" s="73" t="s">
        <v>23</v>
      </c>
      <c r="B33" s="23">
        <v>60</v>
      </c>
      <c r="C33" s="23" t="s">
        <v>91</v>
      </c>
      <c r="D33" s="10" t="s">
        <v>91</v>
      </c>
      <c r="E33" s="21"/>
      <c r="G33" s="94">
        <v>5800</v>
      </c>
      <c r="H33" s="94">
        <v>17.18</v>
      </c>
      <c r="I33" s="10">
        <f t="shared" si="1"/>
        <v>12.811126</v>
      </c>
      <c r="J33" s="10">
        <f t="shared" si="4"/>
        <v>21.091531025655172</v>
      </c>
      <c r="K33" s="10">
        <v>443.8</v>
      </c>
      <c r="L33" s="10">
        <v>1</v>
      </c>
      <c r="M33" s="82">
        <v>1</v>
      </c>
      <c r="N33" s="85">
        <f t="shared" si="12"/>
        <v>28</v>
      </c>
      <c r="O33" s="108">
        <f t="shared" si="6"/>
        <v>6.9249985655518813</v>
      </c>
      <c r="P33" s="95">
        <f t="shared" si="7"/>
        <v>25.15237616012536</v>
      </c>
      <c r="Q33" s="13">
        <f t="shared" si="2"/>
        <v>6.986771155590378</v>
      </c>
      <c r="R33" s="93">
        <f t="shared" si="3"/>
        <v>0.84805850336932465</v>
      </c>
      <c r="S33" s="10">
        <f t="shared" si="11"/>
        <v>31.145322093532126</v>
      </c>
      <c r="T33" s="10">
        <f>IF(M33=1,'Specifications and Reduced mass'!$F$13,IF(M33=2,'Specifications and Reduced mass'!$G$13,IF(M33=3,'Specifications and Reduced mass'!$H$13,IF(M33=4,'Specifications and Reduced mass'!$I$13,IF(M33=5,'Specifications and Reduced mass'!$J$13)))))</f>
        <v>103.00500000000001</v>
      </c>
      <c r="U33" s="52">
        <f>'Specifications and Reduced mass'!$C$37-'Lap Simulation'!S33-'Lap Simulation'!T33-'Lap Simulation'!AC33</f>
        <v>573.75109522930234</v>
      </c>
      <c r="V33" s="13">
        <f t="shared" si="9"/>
        <v>0.84805850336932465</v>
      </c>
      <c r="W33" s="13">
        <f>0.5*359.61*'Lap Simulation'!Q33^2</f>
        <v>8777.1758931259337</v>
      </c>
      <c r="X33" s="10">
        <f t="shared" si="10"/>
        <v>27.506973053505426</v>
      </c>
      <c r="Y33" s="10">
        <v>1</v>
      </c>
      <c r="Z33" s="13">
        <f>IF(Y33=1,'Specifications and Reduced mass'!$C$47,IF(Y33=2,'Specifications and Reduced mass'!$C$48,IF(Y33=3,'Specifications and Reduced mass'!$C$49)))</f>
        <v>676.54659784648959</v>
      </c>
      <c r="AA33" s="10">
        <f t="shared" si="8"/>
        <v>16.512801338101202</v>
      </c>
      <c r="AB33" s="10">
        <v>0</v>
      </c>
      <c r="AC33" s="10">
        <v>0</v>
      </c>
      <c r="AD33" s="10">
        <v>0</v>
      </c>
    </row>
    <row r="34" spans="1:30" x14ac:dyDescent="0.3">
      <c r="A34" s="73" t="s">
        <v>29</v>
      </c>
      <c r="B34" s="23">
        <v>8</v>
      </c>
      <c r="C34" s="23" t="s">
        <v>91</v>
      </c>
      <c r="D34" s="10" t="s">
        <v>91</v>
      </c>
      <c r="E34" s="21"/>
      <c r="G34" s="94">
        <v>5900</v>
      </c>
      <c r="H34" s="94">
        <v>17.239999999999998</v>
      </c>
      <c r="I34" s="10">
        <f t="shared" si="1"/>
        <v>12.855867999999999</v>
      </c>
      <c r="J34" s="10">
        <f t="shared" si="4"/>
        <v>20.80645972176271</v>
      </c>
      <c r="K34" s="10">
        <v>469.1</v>
      </c>
      <c r="L34" s="10">
        <v>1</v>
      </c>
      <c r="M34" s="82">
        <v>1</v>
      </c>
      <c r="N34" s="85">
        <f t="shared" si="12"/>
        <v>29</v>
      </c>
      <c r="O34" s="108">
        <f t="shared" si="6"/>
        <v>7.0657026282863065</v>
      </c>
      <c r="P34" s="95">
        <f t="shared" si="7"/>
        <v>25.585615155938221</v>
      </c>
      <c r="Q34" s="13">
        <f t="shared" si="2"/>
        <v>7.1071153210939499</v>
      </c>
      <c r="R34" s="93">
        <f t="shared" si="3"/>
        <v>0.84645895313549191</v>
      </c>
      <c r="S34" s="10">
        <f t="shared" si="11"/>
        <v>32.227492362316347</v>
      </c>
      <c r="T34" s="10">
        <f>IF(M34=1,'Specifications and Reduced mass'!$F$13,IF(M34=2,'Specifications and Reduced mass'!$G$13,IF(M34=3,'Specifications and Reduced mass'!$H$13,IF(M34=4,'Specifications and Reduced mass'!$I$13,IF(M34=5,'Specifications and Reduced mass'!$J$13)))))</f>
        <v>103.00500000000001</v>
      </c>
      <c r="U34" s="52">
        <f>'Specifications and Reduced mass'!$C$37-'Lap Simulation'!S34-'Lap Simulation'!T34-'Lap Simulation'!AC34</f>
        <v>572.66892496051821</v>
      </c>
      <c r="V34" s="13">
        <f t="shared" si="9"/>
        <v>0.84645895313549191</v>
      </c>
      <c r="W34" s="13">
        <f>0.5*359.61*'Lap Simulation'!Q34^2</f>
        <v>9082.1462115225768</v>
      </c>
      <c r="X34" s="10">
        <f t="shared" si="10"/>
        <v>27.980768980684843</v>
      </c>
      <c r="Y34" s="10">
        <v>1</v>
      </c>
      <c r="Z34" s="13">
        <f>IF(Y34=1,'Specifications and Reduced mass'!$C$47,IF(Y34=2,'Specifications and Reduced mass'!$C$48,IF(Y34=3,'Specifications and Reduced mass'!$C$49)))</f>
        <v>676.54659784648959</v>
      </c>
      <c r="AA34" s="10">
        <f t="shared" si="8"/>
        <v>17.086552433330507</v>
      </c>
      <c r="AB34" s="10">
        <v>0</v>
      </c>
      <c r="AC34" s="10">
        <v>0</v>
      </c>
      <c r="AD34" s="10">
        <v>0</v>
      </c>
    </row>
    <row r="35" spans="1:30" x14ac:dyDescent="0.3">
      <c r="A35" s="73" t="s">
        <v>12</v>
      </c>
      <c r="B35" s="23">
        <f>C35*D35</f>
        <v>40.014000000000003</v>
      </c>
      <c r="C35" s="23">
        <v>54</v>
      </c>
      <c r="D35" s="10">
        <v>0.74099999999999999</v>
      </c>
      <c r="E35" s="21"/>
      <c r="G35" s="94">
        <v>6000</v>
      </c>
      <c r="H35" s="94">
        <v>17.32</v>
      </c>
      <c r="I35" s="10">
        <f t="shared" si="1"/>
        <v>12.915524000000001</v>
      </c>
      <c r="J35" s="10">
        <f t="shared" si="4"/>
        <v>20.554625928533333</v>
      </c>
      <c r="K35" s="10">
        <v>469.1</v>
      </c>
      <c r="L35" s="10">
        <v>1</v>
      </c>
      <c r="M35" s="82">
        <v>1</v>
      </c>
      <c r="N35" s="85">
        <f t="shared" si="12"/>
        <v>30</v>
      </c>
      <c r="O35" s="108">
        <f t="shared" si="6"/>
        <v>7.2041064505709977</v>
      </c>
      <c r="P35" s="95">
        <f t="shared" si="7"/>
        <v>26.010842334938857</v>
      </c>
      <c r="Q35" s="13">
        <f t="shared" si="2"/>
        <v>7.2252339819274605</v>
      </c>
      <c r="R35" s="93">
        <f t="shared" si="3"/>
        <v>0.84486241986445154</v>
      </c>
      <c r="S35" s="10">
        <f t="shared" si="11"/>
        <v>33.307621515187456</v>
      </c>
      <c r="T35" s="10">
        <f>IF(M35=1,'Specifications and Reduced mass'!$F$13,IF(M35=2,'Specifications and Reduced mass'!$G$13,IF(M35=3,'Specifications and Reduced mass'!$H$13,IF(M35=4,'Specifications and Reduced mass'!$I$13,IF(M35=5,'Specifications and Reduced mass'!$J$13)))))</f>
        <v>103.00500000000001</v>
      </c>
      <c r="U35" s="52">
        <f>'Specifications and Reduced mass'!$C$37-'Lap Simulation'!S35-'Lap Simulation'!T35-'Lap Simulation'!AC35</f>
        <v>571.5887958076471</v>
      </c>
      <c r="V35" s="13">
        <f t="shared" si="9"/>
        <v>0.84486241986445154</v>
      </c>
      <c r="W35" s="13">
        <f>0.5*359.61*'Lap Simulation'!Q35^2</f>
        <v>9386.5413156596314</v>
      </c>
      <c r="X35" s="10">
        <f t="shared" si="10"/>
        <v>28.445803078454567</v>
      </c>
      <c r="Y35" s="10">
        <v>1</v>
      </c>
      <c r="Z35" s="13">
        <f>IF(Y35=1,'Specifications and Reduced mass'!$C$47,IF(Y35=2,'Specifications and Reduced mass'!$C$48,IF(Y35=3,'Specifications and Reduced mass'!$C$49)))</f>
        <v>676.54659784648959</v>
      </c>
      <c r="AA35" s="10">
        <f t="shared" si="8"/>
        <v>17.659221358291028</v>
      </c>
      <c r="AB35" s="10">
        <v>0</v>
      </c>
      <c r="AC35" s="10">
        <v>0</v>
      </c>
      <c r="AD35" s="10">
        <v>0</v>
      </c>
    </row>
    <row r="36" spans="1:30" x14ac:dyDescent="0.3">
      <c r="A36" s="73" t="s">
        <v>24</v>
      </c>
      <c r="B36" s="23">
        <v>52</v>
      </c>
      <c r="C36" s="23" t="s">
        <v>91</v>
      </c>
      <c r="D36" s="10" t="s">
        <v>91</v>
      </c>
      <c r="E36" s="21"/>
      <c r="G36" s="94">
        <v>6100</v>
      </c>
      <c r="H36" s="94">
        <v>17.37</v>
      </c>
      <c r="I36" s="10">
        <f t="shared" si="1"/>
        <v>12.952809000000002</v>
      </c>
      <c r="J36" s="10">
        <f t="shared" si="4"/>
        <v>20.276029931016396</v>
      </c>
      <c r="K36" s="10">
        <v>469.1</v>
      </c>
      <c r="L36" s="10">
        <v>1</v>
      </c>
      <c r="M36" s="82">
        <v>1</v>
      </c>
      <c r="N36" s="85">
        <f t="shared" si="12"/>
        <v>31</v>
      </c>
      <c r="O36" s="108">
        <f t="shared" si="6"/>
        <v>7.3403233137603427</v>
      </c>
      <c r="P36" s="95">
        <f t="shared" si="7"/>
        <v>26.428445903910699</v>
      </c>
      <c r="Q36" s="13">
        <f t="shared" si="2"/>
        <v>7.3412349733085271</v>
      </c>
      <c r="R36" s="93">
        <f t="shared" si="3"/>
        <v>0.8432688978658136</v>
      </c>
      <c r="S36" s="10">
        <f t="shared" si="11"/>
        <v>34.385713401959372</v>
      </c>
      <c r="T36" s="10">
        <f>IF(M36=1,'Specifications and Reduced mass'!$F$13,IF(M36=2,'Specifications and Reduced mass'!$G$13,IF(M36=3,'Specifications and Reduced mass'!$H$13,IF(M36=4,'Specifications and Reduced mass'!$I$13,IF(M36=5,'Specifications and Reduced mass'!$J$13)))))</f>
        <v>103.00500000000001</v>
      </c>
      <c r="U36" s="52">
        <f>'Specifications and Reduced mass'!$C$37-'Lap Simulation'!S36-'Lap Simulation'!T36-'Lap Simulation'!AC36</f>
        <v>570.51070392087513</v>
      </c>
      <c r="V36" s="13">
        <f t="shared" si="9"/>
        <v>0.8432688978658136</v>
      </c>
      <c r="W36" s="13">
        <f>0.5*359.61*'Lap Simulation'!Q36^2</f>
        <v>9690.3622904670865</v>
      </c>
      <c r="X36" s="10">
        <f t="shared" si="10"/>
        <v>28.902499894915461</v>
      </c>
      <c r="Y36" s="10">
        <v>1</v>
      </c>
      <c r="Z36" s="13">
        <f>IF(Y36=1,'Specifications and Reduced mass'!$C$47,IF(Y36=2,'Specifications and Reduced mass'!$C$48,IF(Y36=3,'Specifications and Reduced mass'!$C$49)))</f>
        <v>676.54659784648959</v>
      </c>
      <c r="AA36" s="10">
        <f t="shared" si="8"/>
        <v>18.230810154098673</v>
      </c>
      <c r="AB36" s="10">
        <v>0</v>
      </c>
      <c r="AC36" s="10">
        <v>0</v>
      </c>
      <c r="AD36" s="10">
        <v>0</v>
      </c>
    </row>
    <row r="37" spans="1:30" x14ac:dyDescent="0.3">
      <c r="A37" s="73" t="s">
        <v>30</v>
      </c>
      <c r="B37" s="23">
        <v>8</v>
      </c>
      <c r="C37" s="23" t="s">
        <v>91</v>
      </c>
      <c r="D37" s="10" t="s">
        <v>91</v>
      </c>
      <c r="E37" s="21"/>
      <c r="G37" s="94">
        <v>6200</v>
      </c>
      <c r="H37" s="94">
        <v>17.440000000000001</v>
      </c>
      <c r="I37" s="10">
        <f t="shared" si="1"/>
        <v>13.005008000000002</v>
      </c>
      <c r="J37" s="10">
        <f t="shared" si="4"/>
        <v>20.029390385548389</v>
      </c>
      <c r="K37" s="10">
        <v>469.1</v>
      </c>
      <c r="L37" s="10">
        <v>1</v>
      </c>
      <c r="M37" s="82">
        <v>1</v>
      </c>
      <c r="N37" s="85">
        <f t="shared" si="12"/>
        <v>32</v>
      </c>
      <c r="O37" s="108">
        <f t="shared" si="6"/>
        <v>7.4744575617809064</v>
      </c>
      <c r="P37" s="95">
        <f t="shared" si="7"/>
        <v>26.838783182711843</v>
      </c>
      <c r="Q37" s="13">
        <f t="shared" si="2"/>
        <v>7.4552175507532894</v>
      </c>
      <c r="R37" s="93">
        <f t="shared" si="3"/>
        <v>0.84167838145992135</v>
      </c>
      <c r="S37" s="10">
        <f t="shared" si="11"/>
        <v>35.461771865184765</v>
      </c>
      <c r="T37" s="10">
        <f>IF(M37=1,'Specifications and Reduced mass'!$F$13,IF(M37=2,'Specifications and Reduced mass'!$G$13,IF(M37=3,'Specifications and Reduced mass'!$H$13,IF(M37=4,'Specifications and Reduced mass'!$I$13,IF(M37=5,'Specifications and Reduced mass'!$J$13)))))</f>
        <v>103.00500000000001</v>
      </c>
      <c r="U37" s="52">
        <f>'Specifications and Reduced mass'!$C$37-'Lap Simulation'!S37-'Lap Simulation'!T37-'Lap Simulation'!AC37</f>
        <v>569.43464545764971</v>
      </c>
      <c r="V37" s="13">
        <f t="shared" si="9"/>
        <v>0.84167838145992135</v>
      </c>
      <c r="W37" s="13">
        <f>0.5*359.61*'Lap Simulation'!Q37^2</f>
        <v>9993.6102188286113</v>
      </c>
      <c r="X37" s="10">
        <f t="shared" si="10"/>
        <v>29.3512501998161</v>
      </c>
      <c r="Y37" s="10">
        <v>1</v>
      </c>
      <c r="Z37" s="13">
        <f>IF(Y37=1,'Specifications and Reduced mass'!$C$47,IF(Y37=2,'Specifications and Reduced mass'!$C$48,IF(Y37=3,'Specifications and Reduced mass'!$C$49)))</f>
        <v>676.54659784648959</v>
      </c>
      <c r="AA37" s="10">
        <f t="shared" si="8"/>
        <v>18.801320858019547</v>
      </c>
      <c r="AB37" s="10">
        <v>0</v>
      </c>
      <c r="AC37" s="10">
        <v>0</v>
      </c>
      <c r="AD37" s="10">
        <v>0</v>
      </c>
    </row>
    <row r="38" spans="1:30" x14ac:dyDescent="0.3">
      <c r="A38" s="73" t="s">
        <v>13</v>
      </c>
      <c r="B38" s="23">
        <v>46</v>
      </c>
      <c r="C38" s="23">
        <v>48</v>
      </c>
      <c r="D38" s="10">
        <v>0.95899999999999996</v>
      </c>
      <c r="E38" s="21"/>
      <c r="G38" s="94">
        <v>4800</v>
      </c>
      <c r="H38" s="94">
        <v>14.68</v>
      </c>
      <c r="I38" s="10">
        <f t="shared" si="1"/>
        <v>10.946876</v>
      </c>
      <c r="J38" s="10">
        <f t="shared" si="4"/>
        <v>21.776985322666665</v>
      </c>
      <c r="K38" s="10">
        <v>483</v>
      </c>
      <c r="L38" s="10">
        <v>2</v>
      </c>
      <c r="M38" s="82">
        <v>1</v>
      </c>
      <c r="N38" s="85">
        <f t="shared" si="12"/>
        <v>33</v>
      </c>
      <c r="O38" s="108">
        <f t="shared" si="6"/>
        <v>7.6066055572052864</v>
      </c>
      <c r="P38" s="95">
        <f t="shared" si="7"/>
        <v>27.24218395019124</v>
      </c>
      <c r="Q38" s="13">
        <f t="shared" ref="Q38:Q70" si="13">MIN(13.2,(SQRT((Q37^2)+2*R37*$N$6)))</f>
        <v>7.5672733194975663</v>
      </c>
      <c r="R38" s="93">
        <f t="shared" si="3"/>
        <v>0.84009086497783036</v>
      </c>
      <c r="S38" s="10">
        <f t="shared" si="11"/>
        <v>36.535800740168739</v>
      </c>
      <c r="T38" s="10">
        <f>IF(M38=1,'Specifications and Reduced mass'!$F$13,IF(M38=2,'Specifications and Reduced mass'!$G$13,IF(M38=3,'Specifications and Reduced mass'!$H$13,IF(M38=4,'Specifications and Reduced mass'!$I$13,IF(M38=5,'Specifications and Reduced mass'!$J$13)))))</f>
        <v>103.00500000000001</v>
      </c>
      <c r="U38" s="52">
        <f>'Specifications and Reduced mass'!$C$37-'Lap Simulation'!S38-'Lap Simulation'!T38-'Lap Simulation'!AC38</f>
        <v>568.36061658266578</v>
      </c>
      <c r="V38" s="13">
        <f t="shared" si="9"/>
        <v>0.84009086497783036</v>
      </c>
      <c r="W38" s="13">
        <f>0.5*359.61*'Lap Simulation'!Q38^2</f>
        <v>10296.286181585414</v>
      </c>
      <c r="X38" s="10">
        <f t="shared" si="10"/>
        <v>29.792414643691206</v>
      </c>
      <c r="Y38" s="10">
        <v>1</v>
      </c>
      <c r="Z38" s="13">
        <f>IF(Y38=1,'Specifications and Reduced mass'!$C$47,IF(Y38=2,'Specifications and Reduced mass'!$C$48,IF(Y38=3,'Specifications and Reduced mass'!$C$49)))</f>
        <v>676.54659784648959</v>
      </c>
      <c r="AA38" s="10">
        <f t="shared" si="8"/>
        <v>19.370755503477195</v>
      </c>
      <c r="AB38" s="10">
        <v>0</v>
      </c>
      <c r="AC38" s="10">
        <v>0</v>
      </c>
      <c r="AD38" s="10">
        <v>0</v>
      </c>
    </row>
    <row r="39" spans="1:30" x14ac:dyDescent="0.3">
      <c r="A39" s="74" t="s">
        <v>158</v>
      </c>
      <c r="B39" s="23">
        <v>156</v>
      </c>
      <c r="C39" s="23" t="s">
        <v>91</v>
      </c>
      <c r="D39" s="10" t="s">
        <v>91</v>
      </c>
      <c r="E39" s="21"/>
      <c r="G39" s="94">
        <v>4900</v>
      </c>
      <c r="H39" s="94">
        <v>14.97</v>
      </c>
      <c r="I39" s="10">
        <f t="shared" si="1"/>
        <v>11.163129000000001</v>
      </c>
      <c r="J39" s="10">
        <f t="shared" si="4"/>
        <v>21.753976774530614</v>
      </c>
      <c r="K39" s="10">
        <v>483</v>
      </c>
      <c r="L39" s="10">
        <v>2</v>
      </c>
      <c r="M39" s="82">
        <v>1</v>
      </c>
      <c r="N39" s="85">
        <f t="shared" si="12"/>
        <v>34</v>
      </c>
      <c r="O39" s="108">
        <f t="shared" ref="O39:O74" si="14">($N$6/Q39)+O38</f>
        <v>7.7368565097660218</v>
      </c>
      <c r="P39" s="95">
        <f t="shared" si="7"/>
        <v>27.638953337568385</v>
      </c>
      <c r="Q39" s="13">
        <f t="shared" si="13"/>
        <v>7.6774870382134397</v>
      </c>
      <c r="R39" s="93">
        <f t="shared" si="3"/>
        <v>0.8385063427612881</v>
      </c>
      <c r="S39" s="10">
        <f t="shared" si="11"/>
        <v>37.607803854982521</v>
      </c>
      <c r="T39" s="10">
        <f>IF(M39=1,'Specifications and Reduced mass'!$F$13,IF(M39=2,'Specifications and Reduced mass'!$G$13,IF(M39=3,'Specifications and Reduced mass'!$H$13,IF(M39=4,'Specifications and Reduced mass'!$I$13,IF(M39=5,'Specifications and Reduced mass'!$J$13)))))</f>
        <v>103.00500000000001</v>
      </c>
      <c r="U39" s="52">
        <f>'Specifications and Reduced mass'!$C$37-'Lap Simulation'!S39-'Lap Simulation'!T39-'Lap Simulation'!AC39</f>
        <v>567.28861346785197</v>
      </c>
      <c r="V39" s="13">
        <f t="shared" si="9"/>
        <v>0.8385063427612881</v>
      </c>
      <c r="W39" s="13">
        <f>0.5*359.61*'Lap Simulation'!Q39^2</f>
        <v>10598.39125754009</v>
      </c>
      <c r="X39" s="10">
        <f t="shared" si="10"/>
        <v>30.226326922100156</v>
      </c>
      <c r="Y39" s="10">
        <v>1</v>
      </c>
      <c r="Z39" s="13">
        <f>IF(Y39=1,'Specifications and Reduced mass'!$C$47,IF(Y39=2,'Specifications and Reduced mass'!$C$48,IF(Y39=3,'Specifications and Reduced mass'!$C$49)))</f>
        <v>676.54659784648959</v>
      </c>
      <c r="AA39" s="10">
        <f t="shared" si="8"/>
        <v>19.939116120059857</v>
      </c>
      <c r="AB39" s="10">
        <v>0</v>
      </c>
      <c r="AC39" s="10">
        <v>0</v>
      </c>
      <c r="AD39" s="10">
        <v>0</v>
      </c>
    </row>
    <row r="40" spans="1:30" x14ac:dyDescent="0.3">
      <c r="A40" s="74" t="s">
        <v>31</v>
      </c>
      <c r="B40" s="23">
        <v>18</v>
      </c>
      <c r="C40" s="23" t="s">
        <v>91</v>
      </c>
      <c r="D40" s="10" t="s">
        <v>91</v>
      </c>
      <c r="E40" s="21"/>
      <c r="G40" s="94">
        <v>5000</v>
      </c>
      <c r="H40" s="94">
        <v>15.26</v>
      </c>
      <c r="I40" s="10">
        <f t="shared" si="1"/>
        <v>11.379382</v>
      </c>
      <c r="J40" s="10">
        <f t="shared" si="4"/>
        <v>21.731888568319999</v>
      </c>
      <c r="K40" s="10">
        <v>470.5</v>
      </c>
      <c r="L40" s="10">
        <v>2</v>
      </c>
      <c r="M40" s="82">
        <v>1</v>
      </c>
      <c r="N40" s="85">
        <f t="shared" si="12"/>
        <v>35</v>
      </c>
      <c r="O40" s="108">
        <f t="shared" si="14"/>
        <v>7.8652931975094669</v>
      </c>
      <c r="P40" s="95">
        <f t="shared" si="7"/>
        <v>28.029374341940901</v>
      </c>
      <c r="Q40" s="13">
        <f t="shared" si="13"/>
        <v>7.7859373172058062</v>
      </c>
      <c r="R40" s="93">
        <f t="shared" si="3"/>
        <v>0.83692480916271517</v>
      </c>
      <c r="S40" s="10">
        <f t="shared" si="11"/>
        <v>38.677785030477068</v>
      </c>
      <c r="T40" s="10">
        <f>IF(M40=1,'Specifications and Reduced mass'!$F$13,IF(M40=2,'Specifications and Reduced mass'!$G$13,IF(M40=3,'Specifications and Reduced mass'!$H$13,IF(M40=4,'Specifications and Reduced mass'!$I$13,IF(M40=5,'Specifications and Reduced mass'!$J$13)))))</f>
        <v>103.00500000000001</v>
      </c>
      <c r="U40" s="52">
        <f>'Specifications and Reduced mass'!$C$37-'Lap Simulation'!S40-'Lap Simulation'!T40-'Lap Simulation'!AC40</f>
        <v>566.21863229235748</v>
      </c>
      <c r="V40" s="13">
        <f t="shared" si="9"/>
        <v>0.83692480916271517</v>
      </c>
      <c r="W40" s="13">
        <f>0.5*359.61*'Lap Simulation'!Q40^2</f>
        <v>10899.926523460477</v>
      </c>
      <c r="X40" s="10">
        <f t="shared" si="10"/>
        <v>30.653296524432307</v>
      </c>
      <c r="Y40" s="10">
        <v>1</v>
      </c>
      <c r="Z40" s="13">
        <f>IF(Y40=1,'Specifications and Reduced mass'!$C$47,IF(Y40=2,'Specifications and Reduced mass'!$C$48,IF(Y40=3,'Specifications and Reduced mass'!$C$49)))</f>
        <v>676.54659784648959</v>
      </c>
      <c r="AA40" s="10">
        <f t="shared" si="8"/>
        <v>20.506404733527713</v>
      </c>
      <c r="AB40" s="10">
        <v>0</v>
      </c>
      <c r="AC40" s="10">
        <v>0</v>
      </c>
      <c r="AD40" s="10">
        <v>0</v>
      </c>
    </row>
    <row r="41" spans="1:30" x14ac:dyDescent="0.3">
      <c r="A41" s="74" t="s">
        <v>14</v>
      </c>
      <c r="B41" s="23">
        <f>C41*D41</f>
        <v>29.970999999999997</v>
      </c>
      <c r="C41" s="23">
        <v>43</v>
      </c>
      <c r="D41" s="10">
        <v>0.69699999999999995</v>
      </c>
      <c r="E41" s="21"/>
      <c r="G41" s="94">
        <v>5100</v>
      </c>
      <c r="H41" s="94">
        <v>15.59</v>
      </c>
      <c r="I41" s="10">
        <f t="shared" si="1"/>
        <v>11.625463</v>
      </c>
      <c r="J41" s="10">
        <f t="shared" si="4"/>
        <v>21.766513940078429</v>
      </c>
      <c r="K41" s="10">
        <v>470.5</v>
      </c>
      <c r="L41" s="10">
        <v>2</v>
      </c>
      <c r="M41" s="82">
        <v>1</v>
      </c>
      <c r="N41" s="85">
        <f t="shared" si="12"/>
        <v>36</v>
      </c>
      <c r="O41" s="108">
        <f t="shared" si="14"/>
        <v>7.9919925971151384</v>
      </c>
      <c r="P41" s="95">
        <f t="shared" si="7"/>
        <v>28.413710019181806</v>
      </c>
      <c r="Q41" s="13">
        <f t="shared" si="13"/>
        <v>7.8926972275505021</v>
      </c>
      <c r="R41" s="93">
        <f t="shared" si="3"/>
        <v>0.83534625854518318</v>
      </c>
      <c r="S41" s="10">
        <f t="shared" si="11"/>
        <v>39.745748080296728</v>
      </c>
      <c r="T41" s="10">
        <f>IF(M41=1,'Specifications and Reduced mass'!$F$13,IF(M41=2,'Specifications and Reduced mass'!$G$13,IF(M41=3,'Specifications and Reduced mass'!$H$13,IF(M41=4,'Specifications and Reduced mass'!$I$13,IF(M41=5,'Specifications and Reduced mass'!$J$13)))))</f>
        <v>103.00500000000001</v>
      </c>
      <c r="U41" s="52">
        <f>'Specifications and Reduced mass'!$C$37-'Lap Simulation'!S41-'Lap Simulation'!T41-'Lap Simulation'!AC41</f>
        <v>565.15066924253779</v>
      </c>
      <c r="V41" s="13">
        <f t="shared" si="9"/>
        <v>0.83534625854518318</v>
      </c>
      <c r="W41" s="13">
        <f>0.5*359.61*'Lap Simulation'!Q41^2</f>
        <v>11200.893054083483</v>
      </c>
      <c r="X41" s="10">
        <f t="shared" si="10"/>
        <v>31.07361113208859</v>
      </c>
      <c r="Y41" s="10">
        <v>1</v>
      </c>
      <c r="Z41" s="13">
        <f>IF(Y41=1,'Specifications and Reduced mass'!$C$47,IF(Y41=2,'Specifications and Reduced mass'!$C$48,IF(Y41=3,'Specifications and Reduced mass'!$C$49)))</f>
        <v>676.54659784648959</v>
      </c>
      <c r="AA41" s="10">
        <f t="shared" si="8"/>
        <v>21.072623365820068</v>
      </c>
      <c r="AB41" s="10">
        <v>0</v>
      </c>
      <c r="AC41" s="10">
        <v>0</v>
      </c>
      <c r="AD41" s="10">
        <v>0</v>
      </c>
    </row>
    <row r="42" spans="1:30" x14ac:dyDescent="0.3">
      <c r="A42" s="74" t="s">
        <v>15</v>
      </c>
      <c r="B42" s="23">
        <f>C42*D42</f>
        <v>38.658000000000001</v>
      </c>
      <c r="C42" s="23">
        <v>51</v>
      </c>
      <c r="D42" s="10">
        <v>0.75800000000000001</v>
      </c>
      <c r="E42" s="21"/>
      <c r="G42" s="94">
        <v>5100</v>
      </c>
      <c r="H42" s="94">
        <v>15.59</v>
      </c>
      <c r="I42" s="10">
        <f t="shared" si="1"/>
        <v>11.625463</v>
      </c>
      <c r="J42" s="10">
        <f t="shared" si="4"/>
        <v>21.766513940078429</v>
      </c>
      <c r="K42" s="10">
        <v>470.5</v>
      </c>
      <c r="L42" s="10">
        <v>2</v>
      </c>
      <c r="M42" s="82">
        <v>1</v>
      </c>
      <c r="N42" s="85">
        <f t="shared" si="12"/>
        <v>37</v>
      </c>
      <c r="O42" s="108">
        <f t="shared" si="14"/>
        <v>8.1170264369818241</v>
      </c>
      <c r="P42" s="95">
        <f t="shared" si="7"/>
        <v>28.792205404859903</v>
      </c>
      <c r="Q42" s="13">
        <f t="shared" si="13"/>
        <v>7.9978348346833066</v>
      </c>
      <c r="R42" s="93">
        <f t="shared" si="3"/>
        <v>0.83377068528239673</v>
      </c>
      <c r="S42" s="10">
        <f t="shared" si="11"/>
        <v>40.811696810892805</v>
      </c>
      <c r="T42" s="10">
        <f>IF(M42=1,'Specifications and Reduced mass'!$F$13,IF(M42=2,'Specifications and Reduced mass'!$G$13,IF(M42=3,'Specifications and Reduced mass'!$H$13,IF(M42=4,'Specifications and Reduced mass'!$I$13,IF(M42=5,'Specifications and Reduced mass'!$J$13)))))</f>
        <v>103.00500000000001</v>
      </c>
      <c r="U42" s="52">
        <f>'Specifications and Reduced mass'!$C$37-'Lap Simulation'!S42-'Lap Simulation'!T42-'Lap Simulation'!AC42</f>
        <v>564.08472051194167</v>
      </c>
      <c r="V42" s="13">
        <f t="shared" si="9"/>
        <v>0.83377068528239673</v>
      </c>
      <c r="W42" s="13">
        <f>0.5*359.61*'Lap Simulation'!Q42^2</f>
        <v>11501.291922118917</v>
      </c>
      <c r="X42" s="10">
        <f t="shared" si="10"/>
        <v>31.487538719225615</v>
      </c>
      <c r="Y42" s="10">
        <v>1</v>
      </c>
      <c r="Z42" s="13">
        <f>IF(Y42=1,'Specifications and Reduced mass'!$C$47,IF(Y42=2,'Specifications and Reduced mass'!$C$48,IF(Y42=3,'Specifications and Reduced mass'!$C$49)))</f>
        <v>676.54659784648959</v>
      </c>
      <c r="AA42" s="10">
        <f t="shared" si="8"/>
        <v>21.637774035062613</v>
      </c>
      <c r="AB42" s="10">
        <v>0</v>
      </c>
      <c r="AC42" s="10">
        <v>0</v>
      </c>
      <c r="AD42" s="10">
        <v>0</v>
      </c>
    </row>
    <row r="43" spans="1:30" x14ac:dyDescent="0.3">
      <c r="A43" s="75" t="s">
        <v>159</v>
      </c>
      <c r="B43" s="10">
        <v>50</v>
      </c>
      <c r="C43" s="78" t="s">
        <v>91</v>
      </c>
      <c r="D43" s="10" t="s">
        <v>91</v>
      </c>
      <c r="E43" s="21"/>
      <c r="G43" s="94">
        <v>5200</v>
      </c>
      <c r="H43" s="94">
        <v>15.92</v>
      </c>
      <c r="I43" s="10">
        <f t="shared" si="1"/>
        <v>11.871544</v>
      </c>
      <c r="J43" s="10">
        <f t="shared" si="4"/>
        <v>21.799807566769228</v>
      </c>
      <c r="K43" s="10">
        <v>470.5</v>
      </c>
      <c r="L43" s="10">
        <v>2</v>
      </c>
      <c r="M43" s="82">
        <v>1</v>
      </c>
      <c r="N43" s="85">
        <f t="shared" si="12"/>
        <v>38</v>
      </c>
      <c r="O43" s="108">
        <f t="shared" si="14"/>
        <v>8.2404616843387579</v>
      </c>
      <c r="P43" s="95">
        <f t="shared" si="7"/>
        <v>29.165089203329444</v>
      </c>
      <c r="Q43" s="13">
        <f t="shared" si="13"/>
        <v>8.1014136675915118</v>
      </c>
      <c r="R43" s="93">
        <f t="shared" si="3"/>
        <v>0.83219808375867177</v>
      </c>
      <c r="S43" s="10">
        <f t="shared" si="11"/>
        <v>41.875635021537128</v>
      </c>
      <c r="T43" s="10">
        <f>IF(M43=1,'Specifications and Reduced mass'!$F$13,IF(M43=2,'Specifications and Reduced mass'!$G$13,IF(M43=3,'Specifications and Reduced mass'!$H$13,IF(M43=4,'Specifications and Reduced mass'!$I$13,IF(M43=5,'Specifications and Reduced mass'!$J$13)))))</f>
        <v>103.00500000000001</v>
      </c>
      <c r="U43" s="52">
        <f>'Specifications and Reduced mass'!$C$37-'Lap Simulation'!S43-'Lap Simulation'!T43-'Lap Simulation'!AC43</f>
        <v>563.02078230129734</v>
      </c>
      <c r="V43" s="13">
        <f t="shared" si="9"/>
        <v>0.83219808375867177</v>
      </c>
      <c r="W43" s="13">
        <f>0.5*359.61*'Lap Simulation'!Q43^2</f>
        <v>11801.124198253319</v>
      </c>
      <c r="X43" s="10">
        <f t="shared" si="10"/>
        <v>31.895329399966581</v>
      </c>
      <c r="Y43" s="10">
        <v>1</v>
      </c>
      <c r="Z43" s="13">
        <f>IF(Y43=1,'Specifications and Reduced mass'!$C$47,IF(Y43=2,'Specifications and Reduced mass'!$C$48,IF(Y43=3,'Specifications and Reduced mass'!$C$49)))</f>
        <v>676.54659784648959</v>
      </c>
      <c r="AA43" s="10">
        <f t="shared" si="8"/>
        <v>22.201858755574555</v>
      </c>
      <c r="AB43" s="10">
        <v>0</v>
      </c>
      <c r="AC43" s="10">
        <v>0</v>
      </c>
      <c r="AD43" s="10">
        <v>0</v>
      </c>
    </row>
    <row r="44" spans="1:30" x14ac:dyDescent="0.3">
      <c r="A44" s="75" t="s">
        <v>32</v>
      </c>
      <c r="B44" s="10">
        <v>5</v>
      </c>
      <c r="C44" s="78" t="s">
        <v>91</v>
      </c>
      <c r="D44" s="10" t="s">
        <v>91</v>
      </c>
      <c r="E44" s="21"/>
      <c r="G44" s="94">
        <v>5200</v>
      </c>
      <c r="H44" s="94">
        <v>15.92</v>
      </c>
      <c r="I44" s="10">
        <f t="shared" si="1"/>
        <v>11.871544</v>
      </c>
      <c r="J44" s="10">
        <f t="shared" si="4"/>
        <v>21.799807566769228</v>
      </c>
      <c r="K44" s="10">
        <v>470.5</v>
      </c>
      <c r="L44" s="10">
        <v>2</v>
      </c>
      <c r="M44" s="82">
        <v>1</v>
      </c>
      <c r="N44" s="85">
        <f t="shared" si="12"/>
        <v>39</v>
      </c>
      <c r="O44" s="108">
        <f t="shared" si="14"/>
        <v>8.3623609757508319</v>
      </c>
      <c r="P44" s="95">
        <f t="shared" si="7"/>
        <v>29.532575278312393</v>
      </c>
      <c r="Q44" s="13">
        <f t="shared" si="13"/>
        <v>8.2034931328645531</v>
      </c>
      <c r="R44" s="93">
        <f t="shared" si="3"/>
        <v>0.83062844836891647</v>
      </c>
      <c r="S44" s="10">
        <f t="shared" si="11"/>
        <v>42.937566504335578</v>
      </c>
      <c r="T44" s="10">
        <f>IF(M44=1,'Specifications and Reduced mass'!$F$13,IF(M44=2,'Specifications and Reduced mass'!$G$13,IF(M44=3,'Specifications and Reduced mass'!$H$13,IF(M44=4,'Specifications and Reduced mass'!$I$13,IF(M44=5,'Specifications and Reduced mass'!$J$13)))))</f>
        <v>103.00500000000001</v>
      </c>
      <c r="U44" s="52">
        <f>'Specifications and Reduced mass'!$C$37-'Lap Simulation'!S44-'Lap Simulation'!T44-'Lap Simulation'!AC44</f>
        <v>561.95885081849895</v>
      </c>
      <c r="V44" s="13">
        <f t="shared" si="9"/>
        <v>0.83062844836891647</v>
      </c>
      <c r="W44" s="13">
        <f>0.5*359.61*'Lap Simulation'!Q44^2</f>
        <v>12100.390951153773</v>
      </c>
      <c r="X44" s="10">
        <f t="shared" si="10"/>
        <v>32.297217058521859</v>
      </c>
      <c r="Y44" s="10">
        <v>1</v>
      </c>
      <c r="Z44" s="13">
        <f>IF(Y44=1,'Specifications and Reduced mass'!$C$47,IF(Y44=2,'Specifications and Reduced mass'!$C$48,IF(Y44=3,'Specifications and Reduced mass'!$C$49)))</f>
        <v>676.54659784648959</v>
      </c>
      <c r="AA44" s="10">
        <f t="shared" si="8"/>
        <v>22.764879537875846</v>
      </c>
      <c r="AB44" s="10">
        <v>0</v>
      </c>
      <c r="AC44" s="10">
        <v>0</v>
      </c>
      <c r="AD44" s="10">
        <v>0</v>
      </c>
    </row>
    <row r="45" spans="1:30" x14ac:dyDescent="0.3">
      <c r="A45" s="75" t="s">
        <v>16</v>
      </c>
      <c r="B45" s="23">
        <f>D45*C45</f>
        <v>34.83</v>
      </c>
      <c r="C45" s="10">
        <v>54</v>
      </c>
      <c r="D45" s="10">
        <v>0.64500000000000002</v>
      </c>
      <c r="E45" s="21"/>
      <c r="G45" s="94">
        <v>5300</v>
      </c>
      <c r="H45" s="94">
        <v>16.25</v>
      </c>
      <c r="I45" s="10">
        <f t="shared" si="1"/>
        <v>12.117625</v>
      </c>
      <c r="J45" s="10">
        <f t="shared" si="4"/>
        <v>21.831844830188679</v>
      </c>
      <c r="K45" s="10">
        <v>470.5</v>
      </c>
      <c r="L45" s="10">
        <v>2</v>
      </c>
      <c r="M45" s="82">
        <v>1</v>
      </c>
      <c r="N45" s="85">
        <f t="shared" si="12"/>
        <v>40</v>
      </c>
      <c r="O45" s="108">
        <f t="shared" si="14"/>
        <v>8.4827829988541357</v>
      </c>
      <c r="P45" s="95">
        <f t="shared" si="7"/>
        <v>29.894863972778175</v>
      </c>
      <c r="Q45" s="13">
        <f t="shared" si="13"/>
        <v>8.3041288813272711</v>
      </c>
      <c r="R45" s="93">
        <f t="shared" si="3"/>
        <v>0.82906177351861055</v>
      </c>
      <c r="S45" s="10">
        <f t="shared" si="11"/>
        <v>43.997495044241695</v>
      </c>
      <c r="T45" s="10">
        <f>IF(M45=1,'Specifications and Reduced mass'!$F$13,IF(M45=2,'Specifications and Reduced mass'!$G$13,IF(M45=3,'Specifications and Reduced mass'!$H$13,IF(M45=4,'Specifications and Reduced mass'!$I$13,IF(M45=5,'Specifications and Reduced mass'!$J$13)))))</f>
        <v>103.00500000000001</v>
      </c>
      <c r="U45" s="52">
        <f>'Specifications and Reduced mass'!$C$37-'Lap Simulation'!S45-'Lap Simulation'!T45-'Lap Simulation'!AC45</f>
        <v>560.89892227859286</v>
      </c>
      <c r="V45" s="13">
        <f t="shared" si="9"/>
        <v>0.82906177351861055</v>
      </c>
      <c r="W45" s="13">
        <f>0.5*359.61*'Lap Simulation'!Q45^2</f>
        <v>12399.093247471719</v>
      </c>
      <c r="X45" s="10">
        <f t="shared" si="10"/>
        <v>32.693420792627052</v>
      </c>
      <c r="Y45" s="10">
        <v>1</v>
      </c>
      <c r="Z45" s="13">
        <f>IF(Y45=1,'Specifications and Reduced mass'!$C$47,IF(Y45=2,'Specifications and Reduced mass'!$C$48,IF(Y45=3,'Specifications and Reduced mass'!$C$49)))</f>
        <v>676.54659784648959</v>
      </c>
      <c r="AA45" s="10">
        <f t="shared" si="8"/>
        <v>23.326838388694345</v>
      </c>
      <c r="AB45" s="10">
        <v>0</v>
      </c>
      <c r="AC45" s="10">
        <v>0</v>
      </c>
      <c r="AD45" s="10">
        <v>0</v>
      </c>
    </row>
    <row r="46" spans="1:30" x14ac:dyDescent="0.3">
      <c r="A46" s="75" t="s">
        <v>17</v>
      </c>
      <c r="B46" s="23">
        <f>C46*D46</f>
        <v>40.984000000000002</v>
      </c>
      <c r="C46" s="10">
        <v>47</v>
      </c>
      <c r="D46" s="10">
        <v>0.872</v>
      </c>
      <c r="E46" s="21"/>
      <c r="G46" s="94">
        <v>5300</v>
      </c>
      <c r="H46" s="94">
        <v>16.25</v>
      </c>
      <c r="I46" s="10">
        <f t="shared" si="1"/>
        <v>12.117625</v>
      </c>
      <c r="J46" s="10">
        <f t="shared" si="4"/>
        <v>21.831844830188679</v>
      </c>
      <c r="K46" s="10">
        <v>470.5</v>
      </c>
      <c r="L46" s="10">
        <v>2</v>
      </c>
      <c r="M46" s="82">
        <v>1</v>
      </c>
      <c r="N46" s="85">
        <f t="shared" si="12"/>
        <v>41</v>
      </c>
      <c r="O46" s="108">
        <f t="shared" si="14"/>
        <v>8.60178283190759</v>
      </c>
      <c r="P46" s="95">
        <f t="shared" si="7"/>
        <v>30.252143281435668</v>
      </c>
      <c r="Q46" s="13">
        <f t="shared" si="13"/>
        <v>8.4033731337321296</v>
      </c>
      <c r="R46" s="93">
        <f t="shared" si="3"/>
        <v>0.82749805362378603</v>
      </c>
      <c r="S46" s="10">
        <f t="shared" si="11"/>
        <v>45.055424419070036</v>
      </c>
      <c r="T46" s="10">
        <f>IF(M46=1,'Specifications and Reduced mass'!$F$13,IF(M46=2,'Specifications and Reduced mass'!$G$13,IF(M46=3,'Specifications and Reduced mass'!$H$13,IF(M46=4,'Specifications and Reduced mass'!$I$13,IF(M46=5,'Specifications and Reduced mass'!$J$13)))))</f>
        <v>103.00500000000001</v>
      </c>
      <c r="U46" s="52">
        <f>'Specifications and Reduced mass'!$C$37-'Lap Simulation'!S46-'Lap Simulation'!T46-'Lap Simulation'!AC46</f>
        <v>559.84099290376446</v>
      </c>
      <c r="V46" s="13">
        <f t="shared" si="9"/>
        <v>0.82749805362378603</v>
      </c>
      <c r="W46" s="13">
        <f>0.5*359.61*'Lap Simulation'!Q46^2</f>
        <v>12697.232151846749</v>
      </c>
      <c r="X46" s="10">
        <f t="shared" si="10"/>
        <v>33.084146195795782</v>
      </c>
      <c r="Y46" s="10">
        <v>1</v>
      </c>
      <c r="Z46" s="13">
        <f>IF(Y46=1,'Specifications and Reduced mass'!$C$47,IF(Y46=2,'Specifications and Reduced mass'!$C$48,IF(Y46=3,'Specifications and Reduced mass'!$C$49)))</f>
        <v>676.54659784648959</v>
      </c>
      <c r="AA46" s="10">
        <f t="shared" si="8"/>
        <v>23.887737310972945</v>
      </c>
      <c r="AB46" s="10">
        <v>0</v>
      </c>
      <c r="AC46" s="10">
        <v>0</v>
      </c>
      <c r="AD46" s="10">
        <v>0</v>
      </c>
    </row>
    <row r="47" spans="1:30" x14ac:dyDescent="0.3">
      <c r="A47" s="75" t="s">
        <v>25</v>
      </c>
      <c r="B47" s="10">
        <v>140</v>
      </c>
      <c r="C47" s="78" t="s">
        <v>91</v>
      </c>
      <c r="D47" s="10" t="s">
        <v>91</v>
      </c>
      <c r="E47" s="21"/>
      <c r="G47" s="94">
        <v>5400</v>
      </c>
      <c r="H47" s="94">
        <v>16.579999999999998</v>
      </c>
      <c r="I47" s="10">
        <f t="shared" si="1"/>
        <v>12.363705999999999</v>
      </c>
      <c r="J47" s="10">
        <f t="shared" si="4"/>
        <v>21.862695528296292</v>
      </c>
      <c r="K47" s="10">
        <v>470.5</v>
      </c>
      <c r="L47" s="10">
        <v>2</v>
      </c>
      <c r="M47" s="82">
        <v>1</v>
      </c>
      <c r="N47" s="85">
        <f t="shared" si="12"/>
        <v>42</v>
      </c>
      <c r="O47" s="108">
        <f t="shared" si="14"/>
        <v>8.7194122467206867</v>
      </c>
      <c r="P47" s="95">
        <f t="shared" si="7"/>
        <v>30.604589895478775</v>
      </c>
      <c r="Q47" s="13">
        <f t="shared" si="13"/>
        <v>8.5012749709663264</v>
      </c>
      <c r="R47" s="93">
        <f t="shared" si="3"/>
        <v>0.82593728311100734</v>
      </c>
      <c r="S47" s="10">
        <f t="shared" si="11"/>
        <v>46.11135839950969</v>
      </c>
      <c r="T47" s="10">
        <f>IF(M47=1,'Specifications and Reduced mass'!$F$13,IF(M47=2,'Specifications and Reduced mass'!$G$13,IF(M47=3,'Specifications and Reduced mass'!$H$13,IF(M47=4,'Specifications and Reduced mass'!$I$13,IF(M47=5,'Specifications and Reduced mass'!$J$13)))))</f>
        <v>103.00500000000001</v>
      </c>
      <c r="U47" s="52">
        <f>'Specifications and Reduced mass'!$C$37-'Lap Simulation'!S47-'Lap Simulation'!T47-'Lap Simulation'!AC47</f>
        <v>558.78505892332487</v>
      </c>
      <c r="V47" s="13">
        <f t="shared" si="9"/>
        <v>0.82593728311100734</v>
      </c>
      <c r="W47" s="13">
        <f>0.5*359.61*'Lap Simulation'!Q47^2</f>
        <v>12994.808726910396</v>
      </c>
      <c r="X47" s="10">
        <f t="shared" si="10"/>
        <v>33.469586499867425</v>
      </c>
      <c r="Y47" s="10">
        <v>1</v>
      </c>
      <c r="Z47" s="13">
        <f>IF(Y47=1,'Specifications and Reduced mass'!$C$47,IF(Y47=2,'Specifications and Reduced mass'!$C$48,IF(Y47=3,'Specifications and Reduced mass'!$C$49)))</f>
        <v>676.54659784648959</v>
      </c>
      <c r="AA47" s="10">
        <f t="shared" si="8"/>
        <v>24.447578303876703</v>
      </c>
      <c r="AB47" s="10">
        <v>0</v>
      </c>
      <c r="AC47" s="10">
        <v>0</v>
      </c>
      <c r="AD47" s="10">
        <v>0</v>
      </c>
    </row>
    <row r="48" spans="1:30" x14ac:dyDescent="0.3">
      <c r="A48" s="75" t="s">
        <v>33</v>
      </c>
      <c r="B48" s="10">
        <v>12</v>
      </c>
      <c r="C48" s="78" t="s">
        <v>91</v>
      </c>
      <c r="D48" s="10" t="s">
        <v>91</v>
      </c>
      <c r="E48" s="21"/>
      <c r="G48" s="94">
        <v>5400</v>
      </c>
      <c r="H48" s="94">
        <v>16.579999999999998</v>
      </c>
      <c r="I48" s="10">
        <f t="shared" si="1"/>
        <v>12.363705999999999</v>
      </c>
      <c r="J48" s="10">
        <f t="shared" si="4"/>
        <v>21.862695528296292</v>
      </c>
      <c r="K48" s="10">
        <v>470.5</v>
      </c>
      <c r="L48" s="10">
        <v>2</v>
      </c>
      <c r="M48" s="82">
        <v>1</v>
      </c>
      <c r="N48" s="85">
        <f t="shared" si="12"/>
        <v>43</v>
      </c>
      <c r="O48" s="108">
        <f t="shared" si="14"/>
        <v>8.8357199796716124</v>
      </c>
      <c r="P48" s="95">
        <f t="shared" si="7"/>
        <v>30.952370136205708</v>
      </c>
      <c r="Q48" s="13">
        <f t="shared" si="13"/>
        <v>8.5978805933904745</v>
      </c>
      <c r="R48" s="93">
        <f t="shared" si="3"/>
        <v>0.82437945641735011</v>
      </c>
      <c r="S48" s="10">
        <f t="shared" si="11"/>
        <v>47.165300749137792</v>
      </c>
      <c r="T48" s="10">
        <f>IF(M48=1,'Specifications and Reduced mass'!$F$13,IF(M48=2,'Specifications and Reduced mass'!$G$13,IF(M48=3,'Specifications and Reduced mass'!$H$13,IF(M48=4,'Specifications and Reduced mass'!$I$13,IF(M48=5,'Specifications and Reduced mass'!$J$13)))))</f>
        <v>103.00500000000001</v>
      </c>
      <c r="U48" s="52">
        <f>'Specifications and Reduced mass'!$C$37-'Lap Simulation'!S48-'Lap Simulation'!T48-'Lap Simulation'!AC48</f>
        <v>557.73111657369668</v>
      </c>
      <c r="V48" s="13">
        <f t="shared" si="9"/>
        <v>0.82437945641735011</v>
      </c>
      <c r="W48" s="13">
        <f>0.5*359.61*'Lap Simulation'!Q48^2</f>
        <v>13291.82403328995</v>
      </c>
      <c r="X48" s="10">
        <f t="shared" si="10"/>
        <v>33.849923596025491</v>
      </c>
      <c r="Y48" s="10">
        <v>1</v>
      </c>
      <c r="Z48" s="13">
        <f>IF(Y48=1,'Specifications and Reduced mass'!$C$47,IF(Y48=2,'Specifications and Reduced mass'!$C$48,IF(Y48=3,'Specifications and Reduced mass'!$C$49)))</f>
        <v>676.54659784648959</v>
      </c>
      <c r="AA48" s="10">
        <f t="shared" si="8"/>
        <v>25.006363362800034</v>
      </c>
      <c r="AB48" s="10">
        <v>0</v>
      </c>
      <c r="AC48" s="10">
        <v>0</v>
      </c>
      <c r="AD48" s="10">
        <v>0</v>
      </c>
    </row>
    <row r="49" spans="1:30" x14ac:dyDescent="0.3">
      <c r="A49" s="75" t="s">
        <v>18</v>
      </c>
      <c r="B49" s="23">
        <f>C49*D49</f>
        <v>18.201999999999998</v>
      </c>
      <c r="C49" s="10">
        <v>38</v>
      </c>
      <c r="D49" s="10">
        <v>0.47899999999999998</v>
      </c>
      <c r="E49" s="21"/>
      <c r="G49" s="94">
        <v>5500</v>
      </c>
      <c r="H49" s="94">
        <v>16.940000000000001</v>
      </c>
      <c r="I49" s="10">
        <f t="shared" si="1"/>
        <v>12.632158000000002</v>
      </c>
      <c r="J49" s="10">
        <f t="shared" si="4"/>
        <v>21.931263692800002</v>
      </c>
      <c r="K49" s="10">
        <v>443.8</v>
      </c>
      <c r="L49" s="10">
        <v>2</v>
      </c>
      <c r="M49" s="82">
        <v>1</v>
      </c>
      <c r="N49" s="85">
        <f t="shared" si="12"/>
        <v>44</v>
      </c>
      <c r="O49" s="108">
        <f t="shared" si="14"/>
        <v>8.9507519748292985</v>
      </c>
      <c r="P49" s="95">
        <f t="shared" si="7"/>
        <v>31.29564079163449</v>
      </c>
      <c r="Q49" s="13">
        <f t="shared" si="13"/>
        <v>8.6932335532318028</v>
      </c>
      <c r="R49" s="93">
        <f t="shared" si="3"/>
        <v>0.82282456799038373</v>
      </c>
      <c r="S49" s="10">
        <f t="shared" si="11"/>
        <v>48.217255224432805</v>
      </c>
      <c r="T49" s="10">
        <f>IF(M49=1,'Specifications and Reduced mass'!$F$13,IF(M49=2,'Specifications and Reduced mass'!$G$13,IF(M49=3,'Specifications and Reduced mass'!$H$13,IF(M49=4,'Specifications and Reduced mass'!$I$13,IF(M49=5,'Specifications and Reduced mass'!$J$13)))))</f>
        <v>103.00500000000001</v>
      </c>
      <c r="U49" s="52">
        <f>'Specifications and Reduced mass'!$C$37-'Lap Simulation'!S49-'Lap Simulation'!T49-'Lap Simulation'!AC49</f>
        <v>556.67916209840166</v>
      </c>
      <c r="V49" s="13">
        <f t="shared" si="9"/>
        <v>0.82282456799038373</v>
      </c>
      <c r="W49" s="13">
        <f>0.5*359.61*'Lap Simulation'!Q49^2</f>
        <v>13588.27912961219</v>
      </c>
      <c r="X49" s="10">
        <f t="shared" si="10"/>
        <v>34.225328949731505</v>
      </c>
      <c r="Y49" s="10">
        <v>1</v>
      </c>
      <c r="Z49" s="13">
        <f>IF(Y49=1,'Specifications and Reduced mass'!$C$47,IF(Y49=2,'Specifications and Reduced mass'!$C$48,IF(Y49=3,'Specifications and Reduced mass'!$C$49)))</f>
        <v>676.54659784648959</v>
      </c>
      <c r="AA49" s="10">
        <f t="shared" si="8"/>
        <v>25.564094479373729</v>
      </c>
      <c r="AB49" s="10">
        <v>0</v>
      </c>
      <c r="AC49" s="10">
        <v>0</v>
      </c>
      <c r="AD49" s="10">
        <v>0</v>
      </c>
    </row>
    <row r="50" spans="1:30" x14ac:dyDescent="0.3">
      <c r="A50" s="77" t="s">
        <v>160</v>
      </c>
      <c r="B50" s="10">
        <v>42</v>
      </c>
      <c r="C50" s="78" t="s">
        <v>91</v>
      </c>
      <c r="D50" s="10" t="s">
        <v>91</v>
      </c>
      <c r="E50" s="21"/>
      <c r="G50" s="94">
        <v>5500</v>
      </c>
      <c r="H50" s="94">
        <v>16.940000000000001</v>
      </c>
      <c r="I50" s="10">
        <f t="shared" si="1"/>
        <v>12.632158000000002</v>
      </c>
      <c r="J50" s="10">
        <f t="shared" si="4"/>
        <v>21.931263692800002</v>
      </c>
      <c r="K50" s="10">
        <v>443.8</v>
      </c>
      <c r="L50" s="10">
        <v>2</v>
      </c>
      <c r="M50" s="82">
        <v>1</v>
      </c>
      <c r="N50" s="85">
        <f t="shared" si="12"/>
        <v>45</v>
      </c>
      <c r="O50" s="108">
        <f t="shared" si="14"/>
        <v>9.064551602609777</v>
      </c>
      <c r="P50" s="95">
        <f t="shared" si="7"/>
        <v>31.634549868163568</v>
      </c>
      <c r="Q50" s="13">
        <f t="shared" si="13"/>
        <v>8.7873749633787686</v>
      </c>
      <c r="R50" s="93">
        <f t="shared" si="3"/>
        <v>0.82127261228814918</v>
      </c>
      <c r="S50" s="10">
        <f t="shared" si="11"/>
        <v>49.267225574788036</v>
      </c>
      <c r="T50" s="10">
        <f>IF(M50=1,'Specifications and Reduced mass'!$F$13,IF(M50=2,'Specifications and Reduced mass'!$G$13,IF(M50=3,'Specifications and Reduced mass'!$H$13,IF(M50=4,'Specifications and Reduced mass'!$I$13,IF(M50=5,'Specifications and Reduced mass'!$J$13)))))</f>
        <v>103.00500000000001</v>
      </c>
      <c r="U50" s="52">
        <f>'Specifications and Reduced mass'!$C$37-'Lap Simulation'!S50-'Lap Simulation'!T50-'Lap Simulation'!AC50</f>
        <v>555.62919174804642</v>
      </c>
      <c r="V50" s="13">
        <f t="shared" si="9"/>
        <v>0.82127261228814918</v>
      </c>
      <c r="W50" s="13">
        <f>0.5*359.61*'Lap Simulation'!Q50^2</f>
        <v>13884.175072507214</v>
      </c>
      <c r="X50" s="10">
        <f t="shared" si="10"/>
        <v>34.595964422751059</v>
      </c>
      <c r="Y50" s="10">
        <v>1</v>
      </c>
      <c r="Z50" s="13">
        <f>IF(Y50=1,'Specifications and Reduced mass'!$C$47,IF(Y50=2,'Specifications and Reduced mass'!$C$48,IF(Y50=3,'Specifications and Reduced mass'!$C$49)))</f>
        <v>676.54659784648959</v>
      </c>
      <c r="AA50" s="10">
        <f t="shared" si="8"/>
        <v>26.120773641472134</v>
      </c>
      <c r="AB50" s="10">
        <v>0</v>
      </c>
      <c r="AC50" s="10">
        <v>0</v>
      </c>
      <c r="AD50" s="10">
        <v>0</v>
      </c>
    </row>
    <row r="51" spans="1:30" x14ac:dyDescent="0.3">
      <c r="A51" s="77" t="s">
        <v>34</v>
      </c>
      <c r="B51" s="10">
        <v>8</v>
      </c>
      <c r="C51" s="78" t="s">
        <v>91</v>
      </c>
      <c r="D51" s="10" t="s">
        <v>91</v>
      </c>
      <c r="E51" s="21"/>
      <c r="G51" s="94">
        <v>5600</v>
      </c>
      <c r="H51" s="94">
        <v>17.05</v>
      </c>
      <c r="I51" s="10">
        <f t="shared" si="1"/>
        <v>12.714185000000001</v>
      </c>
      <c r="J51" s="10">
        <f t="shared" si="4"/>
        <v>21.679501737142857</v>
      </c>
      <c r="K51" s="10">
        <v>443.8</v>
      </c>
      <c r="L51" s="10">
        <v>2</v>
      </c>
      <c r="M51" s="82">
        <v>1</v>
      </c>
      <c r="N51" s="85">
        <f t="shared" si="12"/>
        <v>46</v>
      </c>
      <c r="O51" s="108">
        <f t="shared" si="14"/>
        <v>9.177159856909574</v>
      </c>
      <c r="P51" s="95">
        <f t="shared" si="7"/>
        <v>31.969237267595805</v>
      </c>
      <c r="Q51" s="13">
        <f t="shared" si="13"/>
        <v>8.8803436854432789</v>
      </c>
      <c r="R51" s="93">
        <f t="shared" si="3"/>
        <v>0.81972358377914079</v>
      </c>
      <c r="S51" s="10">
        <f t="shared" si="11"/>
        <v>50.315215542524896</v>
      </c>
      <c r="T51" s="10">
        <f>IF(M51=1,'Specifications and Reduced mass'!$F$13,IF(M51=2,'Specifications and Reduced mass'!$G$13,IF(M51=3,'Specifications and Reduced mass'!$H$13,IF(M51=4,'Specifications and Reduced mass'!$I$13,IF(M51=5,'Specifications and Reduced mass'!$J$13)))))</f>
        <v>103.00500000000001</v>
      </c>
      <c r="U51" s="52">
        <f>'Specifications and Reduced mass'!$C$37-'Lap Simulation'!S51-'Lap Simulation'!T51-'Lap Simulation'!AC51</f>
        <v>554.58120178030958</v>
      </c>
      <c r="V51" s="13">
        <f t="shared" si="9"/>
        <v>0.81972358377914079</v>
      </c>
      <c r="W51" s="13">
        <f>0.5*359.61*'Lap Simulation'!Q51^2</f>
        <v>14179.512916612159</v>
      </c>
      <c r="X51" s="10">
        <f t="shared" si="10"/>
        <v>34.961983013556214</v>
      </c>
      <c r="Y51" s="10">
        <v>1</v>
      </c>
      <c r="Z51" s="13">
        <f>IF(Y51=1,'Specifications and Reduced mass'!$C$47,IF(Y51=2,'Specifications and Reduced mass'!$C$48,IF(Y51=3,'Specifications and Reduced mass'!$C$49)))</f>
        <v>676.54659784648959</v>
      </c>
      <c r="AA51" s="10">
        <f t="shared" si="8"/>
        <v>26.67640283322018</v>
      </c>
      <c r="AB51" s="10">
        <v>0</v>
      </c>
      <c r="AC51" s="10">
        <v>0</v>
      </c>
      <c r="AD51" s="10">
        <v>0</v>
      </c>
    </row>
    <row r="52" spans="1:30" x14ac:dyDescent="0.3">
      <c r="A52" s="77" t="s">
        <v>19</v>
      </c>
      <c r="B52" s="23">
        <f>C52*D52</f>
        <v>25.110000000000003</v>
      </c>
      <c r="C52" s="10">
        <v>45</v>
      </c>
      <c r="D52" s="10">
        <v>0.55800000000000005</v>
      </c>
      <c r="E52" s="21"/>
      <c r="G52" s="94">
        <v>5700</v>
      </c>
      <c r="H52" s="94">
        <v>17.11</v>
      </c>
      <c r="I52" s="10">
        <f t="shared" si="1"/>
        <v>12.758927</v>
      </c>
      <c r="J52" s="10">
        <f t="shared" si="4"/>
        <v>21.374112655719298</v>
      </c>
      <c r="K52" s="10">
        <v>443.8</v>
      </c>
      <c r="L52" s="10">
        <v>2</v>
      </c>
      <c r="M52" s="82">
        <v>1</v>
      </c>
      <c r="N52" s="85">
        <f t="shared" si="12"/>
        <v>47</v>
      </c>
      <c r="O52" s="108">
        <f t="shared" si="14"/>
        <v>9.2886155332496134</v>
      </c>
      <c r="P52" s="95">
        <f t="shared" si="7"/>
        <v>32.299835398394713</v>
      </c>
      <c r="Q52" s="13">
        <f t="shared" si="13"/>
        <v>8.9721764995540862</v>
      </c>
      <c r="R52" s="93">
        <f t="shared" si="3"/>
        <v>0.81817747694228593</v>
      </c>
      <c r="S52" s="10">
        <f t="shared" si="11"/>
        <v>51.361228862906316</v>
      </c>
      <c r="T52" s="10">
        <f>IF(M52=1,'Specifications and Reduced mass'!$F$13,IF(M52=2,'Specifications and Reduced mass'!$G$13,IF(M52=3,'Specifications and Reduced mass'!$H$13,IF(M52=4,'Specifications and Reduced mass'!$I$13,IF(M52=5,'Specifications and Reduced mass'!$J$13)))))</f>
        <v>103.00500000000001</v>
      </c>
      <c r="U52" s="52">
        <f>'Specifications and Reduced mass'!$C$37-'Lap Simulation'!S52-'Lap Simulation'!T52-'Lap Simulation'!AC52</f>
        <v>553.53518845992824</v>
      </c>
      <c r="V52" s="13">
        <f t="shared" si="9"/>
        <v>0.81817747694228593</v>
      </c>
      <c r="W52" s="13">
        <f>0.5*359.61*'Lap Simulation'!Q52^2</f>
        <v>14474.293714574977</v>
      </c>
      <c r="X52" s="10">
        <f t="shared" si="10"/>
        <v>35.323529525803487</v>
      </c>
      <c r="Y52" s="10">
        <v>1</v>
      </c>
      <c r="Z52" s="13">
        <f>IF(Y52=1,'Specifications and Reduced mass'!$C$47,IF(Y52=2,'Specifications and Reduced mass'!$C$48,IF(Y52=3,'Specifications and Reduced mass'!$C$49)))</f>
        <v>676.54659784648959</v>
      </c>
      <c r="AA52" s="10">
        <f t="shared" si="8"/>
        <v>27.230984035000496</v>
      </c>
      <c r="AB52" s="10">
        <v>0</v>
      </c>
      <c r="AC52" s="10">
        <v>0</v>
      </c>
      <c r="AD52" s="10">
        <v>0</v>
      </c>
    </row>
    <row r="53" spans="1:30" x14ac:dyDescent="0.3">
      <c r="A53" s="76" t="s">
        <v>161</v>
      </c>
      <c r="B53" s="10">
        <v>88</v>
      </c>
      <c r="C53" s="78" t="s">
        <v>91</v>
      </c>
      <c r="D53" s="10" t="s">
        <v>91</v>
      </c>
      <c r="E53" s="21"/>
      <c r="G53" s="94">
        <v>5700</v>
      </c>
      <c r="H53" s="94">
        <v>17.11</v>
      </c>
      <c r="I53" s="10">
        <f t="shared" si="1"/>
        <v>12.758927</v>
      </c>
      <c r="J53" s="10">
        <f t="shared" si="4"/>
        <v>21.374112655719298</v>
      </c>
      <c r="K53" s="10">
        <v>443.8</v>
      </c>
      <c r="L53" s="10">
        <v>2</v>
      </c>
      <c r="M53" s="82">
        <v>1</v>
      </c>
      <c r="N53" s="85">
        <f t="shared" si="12"/>
        <v>48</v>
      </c>
      <c r="O53" s="108">
        <f t="shared" si="14"/>
        <v>9.3989553901180312</v>
      </c>
      <c r="P53" s="95">
        <f t="shared" si="7"/>
        <v>32.626469728821966</v>
      </c>
      <c r="Q53" s="13">
        <f t="shared" si="13"/>
        <v>9.062908258006102</v>
      </c>
      <c r="R53" s="93">
        <f t="shared" si="3"/>
        <v>0.81663428626692525</v>
      </c>
      <c r="S53" s="10">
        <f t="shared" si="11"/>
        <v>52.405269264150014</v>
      </c>
      <c r="T53" s="10">
        <f>IF(M53=1,'Specifications and Reduced mass'!$F$13,IF(M53=2,'Specifications and Reduced mass'!$G$13,IF(M53=3,'Specifications and Reduced mass'!$H$13,IF(M53=4,'Specifications and Reduced mass'!$I$13,IF(M53=5,'Specifications and Reduced mass'!$J$13)))))</f>
        <v>103.00500000000001</v>
      </c>
      <c r="U53" s="52">
        <f>'Specifications and Reduced mass'!$C$37-'Lap Simulation'!S53-'Lap Simulation'!T53-'Lap Simulation'!AC53</f>
        <v>552.49114805868453</v>
      </c>
      <c r="V53" s="13">
        <f t="shared" si="9"/>
        <v>0.81663428626692525</v>
      </c>
      <c r="W53" s="13">
        <f>0.5*359.61*'Lap Simulation'!Q53^2</f>
        <v>14768.518517058195</v>
      </c>
      <c r="X53" s="10">
        <f t="shared" si="10"/>
        <v>35.680741173252372</v>
      </c>
      <c r="Y53" s="10">
        <v>1</v>
      </c>
      <c r="Z53" s="13">
        <f>IF(Y53=1,'Specifications and Reduced mass'!$C$47,IF(Y53=2,'Specifications and Reduced mass'!$C$48,IF(Y53=3,'Specifications and Reduced mass'!$C$49)))</f>
        <v>676.54659784648959</v>
      </c>
      <c r="AA53" s="10">
        <f t="shared" si="8"/>
        <v>27.784519223460428</v>
      </c>
      <c r="AB53" s="10">
        <v>0</v>
      </c>
      <c r="AC53" s="10">
        <v>0</v>
      </c>
      <c r="AD53" s="10">
        <v>0</v>
      </c>
    </row>
    <row r="54" spans="1:30" x14ac:dyDescent="0.3">
      <c r="A54" s="76" t="s">
        <v>35</v>
      </c>
      <c r="B54" s="10">
        <v>16</v>
      </c>
      <c r="C54" s="78" t="s">
        <v>91</v>
      </c>
      <c r="D54" s="10" t="s">
        <v>91</v>
      </c>
      <c r="E54" s="21"/>
      <c r="G54" s="94">
        <v>5800</v>
      </c>
      <c r="H54" s="94">
        <v>17.18</v>
      </c>
      <c r="I54" s="10">
        <f t="shared" si="1"/>
        <v>12.811126</v>
      </c>
      <c r="J54" s="10">
        <f t="shared" si="4"/>
        <v>21.091531025655172</v>
      </c>
      <c r="K54" s="10">
        <v>443.8</v>
      </c>
      <c r="L54" s="10">
        <v>2</v>
      </c>
      <c r="M54" s="82">
        <v>1</v>
      </c>
      <c r="N54" s="85">
        <f t="shared" si="12"/>
        <v>49</v>
      </c>
      <c r="O54" s="108">
        <f t="shared" si="14"/>
        <v>9.5082142954084521</v>
      </c>
      <c r="P54" s="95">
        <f t="shared" si="7"/>
        <v>32.949259288575441</v>
      </c>
      <c r="Q54" s="13">
        <f t="shared" si="13"/>
        <v>9.1525720246042894</v>
      </c>
      <c r="R54" s="93">
        <f t="shared" si="3"/>
        <v>0.81509400625279349</v>
      </c>
      <c r="S54" s="10">
        <f t="shared" si="11"/>
        <v>53.447340467441791</v>
      </c>
      <c r="T54" s="10">
        <f>IF(M54=1,'Specifications and Reduced mass'!$F$13,IF(M54=2,'Specifications and Reduced mass'!$G$13,IF(M54=3,'Specifications and Reduced mass'!$H$13,IF(M54=4,'Specifications and Reduced mass'!$I$13,IF(M54=5,'Specifications and Reduced mass'!$J$13)))))</f>
        <v>103.00500000000001</v>
      </c>
      <c r="U54" s="52">
        <f>'Specifications and Reduced mass'!$C$37-'Lap Simulation'!S54-'Lap Simulation'!T54-'Lap Simulation'!AC54</f>
        <v>551.44907685539272</v>
      </c>
      <c r="V54" s="13">
        <f t="shared" si="9"/>
        <v>0.81509400625279349</v>
      </c>
      <c r="W54" s="13">
        <f>0.5*359.61*'Lap Simulation'!Q54^2</f>
        <v>15062.188372742647</v>
      </c>
      <c r="X54" s="10">
        <f t="shared" si="10"/>
        <v>36.033748128363342</v>
      </c>
      <c r="Y54" s="10">
        <v>1</v>
      </c>
      <c r="Z54" s="13">
        <f>IF(Y54=1,'Specifications and Reduced mass'!$C$47,IF(Y54=2,'Specifications and Reduced mass'!$C$48,IF(Y54=3,'Specifications and Reduced mass'!$C$49)))</f>
        <v>676.54659784648959</v>
      </c>
      <c r="AA54" s="10">
        <f t="shared" si="8"/>
        <v>28.337010371519117</v>
      </c>
      <c r="AB54" s="10">
        <v>0</v>
      </c>
      <c r="AC54" s="10">
        <v>0</v>
      </c>
      <c r="AD54" s="10">
        <v>0</v>
      </c>
    </row>
    <row r="55" spans="1:30" x14ac:dyDescent="0.3">
      <c r="A55" s="76" t="s">
        <v>20</v>
      </c>
      <c r="B55" s="23">
        <f>C55*D55</f>
        <v>24.827000000000002</v>
      </c>
      <c r="C55" s="10">
        <v>37</v>
      </c>
      <c r="D55" s="10">
        <v>0.67100000000000004</v>
      </c>
      <c r="E55" s="21"/>
      <c r="G55" s="94">
        <v>5800</v>
      </c>
      <c r="H55" s="94">
        <v>17.18</v>
      </c>
      <c r="I55" s="10">
        <f t="shared" si="1"/>
        <v>12.811126</v>
      </c>
      <c r="J55" s="10">
        <f t="shared" si="4"/>
        <v>21.091531025655172</v>
      </c>
      <c r="K55" s="10">
        <v>443.8</v>
      </c>
      <c r="L55" s="10">
        <v>2</v>
      </c>
      <c r="M55" s="82">
        <v>1</v>
      </c>
      <c r="N55" s="85">
        <f t="shared" si="12"/>
        <v>50</v>
      </c>
      <c r="O55" s="108">
        <f t="shared" si="14"/>
        <v>9.616425359602319</v>
      </c>
      <c r="P55" s="95">
        <f t="shared" si="7"/>
        <v>33.268317124673551</v>
      </c>
      <c r="Q55" s="13">
        <f t="shared" si="13"/>
        <v>9.2411992012982083</v>
      </c>
      <c r="R55" s="93">
        <f t="shared" si="3"/>
        <v>0.81355663140999956</v>
      </c>
      <c r="S55" s="10">
        <f t="shared" si="11"/>
        <v>54.487446186948802</v>
      </c>
      <c r="T55" s="10">
        <f>IF(M55=1,'Specifications and Reduced mass'!$F$13,IF(M55=2,'Specifications and Reduced mass'!$G$13,IF(M55=3,'Specifications and Reduced mass'!$H$13,IF(M55=4,'Specifications and Reduced mass'!$I$13,IF(M55=5,'Specifications and Reduced mass'!$J$13)))))</f>
        <v>103.00500000000001</v>
      </c>
      <c r="U55" s="52">
        <f>'Specifications and Reduced mass'!$C$37-'Lap Simulation'!S55-'Lap Simulation'!T55-'Lap Simulation'!AC55</f>
        <v>550.40897113588574</v>
      </c>
      <c r="V55" s="13">
        <f t="shared" si="9"/>
        <v>0.81355663140999956</v>
      </c>
      <c r="W55" s="13">
        <f>0.5*359.61*'Lap Simulation'!Q55^2</f>
        <v>15355.304328331211</v>
      </c>
      <c r="X55" s="10">
        <f t="shared" si="10"/>
        <v>36.382674020859085</v>
      </c>
      <c r="Y55" s="10">
        <v>1</v>
      </c>
      <c r="Z55" s="13">
        <f>IF(Y55=1,'Specifications and Reduced mass'!$C$47,IF(Y55=2,'Specifications and Reduced mass'!$C$48,IF(Y55=3,'Specifications and Reduced mass'!$C$49)))</f>
        <v>676.54659784648959</v>
      </c>
      <c r="AA55" s="10">
        <f t="shared" si="8"/>
        <v>28.888459448374505</v>
      </c>
      <c r="AB55" s="10">
        <v>0</v>
      </c>
      <c r="AC55" s="10">
        <v>0</v>
      </c>
      <c r="AD55" s="10">
        <v>0</v>
      </c>
    </row>
    <row r="56" spans="1:30" x14ac:dyDescent="0.3">
      <c r="A56" s="76" t="s">
        <v>26</v>
      </c>
      <c r="B56" s="23">
        <v>8</v>
      </c>
      <c r="C56" s="78" t="s">
        <v>91</v>
      </c>
      <c r="D56" s="10" t="s">
        <v>91</v>
      </c>
      <c r="E56" s="21"/>
      <c r="G56" s="94">
        <v>5900</v>
      </c>
      <c r="H56" s="94">
        <v>17.239999999999998</v>
      </c>
      <c r="I56" s="10">
        <f t="shared" si="1"/>
        <v>12.855867999999999</v>
      </c>
      <c r="J56" s="10">
        <f t="shared" si="4"/>
        <v>20.80645972176271</v>
      </c>
      <c r="K56" s="10">
        <v>477</v>
      </c>
      <c r="L56" s="10">
        <v>2</v>
      </c>
      <c r="M56" s="82">
        <v>1</v>
      </c>
      <c r="N56" s="85">
        <f t="shared" si="12"/>
        <v>51</v>
      </c>
      <c r="O56" s="108">
        <f t="shared" si="14"/>
        <v>9.7236200571326865</v>
      </c>
      <c r="P56" s="95">
        <f t="shared" si="7"/>
        <v>33.583750716589037</v>
      </c>
      <c r="Q56" s="13">
        <f t="shared" si="13"/>
        <v>9.3288196434969546</v>
      </c>
      <c r="R56" s="93">
        <f t="shared" si="3"/>
        <v>0.81202215625900687</v>
      </c>
      <c r="S56" s="10">
        <f t="shared" si="11"/>
        <v>55.525590129832814</v>
      </c>
      <c r="T56" s="10">
        <f>IF(M56=1,'Specifications and Reduced mass'!$F$13,IF(M56=2,'Specifications and Reduced mass'!$G$13,IF(M56=3,'Specifications and Reduced mass'!$H$13,IF(M56=4,'Specifications and Reduced mass'!$I$13,IF(M56=5,'Specifications and Reduced mass'!$J$13)))))</f>
        <v>103.00500000000001</v>
      </c>
      <c r="U56" s="52">
        <f>'Specifications and Reduced mass'!$C$37-'Lap Simulation'!S56-'Lap Simulation'!T56-'Lap Simulation'!AC56</f>
        <v>549.37082719300167</v>
      </c>
      <c r="V56" s="13">
        <f t="shared" si="9"/>
        <v>0.81202215625900687</v>
      </c>
      <c r="W56" s="13">
        <f>0.5*359.61*'Lap Simulation'!Q56^2</f>
        <v>15647.867428552561</v>
      </c>
      <c r="X56" s="10">
        <f t="shared" si="10"/>
        <v>36.727636391720296</v>
      </c>
      <c r="Y56" s="10">
        <v>1</v>
      </c>
      <c r="Z56" s="13">
        <f>IF(Y56=1,'Specifications and Reduced mass'!$C$47,IF(Y56=2,'Specifications and Reduced mass'!$C$48,IF(Y56=3,'Specifications and Reduced mass'!$C$49)))</f>
        <v>676.54659784648959</v>
      </c>
      <c r="AA56" s="10">
        <f t="shared" si="8"/>
        <v>29.438868419510392</v>
      </c>
      <c r="AB56" s="10">
        <v>0</v>
      </c>
      <c r="AC56" s="10">
        <v>0</v>
      </c>
      <c r="AD56" s="10">
        <v>0</v>
      </c>
    </row>
    <row r="57" spans="1:30" x14ac:dyDescent="0.3">
      <c r="A57" s="76" t="s">
        <v>21</v>
      </c>
      <c r="B57" s="23">
        <f>C57*D57</f>
        <v>18.684999999999999</v>
      </c>
      <c r="C57" s="10">
        <v>37</v>
      </c>
      <c r="D57" s="10">
        <v>0.505</v>
      </c>
      <c r="E57" s="21"/>
      <c r="G57" s="94">
        <v>5900</v>
      </c>
      <c r="H57" s="94">
        <v>17.239999999999998</v>
      </c>
      <c r="I57" s="10">
        <f t="shared" si="1"/>
        <v>12.855867999999999</v>
      </c>
      <c r="J57" s="10">
        <f t="shared" si="4"/>
        <v>20.80645972176271</v>
      </c>
      <c r="K57" s="10">
        <v>477</v>
      </c>
      <c r="L57" s="10">
        <v>2</v>
      </c>
      <c r="M57" s="82">
        <v>1</v>
      </c>
      <c r="N57" s="85">
        <f t="shared" si="12"/>
        <v>52</v>
      </c>
      <c r="O57" s="108">
        <f t="shared" si="14"/>
        <v>9.8298283371862212</v>
      </c>
      <c r="P57" s="95">
        <f t="shared" si="7"/>
        <v>33.895662355000944</v>
      </c>
      <c r="Q57" s="13">
        <f t="shared" si="13"/>
        <v>9.4154617652780388</v>
      </c>
      <c r="R57" s="93">
        <f t="shared" si="3"/>
        <v>0.81049057533061442</v>
      </c>
      <c r="S57" s="10">
        <f t="shared" si="11"/>
        <v>56.561775996263371</v>
      </c>
      <c r="T57" s="10">
        <f>IF(M57=1,'Specifications and Reduced mass'!$F$13,IF(M57=2,'Specifications and Reduced mass'!$G$13,IF(M57=3,'Specifications and Reduced mass'!$H$13,IF(M57=4,'Specifications and Reduced mass'!$I$13,IF(M57=5,'Specifications and Reduced mass'!$J$13)))))</f>
        <v>103.00500000000001</v>
      </c>
      <c r="U57" s="52">
        <f>'Specifications and Reduced mass'!$C$37-'Lap Simulation'!S57-'Lap Simulation'!T57-'Lap Simulation'!AC57</f>
        <v>548.33464132657116</v>
      </c>
      <c r="V57" s="13">
        <f t="shared" si="9"/>
        <v>0.81049057533061442</v>
      </c>
      <c r="W57" s="13">
        <f>0.5*359.61*'Lap Simulation'!Q57^2</f>
        <v>15939.87871616486</v>
      </c>
      <c r="X57" s="10">
        <f t="shared" si="10"/>
        <v>37.068747107393854</v>
      </c>
      <c r="Y57" s="10">
        <v>1</v>
      </c>
      <c r="Z57" s="13">
        <f>IF(Y57=1,'Specifications and Reduced mass'!$C$47,IF(Y57=2,'Specifications and Reduced mass'!$C$48,IF(Y57=3,'Specifications and Reduced mass'!$C$49)))</f>
        <v>676.54659784648959</v>
      </c>
      <c r="AA57" s="10">
        <f t="shared" si="8"/>
        <v>29.98823924670339</v>
      </c>
      <c r="AB57" s="10">
        <v>0</v>
      </c>
      <c r="AC57" s="10">
        <v>0</v>
      </c>
      <c r="AD57" s="10">
        <v>0</v>
      </c>
    </row>
    <row r="58" spans="1:30" x14ac:dyDescent="0.3">
      <c r="A58" s="76" t="s">
        <v>27</v>
      </c>
      <c r="B58" s="23">
        <v>36</v>
      </c>
      <c r="C58" s="78" t="s">
        <v>91</v>
      </c>
      <c r="D58" s="10" t="s">
        <v>91</v>
      </c>
      <c r="G58" s="94">
        <v>6000</v>
      </c>
      <c r="H58" s="94">
        <v>17.32</v>
      </c>
      <c r="I58" s="10">
        <f t="shared" si="1"/>
        <v>12.915524000000001</v>
      </c>
      <c r="J58" s="10">
        <f t="shared" si="4"/>
        <v>20.554625928533333</v>
      </c>
      <c r="K58" s="10">
        <v>469.1</v>
      </c>
      <c r="L58" s="10">
        <v>2</v>
      </c>
      <c r="M58" s="82">
        <v>1</v>
      </c>
      <c r="N58" s="85">
        <f t="shared" si="12"/>
        <v>53</v>
      </c>
      <c r="O58" s="108">
        <f t="shared" si="14"/>
        <v>9.9350787250452743</v>
      </c>
      <c r="P58" s="95">
        <f t="shared" si="7"/>
        <v>34.204149487990449</v>
      </c>
      <c r="Q58" s="13">
        <f t="shared" si="13"/>
        <v>9.5011526355529021</v>
      </c>
      <c r="R58" s="93">
        <f t="shared" si="3"/>
        <v>0.80896188316593609</v>
      </c>
      <c r="S58" s="10">
        <f t="shared" si="11"/>
        <v>57.59600747943103</v>
      </c>
      <c r="T58" s="10">
        <f>IF(M58=1,'Specifications and Reduced mass'!$F$13,IF(M58=2,'Specifications and Reduced mass'!$G$13,IF(M58=3,'Specifications and Reduced mass'!$H$13,IF(M58=4,'Specifications and Reduced mass'!$I$13,IF(M58=5,'Specifications and Reduced mass'!$J$13)))))</f>
        <v>103.00500000000001</v>
      </c>
      <c r="U58" s="52">
        <f>'Specifications and Reduced mass'!$C$37-'Lap Simulation'!S58-'Lap Simulation'!T58-'Lap Simulation'!AC58</f>
        <v>547.30040984340349</v>
      </c>
      <c r="V58" s="13">
        <f t="shared" si="9"/>
        <v>0.80896188316593609</v>
      </c>
      <c r="W58" s="13">
        <f>0.5*359.61*'Lap Simulation'!Q58^2</f>
        <v>16231.3392319595</v>
      </c>
      <c r="X58" s="10">
        <f t="shared" si="10"/>
        <v>37.406112738397255</v>
      </c>
      <c r="Y58" s="10">
        <v>1</v>
      </c>
      <c r="Z58" s="13">
        <f>IF(Y58=1,'Specifications and Reduced mass'!$C$47,IF(Y58=2,'Specifications and Reduced mass'!$C$48,IF(Y58=3,'Specifications and Reduced mass'!$C$49)))</f>
        <v>676.54659784648959</v>
      </c>
      <c r="AA58" s="10">
        <f t="shared" si="8"/>
        <v>30.536573888029956</v>
      </c>
      <c r="AB58" s="10">
        <v>0</v>
      </c>
      <c r="AC58" s="10">
        <v>0</v>
      </c>
      <c r="AD58" s="10">
        <v>0</v>
      </c>
    </row>
    <row r="59" spans="1:30" x14ac:dyDescent="0.3">
      <c r="A59" s="76" t="s">
        <v>36</v>
      </c>
      <c r="B59" s="23">
        <v>13</v>
      </c>
      <c r="C59" s="78" t="s">
        <v>91</v>
      </c>
      <c r="D59" s="10" t="s">
        <v>91</v>
      </c>
      <c r="G59" s="94">
        <v>6000</v>
      </c>
      <c r="H59" s="94">
        <v>17.32</v>
      </c>
      <c r="I59" s="10">
        <f t="shared" si="1"/>
        <v>12.915524000000001</v>
      </c>
      <c r="J59" s="10">
        <f t="shared" si="4"/>
        <v>20.554625928533333</v>
      </c>
      <c r="K59" s="10">
        <v>469.1</v>
      </c>
      <c r="L59" s="10">
        <v>2</v>
      </c>
      <c r="M59" s="82">
        <v>1</v>
      </c>
      <c r="N59" s="85">
        <f t="shared" si="12"/>
        <v>54</v>
      </c>
      <c r="O59" s="108">
        <f t="shared" si="14"/>
        <v>10.039398414938528</v>
      </c>
      <c r="P59" s="95">
        <f t="shared" si="7"/>
        <v>34.5093050380395</v>
      </c>
      <c r="Q59" s="13">
        <f t="shared" si="13"/>
        <v>9.5859180661220833</v>
      </c>
      <c r="R59" s="93">
        <f t="shared" si="3"/>
        <v>0.80743607431638265</v>
      </c>
      <c r="S59" s="10">
        <f t="shared" si="11"/>
        <v>58.628288265560514</v>
      </c>
      <c r="T59" s="10">
        <f>IF(M59=1,'Specifications and Reduced mass'!$F$13,IF(M59=2,'Specifications and Reduced mass'!$G$13,IF(M59=3,'Specifications and Reduced mass'!$H$13,IF(M59=4,'Specifications and Reduced mass'!$I$13,IF(M59=5,'Specifications and Reduced mass'!$J$13)))))</f>
        <v>103.00500000000001</v>
      </c>
      <c r="U59" s="52">
        <f>'Specifications and Reduced mass'!$C$37-'Lap Simulation'!S59-'Lap Simulation'!T59-'Lap Simulation'!AC59</f>
        <v>546.268129057274</v>
      </c>
      <c r="V59" s="13">
        <f t="shared" si="9"/>
        <v>0.80743607431638265</v>
      </c>
      <c r="W59" s="13">
        <f>0.5*359.61*'Lap Simulation'!Q59^2</f>
        <v>16522.250014764806</v>
      </c>
      <c r="X59" s="10">
        <f t="shared" si="10"/>
        <v>37.739834905992453</v>
      </c>
      <c r="Y59" s="10">
        <v>1</v>
      </c>
      <c r="Z59" s="13">
        <f>IF(Y59=1,'Specifications and Reduced mass'!$C$47,IF(Y59=2,'Specifications and Reduced mass'!$C$48,IF(Y59=3,'Specifications and Reduced mass'!$C$49)))</f>
        <v>676.54659784648959</v>
      </c>
      <c r="AA59" s="10">
        <f t="shared" si="8"/>
        <v>31.083874297873365</v>
      </c>
      <c r="AB59" s="10">
        <v>0</v>
      </c>
      <c r="AC59" s="10">
        <v>0</v>
      </c>
      <c r="AD59" s="10">
        <v>0</v>
      </c>
    </row>
    <row r="60" spans="1:30" x14ac:dyDescent="0.3">
      <c r="A60" s="76" t="s">
        <v>22</v>
      </c>
      <c r="B60" s="23">
        <f>C60*D60</f>
        <v>37.582999999999998</v>
      </c>
      <c r="C60" s="10">
        <v>49</v>
      </c>
      <c r="D60" s="10">
        <v>0.76700000000000002</v>
      </c>
      <c r="G60" s="94">
        <v>6100</v>
      </c>
      <c r="H60" s="94">
        <v>17.37</v>
      </c>
      <c r="I60" s="10">
        <f t="shared" si="1"/>
        <v>12.952809000000002</v>
      </c>
      <c r="J60" s="10">
        <f t="shared" si="4"/>
        <v>20.276029931016396</v>
      </c>
      <c r="K60" s="10">
        <v>469.1</v>
      </c>
      <c r="L60" s="10">
        <v>2</v>
      </c>
      <c r="M60" s="82">
        <v>1</v>
      </c>
      <c r="N60" s="85">
        <f t="shared" si="12"/>
        <v>55</v>
      </c>
      <c r="O60" s="108">
        <f t="shared" si="14"/>
        <v>10.142813355253752</v>
      </c>
      <c r="P60" s="95">
        <f t="shared" si="7"/>
        <v>34.811217692788908</v>
      </c>
      <c r="Q60" s="13">
        <f t="shared" si="13"/>
        <v>9.6697826924413626</v>
      </c>
      <c r="R60" s="93">
        <f t="shared" si="3"/>
        <v>0.80591314334364106</v>
      </c>
      <c r="S60" s="10">
        <f t="shared" si="11"/>
        <v>59.658622033923805</v>
      </c>
      <c r="T60" s="10">
        <f>IF(M60=1,'Specifications and Reduced mass'!$F$13,IF(M60=2,'Specifications and Reduced mass'!$G$13,IF(M60=3,'Specifications and Reduced mass'!$H$13,IF(M60=4,'Specifications and Reduced mass'!$I$13,IF(M60=5,'Specifications and Reduced mass'!$J$13)))))</f>
        <v>103.00500000000001</v>
      </c>
      <c r="U60" s="52">
        <f>'Specifications and Reduced mass'!$C$37-'Lap Simulation'!S60-'Lap Simulation'!T60-'Lap Simulation'!AC60</f>
        <v>545.23779528891066</v>
      </c>
      <c r="V60" s="13">
        <f t="shared" si="9"/>
        <v>0.80591314334364106</v>
      </c>
      <c r="W60" s="13">
        <f>0.5*359.61*'Lap Simulation'!Q60^2</f>
        <v>16812.612101449722</v>
      </c>
      <c r="X60" s="10">
        <f t="shared" si="10"/>
        <v>38.070010600162846</v>
      </c>
      <c r="Y60" s="10">
        <v>1</v>
      </c>
      <c r="Z60" s="13">
        <f>IF(Y60=1,'Specifications and Reduced mass'!$C$47,IF(Y60=2,'Specifications and Reduced mass'!$C$48,IF(Y60=3,'Specifications and Reduced mass'!$C$49)))</f>
        <v>676.54659784648959</v>
      </c>
      <c r="AA60" s="10">
        <f t="shared" si="8"/>
        <v>31.630142426930643</v>
      </c>
      <c r="AB60" s="10">
        <v>0</v>
      </c>
      <c r="AC60" s="10">
        <v>0</v>
      </c>
      <c r="AD60" s="10">
        <v>0</v>
      </c>
    </row>
    <row r="61" spans="1:30" x14ac:dyDescent="0.3">
      <c r="A61" s="79" t="s">
        <v>214</v>
      </c>
      <c r="B61" s="23">
        <f>1286</f>
        <v>1286</v>
      </c>
      <c r="G61" s="94">
        <v>6200</v>
      </c>
      <c r="H61" s="94">
        <v>17.440000000000001</v>
      </c>
      <c r="I61" s="10">
        <f t="shared" si="1"/>
        <v>13.005008000000002</v>
      </c>
      <c r="J61" s="10">
        <f t="shared" si="4"/>
        <v>20.029390385548389</v>
      </c>
      <c r="K61" s="10">
        <v>469.1</v>
      </c>
      <c r="L61" s="10">
        <v>2</v>
      </c>
      <c r="M61" s="82">
        <v>1</v>
      </c>
      <c r="N61" s="85">
        <f t="shared" si="12"/>
        <v>56</v>
      </c>
      <c r="O61" s="108">
        <f t="shared" si="14"/>
        <v>10.245348326866576</v>
      </c>
      <c r="P61" s="95">
        <f t="shared" si="7"/>
        <v>35.109972172165079</v>
      </c>
      <c r="Q61" s="13">
        <f t="shared" si="13"/>
        <v>9.752770047823633</v>
      </c>
      <c r="R61" s="93">
        <f t="shared" si="3"/>
        <v>0.80439308481965632</v>
      </c>
      <c r="S61" s="10">
        <f t="shared" si="11"/>
        <v>60.687012456853275</v>
      </c>
      <c r="T61" s="10">
        <f>IF(M61=1,'Specifications and Reduced mass'!$F$13,IF(M61=2,'Specifications and Reduced mass'!$G$13,IF(M61=3,'Specifications and Reduced mass'!$H$13,IF(M61=4,'Specifications and Reduced mass'!$I$13,IF(M61=5,'Specifications and Reduced mass'!$J$13)))))</f>
        <v>103.00500000000001</v>
      </c>
      <c r="U61" s="52">
        <f>'Specifications and Reduced mass'!$C$37-'Lap Simulation'!S61-'Lap Simulation'!T61-'Lap Simulation'!AC61</f>
        <v>544.20940486598124</v>
      </c>
      <c r="V61" s="13">
        <f t="shared" si="9"/>
        <v>0.80439308481965632</v>
      </c>
      <c r="W61" s="13">
        <f>0.5*359.61*'Lap Simulation'!Q61^2</f>
        <v>17102.426526927527</v>
      </c>
      <c r="X61" s="10">
        <f t="shared" si="10"/>
        <v>38.396732471746589</v>
      </c>
      <c r="Y61" s="10">
        <v>1</v>
      </c>
      <c r="Z61" s="13">
        <f>IF(Y61=1,'Specifications and Reduced mass'!$C$47,IF(Y61=2,'Specifications and Reduced mass'!$C$48,IF(Y61=3,'Specifications and Reduced mass'!$C$49)))</f>
        <v>676.54659784648959</v>
      </c>
      <c r="AA61" s="10">
        <f t="shared" si="8"/>
        <v>32.175380222219545</v>
      </c>
      <c r="AB61" s="10">
        <v>0</v>
      </c>
      <c r="AC61" s="10">
        <v>0</v>
      </c>
      <c r="AD61" s="10">
        <v>0</v>
      </c>
    </row>
    <row r="62" spans="1:30" x14ac:dyDescent="0.3">
      <c r="A62" s="81" t="s">
        <v>166</v>
      </c>
      <c r="B62" s="10">
        <v>424</v>
      </c>
      <c r="G62" s="94">
        <v>6200</v>
      </c>
      <c r="H62" s="94">
        <v>17.440000000000001</v>
      </c>
      <c r="I62" s="10">
        <f t="shared" si="1"/>
        <v>13.005008000000002</v>
      </c>
      <c r="J62" s="10">
        <f t="shared" si="4"/>
        <v>20.029390385548389</v>
      </c>
      <c r="K62" s="10">
        <v>469.1</v>
      </c>
      <c r="L62" s="10">
        <v>2</v>
      </c>
      <c r="M62" s="82">
        <v>1</v>
      </c>
      <c r="N62" s="85">
        <f t="shared" si="12"/>
        <v>57</v>
      </c>
      <c r="O62" s="108">
        <f t="shared" si="14"/>
        <v>10.347027015252875</v>
      </c>
      <c r="P62" s="95">
        <f t="shared" si="7"/>
        <v>35.405649474183242</v>
      </c>
      <c r="Q62" s="13">
        <f t="shared" si="13"/>
        <v>9.8349026317175667</v>
      </c>
      <c r="R62" s="93">
        <f t="shared" si="3"/>
        <v>0.8028758933266108</v>
      </c>
      <c r="S62" s="10">
        <f t="shared" si="11"/>
        <v>61.713463199754884</v>
      </c>
      <c r="T62" s="10">
        <f>IF(M62=1,'Specifications and Reduced mass'!$F$13,IF(M62=2,'Specifications and Reduced mass'!$G$13,IF(M62=3,'Specifications and Reduced mass'!$H$13,IF(M62=4,'Specifications and Reduced mass'!$I$13,IF(M62=5,'Specifications and Reduced mass'!$J$13)))))</f>
        <v>103.00500000000001</v>
      </c>
      <c r="U62" s="52">
        <f>'Specifications and Reduced mass'!$C$37-'Lap Simulation'!S62-'Lap Simulation'!T62-'Lap Simulation'!AC62</f>
        <v>543.18295412307964</v>
      </c>
      <c r="V62" s="13">
        <f t="shared" si="9"/>
        <v>0.8028758933266108</v>
      </c>
      <c r="W62" s="13">
        <f>0.5*359.61*'Lap Simulation'!Q62^2</f>
        <v>17391.694324159525</v>
      </c>
      <c r="X62" s="10">
        <f t="shared" si="10"/>
        <v>38.720089101250259</v>
      </c>
      <c r="Y62" s="10">
        <v>1</v>
      </c>
      <c r="Z62" s="13">
        <f>IF(Y62=1,'Specifications and Reduced mass'!$C$47,IF(Y62=2,'Specifications and Reduced mass'!$C$48,IF(Y62=3,'Specifications and Reduced mass'!$C$49)))</f>
        <v>676.54659784648959</v>
      </c>
      <c r="AA62" s="10">
        <f t="shared" si="8"/>
        <v>32.71958962708554</v>
      </c>
      <c r="AB62" s="10">
        <v>0</v>
      </c>
      <c r="AC62" s="10">
        <v>0</v>
      </c>
      <c r="AD62" s="10">
        <v>0</v>
      </c>
    </row>
    <row r="63" spans="1:30" x14ac:dyDescent="0.3">
      <c r="A63" s="81" t="s">
        <v>167</v>
      </c>
      <c r="B63" s="10">
        <v>243</v>
      </c>
      <c r="G63" s="94">
        <v>6300</v>
      </c>
      <c r="H63" s="94">
        <v>17.5</v>
      </c>
      <c r="I63" s="10">
        <f t="shared" si="1"/>
        <v>13.049750000000001</v>
      </c>
      <c r="J63" s="10">
        <f t="shared" si="4"/>
        <v>19.779278222222221</v>
      </c>
      <c r="K63" s="10">
        <v>469.1</v>
      </c>
      <c r="L63" s="10">
        <v>2</v>
      </c>
      <c r="M63" s="82">
        <v>1</v>
      </c>
      <c r="N63" s="85">
        <f t="shared" si="12"/>
        <v>58</v>
      </c>
      <c r="O63" s="108">
        <f t="shared" si="14"/>
        <v>10.447872076977111</v>
      </c>
      <c r="P63" s="95">
        <f t="shared" si="7"/>
        <v>35.698327101472948</v>
      </c>
      <c r="Q63" s="13">
        <f t="shared" si="13"/>
        <v>9.9162019726313737</v>
      </c>
      <c r="R63" s="93">
        <f t="shared" si="3"/>
        <v>0.80136156345690601</v>
      </c>
      <c r="S63" s="10">
        <f t="shared" si="11"/>
        <v>62.73797792112105</v>
      </c>
      <c r="T63" s="10">
        <f>IF(M63=1,'Specifications and Reduced mass'!$F$13,IF(M63=2,'Specifications and Reduced mass'!$G$13,IF(M63=3,'Specifications and Reduced mass'!$H$13,IF(M63=4,'Specifications and Reduced mass'!$I$13,IF(M63=5,'Specifications and Reduced mass'!$J$13)))))</f>
        <v>103.00500000000001</v>
      </c>
      <c r="U63" s="52">
        <f>'Specifications and Reduced mass'!$C$37-'Lap Simulation'!S63-'Lap Simulation'!T63-'Lap Simulation'!AC63</f>
        <v>542.15843940171351</v>
      </c>
      <c r="V63" s="13">
        <f t="shared" si="9"/>
        <v>0.80136156345690601</v>
      </c>
      <c r="W63" s="13">
        <f>0.5*359.61*'Lap Simulation'!Q63^2</f>
        <v>17680.416524158711</v>
      </c>
      <c r="X63" s="10">
        <f t="shared" si="10"/>
        <v>39.040165246580209</v>
      </c>
      <c r="Y63" s="10">
        <v>1</v>
      </c>
      <c r="Z63" s="13">
        <f>IF(Y63=1,'Specifications and Reduced mass'!$C$47,IF(Y63=2,'Specifications and Reduced mass'!$C$48,IF(Y63=3,'Specifications and Reduced mass'!$C$49)))</f>
        <v>676.54659784648959</v>
      </c>
      <c r="AA63" s="10">
        <f t="shared" si="8"/>
        <v>33.262772581208623</v>
      </c>
      <c r="AB63" s="10">
        <v>0</v>
      </c>
      <c r="AC63" s="10">
        <v>0</v>
      </c>
      <c r="AD63" s="10">
        <v>0</v>
      </c>
    </row>
    <row r="64" spans="1:30" x14ac:dyDescent="0.3">
      <c r="A64" s="81" t="s">
        <v>168</v>
      </c>
      <c r="B64" s="10">
        <v>301</v>
      </c>
      <c r="G64" s="94">
        <v>6300</v>
      </c>
      <c r="H64" s="94">
        <v>17.5</v>
      </c>
      <c r="I64" s="10">
        <f t="shared" si="1"/>
        <v>13.049750000000001</v>
      </c>
      <c r="J64" s="10">
        <f t="shared" si="4"/>
        <v>19.779278222222221</v>
      </c>
      <c r="K64" s="10">
        <v>469.1</v>
      </c>
      <c r="L64" s="10">
        <v>2</v>
      </c>
      <c r="M64" s="82">
        <v>1</v>
      </c>
      <c r="N64" s="85">
        <f t="shared" si="12"/>
        <v>59</v>
      </c>
      <c r="O64" s="108">
        <f t="shared" si="14"/>
        <v>10.547905201083475</v>
      </c>
      <c r="P64" s="95">
        <f t="shared" si="7"/>
        <v>35.988079270343967</v>
      </c>
      <c r="Q64" s="13">
        <f t="shared" si="13"/>
        <v>9.9966886862066566</v>
      </c>
      <c r="R64" s="93">
        <f t="shared" si="3"/>
        <v>0.79985008981314232</v>
      </c>
      <c r="S64" s="10">
        <f t="shared" si="11"/>
        <v>63.760560272543856</v>
      </c>
      <c r="T64" s="10">
        <f>IF(M64=1,'Specifications and Reduced mass'!$F$13,IF(M64=2,'Specifications and Reduced mass'!$G$13,IF(M64=3,'Specifications and Reduced mass'!$H$13,IF(M64=4,'Specifications and Reduced mass'!$I$13,IF(M64=5,'Specifications and Reduced mass'!$J$13)))))</f>
        <v>103.00500000000001</v>
      </c>
      <c r="U64" s="52">
        <f>'Specifications and Reduced mass'!$C$37-'Lap Simulation'!S64-'Lap Simulation'!T64-'Lap Simulation'!AC64</f>
        <v>541.13585705029061</v>
      </c>
      <c r="V64" s="13">
        <f t="shared" si="9"/>
        <v>0.79985008981314232</v>
      </c>
      <c r="W64" s="13">
        <f>0.5*359.61*'Lap Simulation'!Q64^2</f>
        <v>17968.594155993447</v>
      </c>
      <c r="X64" s="10">
        <f t="shared" si="10"/>
        <v>39.35704207167975</v>
      </c>
      <c r="Y64" s="10">
        <v>1</v>
      </c>
      <c r="Z64" s="13">
        <f>IF(Y64=1,'Specifications and Reduced mass'!$C$47,IF(Y64=2,'Specifications and Reduced mass'!$C$48,IF(Y64=3,'Specifications and Reduced mass'!$C$49)))</f>
        <v>676.54659784648959</v>
      </c>
      <c r="AA64" s="10">
        <f t="shared" si="8"/>
        <v>33.804931020610333</v>
      </c>
      <c r="AB64" s="10">
        <v>0</v>
      </c>
      <c r="AC64" s="10">
        <v>0</v>
      </c>
      <c r="AD64" s="10">
        <v>0</v>
      </c>
    </row>
    <row r="65" spans="1:30" x14ac:dyDescent="0.3">
      <c r="A65" s="81" t="s">
        <v>169</v>
      </c>
      <c r="B65" s="10">
        <v>75</v>
      </c>
      <c r="G65" s="94">
        <v>6400</v>
      </c>
      <c r="H65" s="94">
        <v>17.8</v>
      </c>
      <c r="I65" s="10">
        <f t="shared" si="1"/>
        <v>13.273460000000002</v>
      </c>
      <c r="J65" s="10">
        <f t="shared" si="4"/>
        <v>19.804002320000002</v>
      </c>
      <c r="K65" s="10">
        <v>469.1</v>
      </c>
      <c r="L65" s="10">
        <v>2</v>
      </c>
      <c r="M65" s="82">
        <v>1</v>
      </c>
      <c r="N65" s="85">
        <f t="shared" si="12"/>
        <v>60</v>
      </c>
      <c r="O65" s="108">
        <f t="shared" si="14"/>
        <v>10.647147165859296</v>
      </c>
      <c r="P65" s="95">
        <f t="shared" si="7"/>
        <v>36.274977104010937</v>
      </c>
      <c r="Q65" s="13">
        <f t="shared" si="13"/>
        <v>10.076382528891926</v>
      </c>
      <c r="R65" s="93">
        <f t="shared" si="3"/>
        <v>0.79834146700810149</v>
      </c>
      <c r="S65" s="10">
        <f t="shared" si="11"/>
        <v>64.78121389872797</v>
      </c>
      <c r="T65" s="10">
        <f>IF(M65=1,'Specifications and Reduced mass'!$F$13,IF(M65=2,'Specifications and Reduced mass'!$G$13,IF(M65=3,'Specifications and Reduced mass'!$H$13,IF(M65=4,'Specifications and Reduced mass'!$I$13,IF(M65=5,'Specifications and Reduced mass'!$J$13)))))</f>
        <v>103.00500000000001</v>
      </c>
      <c r="U65" s="52">
        <f>'Specifications and Reduced mass'!$C$37-'Lap Simulation'!S65-'Lap Simulation'!T65-'Lap Simulation'!AC65</f>
        <v>540.11520342410654</v>
      </c>
      <c r="V65" s="13">
        <f t="shared" si="9"/>
        <v>0.79834146700810149</v>
      </c>
      <c r="W65" s="13">
        <f>0.5*359.61*'Lap Simulation'!Q65^2</f>
        <v>18256.228246791154</v>
      </c>
      <c r="X65" s="10">
        <f t="shared" si="10"/>
        <v>39.670797357842233</v>
      </c>
      <c r="Y65" s="10">
        <v>1</v>
      </c>
      <c r="Z65" s="13">
        <f>IF(Y65=1,'Specifications and Reduced mass'!$C$47,IF(Y65=2,'Specifications and Reduced mass'!$C$48,IF(Y65=3,'Specifications and Reduced mass'!$C$49)))</f>
        <v>676.54659784648959</v>
      </c>
      <c r="AA65" s="10">
        <f t="shared" si="8"/>
        <v>34.346066877660625</v>
      </c>
      <c r="AB65" s="10">
        <v>0</v>
      </c>
      <c r="AC65" s="10">
        <v>0</v>
      </c>
      <c r="AD65" s="10">
        <v>0</v>
      </c>
    </row>
    <row r="66" spans="1:30" x14ac:dyDescent="0.3">
      <c r="A66" s="81" t="s">
        <v>215</v>
      </c>
      <c r="B66" s="10">
        <v>243</v>
      </c>
      <c r="G66" s="94">
        <v>6400</v>
      </c>
      <c r="H66" s="94">
        <v>17.8</v>
      </c>
      <c r="I66" s="10">
        <f t="shared" si="1"/>
        <v>13.273460000000002</v>
      </c>
      <c r="J66" s="10">
        <f t="shared" si="4"/>
        <v>19.804002320000002</v>
      </c>
      <c r="K66" s="10">
        <v>469.1</v>
      </c>
      <c r="L66" s="10">
        <v>2</v>
      </c>
      <c r="M66" s="82">
        <v>1</v>
      </c>
      <c r="N66" s="85">
        <f t="shared" si="12"/>
        <v>61</v>
      </c>
      <c r="O66" s="108">
        <f t="shared" si="14"/>
        <v>10.745617891389944</v>
      </c>
      <c r="P66" s="95">
        <f t="shared" si="7"/>
        <v>36.559088811420992</v>
      </c>
      <c r="Q66" s="13">
        <f t="shared" si="13"/>
        <v>10.155302447616942</v>
      </c>
      <c r="R66" s="93">
        <f t="shared" si="3"/>
        <v>0.79683568966472496</v>
      </c>
      <c r="S66" s="10">
        <f t="shared" si="11"/>
        <v>65.799942437503674</v>
      </c>
      <c r="T66" s="10">
        <f>IF(M66=1,'Specifications and Reduced mass'!$F$13,IF(M66=2,'Specifications and Reduced mass'!$G$13,IF(M66=3,'Specifications and Reduced mass'!$H$13,IF(M66=4,'Specifications and Reduced mass'!$I$13,IF(M66=5,'Specifications and Reduced mass'!$J$13)))))</f>
        <v>103.00500000000001</v>
      </c>
      <c r="U66" s="52">
        <f>'Specifications and Reduced mass'!$C$37-'Lap Simulation'!S66-'Lap Simulation'!T66-'Lap Simulation'!AC66</f>
        <v>539.09647488533085</v>
      </c>
      <c r="V66" s="13">
        <f t="shared" si="9"/>
        <v>0.79683568966472496</v>
      </c>
      <c r="W66" s="13">
        <f>0.5*359.61*'Lap Simulation'!Q66^2</f>
        <v>18543.319821741934</v>
      </c>
      <c r="X66" s="10">
        <f t="shared" si="10"/>
        <v>39.981505699279296</v>
      </c>
      <c r="Y66" s="10">
        <v>1</v>
      </c>
      <c r="Z66" s="13">
        <f>IF(Y66=1,'Specifications and Reduced mass'!$C$47,IF(Y66=2,'Specifications and Reduced mass'!$C$48,IF(Y66=3,'Specifications and Reduced mass'!$C$49)))</f>
        <v>676.54659784648959</v>
      </c>
      <c r="AA66" s="10">
        <f t="shared" si="8"/>
        <v>34.886182081084726</v>
      </c>
      <c r="AB66" s="10">
        <v>0</v>
      </c>
      <c r="AC66" s="10">
        <v>0</v>
      </c>
      <c r="AD66" s="10">
        <v>0</v>
      </c>
    </row>
    <row r="67" spans="1:30" x14ac:dyDescent="0.3">
      <c r="B67" s="143" t="s">
        <v>223</v>
      </c>
      <c r="G67" s="94">
        <v>6500</v>
      </c>
      <c r="H67" s="94">
        <v>18</v>
      </c>
      <c r="I67" s="10">
        <f t="shared" si="1"/>
        <v>13.422600000000001</v>
      </c>
      <c r="J67" s="10">
        <f t="shared" si="4"/>
        <v>19.718418904615383</v>
      </c>
      <c r="K67" s="10">
        <v>504.4</v>
      </c>
      <c r="L67" s="10">
        <v>2</v>
      </c>
      <c r="M67" s="82">
        <v>1</v>
      </c>
      <c r="N67" s="85">
        <f t="shared" si="12"/>
        <v>62</v>
      </c>
      <c r="O67" s="108">
        <f t="shared" si="14"/>
        <v>10.843336488280295</v>
      </c>
      <c r="P67" s="95">
        <f t="shared" si="7"/>
        <v>36.840479852975271</v>
      </c>
      <c r="Q67" s="13">
        <f t="shared" si="13"/>
        <v>10.233466625826464</v>
      </c>
      <c r="R67" s="93">
        <f t="shared" si="3"/>
        <v>0.79533275241609669</v>
      </c>
      <c r="S67" s="10">
        <f t="shared" si="11"/>
        <v>66.816749519839831</v>
      </c>
      <c r="T67" s="10">
        <f>IF(M67=1,'Specifications and Reduced mass'!$F$13,IF(M67=2,'Specifications and Reduced mass'!$G$13,IF(M67=3,'Specifications and Reduced mass'!$H$13,IF(M67=4,'Specifications and Reduced mass'!$I$13,IF(M67=5,'Specifications and Reduced mass'!$J$13)))))</f>
        <v>103.00500000000001</v>
      </c>
      <c r="U67" s="52">
        <f>'Specifications and Reduced mass'!$C$37-'Lap Simulation'!S67-'Lap Simulation'!T67-'Lap Simulation'!AC67</f>
        <v>538.07966780299466</v>
      </c>
      <c r="V67" s="13">
        <f t="shared" si="9"/>
        <v>0.79533275241609669</v>
      </c>
      <c r="W67" s="13">
        <f>0.5*359.61*'Lap Simulation'!Q67^2</f>
        <v>18829.869904102263</v>
      </c>
      <c r="X67" s="10">
        <f t="shared" si="10"/>
        <v>40.289238684356157</v>
      </c>
      <c r="Y67" s="10">
        <v>1</v>
      </c>
      <c r="Z67" s="13">
        <f>IF(Y67=1,'Specifications and Reduced mass'!$C$47,IF(Y67=2,'Specifications and Reduced mass'!$C$48,IF(Y67=3,'Specifications and Reduced mass'!$C$49)))</f>
        <v>676.54659784648959</v>
      </c>
      <c r="AA67" s="10">
        <f t="shared" si="8"/>
        <v>35.42527855597006</v>
      </c>
      <c r="AB67" s="10">
        <v>0</v>
      </c>
      <c r="AC67" s="10">
        <v>0</v>
      </c>
      <c r="AD67" s="10">
        <v>0</v>
      </c>
    </row>
    <row r="68" spans="1:30" x14ac:dyDescent="0.3">
      <c r="G68" s="94">
        <v>6500</v>
      </c>
      <c r="H68" s="94">
        <v>18</v>
      </c>
      <c r="I68" s="10">
        <f t="shared" si="1"/>
        <v>13.422600000000001</v>
      </c>
      <c r="J68" s="10">
        <f t="shared" si="4"/>
        <v>19.718418904615383</v>
      </c>
      <c r="K68" s="10">
        <v>504.4</v>
      </c>
      <c r="L68" s="10">
        <v>2</v>
      </c>
      <c r="M68" s="82">
        <v>1</v>
      </c>
      <c r="N68" s="85">
        <f t="shared" si="12"/>
        <v>63</v>
      </c>
      <c r="O68" s="108">
        <f t="shared" si="14"/>
        <v>10.940321302878985</v>
      </c>
      <c r="P68" s="95">
        <f t="shared" si="7"/>
        <v>37.119213094300669</v>
      </c>
      <c r="Q68" s="13">
        <f t="shared" si="13"/>
        <v>10.31089252619463</v>
      </c>
      <c r="R68" s="93">
        <f t="shared" si="3"/>
        <v>0.79383264990542346</v>
      </c>
      <c r="S68" s="10">
        <f t="shared" si="11"/>
        <v>67.831638769856824</v>
      </c>
      <c r="T68" s="10">
        <f>IF(M68=1,'Specifications and Reduced mass'!$F$13,IF(M68=2,'Specifications and Reduced mass'!$G$13,IF(M68=3,'Specifications and Reduced mass'!$H$13,IF(M68=4,'Specifications and Reduced mass'!$I$13,IF(M68=5,'Specifications and Reduced mass'!$J$13)))))</f>
        <v>103.00500000000001</v>
      </c>
      <c r="U68" s="52">
        <f>'Specifications and Reduced mass'!$C$37-'Lap Simulation'!S68-'Lap Simulation'!T68-'Lap Simulation'!AC68</f>
        <v>537.06477855297771</v>
      </c>
      <c r="V68" s="13">
        <f t="shared" si="9"/>
        <v>0.79383264990542346</v>
      </c>
      <c r="W68" s="13">
        <f>0.5*359.61*'Lap Simulation'!Q68^2</f>
        <v>19115.87951519862</v>
      </c>
      <c r="X68" s="10">
        <f t="shared" si="10"/>
        <v>40.594065063758386</v>
      </c>
      <c r="Y68" s="10">
        <v>1</v>
      </c>
      <c r="Z68" s="13">
        <f>IF(Y68=1,'Specifications and Reduced mass'!$C$47,IF(Y68=2,'Specifications and Reduced mass'!$C$48,IF(Y68=3,'Specifications and Reduced mass'!$C$49)))</f>
        <v>676.54659784648959</v>
      </c>
      <c r="AA68" s="10">
        <f t="shared" si="8"/>
        <v>35.963358223773049</v>
      </c>
      <c r="AB68" s="10">
        <v>0</v>
      </c>
      <c r="AC68" s="10">
        <v>0</v>
      </c>
      <c r="AD68" s="10">
        <v>0</v>
      </c>
    </row>
    <row r="69" spans="1:30" x14ac:dyDescent="0.3">
      <c r="G69" s="94">
        <v>6600</v>
      </c>
      <c r="H69" s="94">
        <v>16.8</v>
      </c>
      <c r="I69" s="10">
        <f t="shared" si="1"/>
        <v>12.527760000000001</v>
      </c>
      <c r="J69" s="10">
        <f t="shared" si="4"/>
        <v>18.125011316363636</v>
      </c>
      <c r="K69" s="10">
        <v>504.4</v>
      </c>
      <c r="L69" s="10">
        <v>2</v>
      </c>
      <c r="M69" s="82">
        <v>1</v>
      </c>
      <c r="N69" s="85">
        <f t="shared" si="12"/>
        <v>64</v>
      </c>
      <c r="O69" s="108">
        <f t="shared" si="14"/>
        <v>11.036589959307333</v>
      </c>
      <c r="P69" s="95">
        <f t="shared" si="7"/>
        <v>37.395348949109312</v>
      </c>
      <c r="Q69" s="13">
        <f t="shared" si="13"/>
        <v>10.387596930308142</v>
      </c>
      <c r="R69" s="93">
        <f t="shared" si="3"/>
        <v>0.79233537678601518</v>
      </c>
      <c r="S69" s="10">
        <f t="shared" si="11"/>
        <v>68.84461380483944</v>
      </c>
      <c r="T69" s="10">
        <f>IF(M69=1,'Specifications and Reduced mass'!$F$13,IF(M69=2,'Specifications and Reduced mass'!$G$13,IF(M69=3,'Specifications and Reduced mass'!$H$13,IF(M69=4,'Specifications and Reduced mass'!$I$13,IF(M69=5,'Specifications and Reduced mass'!$J$13)))))</f>
        <v>103.00500000000001</v>
      </c>
      <c r="U69" s="52">
        <f>'Specifications and Reduced mass'!$C$37-'Lap Simulation'!S69-'Lap Simulation'!T69-'Lap Simulation'!AC69</f>
        <v>536.05180351799504</v>
      </c>
      <c r="V69" s="13">
        <f t="shared" si="9"/>
        <v>0.79233537678601518</v>
      </c>
      <c r="W69" s="13">
        <f>0.5*359.61*'Lap Simulation'!Q69^2</f>
        <v>19401.349674431109</v>
      </c>
      <c r="X69" s="10">
        <f t="shared" si="10"/>
        <v>40.896050906724966</v>
      </c>
      <c r="Y69" s="10">
        <v>1</v>
      </c>
      <c r="Z69" s="13">
        <f>IF(Y69=1,'Specifications and Reduced mass'!$C$47,IF(Y69=2,'Specifications and Reduced mass'!$C$48,IF(Y69=3,'Specifications and Reduced mass'!$C$49)))</f>
        <v>676.54659784648959</v>
      </c>
      <c r="AA69" s="10">
        <f t="shared" si="8"/>
        <v>36.500423002326031</v>
      </c>
      <c r="AB69" s="10">
        <v>0</v>
      </c>
      <c r="AC69" s="10">
        <v>0</v>
      </c>
      <c r="AD69" s="10">
        <v>0</v>
      </c>
    </row>
    <row r="70" spans="1:30" x14ac:dyDescent="0.3">
      <c r="G70" s="94">
        <v>5100</v>
      </c>
      <c r="H70" s="94">
        <v>15.59</v>
      </c>
      <c r="I70" s="10">
        <f t="shared" si="1"/>
        <v>11.625463</v>
      </c>
      <c r="J70" s="10">
        <f t="shared" si="4"/>
        <v>21.766513940078429</v>
      </c>
      <c r="K70" s="10">
        <v>470.5</v>
      </c>
      <c r="L70" s="10">
        <v>3</v>
      </c>
      <c r="M70" s="82">
        <v>1</v>
      </c>
      <c r="N70" s="85">
        <f t="shared" si="12"/>
        <v>65</v>
      </c>
      <c r="O70" s="108">
        <f t="shared" si="14"/>
        <v>11.13215939856455</v>
      </c>
      <c r="P70" s="95">
        <f t="shared" si="7"/>
        <v>37.668945512078572</v>
      </c>
      <c r="Q70" s="13">
        <f t="shared" si="13"/>
        <v>10.46359597557738</v>
      </c>
      <c r="R70" s="93">
        <f t="shared" ref="R70:R134" si="15">IF(Y70=1,(U70/Z70),IF(Y70=2,0,IF(Y70=3,(1.2*(-U70/Z70)))))</f>
        <v>0.79084092772126691</v>
      </c>
      <c r="S70" s="10">
        <f t="shared" si="11"/>
        <v>69.855678235249783</v>
      </c>
      <c r="T70" s="10">
        <f>IF(M70=1,'Specifications and Reduced mass'!$F$13,IF(M70=2,'Specifications and Reduced mass'!$G$13,IF(M70=3,'Specifications and Reduced mass'!$H$13,IF(M70=4,'Specifications and Reduced mass'!$I$13,IF(M70=5,'Specifications and Reduced mass'!$J$13)))))</f>
        <v>103.00500000000001</v>
      </c>
      <c r="U70" s="52">
        <f>'Specifications and Reduced mass'!$C$37-'Lap Simulation'!S70-'Lap Simulation'!T70-'Lap Simulation'!AC70</f>
        <v>535.04073908758471</v>
      </c>
      <c r="V70" s="13">
        <f t="shared" si="9"/>
        <v>0.79084092772126691</v>
      </c>
      <c r="W70" s="13">
        <f>0.5*359.61*'Lap Simulation'!Q70^2</f>
        <v>19686.281399277123</v>
      </c>
      <c r="X70" s="10">
        <f t="shared" si="10"/>
        <v>41.19525974636764</v>
      </c>
      <c r="Y70" s="10">
        <v>1</v>
      </c>
      <c r="Z70" s="13">
        <f>IF(Y70=1,'Specifications and Reduced mass'!$C$47,IF(Y70=2,'Specifications and Reduced mass'!$C$48,IF(Y70=3,'Specifications and Reduced mass'!$C$49)))</f>
        <v>676.54659784648959</v>
      </c>
      <c r="AA70" s="10">
        <f t="shared" si="8"/>
        <v>37.036474805844023</v>
      </c>
      <c r="AB70" s="10">
        <v>0</v>
      </c>
      <c r="AC70" s="10">
        <v>0</v>
      </c>
      <c r="AD70" s="10">
        <v>0</v>
      </c>
    </row>
    <row r="71" spans="1:30" x14ac:dyDescent="0.3">
      <c r="G71" s="94">
        <v>5100</v>
      </c>
      <c r="H71" s="94">
        <v>15.59</v>
      </c>
      <c r="I71" s="10">
        <f t="shared" si="1"/>
        <v>11.625463</v>
      </c>
      <c r="J71" s="10">
        <f t="shared" si="4"/>
        <v>21.766513940078429</v>
      </c>
      <c r="K71" s="10">
        <v>470.5</v>
      </c>
      <c r="L71" s="10">
        <v>3</v>
      </c>
      <c r="M71" s="82">
        <v>1</v>
      </c>
      <c r="N71" s="85">
        <f t="shared" si="12"/>
        <v>66</v>
      </c>
      <c r="O71" s="108">
        <f t="shared" si="14"/>
        <v>11.227045914953937</v>
      </c>
      <c r="P71" s="95">
        <f t="shared" si="7"/>
        <v>37.940058682591406</v>
      </c>
      <c r="Q71" s="13">
        <f t="shared" ref="Q71:Q134" si="16">MIN(13.2,(SQRT((Q70^2)+2*R70*$N$6)))</f>
        <v>10.538905189608723</v>
      </c>
      <c r="R71" s="93">
        <f t="shared" si="15"/>
        <v>0.78934929738463877</v>
      </c>
      <c r="S71" s="10">
        <f t="shared" si="11"/>
        <v>70.864835664740212</v>
      </c>
      <c r="T71" s="10">
        <f>IF(M71=1,'Specifications and Reduced mass'!$F$13,IF(M71=2,'Specifications and Reduced mass'!$G$13,IF(M71=3,'Specifications and Reduced mass'!$H$13,IF(M71=4,'Specifications and Reduced mass'!$I$13,IF(M71=5,'Specifications and Reduced mass'!$J$13)))))</f>
        <v>103.00500000000001</v>
      </c>
      <c r="U71" s="52">
        <f>'Specifications and Reduced mass'!$C$37-'Lap Simulation'!S71-'Lap Simulation'!T71-'Lap Simulation'!AC71</f>
        <v>534.0315816580943</v>
      </c>
      <c r="V71" s="13">
        <f t="shared" si="9"/>
        <v>0.78934929738463877</v>
      </c>
      <c r="W71" s="13">
        <f>0.5*359.61*'Lap Simulation'!Q71^2</f>
        <v>19970.675705294969</v>
      </c>
      <c r="X71" s="10">
        <f>Q71/0.254</f>
        <v>41.491752714994973</v>
      </c>
      <c r="Y71" s="10">
        <v>1</v>
      </c>
      <c r="Z71" s="13">
        <f>IF(Y71=1,'Specifications and Reduced mass'!$C$47,IF(Y71=2,'Specifications and Reduced mass'!$C$48,IF(Y71=3,'Specifications and Reduced mass'!$C$49)))</f>
        <v>676.54659784648959</v>
      </c>
      <c r="AA71" s="10">
        <f t="shared" si="8"/>
        <v>37.5715155449316</v>
      </c>
      <c r="AB71" s="10">
        <v>0</v>
      </c>
      <c r="AC71" s="10">
        <v>0</v>
      </c>
      <c r="AD71" s="10">
        <v>0</v>
      </c>
    </row>
    <row r="72" spans="1:30" x14ac:dyDescent="0.3">
      <c r="G72" s="94">
        <v>5200</v>
      </c>
      <c r="H72" s="94">
        <v>15.92</v>
      </c>
      <c r="I72" s="10">
        <f t="shared" si="1"/>
        <v>11.871544</v>
      </c>
      <c r="J72" s="10">
        <f t="shared" si="4"/>
        <v>21.799807566769228</v>
      </c>
      <c r="K72" s="10">
        <v>470.5</v>
      </c>
      <c r="L72" s="10">
        <v>3</v>
      </c>
      <c r="M72" s="82">
        <v>1</v>
      </c>
      <c r="N72" s="85">
        <f t="shared" si="12"/>
        <v>67</v>
      </c>
      <c r="O72" s="108">
        <f t="shared" si="14"/>
        <v>11.321265190050973</v>
      </c>
      <c r="P72" s="95">
        <f t="shared" si="7"/>
        <v>38.208742280094604</v>
      </c>
      <c r="Q72" s="13">
        <f t="shared" si="16"/>
        <v>10.613539522248502</v>
      </c>
      <c r="R72" s="93">
        <f t="shared" si="15"/>
        <v>0.78786048045963752</v>
      </c>
      <c r="S72" s="10">
        <f t="shared" si="11"/>
        <v>71.872089690166064</v>
      </c>
      <c r="T72" s="10">
        <f>IF(M72=1,'Specifications and Reduced mass'!$F$13,IF(M72=2,'Specifications and Reduced mass'!$G$13,IF(M72=3,'Specifications and Reduced mass'!$H$13,IF(M72=4,'Specifications and Reduced mass'!$I$13,IF(M72=5,'Specifications and Reduced mass'!$J$13)))))</f>
        <v>103.00500000000001</v>
      </c>
      <c r="U72" s="52">
        <f>'Specifications and Reduced mass'!$C$37-'Lap Simulation'!S72-'Lap Simulation'!T72-'Lap Simulation'!AC72</f>
        <v>533.02432763266847</v>
      </c>
      <c r="V72" s="13">
        <f t="shared" si="9"/>
        <v>0.78786048045963752</v>
      </c>
      <c r="W72" s="13">
        <f>0.5*359.61*'Lap Simulation'!Q72^2</f>
        <v>20254.533606127457</v>
      </c>
      <c r="X72" s="10">
        <f t="shared" ref="X72:X136" si="17">Q72/0.254</f>
        <v>41.785588670269689</v>
      </c>
      <c r="Y72" s="10">
        <v>1</v>
      </c>
      <c r="Z72" s="13">
        <f>IF(Y72=1,'Specifications and Reduced mass'!$C$47,IF(Y72=2,'Specifications and Reduced mass'!$C$48,IF(Y72=3,'Specifications and Reduced mass'!$C$49)))</f>
        <v>676.54659784648959</v>
      </c>
      <c r="AA72" s="10">
        <f t="shared" si="8"/>
        <v>38.105547126589698</v>
      </c>
      <c r="AB72" s="10">
        <v>0</v>
      </c>
      <c r="AC72" s="10">
        <v>0</v>
      </c>
      <c r="AD72" s="10">
        <v>0</v>
      </c>
    </row>
    <row r="73" spans="1:30" x14ac:dyDescent="0.3">
      <c r="G73" s="94">
        <v>5200</v>
      </c>
      <c r="H73" s="94">
        <v>15.92</v>
      </c>
      <c r="I73" s="10">
        <f t="shared" si="1"/>
        <v>11.871544</v>
      </c>
      <c r="J73" s="10">
        <f t="shared" si="4"/>
        <v>21.799807566769228</v>
      </c>
      <c r="K73" s="10">
        <v>470.5</v>
      </c>
      <c r="L73" s="10">
        <v>3</v>
      </c>
      <c r="M73" s="82">
        <v>1</v>
      </c>
      <c r="N73" s="85">
        <f t="shared" si="12"/>
        <v>68</v>
      </c>
      <c r="O73" s="108">
        <f t="shared" si="14"/>
        <v>11.41483232441297</v>
      </c>
      <c r="P73" s="95">
        <f t="shared" ref="P73:P136" si="18">Q73*3.6</f>
        <v>38.475048151759381</v>
      </c>
      <c r="Q73" s="13">
        <f t="shared" si="16"/>
        <v>10.687513375488717</v>
      </c>
      <c r="R73" s="93">
        <f t="shared" si="15"/>
        <v>0.78637447163979768</v>
      </c>
      <c r="S73" s="10">
        <f t="shared" si="11"/>
        <v>72.877443901598525</v>
      </c>
      <c r="T73" s="10">
        <f>IF(M73=1,'Specifications and Reduced mass'!$F$13,IF(M73=2,'Specifications and Reduced mass'!$G$13,IF(M73=3,'Specifications and Reduced mass'!$H$13,IF(M73=4,'Specifications and Reduced mass'!$I$13,IF(M73=5,'Specifications and Reduced mass'!$J$13)))))</f>
        <v>103.00500000000001</v>
      </c>
      <c r="U73" s="52">
        <f>'Specifications and Reduced mass'!$C$37-'Lap Simulation'!S73-'Lap Simulation'!T73-'Lap Simulation'!AC73</f>
        <v>532.01897342123596</v>
      </c>
      <c r="V73" s="13">
        <f t="shared" si="9"/>
        <v>0.78637447163979768</v>
      </c>
      <c r="W73" s="13">
        <f>0.5*359.61*'Lap Simulation'!Q73^2</f>
        <v>20537.856113505546</v>
      </c>
      <c r="X73" s="10">
        <f t="shared" si="17"/>
        <v>42.0768243129477</v>
      </c>
      <c r="Y73" s="10">
        <v>1</v>
      </c>
      <c r="Z73" s="13">
        <f>IF(Y73=1,'Specifications and Reduced mass'!$C$47,IF(Y73=2,'Specifications and Reduced mass'!$C$48,IF(Y73=3,'Specifications and Reduced mass'!$C$49)))</f>
        <v>676.54659784648959</v>
      </c>
      <c r="AA73" s="10">
        <f t="shared" ref="AA73:AA136" si="19">(0.5*Z73*Q73^2)/1000</f>
        <v>38.638571454222365</v>
      </c>
      <c r="AB73" s="10">
        <v>0</v>
      </c>
      <c r="AC73" s="10">
        <v>0</v>
      </c>
      <c r="AD73" s="10">
        <v>0</v>
      </c>
    </row>
    <row r="74" spans="1:30" x14ac:dyDescent="0.3">
      <c r="G74" s="94">
        <v>5300</v>
      </c>
      <c r="H74" s="94">
        <v>16.25</v>
      </c>
      <c r="I74" s="10">
        <f t="shared" ref="I74:I131" si="20">H74*0.7457</f>
        <v>12.117625</v>
      </c>
      <c r="J74" s="10">
        <f t="shared" ref="J74:J131" si="21">(9548.8*I74)/G74</f>
        <v>21.831844830188679</v>
      </c>
      <c r="K74" s="10">
        <v>470.5</v>
      </c>
      <c r="L74" s="10">
        <v>3</v>
      </c>
      <c r="M74" s="82">
        <v>1</v>
      </c>
      <c r="N74" s="85">
        <f t="shared" si="12"/>
        <v>69</v>
      </c>
      <c r="O74" s="108">
        <f t="shared" si="14"/>
        <v>11.507761867211086</v>
      </c>
      <c r="P74" s="95">
        <f t="shared" si="18"/>
        <v>38.73902627306353</v>
      </c>
      <c r="Q74" s="13">
        <f t="shared" si="16"/>
        <v>10.760840631406536</v>
      </c>
      <c r="R74" s="93">
        <f t="shared" si="15"/>
        <v>0.78489126562866252</v>
      </c>
      <c r="S74" s="10">
        <f t="shared" si="11"/>
        <v>73.880901882337497</v>
      </c>
      <c r="T74" s="10">
        <f>IF(M74=1,'Specifications and Reduced mass'!$F$13,IF(M74=2,'Specifications and Reduced mass'!$G$13,IF(M74=3,'Specifications and Reduced mass'!$H$13,IF(M74=4,'Specifications and Reduced mass'!$I$13,IF(M74=5,'Specifications and Reduced mass'!$J$13)))))</f>
        <v>103.00500000000001</v>
      </c>
      <c r="U74" s="52">
        <f>'Specifications and Reduced mass'!$C$37-'Lap Simulation'!S74-'Lap Simulation'!T74-'Lap Simulation'!AC74</f>
        <v>531.01551544049698</v>
      </c>
      <c r="V74" s="13">
        <f t="shared" ref="V74:V137" si="22">U74/Z74</f>
        <v>0.78489126562866252</v>
      </c>
      <c r="W74" s="13">
        <f>0.5*359.61*'Lap Simulation'!Q74^2</f>
        <v>20820.644237251934</v>
      </c>
      <c r="X74" s="10">
        <f t="shared" si="17"/>
        <v>42.365514296876128</v>
      </c>
      <c r="Y74" s="10">
        <v>1</v>
      </c>
      <c r="Z74" s="13">
        <f>IF(Y74=1,'Specifications and Reduced mass'!$C$47,IF(Y74=2,'Specifications and Reduced mass'!$C$48,IF(Y74=3,'Specifications and Reduced mass'!$C$49)))</f>
        <v>676.54659784648959</v>
      </c>
      <c r="AA74" s="10">
        <f t="shared" si="19"/>
        <v>39.170590427643596</v>
      </c>
      <c r="AB74" s="10">
        <v>0</v>
      </c>
      <c r="AC74" s="10">
        <v>0</v>
      </c>
      <c r="AD74" s="10">
        <v>0</v>
      </c>
    </row>
    <row r="75" spans="1:30" x14ac:dyDescent="0.3">
      <c r="G75" s="94">
        <v>5300</v>
      </c>
      <c r="H75" s="94">
        <v>16.25</v>
      </c>
      <c r="I75" s="10">
        <f t="shared" si="20"/>
        <v>12.117625</v>
      </c>
      <c r="J75" s="10">
        <f t="shared" si="21"/>
        <v>21.831844830188679</v>
      </c>
      <c r="K75" s="10">
        <v>470.5</v>
      </c>
      <c r="L75" s="10">
        <v>3</v>
      </c>
      <c r="M75" s="82">
        <v>1</v>
      </c>
      <c r="N75" s="85">
        <f t="shared" si="12"/>
        <v>70</v>
      </c>
      <c r="O75" s="108">
        <f t="shared" ref="O75:O138" si="23">($N$6/Q75)+O74</f>
        <v>11.600067843948636</v>
      </c>
      <c r="P75" s="95">
        <f t="shared" si="18"/>
        <v>39.000724841856488</v>
      </c>
      <c r="Q75" s="13">
        <f t="shared" si="16"/>
        <v>10.833534678293468</v>
      </c>
      <c r="R75" s="93">
        <f t="shared" si="15"/>
        <v>0.78341085713976488</v>
      </c>
      <c r="S75" s="10">
        <f t="shared" ref="S75:S138" si="24">0.5*1.167*0.95*1.151*Q75^2</f>
        <v>74.88246720892424</v>
      </c>
      <c r="T75" s="10">
        <f>IF(M75=1,'Specifications and Reduced mass'!$F$13,IF(M75=2,'Specifications and Reduced mass'!$G$13,IF(M75=3,'Specifications and Reduced mass'!$H$13,IF(M75=4,'Specifications and Reduced mass'!$I$13,IF(M75=5,'Specifications and Reduced mass'!$J$13)))))</f>
        <v>103.00500000000001</v>
      </c>
      <c r="U75" s="52">
        <f>'Specifications and Reduced mass'!$C$37-'Lap Simulation'!S75-'Lap Simulation'!T75-'Lap Simulation'!AC75</f>
        <v>530.01395011391025</v>
      </c>
      <c r="V75" s="13">
        <f t="shared" si="22"/>
        <v>0.78341085713976488</v>
      </c>
      <c r="W75" s="13">
        <f>0.5*359.61*'Lap Simulation'!Q75^2</f>
        <v>21102.898985284657</v>
      </c>
      <c r="X75" s="10">
        <f t="shared" si="17"/>
        <v>42.651711331864043</v>
      </c>
      <c r="Y75" s="10">
        <v>1</v>
      </c>
      <c r="Z75" s="13">
        <f>IF(Y75=1,'Specifications and Reduced mass'!$C$47,IF(Y75=2,'Specifications and Reduced mass'!$C$48,IF(Y75=3,'Specifications and Reduced mass'!$C$49)))</f>
        <v>676.54659784648959</v>
      </c>
      <c r="AA75" s="10">
        <f t="shared" si="19"/>
        <v>39.701605943084097</v>
      </c>
      <c r="AB75" s="10">
        <v>0</v>
      </c>
      <c r="AC75" s="10">
        <v>0</v>
      </c>
      <c r="AD75" s="10">
        <v>0</v>
      </c>
    </row>
    <row r="76" spans="1:30" x14ac:dyDescent="0.3">
      <c r="G76" s="94">
        <v>5300</v>
      </c>
      <c r="H76" s="94">
        <v>16.25</v>
      </c>
      <c r="I76" s="10">
        <f t="shared" si="20"/>
        <v>12.117625</v>
      </c>
      <c r="J76" s="10">
        <f t="shared" si="21"/>
        <v>21.831844830188679</v>
      </c>
      <c r="K76" s="10">
        <v>470.5</v>
      </c>
      <c r="L76" s="10">
        <v>3</v>
      </c>
      <c r="M76" s="82">
        <v>1</v>
      </c>
      <c r="N76" s="85">
        <f t="shared" si="12"/>
        <v>71</v>
      </c>
      <c r="O76" s="108">
        <f t="shared" si="23"/>
        <v>11.691763782414576</v>
      </c>
      <c r="P76" s="95">
        <f t="shared" si="18"/>
        <v>39.260190366416516</v>
      </c>
      <c r="Q76" s="13">
        <f t="shared" si="16"/>
        <v>10.905608435115699</v>
      </c>
      <c r="R76" s="93">
        <f t="shared" si="15"/>
        <v>0.78193324089660887</v>
      </c>
      <c r="S76" s="10">
        <f t="shared" si="24"/>
        <v>75.882143451154207</v>
      </c>
      <c r="T76" s="10">
        <f>IF(M76=1,'Specifications and Reduced mass'!$F$13,IF(M76=2,'Specifications and Reduced mass'!$G$13,IF(M76=3,'Specifications and Reduced mass'!$H$13,IF(M76=4,'Specifications and Reduced mass'!$I$13,IF(M76=5,'Specifications and Reduced mass'!$J$13)))))</f>
        <v>103.00500000000001</v>
      </c>
      <c r="U76" s="52">
        <f>'Specifications and Reduced mass'!$C$37-'Lap Simulation'!S76-'Lap Simulation'!T76-'Lap Simulation'!AC76</f>
        <v>529.0142738716803</v>
      </c>
      <c r="V76" s="13">
        <f t="shared" si="22"/>
        <v>0.78193324089660887</v>
      </c>
      <c r="W76" s="13">
        <f>0.5*359.61*'Lap Simulation'!Q76^2</f>
        <v>21384.621363620692</v>
      </c>
      <c r="X76" s="10">
        <f t="shared" si="17"/>
        <v>42.935466279983068</v>
      </c>
      <c r="Y76" s="10">
        <v>1</v>
      </c>
      <c r="Z76" s="13">
        <f>IF(Y76=1,'Specifications and Reduced mass'!$C$47,IF(Y76=2,'Specifications and Reduced mass'!$C$48,IF(Y76=3,'Specifications and Reduced mass'!$C$49)))</f>
        <v>676.54659784648959</v>
      </c>
      <c r="AA76" s="10">
        <f t="shared" si="19"/>
        <v>40.231619893198008</v>
      </c>
      <c r="AB76" s="10">
        <v>0</v>
      </c>
      <c r="AC76" s="10">
        <v>0</v>
      </c>
      <c r="AD76" s="10">
        <v>0</v>
      </c>
    </row>
    <row r="77" spans="1:30" x14ac:dyDescent="0.3">
      <c r="G77" s="94">
        <v>5400</v>
      </c>
      <c r="H77" s="94">
        <v>16.579999999999998</v>
      </c>
      <c r="I77" s="10">
        <f t="shared" si="20"/>
        <v>12.363705999999999</v>
      </c>
      <c r="J77" s="10">
        <f t="shared" si="21"/>
        <v>21.862695528296292</v>
      </c>
      <c r="K77" s="10">
        <v>470.5</v>
      </c>
      <c r="L77" s="10">
        <v>3</v>
      </c>
      <c r="M77" s="82">
        <v>1</v>
      </c>
      <c r="N77" s="85">
        <f t="shared" ref="N77:N140" si="25">N76+1</f>
        <v>72</v>
      </c>
      <c r="O77" s="108">
        <f t="shared" si="23"/>
        <v>11.782862737007525</v>
      </c>
      <c r="P77" s="95">
        <f t="shared" si="18"/>
        <v>39.517467747963103</v>
      </c>
      <c r="Q77" s="13">
        <f t="shared" si="16"/>
        <v>10.977074374434196</v>
      </c>
      <c r="R77" s="93">
        <f t="shared" si="15"/>
        <v>0.7804584116326504</v>
      </c>
      <c r="S77" s="10">
        <f t="shared" si="24"/>
        <v>76.879934172089747</v>
      </c>
      <c r="T77" s="10">
        <f>IF(M77=1,'Specifications and Reduced mass'!$F$13,IF(M77=2,'Specifications and Reduced mass'!$G$13,IF(M77=3,'Specifications and Reduced mass'!$H$13,IF(M77=4,'Specifications and Reduced mass'!$I$13,IF(M77=5,'Specifications and Reduced mass'!$J$13)))))</f>
        <v>103.00500000000001</v>
      </c>
      <c r="U77" s="52">
        <f>'Specifications and Reduced mass'!$C$37-'Lap Simulation'!S77-'Lap Simulation'!T77-'Lap Simulation'!AC77</f>
        <v>528.01648315074476</v>
      </c>
      <c r="V77" s="13">
        <f t="shared" si="22"/>
        <v>0.7804584116326504</v>
      </c>
      <c r="W77" s="13">
        <f>0.5*359.61*'Lap Simulation'!Q77^2</f>
        <v>21665.812376379519</v>
      </c>
      <c r="X77" s="10">
        <f t="shared" si="17"/>
        <v>43.216828245803917</v>
      </c>
      <c r="Y77" s="10">
        <v>1</v>
      </c>
      <c r="Z77" s="13">
        <f>IF(Y77=1,'Specifications and Reduced mass'!$C$47,IF(Y77=2,'Specifications and Reduced mass'!$C$48,IF(Y77=3,'Specifications and Reduced mass'!$C$49)))</f>
        <v>676.54659784648959</v>
      </c>
      <c r="AA77" s="10">
        <f t="shared" si="19"/>
        <v>40.760634167069682</v>
      </c>
      <c r="AB77" s="10">
        <v>0</v>
      </c>
      <c r="AC77" s="10">
        <v>0</v>
      </c>
      <c r="AD77" s="10">
        <v>0</v>
      </c>
    </row>
    <row r="78" spans="1:30" x14ac:dyDescent="0.3">
      <c r="G78" s="94">
        <v>5400</v>
      </c>
      <c r="H78" s="94">
        <v>16.579999999999998</v>
      </c>
      <c r="I78" s="10">
        <f t="shared" si="20"/>
        <v>12.363705999999999</v>
      </c>
      <c r="J78" s="10">
        <f t="shared" si="21"/>
        <v>21.862695528296292</v>
      </c>
      <c r="K78" s="10">
        <v>470.5</v>
      </c>
      <c r="L78" s="10">
        <v>3</v>
      </c>
      <c r="M78" s="82">
        <v>1</v>
      </c>
      <c r="N78" s="85">
        <f t="shared" si="25"/>
        <v>73</v>
      </c>
      <c r="O78" s="108">
        <f t="shared" si="23"/>
        <v>11.873377311553611</v>
      </c>
      <c r="P78" s="95">
        <f t="shared" si="18"/>
        <v>39.772600358045771</v>
      </c>
      <c r="Q78" s="13">
        <f t="shared" si="16"/>
        <v>11.047944543901602</v>
      </c>
      <c r="R78" s="93">
        <f t="shared" si="15"/>
        <v>0.77898636409127897</v>
      </c>
      <c r="S78" s="10">
        <f t="shared" si="24"/>
        <v>77.875842928072828</v>
      </c>
      <c r="T78" s="10">
        <f>IF(M78=1,'Specifications and Reduced mass'!$F$13,IF(M78=2,'Specifications and Reduced mass'!$G$13,IF(M78=3,'Specifications and Reduced mass'!$H$13,IF(M78=4,'Specifications and Reduced mass'!$I$13,IF(M78=5,'Specifications and Reduced mass'!$J$13)))))</f>
        <v>103.00500000000001</v>
      </c>
      <c r="U78" s="52">
        <f>'Specifications and Reduced mass'!$C$37-'Lap Simulation'!S78-'Lap Simulation'!T78-'Lap Simulation'!AC78</f>
        <v>527.02057439476164</v>
      </c>
      <c r="V78" s="13">
        <f t="shared" si="22"/>
        <v>0.77898636409127897</v>
      </c>
      <c r="W78" s="13">
        <f>0.5*359.61*'Lap Simulation'!Q78^2</f>
        <v>21946.473025786734</v>
      </c>
      <c r="X78" s="10">
        <f t="shared" si="17"/>
        <v>43.495844661029928</v>
      </c>
      <c r="Y78" s="10">
        <v>1</v>
      </c>
      <c r="Z78" s="13">
        <f>IF(Y78=1,'Specifications and Reduced mass'!$C$47,IF(Y78=2,'Specifications and Reduced mass'!$C$48,IF(Y78=3,'Specifications and Reduced mass'!$C$49)))</f>
        <v>676.54659784648959</v>
      </c>
      <c r="AA78" s="10">
        <f t="shared" si="19"/>
        <v>41.288650650220426</v>
      </c>
      <c r="AB78" s="10">
        <v>0</v>
      </c>
      <c r="AC78" s="10">
        <v>0</v>
      </c>
      <c r="AD78" s="10">
        <v>0</v>
      </c>
    </row>
    <row r="79" spans="1:30" x14ac:dyDescent="0.3">
      <c r="G79" s="94">
        <v>5500</v>
      </c>
      <c r="H79" s="94">
        <v>16.940000000000001</v>
      </c>
      <c r="I79" s="10">
        <f t="shared" si="20"/>
        <v>12.632158000000002</v>
      </c>
      <c r="J79" s="10">
        <f t="shared" si="21"/>
        <v>21.931263692800002</v>
      </c>
      <c r="K79" s="10">
        <v>443.8</v>
      </c>
      <c r="L79" s="10">
        <v>3</v>
      </c>
      <c r="M79" s="82">
        <v>1</v>
      </c>
      <c r="N79" s="85">
        <f t="shared" si="25"/>
        <v>74</v>
      </c>
      <c r="O79" s="108">
        <f t="shared" si="23"/>
        <v>11.963319680730535</v>
      </c>
      <c r="P79" s="95">
        <f t="shared" si="18"/>
        <v>40.025630111193358</v>
      </c>
      <c r="Q79" s="13">
        <f t="shared" si="16"/>
        <v>11.1182305864426</v>
      </c>
      <c r="R79" s="93">
        <f t="shared" si="15"/>
        <v>0.77751709302579908</v>
      </c>
      <c r="S79" s="10">
        <f t="shared" si="24"/>
        <v>78.869873268737649</v>
      </c>
      <c r="T79" s="10">
        <f>IF(M79=1,'Specifications and Reduced mass'!$F$13,IF(M79=2,'Specifications and Reduced mass'!$G$13,IF(M79=3,'Specifications and Reduced mass'!$H$13,IF(M79=4,'Specifications and Reduced mass'!$I$13,IF(M79=5,'Specifications and Reduced mass'!$J$13)))))</f>
        <v>103.00500000000001</v>
      </c>
      <c r="U79" s="52">
        <f>'Specifications and Reduced mass'!$C$37-'Lap Simulation'!S79-'Lap Simulation'!T79-'Lap Simulation'!AC79</f>
        <v>526.02654405409692</v>
      </c>
      <c r="V79" s="13">
        <f t="shared" si="22"/>
        <v>0.77751709302579908</v>
      </c>
      <c r="W79" s="13">
        <f>0.5*359.61*'Lap Simulation'!Q79^2</f>
        <v>22226.604312177602</v>
      </c>
      <c r="X79" s="10">
        <f t="shared" si="17"/>
        <v>43.77256136394724</v>
      </c>
      <c r="Y79" s="10">
        <v>1</v>
      </c>
      <c r="Z79" s="13">
        <f>IF(Y79=1,'Specifications and Reduced mass'!$C$47,IF(Y79=2,'Specifications and Reduced mass'!$C$48,IF(Y79=3,'Specifications and Reduced mass'!$C$49)))</f>
        <v>676.54659784648959</v>
      </c>
      <c r="AA79" s="10">
        <f t="shared" si="19"/>
        <v>41.815671224615201</v>
      </c>
      <c r="AB79" s="10">
        <v>0</v>
      </c>
      <c r="AC79" s="10">
        <v>0</v>
      </c>
      <c r="AD79" s="10">
        <v>0</v>
      </c>
    </row>
    <row r="80" spans="1:30" x14ac:dyDescent="0.3">
      <c r="G80" s="94">
        <v>5500</v>
      </c>
      <c r="H80" s="94">
        <v>16.940000000000001</v>
      </c>
      <c r="I80" s="10">
        <f t="shared" si="20"/>
        <v>12.632158000000002</v>
      </c>
      <c r="J80" s="10">
        <f t="shared" si="21"/>
        <v>21.931263692800002</v>
      </c>
      <c r="K80" s="10">
        <v>443.8</v>
      </c>
      <c r="L80" s="10">
        <v>3</v>
      </c>
      <c r="M80" s="82">
        <v>1</v>
      </c>
      <c r="N80" s="85">
        <f t="shared" si="25"/>
        <v>75</v>
      </c>
      <c r="O80" s="108">
        <f t="shared" si="23"/>
        <v>12.052701610200492</v>
      </c>
      <c r="P80" s="95">
        <f t="shared" si="18"/>
        <v>40.27659753317424</v>
      </c>
      <c r="Q80" s="13">
        <f t="shared" si="16"/>
        <v>11.187943759215067</v>
      </c>
      <c r="R80" s="93">
        <f t="shared" si="15"/>
        <v>0.77605059319941028</v>
      </c>
      <c r="S80" s="10">
        <f t="shared" si="24"/>
        <v>79.862028737023337</v>
      </c>
      <c r="T80" s="10">
        <f>IF(M80=1,'Specifications and Reduced mass'!$F$13,IF(M80=2,'Specifications and Reduced mass'!$G$13,IF(M80=3,'Specifications and Reduced mass'!$H$13,IF(M80=4,'Specifications and Reduced mass'!$I$13,IF(M80=5,'Specifications and Reduced mass'!$J$13)))))</f>
        <v>103.00500000000001</v>
      </c>
      <c r="U80" s="52">
        <f>'Specifications and Reduced mass'!$C$37-'Lap Simulation'!S80-'Lap Simulation'!T80-'Lap Simulation'!AC80</f>
        <v>525.03438858581114</v>
      </c>
      <c r="V80" s="13">
        <f t="shared" si="22"/>
        <v>0.77605059319941028</v>
      </c>
      <c r="W80" s="13">
        <f>0.5*359.61*'Lap Simulation'!Q80^2</f>
        <v>22506.207234000609</v>
      </c>
      <c r="X80" s="10">
        <f t="shared" si="17"/>
        <v>44.047022674075066</v>
      </c>
      <c r="Y80" s="10">
        <v>1</v>
      </c>
      <c r="Z80" s="13">
        <f>IF(Y80=1,'Specifications and Reduced mass'!$C$47,IF(Y80=2,'Specifications and Reduced mass'!$C$48,IF(Y80=3,'Specifications and Reduced mass'!$C$49)))</f>
        <v>676.54659784648959</v>
      </c>
      <c r="AA80" s="10">
        <f t="shared" si="19"/>
        <v>42.341697768669292</v>
      </c>
      <c r="AB80" s="10">
        <v>0</v>
      </c>
      <c r="AC80" s="10">
        <v>0</v>
      </c>
      <c r="AD80" s="10">
        <v>0</v>
      </c>
    </row>
    <row r="81" spans="7:30" x14ac:dyDescent="0.3">
      <c r="G81" s="94">
        <v>5500</v>
      </c>
      <c r="H81" s="94">
        <v>16.940000000000001</v>
      </c>
      <c r="I81" s="10">
        <f t="shared" si="20"/>
        <v>12.632158000000002</v>
      </c>
      <c r="J81" s="10">
        <f t="shared" si="21"/>
        <v>21.931263692800002</v>
      </c>
      <c r="K81" s="10">
        <v>443.8</v>
      </c>
      <c r="L81" s="10">
        <v>3</v>
      </c>
      <c r="M81" s="82">
        <v>1</v>
      </c>
      <c r="N81" s="85">
        <f t="shared" si="25"/>
        <v>76</v>
      </c>
      <c r="O81" s="108">
        <f t="shared" si="23"/>
        <v>12.141534475545738</v>
      </c>
      <c r="P81" s="95">
        <f t="shared" si="18"/>
        <v>40.525541825187553</v>
      </c>
      <c r="Q81" s="13">
        <f t="shared" si="16"/>
        <v>11.257094951440987</v>
      </c>
      <c r="R81" s="93">
        <f t="shared" si="15"/>
        <v>0.77458685938519067</v>
      </c>
      <c r="S81" s="10">
        <f t="shared" si="24"/>
        <v>80.852312869186576</v>
      </c>
      <c r="T81" s="10">
        <f>IF(M81=1,'Specifications and Reduced mass'!$F$13,IF(M81=2,'Specifications and Reduced mass'!$G$13,IF(M81=3,'Specifications and Reduced mass'!$H$13,IF(M81=4,'Specifications and Reduced mass'!$I$13,IF(M81=5,'Specifications and Reduced mass'!$J$13)))))</f>
        <v>103.00500000000001</v>
      </c>
      <c r="U81" s="52">
        <f>'Specifications and Reduced mass'!$C$37-'Lap Simulation'!S81-'Lap Simulation'!T81-'Lap Simulation'!AC81</f>
        <v>524.04410445364795</v>
      </c>
      <c r="V81" s="13">
        <f t="shared" si="22"/>
        <v>0.77458685938519067</v>
      </c>
      <c r="W81" s="13">
        <f>0.5*359.61*'Lap Simulation'!Q81^2</f>
        <v>22785.282787821045</v>
      </c>
      <c r="X81" s="10">
        <f t="shared" si="17"/>
        <v>44.319271462366089</v>
      </c>
      <c r="Y81" s="10">
        <v>1</v>
      </c>
      <c r="Z81" s="13">
        <f>IF(Y81=1,'Specifications and Reduced mass'!$C$47,IF(Y81=2,'Specifications and Reduced mass'!$C$48,IF(Y81=3,'Specifications and Reduced mass'!$C$49)))</f>
        <v>676.54659784648959</v>
      </c>
      <c r="AA81" s="10">
        <f t="shared" si="19"/>
        <v>42.866732157255093</v>
      </c>
      <c r="AB81" s="10">
        <v>0</v>
      </c>
      <c r="AC81" s="10">
        <v>0</v>
      </c>
      <c r="AD81" s="10">
        <v>0</v>
      </c>
    </row>
    <row r="82" spans="7:30" x14ac:dyDescent="0.3">
      <c r="G82" s="94">
        <v>5600</v>
      </c>
      <c r="H82" s="94">
        <v>17.05</v>
      </c>
      <c r="I82" s="10">
        <f t="shared" si="20"/>
        <v>12.714185000000001</v>
      </c>
      <c r="J82" s="10">
        <f t="shared" si="21"/>
        <v>21.679501737142857</v>
      </c>
      <c r="K82" s="10">
        <v>443.8</v>
      </c>
      <c r="L82" s="10">
        <v>3</v>
      </c>
      <c r="M82" s="82">
        <v>1</v>
      </c>
      <c r="N82" s="85">
        <f t="shared" si="25"/>
        <v>77</v>
      </c>
      <c r="O82" s="108">
        <f t="shared" si="23"/>
        <v>12.2298292800927</v>
      </c>
      <c r="P82" s="95">
        <f t="shared" si="18"/>
        <v>40.772500924278482</v>
      </c>
      <c r="Q82" s="13">
        <f t="shared" si="16"/>
        <v>11.325694701188468</v>
      </c>
      <c r="R82" s="93">
        <f t="shared" si="15"/>
        <v>0.77312588636607582</v>
      </c>
      <c r="S82" s="10">
        <f t="shared" si="24"/>
        <v>81.84072919481423</v>
      </c>
      <c r="T82" s="10">
        <f>IF(M82=1,'Specifications and Reduced mass'!$F$13,IF(M82=2,'Specifications and Reduced mass'!$G$13,IF(M82=3,'Specifications and Reduced mass'!$H$13,IF(M82=4,'Specifications and Reduced mass'!$I$13,IF(M82=5,'Specifications and Reduced mass'!$J$13)))))</f>
        <v>103.00500000000001</v>
      </c>
      <c r="U82" s="52">
        <f>'Specifications and Reduced mass'!$C$37-'Lap Simulation'!S82-'Lap Simulation'!T82-'Lap Simulation'!AC82</f>
        <v>523.05568812802028</v>
      </c>
      <c r="V82" s="13">
        <f t="shared" si="22"/>
        <v>0.77312588636607582</v>
      </c>
      <c r="W82" s="13">
        <f>0.5*359.61*'Lap Simulation'!Q82^2</f>
        <v>23063.831968324554</v>
      </c>
      <c r="X82" s="10">
        <f t="shared" si="17"/>
        <v>44.58934921727743</v>
      </c>
      <c r="Y82" s="10">
        <v>1</v>
      </c>
      <c r="Z82" s="13">
        <f>IF(Y82=1,'Specifications and Reduced mass'!$C$47,IF(Y82=2,'Specifications and Reduced mass'!$C$48,IF(Y82=3,'Specifications and Reduced mass'!$C$49)))</f>
        <v>676.54659784648959</v>
      </c>
      <c r="AA82" s="10">
        <f t="shared" si="19"/>
        <v>43.390776261708744</v>
      </c>
      <c r="AB82" s="10">
        <v>0</v>
      </c>
      <c r="AC82" s="10">
        <v>0</v>
      </c>
      <c r="AD82" s="10">
        <v>0</v>
      </c>
    </row>
    <row r="83" spans="7:30" x14ac:dyDescent="0.3">
      <c r="G83" s="94">
        <v>5600</v>
      </c>
      <c r="H83" s="94">
        <v>17.05</v>
      </c>
      <c r="I83" s="10">
        <f t="shared" si="20"/>
        <v>12.714185000000001</v>
      </c>
      <c r="J83" s="10">
        <f t="shared" si="21"/>
        <v>21.679501737142857</v>
      </c>
      <c r="K83" s="10">
        <v>443.8</v>
      </c>
      <c r="L83" s="10">
        <v>3</v>
      </c>
      <c r="M83" s="82">
        <v>1</v>
      </c>
      <c r="N83" s="85">
        <f t="shared" si="25"/>
        <v>78</v>
      </c>
      <c r="O83" s="108">
        <f t="shared" si="23"/>
        <v>12.31759667170329</v>
      </c>
      <c r="P83" s="95">
        <f t="shared" si="18"/>
        <v>41.017511560245808</v>
      </c>
      <c r="Q83" s="13">
        <f t="shared" si="16"/>
        <v>11.393753211179391</v>
      </c>
      <c r="R83" s="93">
        <f t="shared" si="15"/>
        <v>0.77166766893484195</v>
      </c>
      <c r="S83" s="10">
        <f t="shared" si="24"/>
        <v>82.827281236835859</v>
      </c>
      <c r="T83" s="10">
        <f>IF(M83=1,'Specifications and Reduced mass'!$F$13,IF(M83=2,'Specifications and Reduced mass'!$G$13,IF(M83=3,'Specifications and Reduced mass'!$H$13,IF(M83=4,'Specifications and Reduced mass'!$I$13,IF(M83=5,'Specifications and Reduced mass'!$J$13)))))</f>
        <v>103.00500000000001</v>
      </c>
      <c r="U83" s="52">
        <f>'Specifications and Reduced mass'!$C$37-'Lap Simulation'!S83-'Lap Simulation'!T83-'Lap Simulation'!AC83</f>
        <v>522.06913608599859</v>
      </c>
      <c r="V83" s="13">
        <f t="shared" si="22"/>
        <v>0.77166766893484195</v>
      </c>
      <c r="W83" s="13">
        <f>0.5*359.61*'Lap Simulation'!Q83^2</f>
        <v>23341.855768320656</v>
      </c>
      <c r="X83" s="10">
        <f t="shared" si="17"/>
        <v>44.857296107005475</v>
      </c>
      <c r="Y83" s="10">
        <v>1</v>
      </c>
      <c r="Z83" s="13">
        <f>IF(Y83=1,'Specifications and Reduced mass'!$C$47,IF(Y83=2,'Specifications and Reduced mass'!$C$48,IF(Y83=3,'Specifications and Reduced mass'!$C$49)))</f>
        <v>676.54659784648959</v>
      </c>
      <c r="AA83" s="10">
        <f t="shared" si="19"/>
        <v>43.913831949836762</v>
      </c>
      <c r="AB83" s="10">
        <v>0</v>
      </c>
      <c r="AC83" s="10">
        <v>0</v>
      </c>
      <c r="AD83" s="10">
        <v>0</v>
      </c>
    </row>
    <row r="84" spans="7:30" x14ac:dyDescent="0.3">
      <c r="G84" s="94">
        <v>5600</v>
      </c>
      <c r="H84" s="94">
        <v>17.05</v>
      </c>
      <c r="I84" s="10">
        <f t="shared" si="20"/>
        <v>12.714185000000001</v>
      </c>
      <c r="J84" s="10">
        <f t="shared" si="21"/>
        <v>21.679501737142857</v>
      </c>
      <c r="K84" s="10">
        <v>443.8</v>
      </c>
      <c r="L84" s="10">
        <v>3</v>
      </c>
      <c r="M84" s="82">
        <v>1</v>
      </c>
      <c r="N84" s="85">
        <f t="shared" si="25"/>
        <v>79</v>
      </c>
      <c r="O84" s="108">
        <f t="shared" si="23"/>
        <v>12.404846958605614</v>
      </c>
      <c r="P84" s="95">
        <f t="shared" si="18"/>
        <v>41.26060930928783</v>
      </c>
      <c r="Q84" s="13">
        <f t="shared" si="16"/>
        <v>11.461280363691063</v>
      </c>
      <c r="R84" s="93">
        <f t="shared" si="15"/>
        <v>0.77021220189408712</v>
      </c>
      <c r="S84" s="10">
        <f t="shared" si="24"/>
        <v>83.811972511536325</v>
      </c>
      <c r="T84" s="10">
        <f>IF(M84=1,'Specifications and Reduced mass'!$F$13,IF(M84=2,'Specifications and Reduced mass'!$G$13,IF(M84=3,'Specifications and Reduced mass'!$H$13,IF(M84=4,'Specifications and Reduced mass'!$I$13,IF(M84=5,'Specifications and Reduced mass'!$J$13)))))</f>
        <v>103.00500000000001</v>
      </c>
      <c r="U84" s="52">
        <f>'Specifications and Reduced mass'!$C$37-'Lap Simulation'!S84-'Lap Simulation'!T84-'Lap Simulation'!AC84</f>
        <v>521.08444481129823</v>
      </c>
      <c r="V84" s="13">
        <f t="shared" si="22"/>
        <v>0.77021220189408712</v>
      </c>
      <c r="W84" s="13">
        <f>0.5*359.61*'Lap Simulation'!Q84^2</f>
        <v>23619.355178746315</v>
      </c>
      <c r="X84" s="10">
        <f t="shared" si="17"/>
        <v>45.123151038153793</v>
      </c>
      <c r="Y84" s="10">
        <v>1</v>
      </c>
      <c r="Z84" s="13">
        <f>IF(Y84=1,'Specifications and Reduced mass'!$C$47,IF(Y84=2,'Specifications and Reduced mass'!$C$48,IF(Y84=3,'Specifications and Reduced mass'!$C$49)))</f>
        <v>676.54659784648959</v>
      </c>
      <c r="AA84" s="10">
        <f t="shared" si="19"/>
        <v>44.435901085922758</v>
      </c>
      <c r="AB84" s="10">
        <v>0</v>
      </c>
      <c r="AC84" s="10">
        <v>0</v>
      </c>
      <c r="AD84" s="10">
        <v>0</v>
      </c>
    </row>
    <row r="85" spans="7:30" x14ac:dyDescent="0.3">
      <c r="G85" s="94">
        <v>5700</v>
      </c>
      <c r="H85" s="94">
        <v>17.11</v>
      </c>
      <c r="I85" s="10">
        <f t="shared" si="20"/>
        <v>12.758927</v>
      </c>
      <c r="J85" s="10">
        <f t="shared" si="21"/>
        <v>21.374112655719298</v>
      </c>
      <c r="K85" s="10">
        <v>443.8</v>
      </c>
      <c r="L85" s="10">
        <v>3</v>
      </c>
      <c r="M85" s="82">
        <v>1</v>
      </c>
      <c r="N85" s="85">
        <f t="shared" si="25"/>
        <v>80</v>
      </c>
      <c r="O85" s="108">
        <f t="shared" si="23"/>
        <v>12.491590124330369</v>
      </c>
      <c r="P85" s="95">
        <f t="shared" si="18"/>
        <v>41.501828644612566</v>
      </c>
      <c r="Q85" s="13">
        <f t="shared" si="16"/>
        <v>11.528285734614601</v>
      </c>
      <c r="R85" s="93">
        <f t="shared" si="15"/>
        <v>0.76875948005621153</v>
      </c>
      <c r="S85" s="10">
        <f t="shared" si="24"/>
        <v>84.794806528568287</v>
      </c>
      <c r="T85" s="10">
        <f>IF(M85=1,'Specifications and Reduced mass'!$F$13,IF(M85=2,'Specifications and Reduced mass'!$G$13,IF(M85=3,'Specifications and Reduced mass'!$H$13,IF(M85=4,'Specifications and Reduced mass'!$I$13,IF(M85=5,'Specifications and Reduced mass'!$J$13)))))</f>
        <v>103.00500000000001</v>
      </c>
      <c r="U85" s="52">
        <f>'Specifications and Reduced mass'!$C$37-'Lap Simulation'!S85-'Lap Simulation'!T85-'Lap Simulation'!AC85</f>
        <v>520.10161079426621</v>
      </c>
      <c r="V85" s="13">
        <f t="shared" si="22"/>
        <v>0.76875948005621153</v>
      </c>
      <c r="W85" s="13">
        <f>0.5*359.61*'Lap Simulation'!Q85^2</f>
        <v>23896.331188669439</v>
      </c>
      <c r="X85" s="10">
        <f t="shared" si="17"/>
        <v>45.386951711081103</v>
      </c>
      <c r="Y85" s="10">
        <v>1</v>
      </c>
      <c r="Z85" s="13">
        <f>IF(Y85=1,'Specifications and Reduced mass'!$C$47,IF(Y85=2,'Specifications and Reduced mass'!$C$48,IF(Y85=3,'Specifications and Reduced mass'!$C$49)))</f>
        <v>676.54659784648959</v>
      </c>
      <c r="AA85" s="10">
        <f t="shared" si="19"/>
        <v>44.956985530734045</v>
      </c>
      <c r="AB85" s="10">
        <v>0</v>
      </c>
      <c r="AC85" s="10">
        <v>0</v>
      </c>
      <c r="AD85" s="10">
        <v>0</v>
      </c>
    </row>
    <row r="86" spans="7:30" x14ac:dyDescent="0.3">
      <c r="G86" s="94">
        <v>5700</v>
      </c>
      <c r="H86" s="94">
        <v>17.11</v>
      </c>
      <c r="I86" s="10">
        <f t="shared" si="20"/>
        <v>12.758927</v>
      </c>
      <c r="J86" s="10">
        <f t="shared" si="21"/>
        <v>21.374112655719298</v>
      </c>
      <c r="K86" s="10">
        <v>443.8</v>
      </c>
      <c r="L86" s="10">
        <v>3</v>
      </c>
      <c r="M86" s="82">
        <v>1</v>
      </c>
      <c r="N86" s="85">
        <f t="shared" si="25"/>
        <v>81</v>
      </c>
      <c r="O86" s="108">
        <f t="shared" si="23"/>
        <v>12.577835841813906</v>
      </c>
      <c r="P86" s="95">
        <f t="shared" si="18"/>
        <v>41.741202984219811</v>
      </c>
      <c r="Q86" s="13">
        <f t="shared" si="16"/>
        <v>11.594778606727726</v>
      </c>
      <c r="R86" s="93">
        <f t="shared" si="15"/>
        <v>0.76730949824340067</v>
      </c>
      <c r="S86" s="10">
        <f t="shared" si="24"/>
        <v>85.77578679096483</v>
      </c>
      <c r="T86" s="10">
        <f>IF(M86=1,'Specifications and Reduced mass'!$F$13,IF(M86=2,'Specifications and Reduced mass'!$G$13,IF(M86=3,'Specifications and Reduced mass'!$H$13,IF(M86=4,'Specifications and Reduced mass'!$I$13,IF(M86=5,'Specifications and Reduced mass'!$J$13)))))</f>
        <v>103.00500000000001</v>
      </c>
      <c r="U86" s="52">
        <f>'Specifications and Reduced mass'!$C$37-'Lap Simulation'!S86-'Lap Simulation'!T86-'Lap Simulation'!AC86</f>
        <v>519.12063053186966</v>
      </c>
      <c r="V86" s="13">
        <f t="shared" si="22"/>
        <v>0.76730949824340067</v>
      </c>
      <c r="W86" s="13">
        <f>0.5*359.61*'Lap Simulation'!Q86^2</f>
        <v>24172.784785292457</v>
      </c>
      <c r="X86" s="10">
        <f t="shared" si="17"/>
        <v>45.648734672156401</v>
      </c>
      <c r="Y86" s="10">
        <v>1</v>
      </c>
      <c r="Z86" s="13">
        <f>IF(Y86=1,'Specifications and Reduced mass'!$C$47,IF(Y86=2,'Specifications and Reduced mass'!$C$48,IF(Y86=3,'Specifications and Reduced mass'!$C$49)))</f>
        <v>676.54659784648959</v>
      </c>
      <c r="AA86" s="10">
        <f t="shared" si="19"/>
        <v>45.477087141528315</v>
      </c>
      <c r="AB86" s="10">
        <v>0</v>
      </c>
      <c r="AC86" s="10">
        <v>0</v>
      </c>
      <c r="AD86" s="10">
        <v>0</v>
      </c>
    </row>
    <row r="87" spans="7:30" x14ac:dyDescent="0.3">
      <c r="G87" s="94">
        <v>5700</v>
      </c>
      <c r="H87" s="94">
        <v>17.11</v>
      </c>
      <c r="I87" s="10">
        <f t="shared" si="20"/>
        <v>12.758927</v>
      </c>
      <c r="J87" s="10">
        <f t="shared" si="21"/>
        <v>21.374112655719298</v>
      </c>
      <c r="K87" s="10">
        <v>443.8</v>
      </c>
      <c r="L87" s="10">
        <v>3</v>
      </c>
      <c r="M87" s="82">
        <v>1</v>
      </c>
      <c r="N87" s="85">
        <f t="shared" si="25"/>
        <v>82</v>
      </c>
      <c r="O87" s="108">
        <f t="shared" si="23"/>
        <v>12.663593486724043</v>
      </c>
      <c r="P87" s="95">
        <f t="shared" si="18"/>
        <v>41.978764736046131</v>
      </c>
      <c r="Q87" s="13">
        <f t="shared" si="16"/>
        <v>11.660767982235036</v>
      </c>
      <c r="R87" s="93">
        <f t="shared" si="15"/>
        <v>0.76586225128760543</v>
      </c>
      <c r="S87" s="10">
        <f t="shared" si="24"/>
        <v>86.754916795151757</v>
      </c>
      <c r="T87" s="10">
        <f>IF(M87=1,'Specifications and Reduced mass'!$F$13,IF(M87=2,'Specifications and Reduced mass'!$G$13,IF(M87=3,'Specifications and Reduced mass'!$H$13,IF(M87=4,'Specifications and Reduced mass'!$I$13,IF(M87=5,'Specifications and Reduced mass'!$J$13)))))</f>
        <v>103.00500000000001</v>
      </c>
      <c r="U87" s="52">
        <f>'Specifications and Reduced mass'!$C$37-'Lap Simulation'!S87-'Lap Simulation'!T87-'Lap Simulation'!AC87</f>
        <v>518.14150052768275</v>
      </c>
      <c r="V87" s="13">
        <f t="shared" si="22"/>
        <v>0.76586225128760543</v>
      </c>
      <c r="W87" s="13">
        <f>0.5*359.61*'Lap Simulation'!Q87^2</f>
        <v>24448.716953955773</v>
      </c>
      <c r="X87" s="10">
        <f t="shared" si="17"/>
        <v>45.908535363130063</v>
      </c>
      <c r="Y87" s="10">
        <v>1</v>
      </c>
      <c r="Z87" s="13">
        <f>IF(Y87=1,'Specifications and Reduced mass'!$C$47,IF(Y87=2,'Specifications and Reduced mass'!$C$48,IF(Y87=3,'Specifications and Reduced mass'!$C$49)))</f>
        <v>676.54659784648959</v>
      </c>
      <c r="AA87" s="10">
        <f t="shared" si="19"/>
        <v>45.996207772060195</v>
      </c>
      <c r="AB87" s="10">
        <v>0</v>
      </c>
      <c r="AC87" s="10">
        <v>0</v>
      </c>
      <c r="AD87" s="10">
        <v>0</v>
      </c>
    </row>
    <row r="88" spans="7:30" x14ac:dyDescent="0.3">
      <c r="G88" s="94">
        <v>5800</v>
      </c>
      <c r="H88" s="94">
        <v>17.18</v>
      </c>
      <c r="I88" s="10">
        <f t="shared" si="20"/>
        <v>12.811126</v>
      </c>
      <c r="J88" s="10">
        <f t="shared" si="21"/>
        <v>21.091531025655172</v>
      </c>
      <c r="K88" s="10">
        <v>443.8</v>
      </c>
      <c r="L88" s="10">
        <v>3</v>
      </c>
      <c r="M88" s="82">
        <v>1</v>
      </c>
      <c r="N88" s="85">
        <f t="shared" si="25"/>
        <v>83</v>
      </c>
      <c r="O88" s="108">
        <f t="shared" si="23"/>
        <v>12.74887215006034</v>
      </c>
      <c r="P88" s="95">
        <f t="shared" si="18"/>
        <v>42.214545340648705</v>
      </c>
      <c r="Q88" s="13">
        <f t="shared" si="16"/>
        <v>11.726262594624639</v>
      </c>
      <c r="R88" s="93">
        <f t="shared" si="15"/>
        <v>0.76441773403052493</v>
      </c>
      <c r="S88" s="10">
        <f t="shared" si="24"/>
        <v>87.732200030960158</v>
      </c>
      <c r="T88" s="10">
        <f>IF(M88=1,'Specifications and Reduced mass'!$F$13,IF(M88=2,'Specifications and Reduced mass'!$G$13,IF(M88=3,'Specifications and Reduced mass'!$H$13,IF(M88=4,'Specifications and Reduced mass'!$I$13,IF(M88=5,'Specifications and Reduced mass'!$J$13)))))</f>
        <v>103.00500000000001</v>
      </c>
      <c r="U88" s="52">
        <f>'Specifications and Reduced mass'!$C$37-'Lap Simulation'!S88-'Lap Simulation'!T88-'Lap Simulation'!AC88</f>
        <v>517.16421729187437</v>
      </c>
      <c r="V88" s="13">
        <f t="shared" si="22"/>
        <v>0.76441773403052493</v>
      </c>
      <c r="W88" s="13">
        <f>0.5*359.61*'Lap Simulation'!Q88^2</f>
        <v>24724.128678141307</v>
      </c>
      <c r="X88" s="10">
        <f t="shared" si="17"/>
        <v>46.166388167813544</v>
      </c>
      <c r="Y88" s="10">
        <v>1</v>
      </c>
      <c r="Z88" s="13">
        <f>IF(Y88=1,'Specifications and Reduced mass'!$C$47,IF(Y88=2,'Specifications and Reduced mass'!$C$48,IF(Y88=3,'Specifications and Reduced mass'!$C$49)))</f>
        <v>676.54659784648959</v>
      </c>
      <c r="AA88" s="10">
        <f t="shared" si="19"/>
        <v>46.514349272587872</v>
      </c>
      <c r="AB88" s="10">
        <v>0</v>
      </c>
      <c r="AC88" s="10">
        <v>0</v>
      </c>
      <c r="AD88" s="10">
        <v>0</v>
      </c>
    </row>
    <row r="89" spans="7:30" x14ac:dyDescent="0.3">
      <c r="G89" s="94">
        <v>5800</v>
      </c>
      <c r="H89" s="94">
        <v>17.18</v>
      </c>
      <c r="I89" s="10">
        <f t="shared" si="20"/>
        <v>12.811126</v>
      </c>
      <c r="J89" s="10">
        <f t="shared" si="21"/>
        <v>21.091531025655172</v>
      </c>
      <c r="K89" s="10">
        <v>443.8</v>
      </c>
      <c r="L89" s="10">
        <v>3</v>
      </c>
      <c r="M89" s="82">
        <v>1</v>
      </c>
      <c r="N89" s="85">
        <f t="shared" si="25"/>
        <v>84</v>
      </c>
      <c r="O89" s="108">
        <f t="shared" si="23"/>
        <v>12.833680650076523</v>
      </c>
      <c r="P89" s="95">
        <f t="shared" si="18"/>
        <v>42.448575311590332</v>
      </c>
      <c r="Q89" s="13">
        <f t="shared" si="16"/>
        <v>11.791270919886204</v>
      </c>
      <c r="R89" s="93">
        <f t="shared" si="15"/>
        <v>0.76297594132358704</v>
      </c>
      <c r="S89" s="10">
        <f t="shared" si="24"/>
        <v>88.707639981638877</v>
      </c>
      <c r="T89" s="10">
        <f>IF(M89=1,'Specifications and Reduced mass'!$F$13,IF(M89=2,'Specifications and Reduced mass'!$G$13,IF(M89=3,'Specifications and Reduced mass'!$H$13,IF(M89=4,'Specifications and Reduced mass'!$I$13,IF(M89=5,'Specifications and Reduced mass'!$J$13)))))</f>
        <v>103.00500000000001</v>
      </c>
      <c r="U89" s="52">
        <f>'Specifications and Reduced mass'!$C$37-'Lap Simulation'!S89-'Lap Simulation'!T89-'Lap Simulation'!AC89</f>
        <v>516.18877734119565</v>
      </c>
      <c r="V89" s="13">
        <f t="shared" si="22"/>
        <v>0.76297594132358704</v>
      </c>
      <c r="W89" s="13">
        <f>0.5*359.61*'Lap Simulation'!Q89^2</f>
        <v>24999.020939476028</v>
      </c>
      <c r="X89" s="10">
        <f t="shared" si="17"/>
        <v>46.422326456244896</v>
      </c>
      <c r="Y89" s="10">
        <v>1</v>
      </c>
      <c r="Z89" s="13">
        <f>IF(Y89=1,'Specifications and Reduced mass'!$C$47,IF(Y89=2,'Specifications and Reduced mass'!$C$48,IF(Y89=3,'Specifications and Reduced mass'!$C$49)))</f>
        <v>676.54659784648959</v>
      </c>
      <c r="AA89" s="10">
        <f t="shared" si="19"/>
        <v>47.031513489879757</v>
      </c>
      <c r="AB89" s="10">
        <v>0</v>
      </c>
      <c r="AC89" s="10">
        <v>0</v>
      </c>
      <c r="AD89" s="10">
        <v>0</v>
      </c>
    </row>
    <row r="90" spans="7:30" x14ac:dyDescent="0.3">
      <c r="G90" s="94">
        <v>5800</v>
      </c>
      <c r="H90" s="94">
        <v>17.18</v>
      </c>
      <c r="I90" s="10">
        <f t="shared" si="20"/>
        <v>12.811126</v>
      </c>
      <c r="J90" s="10">
        <f t="shared" si="21"/>
        <v>21.091531025655172</v>
      </c>
      <c r="K90" s="10">
        <v>443.8</v>
      </c>
      <c r="L90" s="10">
        <v>3</v>
      </c>
      <c r="M90" s="82">
        <v>1</v>
      </c>
      <c r="N90" s="85">
        <f t="shared" si="25"/>
        <v>85</v>
      </c>
      <c r="O90" s="108">
        <f t="shared" si="23"/>
        <v>12.918027543569083</v>
      </c>
      <c r="P90" s="95">
        <f t="shared" si="18"/>
        <v>42.680884273675304</v>
      </c>
      <c r="Q90" s="13">
        <f t="shared" si="16"/>
        <v>11.855801187132029</v>
      </c>
      <c r="R90" s="93">
        <f t="shared" si="15"/>
        <v>0.76153686802793064</v>
      </c>
      <c r="S90" s="10">
        <f t="shared" si="24"/>
        <v>89.681240123866885</v>
      </c>
      <c r="T90" s="10">
        <f>IF(M90=1,'Specifications and Reduced mass'!$F$13,IF(M90=2,'Specifications and Reduced mass'!$G$13,IF(M90=3,'Specifications and Reduced mass'!$H$13,IF(M90=4,'Specifications and Reduced mass'!$I$13,IF(M90=5,'Specifications and Reduced mass'!$J$13)))))</f>
        <v>103.00500000000001</v>
      </c>
      <c r="U90" s="52">
        <f>'Specifications and Reduced mass'!$C$37-'Lap Simulation'!S90-'Lap Simulation'!T90-'Lap Simulation'!AC90</f>
        <v>515.21517719896758</v>
      </c>
      <c r="V90" s="13">
        <f t="shared" si="22"/>
        <v>0.76153686802793064</v>
      </c>
      <c r="W90" s="13">
        <f>0.5*359.61*'Lap Simulation'!Q90^2</f>
        <v>25273.394717735402</v>
      </c>
      <c r="X90" s="10">
        <f t="shared" si="17"/>
        <v>46.676382626504051</v>
      </c>
      <c r="Y90" s="10">
        <v>1</v>
      </c>
      <c r="Z90" s="13">
        <f>IF(Y90=1,'Specifications and Reduced mass'!$C$47,IF(Y90=2,'Specifications and Reduced mass'!$C$48,IF(Y90=3,'Specifications and Reduced mass'!$C$49)))</f>
        <v>676.54659784648959</v>
      </c>
      <c r="AA90" s="10">
        <f t="shared" si="19"/>
        <v>47.547702267220949</v>
      </c>
      <c r="AB90" s="10">
        <v>0</v>
      </c>
      <c r="AC90" s="10">
        <v>0</v>
      </c>
      <c r="AD90" s="10">
        <v>0</v>
      </c>
    </row>
    <row r="91" spans="7:30" x14ac:dyDescent="0.3">
      <c r="G91" s="94">
        <v>5900</v>
      </c>
      <c r="H91" s="94">
        <v>17.239999999999998</v>
      </c>
      <c r="I91" s="10">
        <f t="shared" si="20"/>
        <v>12.855867999999999</v>
      </c>
      <c r="J91" s="10">
        <f t="shared" si="21"/>
        <v>20.80645972176271</v>
      </c>
      <c r="K91" s="10">
        <v>469.7</v>
      </c>
      <c r="L91" s="10">
        <v>3</v>
      </c>
      <c r="M91" s="82">
        <v>1</v>
      </c>
      <c r="N91" s="85">
        <f t="shared" si="25"/>
        <v>86</v>
      </c>
      <c r="O91" s="108">
        <f t="shared" si="23"/>
        <v>13.001921136572722</v>
      </c>
      <c r="P91" s="95">
        <f t="shared" si="18"/>
        <v>42.911500999174429</v>
      </c>
      <c r="Q91" s="13">
        <f t="shared" si="16"/>
        <v>11.919861388659562</v>
      </c>
      <c r="R91" s="93">
        <f t="shared" si="15"/>
        <v>0.76010050901438753</v>
      </c>
      <c r="S91" s="10">
        <f t="shared" si="24"/>
        <v>90.653003927765667</v>
      </c>
      <c r="T91" s="10">
        <f>IF(M91=1,'Specifications and Reduced mass'!$F$13,IF(M91=2,'Specifications and Reduced mass'!$G$13,IF(M91=3,'Specifications and Reduced mass'!$H$13,IF(M91=4,'Specifications and Reduced mass'!$I$13,IF(M91=5,'Specifications and Reduced mass'!$J$13)))))</f>
        <v>103.00500000000001</v>
      </c>
      <c r="U91" s="52">
        <f>'Specifications and Reduced mass'!$C$37-'Lap Simulation'!S91-'Lap Simulation'!T91-'Lap Simulation'!AC91</f>
        <v>514.24341339506884</v>
      </c>
      <c r="V91" s="13">
        <f t="shared" si="22"/>
        <v>0.76010050901438753</v>
      </c>
      <c r="W91" s="13">
        <f>0.5*359.61*'Lap Simulation'!Q91^2</f>
        <v>25547.250990846926</v>
      </c>
      <c r="X91" s="10">
        <f t="shared" si="17"/>
        <v>46.928588144328984</v>
      </c>
      <c r="Y91" s="10">
        <v>1</v>
      </c>
      <c r="Z91" s="13">
        <f>IF(Y91=1,'Specifications and Reduced mass'!$C$47,IF(Y91=2,'Specifications and Reduced mass'!$C$48,IF(Y91=3,'Specifications and Reduced mass'!$C$49)))</f>
        <v>676.54659784648959</v>
      </c>
      <c r="AA91" s="10">
        <f t="shared" si="19"/>
        <v>48.062917444419924</v>
      </c>
      <c r="AB91" s="10">
        <v>0</v>
      </c>
      <c r="AC91" s="10">
        <v>0</v>
      </c>
      <c r="AD91" s="10">
        <v>0</v>
      </c>
    </row>
    <row r="92" spans="7:30" x14ac:dyDescent="0.3">
      <c r="G92" s="94">
        <v>5900</v>
      </c>
      <c r="H92" s="94">
        <v>17.239999999999998</v>
      </c>
      <c r="I92" s="10">
        <f t="shared" si="20"/>
        <v>12.855867999999999</v>
      </c>
      <c r="J92" s="10">
        <f t="shared" si="21"/>
        <v>20.80645972176271</v>
      </c>
      <c r="K92" s="10">
        <v>469.7</v>
      </c>
      <c r="L92" s="10">
        <v>3</v>
      </c>
      <c r="M92" s="82">
        <v>1</v>
      </c>
      <c r="N92" s="85">
        <f t="shared" si="25"/>
        <v>87</v>
      </c>
      <c r="O92" s="108">
        <f t="shared" si="23"/>
        <v>13.0853694945003</v>
      </c>
      <c r="P92" s="95">
        <f t="shared" si="18"/>
        <v>43.140453442167257</v>
      </c>
      <c r="Q92" s="13">
        <f t="shared" si="16"/>
        <v>11.983459289490904</v>
      </c>
      <c r="R92" s="93">
        <f t="shared" si="15"/>
        <v>0.75866685916346321</v>
      </c>
      <c r="S92" s="10">
        <f t="shared" si="24"/>
        <v>91.622934856911584</v>
      </c>
      <c r="T92" s="10">
        <f>IF(M92=1,'Specifications and Reduced mass'!$F$13,IF(M92=2,'Specifications and Reduced mass'!$G$13,IF(M92=3,'Specifications and Reduced mass'!$H$13,IF(M92=4,'Specifications and Reduced mass'!$I$13,IF(M92=5,'Specifications and Reduced mass'!$J$13)))))</f>
        <v>103.00500000000001</v>
      </c>
      <c r="U92" s="52">
        <f>'Specifications and Reduced mass'!$C$37-'Lap Simulation'!S92-'Lap Simulation'!T92-'Lap Simulation'!AC92</f>
        <v>513.27348246592294</v>
      </c>
      <c r="V92" s="13">
        <f t="shared" si="22"/>
        <v>0.75866685916346321</v>
      </c>
      <c r="W92" s="13">
        <f>0.5*359.61*'Lap Simulation'!Q92^2</f>
        <v>25820.590734893587</v>
      </c>
      <c r="X92" s="10">
        <f t="shared" si="17"/>
        <v>47.178973580672853</v>
      </c>
      <c r="Y92" s="10">
        <v>1</v>
      </c>
      <c r="Z92" s="13">
        <f>IF(Y92=1,'Specifications and Reduced mass'!$C$47,IF(Y92=2,'Specifications and Reduced mass'!$C$48,IF(Y92=3,'Specifications and Reduced mass'!$C$49)))</f>
        <v>676.54659784648959</v>
      </c>
      <c r="AA92" s="10">
        <f t="shared" si="19"/>
        <v>48.577160857814981</v>
      </c>
      <c r="AB92" s="10">
        <v>0</v>
      </c>
      <c r="AC92" s="10">
        <v>0</v>
      </c>
      <c r="AD92" s="10">
        <v>0</v>
      </c>
    </row>
    <row r="93" spans="7:30" x14ac:dyDescent="0.3">
      <c r="G93" s="94">
        <v>6000</v>
      </c>
      <c r="H93" s="94">
        <v>17.32</v>
      </c>
      <c r="I93" s="10">
        <f t="shared" si="20"/>
        <v>12.915524000000001</v>
      </c>
      <c r="J93" s="10">
        <f t="shared" si="21"/>
        <v>20.554625928533333</v>
      </c>
      <c r="K93" s="10">
        <v>469.1</v>
      </c>
      <c r="L93" s="10">
        <v>3</v>
      </c>
      <c r="M93" s="82">
        <v>1</v>
      </c>
      <c r="N93" s="85">
        <f t="shared" si="25"/>
        <v>88</v>
      </c>
      <c r="O93" s="108">
        <f t="shared" si="23"/>
        <v>13.168380451762122</v>
      </c>
      <c r="P93" s="95">
        <f t="shared" si="18"/>
        <v>43.367768771119842</v>
      </c>
      <c r="Q93" s="13">
        <f t="shared" si="16"/>
        <v>12.046602436422178</v>
      </c>
      <c r="R93" s="93">
        <f t="shared" si="15"/>
        <v>0.7572359133653197</v>
      </c>
      <c r="S93" s="10">
        <f t="shared" si="24"/>
        <v>92.591036368348313</v>
      </c>
      <c r="T93" s="10">
        <f>IF(M93=1,'Specifications and Reduced mass'!$F$13,IF(M93=2,'Specifications and Reduced mass'!$G$13,IF(M93=3,'Specifications and Reduced mass'!$H$13,IF(M93=4,'Specifications and Reduced mass'!$I$13,IF(M93=5,'Specifications and Reduced mass'!$J$13)))))</f>
        <v>103.00500000000001</v>
      </c>
      <c r="U93" s="52">
        <f>'Specifications and Reduced mass'!$C$37-'Lap Simulation'!S93-'Lap Simulation'!T93-'Lap Simulation'!AC93</f>
        <v>512.30538095448617</v>
      </c>
      <c r="V93" s="13">
        <f t="shared" si="22"/>
        <v>0.7572359133653197</v>
      </c>
      <c r="W93" s="13">
        <f>0.5*359.61*'Lap Simulation'!Q93^2</f>
        <v>26093.414924117362</v>
      </c>
      <c r="X93" s="10">
        <f t="shared" si="17"/>
        <v>47.427568647331412</v>
      </c>
      <c r="Y93" s="10">
        <v>1</v>
      </c>
      <c r="Z93" s="13">
        <f>IF(Y93=1,'Specifications and Reduced mass'!$C$47,IF(Y93=2,'Specifications and Reduced mass'!$C$48,IF(Y93=3,'Specifications and Reduced mass'!$C$49)))</f>
        <v>676.54659784648959</v>
      </c>
      <c r="AA93" s="10">
        <f t="shared" si="19"/>
        <v>49.090434340280908</v>
      </c>
      <c r="AB93" s="10">
        <v>0</v>
      </c>
      <c r="AC93" s="10">
        <v>0</v>
      </c>
      <c r="AD93" s="10">
        <v>0</v>
      </c>
    </row>
    <row r="94" spans="7:30" x14ac:dyDescent="0.3">
      <c r="G94" s="94">
        <v>6000</v>
      </c>
      <c r="H94" s="94">
        <v>17.32</v>
      </c>
      <c r="I94" s="10">
        <f t="shared" si="20"/>
        <v>12.915524000000001</v>
      </c>
      <c r="J94" s="10">
        <f t="shared" si="21"/>
        <v>20.554625928533333</v>
      </c>
      <c r="K94" s="10">
        <v>469.1</v>
      </c>
      <c r="L94" s="10">
        <v>3</v>
      </c>
      <c r="M94" s="82">
        <v>1</v>
      </c>
      <c r="N94" s="85">
        <f t="shared" si="25"/>
        <v>89</v>
      </c>
      <c r="O94" s="108">
        <f t="shared" si="23"/>
        <v>13.250961620896854</v>
      </c>
      <c r="P94" s="95">
        <f t="shared" si="18"/>
        <v>43.593473399807756</v>
      </c>
      <c r="Q94" s="13">
        <f t="shared" si="16"/>
        <v>12.109298166613266</v>
      </c>
      <c r="R94" s="93">
        <f t="shared" si="15"/>
        <v>0.7558076665197565</v>
      </c>
      <c r="S94" s="10">
        <f t="shared" si="24"/>
        <v>93.557311912599005</v>
      </c>
      <c r="T94" s="10">
        <f>IF(M94=1,'Specifications and Reduced mass'!$F$13,IF(M94=2,'Specifications and Reduced mass'!$G$13,IF(M94=3,'Specifications and Reduced mass'!$H$13,IF(M94=4,'Specifications and Reduced mass'!$I$13,IF(M94=5,'Specifications and Reduced mass'!$J$13)))))</f>
        <v>103.00500000000001</v>
      </c>
      <c r="U94" s="52">
        <f>'Specifications and Reduced mass'!$C$37-'Lap Simulation'!S94-'Lap Simulation'!T94-'Lap Simulation'!AC94</f>
        <v>511.33910541023545</v>
      </c>
      <c r="V94" s="13">
        <f t="shared" si="22"/>
        <v>0.7558076665197565</v>
      </c>
      <c r="W94" s="13">
        <f>0.5*359.61*'Lap Simulation'!Q94^2</f>
        <v>26365.724530922667</v>
      </c>
      <c r="X94" s="10">
        <f t="shared" si="17"/>
        <v>47.67440223076089</v>
      </c>
      <c r="Y94" s="10">
        <v>1</v>
      </c>
      <c r="Z94" s="13">
        <f>IF(Y94=1,'Specifications and Reduced mass'!$C$47,IF(Y94=2,'Specifications and Reduced mass'!$C$48,IF(Y94=3,'Specifications and Reduced mass'!$C$49)))</f>
        <v>676.54659784648959</v>
      </c>
      <c r="AA94" s="10">
        <f t="shared" si="19"/>
        <v>49.602739721235395</v>
      </c>
      <c r="AB94" s="10">
        <v>0</v>
      </c>
      <c r="AC94" s="10">
        <v>0</v>
      </c>
      <c r="AD94" s="10">
        <v>0</v>
      </c>
    </row>
    <row r="95" spans="7:30" x14ac:dyDescent="0.3">
      <c r="G95" s="94">
        <v>6000</v>
      </c>
      <c r="H95" s="94">
        <v>17.32</v>
      </c>
      <c r="I95" s="10">
        <f t="shared" si="20"/>
        <v>12.915524000000001</v>
      </c>
      <c r="J95" s="10">
        <f t="shared" si="21"/>
        <v>20.554625928533333</v>
      </c>
      <c r="K95" s="10">
        <v>469.1</v>
      </c>
      <c r="L95" s="10">
        <v>3</v>
      </c>
      <c r="M95" s="82">
        <v>1</v>
      </c>
      <c r="N95" s="85">
        <f t="shared" si="25"/>
        <v>90</v>
      </c>
      <c r="O95" s="108">
        <f t="shared" si="23"/>
        <v>13.333120401244033</v>
      </c>
      <c r="P95" s="95">
        <f t="shared" si="18"/>
        <v>43.817593016686104</v>
      </c>
      <c r="Q95" s="13">
        <f t="shared" si="16"/>
        <v>12.17155361574614</v>
      </c>
      <c r="R95" s="93">
        <f t="shared" si="15"/>
        <v>0.75438211353619333</v>
      </c>
      <c r="S95" s="10">
        <f t="shared" si="24"/>
        <v>94.521764933678682</v>
      </c>
      <c r="T95" s="10">
        <f>IF(M95=1,'Specifications and Reduced mass'!$F$13,IF(M95=2,'Specifications and Reduced mass'!$G$13,IF(M95=3,'Specifications and Reduced mass'!$H$13,IF(M95=4,'Specifications and Reduced mass'!$I$13,IF(M95=5,'Specifications and Reduced mass'!$J$13)))))</f>
        <v>103.00500000000001</v>
      </c>
      <c r="U95" s="52">
        <f>'Specifications and Reduced mass'!$C$37-'Lap Simulation'!S95-'Lap Simulation'!T95-'Lap Simulation'!AC95</f>
        <v>510.37465238915581</v>
      </c>
      <c r="V95" s="13">
        <f t="shared" si="22"/>
        <v>0.75438211353619333</v>
      </c>
      <c r="W95" s="13">
        <f>0.5*359.61*'Lap Simulation'!Q95^2</f>
        <v>26637.520525879834</v>
      </c>
      <c r="X95" s="10">
        <f t="shared" si="17"/>
        <v>47.919502424197397</v>
      </c>
      <c r="Y95" s="10">
        <v>1</v>
      </c>
      <c r="Z95" s="13">
        <f>IF(Y95=1,'Specifications and Reduced mass'!$C$47,IF(Y95=2,'Specifications and Reduced mass'!$C$48,IF(Y95=3,'Specifications and Reduced mass'!$C$49)))</f>
        <v>676.54659784648959</v>
      </c>
      <c r="AA95" s="10">
        <f t="shared" si="19"/>
        <v>50.114078826645638</v>
      </c>
      <c r="AB95" s="10">
        <v>0</v>
      </c>
      <c r="AC95" s="10">
        <v>0</v>
      </c>
      <c r="AD95" s="10">
        <v>0</v>
      </c>
    </row>
    <row r="96" spans="7:30" x14ac:dyDescent="0.3">
      <c r="G96" s="94">
        <v>6000</v>
      </c>
      <c r="H96" s="94">
        <v>17.32</v>
      </c>
      <c r="I96" s="10">
        <f t="shared" si="20"/>
        <v>12.915524000000001</v>
      </c>
      <c r="J96" s="10">
        <f t="shared" si="21"/>
        <v>20.554625928533333</v>
      </c>
      <c r="K96" s="10">
        <v>469.1</v>
      </c>
      <c r="L96" s="10">
        <v>3</v>
      </c>
      <c r="M96" s="82">
        <v>1</v>
      </c>
      <c r="N96" s="85">
        <f t="shared" si="25"/>
        <v>91</v>
      </c>
      <c r="O96" s="108">
        <f t="shared" si="23"/>
        <v>13.414863987185958</v>
      </c>
      <c r="P96" s="95">
        <f t="shared" si="18"/>
        <v>44.040152612800938</v>
      </c>
      <c r="Q96" s="13">
        <f t="shared" si="16"/>
        <v>12.233375725778037</v>
      </c>
      <c r="R96" s="93">
        <f t="shared" si="15"/>
        <v>0.75295924933365044</v>
      </c>
      <c r="S96" s="10">
        <f t="shared" si="24"/>
        <v>95.484398869106542</v>
      </c>
      <c r="T96" s="10">
        <f>IF(M96=1,'Specifications and Reduced mass'!$F$13,IF(M96=2,'Specifications and Reduced mass'!$G$13,IF(M96=3,'Specifications and Reduced mass'!$H$13,IF(M96=4,'Specifications and Reduced mass'!$I$13,IF(M96=5,'Specifications and Reduced mass'!$J$13)))))</f>
        <v>103.00500000000001</v>
      </c>
      <c r="U96" s="52">
        <f>'Specifications and Reduced mass'!$C$37-'Lap Simulation'!S96-'Lap Simulation'!T96-'Lap Simulation'!AC96</f>
        <v>509.41201845372791</v>
      </c>
      <c r="V96" s="13">
        <f t="shared" si="22"/>
        <v>0.75295924933365044</v>
      </c>
      <c r="W96" s="13">
        <f>0.5*359.61*'Lap Simulation'!Q96^2</f>
        <v>26908.803877728587</v>
      </c>
      <c r="X96" s="10">
        <f t="shared" si="17"/>
        <v>48.162896558181245</v>
      </c>
      <c r="Y96" s="10">
        <v>1</v>
      </c>
      <c r="Z96" s="13">
        <f>IF(Y96=1,'Specifications and Reduced mass'!$C$47,IF(Y96=2,'Specifications and Reduced mass'!$C$48,IF(Y96=3,'Specifications and Reduced mass'!$C$49)))</f>
        <v>676.54659784648959</v>
      </c>
      <c r="AA96" s="10">
        <f t="shared" si="19"/>
        <v>50.624453479034791</v>
      </c>
      <c r="AB96" s="10">
        <v>0</v>
      </c>
      <c r="AC96" s="10">
        <v>0</v>
      </c>
      <c r="AD96" s="10">
        <v>0</v>
      </c>
    </row>
    <row r="97" spans="7:30" x14ac:dyDescent="0.3">
      <c r="G97" s="94">
        <v>6100</v>
      </c>
      <c r="H97" s="94">
        <v>17.37</v>
      </c>
      <c r="I97" s="10">
        <f t="shared" si="20"/>
        <v>12.952809000000002</v>
      </c>
      <c r="J97" s="10">
        <f t="shared" si="21"/>
        <v>20.276029931016396</v>
      </c>
      <c r="K97" s="10">
        <v>469.1</v>
      </c>
      <c r="L97" s="10">
        <v>3</v>
      </c>
      <c r="M97" s="82">
        <v>1</v>
      </c>
      <c r="N97" s="85">
        <f t="shared" si="25"/>
        <v>92</v>
      </c>
      <c r="O97" s="108">
        <f t="shared" si="23"/>
        <v>13.496199375984819</v>
      </c>
      <c r="P97" s="95">
        <f t="shared" si="18"/>
        <v>44.26117650832979</v>
      </c>
      <c r="Q97" s="13">
        <f t="shared" si="16"/>
        <v>12.294771252313831</v>
      </c>
      <c r="R97" s="93">
        <f t="shared" si="15"/>
        <v>0.75153906884073263</v>
      </c>
      <c r="S97" s="10">
        <f t="shared" si="24"/>
        <v>96.445217149918122</v>
      </c>
      <c r="T97" s="10">
        <f>IF(M97=1,'Specifications and Reduced mass'!$F$13,IF(M97=2,'Specifications and Reduced mass'!$G$13,IF(M97=3,'Specifications and Reduced mass'!$H$13,IF(M97=4,'Specifications and Reduced mass'!$I$13,IF(M97=5,'Specifications and Reduced mass'!$J$13)))))</f>
        <v>103.00500000000001</v>
      </c>
      <c r="U97" s="52">
        <f>'Specifications and Reduced mass'!$C$37-'Lap Simulation'!S97-'Lap Simulation'!T97-'Lap Simulation'!AC97</f>
        <v>508.4512001729164</v>
      </c>
      <c r="V97" s="13">
        <f t="shared" si="22"/>
        <v>0.75153906884073263</v>
      </c>
      <c r="W97" s="13">
        <f>0.5*359.61*'Lap Simulation'!Q97^2</f>
        <v>27179.575553381459</v>
      </c>
      <c r="X97" s="10">
        <f t="shared" si="17"/>
        <v>48.404611229582009</v>
      </c>
      <c r="Y97" s="10">
        <v>1</v>
      </c>
      <c r="Z97" s="13">
        <f>IF(Y97=1,'Specifications and Reduced mass'!$C$47,IF(Y97=2,'Specifications and Reduced mass'!$C$48,IF(Y97=3,'Specifications and Reduced mass'!$C$49)))</f>
        <v>676.54659784648959</v>
      </c>
      <c r="AA97" s="10">
        <f t="shared" si="19"/>
        <v>51.133865497488515</v>
      </c>
      <c r="AB97" s="10">
        <v>0</v>
      </c>
      <c r="AC97" s="10">
        <v>0</v>
      </c>
      <c r="AD97" s="10">
        <v>0</v>
      </c>
    </row>
    <row r="98" spans="7:30" x14ac:dyDescent="0.3">
      <c r="G98" s="94">
        <v>6100</v>
      </c>
      <c r="H98" s="94">
        <v>17.37</v>
      </c>
      <c r="I98" s="10">
        <f t="shared" si="20"/>
        <v>12.952809000000002</v>
      </c>
      <c r="J98" s="10">
        <f t="shared" si="21"/>
        <v>20.276029931016396</v>
      </c>
      <c r="K98" s="10">
        <v>469.1</v>
      </c>
      <c r="L98" s="10">
        <v>3</v>
      </c>
      <c r="M98" s="82">
        <v>1</v>
      </c>
      <c r="N98" s="85">
        <f t="shared" si="25"/>
        <v>93</v>
      </c>
      <c r="O98" s="108">
        <f t="shared" si="23"/>
        <v>13.577133375239068</v>
      </c>
      <c r="P98" s="95">
        <f t="shared" si="18"/>
        <v>44.480688377832877</v>
      </c>
      <c r="Q98" s="13">
        <f t="shared" si="16"/>
        <v>12.355746771620243</v>
      </c>
      <c r="R98" s="93">
        <f t="shared" si="15"/>
        <v>0.75012156699560906</v>
      </c>
      <c r="S98" s="10">
        <f t="shared" si="24"/>
        <v>97.404223200677606</v>
      </c>
      <c r="T98" s="10">
        <f>IF(M98=1,'Specifications and Reduced mass'!$F$13,IF(M98=2,'Specifications and Reduced mass'!$G$13,IF(M98=3,'Specifications and Reduced mass'!$H$13,IF(M98=4,'Specifications and Reduced mass'!$I$13,IF(M98=5,'Specifications and Reduced mass'!$J$13)))))</f>
        <v>103.00500000000001</v>
      </c>
      <c r="U98" s="52">
        <f>'Specifications and Reduced mass'!$C$37-'Lap Simulation'!S98-'Lap Simulation'!T98-'Lap Simulation'!AC98</f>
        <v>507.49219412215689</v>
      </c>
      <c r="V98" s="13">
        <f t="shared" si="22"/>
        <v>0.75012156699560906</v>
      </c>
      <c r="W98" s="13">
        <f>0.5*359.61*'Lap Simulation'!Q98^2</f>
        <v>27449.836517927273</v>
      </c>
      <c r="X98" s="10">
        <f t="shared" si="17"/>
        <v>48.644672329213556</v>
      </c>
      <c r="Y98" s="10">
        <v>1</v>
      </c>
      <c r="Z98" s="13">
        <f>IF(Y98=1,'Specifications and Reduced mass'!$C$47,IF(Y98=2,'Specifications and Reduced mass'!$C$48,IF(Y98=3,'Specifications and Reduced mass'!$C$49)))</f>
        <v>676.54659784648959</v>
      </c>
      <c r="AA98" s="10">
        <f t="shared" si="19"/>
        <v>51.642316697661421</v>
      </c>
      <c r="AB98" s="10">
        <v>0</v>
      </c>
      <c r="AC98" s="10">
        <v>0</v>
      </c>
      <c r="AD98" s="10">
        <v>0</v>
      </c>
    </row>
    <row r="99" spans="7:30" x14ac:dyDescent="0.3">
      <c r="G99" s="94">
        <v>6100</v>
      </c>
      <c r="H99" s="94">
        <v>17.37</v>
      </c>
      <c r="I99" s="10">
        <f t="shared" si="20"/>
        <v>12.952809000000002</v>
      </c>
      <c r="J99" s="10">
        <f t="shared" si="21"/>
        <v>20.276029931016396</v>
      </c>
      <c r="K99" s="10">
        <v>469.1</v>
      </c>
      <c r="L99" s="10">
        <v>3</v>
      </c>
      <c r="M99" s="82">
        <v>1</v>
      </c>
      <c r="N99" s="85">
        <f t="shared" si="25"/>
        <v>94</v>
      </c>
      <c r="O99" s="108">
        <f t="shared" si="23"/>
        <v>13.657672609981404</v>
      </c>
      <c r="P99" s="95">
        <f t="shared" si="18"/>
        <v>44.698711274290702</v>
      </c>
      <c r="Q99" s="13">
        <f t="shared" si="16"/>
        <v>12.416308687302973</v>
      </c>
      <c r="R99" s="93">
        <f t="shared" si="15"/>
        <v>0.74870673874599669</v>
      </c>
      <c r="S99" s="10">
        <f t="shared" si="24"/>
        <v>98.36142043948999</v>
      </c>
      <c r="T99" s="10">
        <f>IF(M99=1,'Specifications and Reduced mass'!$F$13,IF(M99=2,'Specifications and Reduced mass'!$G$13,IF(M99=3,'Specifications and Reduced mass'!$H$13,IF(M99=4,'Specifications and Reduced mass'!$I$13,IF(M99=5,'Specifications and Reduced mass'!$J$13)))))</f>
        <v>103.00500000000001</v>
      </c>
      <c r="U99" s="52">
        <f>'Specifications and Reduced mass'!$C$37-'Lap Simulation'!S99-'Lap Simulation'!T99-'Lap Simulation'!AC99</f>
        <v>506.53499688334455</v>
      </c>
      <c r="V99" s="13">
        <f t="shared" si="22"/>
        <v>0.74870673874599669</v>
      </c>
      <c r="W99" s="13">
        <f>0.5*359.61*'Lap Simulation'!Q99^2</f>
        <v>27719.587734634562</v>
      </c>
      <c r="X99" s="10">
        <f t="shared" si="17"/>
        <v>48.883105068121942</v>
      </c>
      <c r="Y99" s="10">
        <v>1</v>
      </c>
      <c r="Z99" s="13">
        <f>IF(Y99=1,'Specifications and Reduced mass'!$C$47,IF(Y99=2,'Specifications and Reduced mass'!$C$48,IF(Y99=3,'Specifications and Reduced mass'!$C$49)))</f>
        <v>676.54659784648959</v>
      </c>
      <c r="AA99" s="10">
        <f t="shared" si="19"/>
        <v>52.149808891783579</v>
      </c>
      <c r="AB99" s="10">
        <v>0</v>
      </c>
      <c r="AC99" s="10">
        <v>0</v>
      </c>
      <c r="AD99" s="10">
        <v>0</v>
      </c>
    </row>
    <row r="100" spans="7:30" x14ac:dyDescent="0.3">
      <c r="G100" s="94">
        <v>6200</v>
      </c>
      <c r="H100" s="94">
        <v>17.440000000000001</v>
      </c>
      <c r="I100" s="10">
        <f t="shared" si="20"/>
        <v>13.005008000000002</v>
      </c>
      <c r="J100" s="10">
        <f t="shared" si="21"/>
        <v>20.029390385548389</v>
      </c>
      <c r="K100" s="10">
        <v>469.1</v>
      </c>
      <c r="L100" s="10">
        <v>3</v>
      </c>
      <c r="M100" s="82">
        <v>1</v>
      </c>
      <c r="N100" s="85">
        <f t="shared" si="25"/>
        <v>95</v>
      </c>
      <c r="O100" s="108">
        <f t="shared" si="23"/>
        <v>13.737823529439185</v>
      </c>
      <c r="P100" s="95">
        <f t="shared" si="18"/>
        <v>44.915267651998896</v>
      </c>
      <c r="Q100" s="13">
        <f t="shared" si="16"/>
        <v>12.47646323666636</v>
      </c>
      <c r="R100" s="93">
        <f t="shared" si="15"/>
        <v>0.74729457904914154</v>
      </c>
      <c r="S100" s="10">
        <f t="shared" si="24"/>
        <v>99.316812278013231</v>
      </c>
      <c r="T100" s="10">
        <f>IF(M100=1,'Specifications and Reduced mass'!$F$13,IF(M100=2,'Specifications and Reduced mass'!$G$13,IF(M100=3,'Specifications and Reduced mass'!$H$13,IF(M100=4,'Specifications and Reduced mass'!$I$13,IF(M100=5,'Specifications and Reduced mass'!$J$13)))))</f>
        <v>103.00500000000001</v>
      </c>
      <c r="U100" s="52">
        <f>'Specifications and Reduced mass'!$C$37-'Lap Simulation'!S100-'Lap Simulation'!T100-'Lap Simulation'!AC100</f>
        <v>505.57960504482128</v>
      </c>
      <c r="V100" s="13">
        <f t="shared" si="22"/>
        <v>0.74729457904914154</v>
      </c>
      <c r="W100" s="13">
        <f>0.5*359.61*'Lap Simulation'!Q100^2</f>
        <v>27988.830164955001</v>
      </c>
      <c r="X100" s="10">
        <f t="shared" si="17"/>
        <v>49.119934002623467</v>
      </c>
      <c r="Y100" s="10">
        <v>1</v>
      </c>
      <c r="Z100" s="13">
        <f>IF(Y100=1,'Specifications and Reduced mass'!$C$47,IF(Y100=2,'Specifications and Reduced mass'!$C$48,IF(Y100=3,'Specifications and Reduced mass'!$C$49)))</f>
        <v>676.54659784648959</v>
      </c>
      <c r="AA100" s="10">
        <f t="shared" si="19"/>
        <v>52.65634388866691</v>
      </c>
      <c r="AB100" s="10">
        <v>0</v>
      </c>
      <c r="AC100" s="10">
        <v>0</v>
      </c>
      <c r="AD100" s="10">
        <v>0</v>
      </c>
    </row>
    <row r="101" spans="7:30" x14ac:dyDescent="0.3">
      <c r="G101" s="94">
        <v>6200</v>
      </c>
      <c r="H101" s="94">
        <v>17.440000000000001</v>
      </c>
      <c r="I101" s="10">
        <f t="shared" si="20"/>
        <v>13.005008000000002</v>
      </c>
      <c r="J101" s="10">
        <f t="shared" si="21"/>
        <v>20.029390385548389</v>
      </c>
      <c r="K101" s="10">
        <v>469.1</v>
      </c>
      <c r="L101" s="10">
        <v>3</v>
      </c>
      <c r="M101" s="82">
        <v>1</v>
      </c>
      <c r="N101" s="85">
        <f t="shared" si="25"/>
        <v>96</v>
      </c>
      <c r="O101" s="108">
        <f t="shared" si="23"/>
        <v>13.817592413476673</v>
      </c>
      <c r="P101" s="95">
        <f t="shared" si="18"/>
        <v>45.130379388385954</v>
      </c>
      <c r="Q101" s="13">
        <f t="shared" si="16"/>
        <v>12.536216496773877</v>
      </c>
      <c r="R101" s="93">
        <f t="shared" si="15"/>
        <v>0.74588508287180111</v>
      </c>
      <c r="S101" s="10">
        <f t="shared" si="24"/>
        <v>100.27040212147055</v>
      </c>
      <c r="T101" s="10">
        <f>IF(M101=1,'Specifications and Reduced mass'!$F$13,IF(M101=2,'Specifications and Reduced mass'!$G$13,IF(M101=3,'Specifications and Reduced mass'!$H$13,IF(M101=4,'Specifications and Reduced mass'!$I$13,IF(M101=5,'Specifications and Reduced mass'!$J$13)))))</f>
        <v>103.00500000000001</v>
      </c>
      <c r="U101" s="52">
        <f>'Specifications and Reduced mass'!$C$37-'Lap Simulation'!S101-'Lap Simulation'!T101-'Lap Simulation'!AC101</f>
        <v>504.626015201364</v>
      </c>
      <c r="V101" s="13">
        <f t="shared" si="22"/>
        <v>0.74588508287180111</v>
      </c>
      <c r="W101" s="13">
        <f>0.5*359.61*'Lap Simulation'!Q101^2</f>
        <v>28257.564768526863</v>
      </c>
      <c r="X101" s="10">
        <f t="shared" si="17"/>
        <v>49.355183058164869</v>
      </c>
      <c r="Y101" s="10">
        <v>1</v>
      </c>
      <c r="Z101" s="13">
        <f>IF(Y101=1,'Specifications and Reduced mass'!$C$47,IF(Y101=2,'Specifications and Reduced mass'!$C$48,IF(Y101=3,'Specifications and Reduced mass'!$C$49)))</f>
        <v>676.54659784648959</v>
      </c>
      <c r="AA101" s="10">
        <f t="shared" si="19"/>
        <v>53.161923493711726</v>
      </c>
      <c r="AB101" s="10">
        <v>0</v>
      </c>
      <c r="AC101" s="10">
        <v>0</v>
      </c>
      <c r="AD101" s="10">
        <v>0</v>
      </c>
    </row>
    <row r="102" spans="7:30" x14ac:dyDescent="0.3">
      <c r="G102" s="94">
        <v>6200</v>
      </c>
      <c r="H102" s="94">
        <v>17.440000000000001</v>
      </c>
      <c r="I102" s="10">
        <f t="shared" si="20"/>
        <v>13.005008000000002</v>
      </c>
      <c r="J102" s="10">
        <f t="shared" si="21"/>
        <v>20.029390385548389</v>
      </c>
      <c r="K102" s="10">
        <v>469.1</v>
      </c>
      <c r="L102" s="10">
        <v>3</v>
      </c>
      <c r="M102" s="82">
        <v>1</v>
      </c>
      <c r="N102" s="85">
        <f t="shared" si="25"/>
        <v>97</v>
      </c>
      <c r="O102" s="108">
        <f t="shared" si="23"/>
        <v>13.896985378737229</v>
      </c>
      <c r="P102" s="95">
        <f t="shared" si="18"/>
        <v>45.344067804815325</v>
      </c>
      <c r="Q102" s="13">
        <f t="shared" si="16"/>
        <v>12.595574390226478</v>
      </c>
      <c r="R102" s="93">
        <f t="shared" si="15"/>
        <v>0.7444782451902261</v>
      </c>
      <c r="S102" s="10">
        <f t="shared" si="24"/>
        <v>101.22219336866239</v>
      </c>
      <c r="T102" s="10">
        <f>IF(M102=1,'Specifications and Reduced mass'!$F$13,IF(M102=2,'Specifications and Reduced mass'!$G$13,IF(M102=3,'Specifications and Reduced mass'!$H$13,IF(M102=4,'Specifications and Reduced mass'!$I$13,IF(M102=5,'Specifications and Reduced mass'!$J$13)))))</f>
        <v>103.00500000000001</v>
      </c>
      <c r="U102" s="52">
        <f>'Specifications and Reduced mass'!$C$37-'Lap Simulation'!S102-'Lap Simulation'!T102-'Lap Simulation'!AC102</f>
        <v>503.67422395417213</v>
      </c>
      <c r="V102" s="13">
        <f t="shared" si="22"/>
        <v>0.7444782451902261</v>
      </c>
      <c r="W102" s="13">
        <f>0.5*359.61*'Lap Simulation'!Q102^2</f>
        <v>28525.792503178396</v>
      </c>
      <c r="X102" s="10">
        <f t="shared" si="17"/>
        <v>49.58887555207275</v>
      </c>
      <c r="Y102" s="10">
        <v>1</v>
      </c>
      <c r="Z102" s="13">
        <f>IF(Y102=1,'Specifications and Reduced mass'!$C$47,IF(Y102=2,'Specifications and Reduced mass'!$C$48,IF(Y102=3,'Specifications and Reduced mass'!$C$49)))</f>
        <v>676.54659784648959</v>
      </c>
      <c r="AA102" s="10">
        <f t="shared" si="19"/>
        <v>53.6665495089131</v>
      </c>
      <c r="AB102" s="10">
        <v>0</v>
      </c>
      <c r="AC102" s="10">
        <v>0</v>
      </c>
      <c r="AD102" s="10">
        <v>0</v>
      </c>
    </row>
    <row r="103" spans="7:30" x14ac:dyDescent="0.3">
      <c r="G103" s="94">
        <v>6200</v>
      </c>
      <c r="H103" s="94">
        <v>17.440000000000001</v>
      </c>
      <c r="I103" s="10">
        <f t="shared" si="20"/>
        <v>13.005008000000002</v>
      </c>
      <c r="J103" s="10">
        <f t="shared" si="21"/>
        <v>20.029390385548389</v>
      </c>
      <c r="K103" s="10">
        <v>469.1</v>
      </c>
      <c r="L103" s="10">
        <v>3</v>
      </c>
      <c r="M103" s="82">
        <v>1</v>
      </c>
      <c r="N103" s="85">
        <f t="shared" si="25"/>
        <v>98</v>
      </c>
      <c r="O103" s="108">
        <f t="shared" si="23"/>
        <v>13.976008384502338</v>
      </c>
      <c r="P103" s="95">
        <f t="shared" si="18"/>
        <v>45.556353686429077</v>
      </c>
      <c r="Q103" s="13">
        <f t="shared" si="16"/>
        <v>12.654542690674743</v>
      </c>
      <c r="R103" s="93">
        <f t="shared" si="15"/>
        <v>0.74307406099014262</v>
      </c>
      <c r="S103" s="10">
        <f t="shared" si="24"/>
        <v>102.17218941197858</v>
      </c>
      <c r="T103" s="10">
        <f>IF(M103=1,'Specifications and Reduced mass'!$F$13,IF(M103=2,'Specifications and Reduced mass'!$G$13,IF(M103=3,'Specifications and Reduced mass'!$H$13,IF(M103=4,'Specifications and Reduced mass'!$I$13,IF(M103=5,'Specifications and Reduced mass'!$J$13)))))</f>
        <v>103.00500000000001</v>
      </c>
      <c r="U103" s="52">
        <f>'Specifications and Reduced mass'!$C$37-'Lap Simulation'!S103-'Lap Simulation'!T103-'Lap Simulation'!AC103</f>
        <v>502.72422791085592</v>
      </c>
      <c r="V103" s="13">
        <f t="shared" si="22"/>
        <v>0.74307406099014262</v>
      </c>
      <c r="W103" s="13">
        <f>0.5*359.61*'Lap Simulation'!Q103^2</f>
        <v>28793.51432493125</v>
      </c>
      <c r="X103" s="10">
        <f t="shared" si="17"/>
        <v>49.821034215254898</v>
      </c>
      <c r="Y103" s="10">
        <v>1</v>
      </c>
      <c r="Z103" s="13">
        <f>IF(Y103=1,'Specifications and Reduced mass'!$C$47,IF(Y103=2,'Specifications and Reduced mass'!$C$48,IF(Y103=3,'Specifications and Reduced mass'!$C$49)))</f>
        <v>676.54659784648959</v>
      </c>
      <c r="AA103" s="10">
        <f t="shared" si="19"/>
        <v>54.170223732867271</v>
      </c>
      <c r="AB103" s="10">
        <v>0</v>
      </c>
      <c r="AC103" s="10">
        <v>0</v>
      </c>
      <c r="AD103" s="10">
        <v>0</v>
      </c>
    </row>
    <row r="104" spans="7:30" x14ac:dyDescent="0.3">
      <c r="G104" s="94">
        <v>6300</v>
      </c>
      <c r="H104" s="94">
        <v>17.5</v>
      </c>
      <c r="I104" s="10">
        <f t="shared" si="20"/>
        <v>13.049750000000001</v>
      </c>
      <c r="J104" s="10">
        <f t="shared" si="21"/>
        <v>19.779278222222221</v>
      </c>
      <c r="K104" s="10">
        <v>504.5</v>
      </c>
      <c r="L104" s="10">
        <v>3</v>
      </c>
      <c r="M104" s="82">
        <v>1</v>
      </c>
      <c r="N104" s="85">
        <f t="shared" si="25"/>
        <v>99</v>
      </c>
      <c r="O104" s="108">
        <f t="shared" si="23"/>
        <v>14.05466723828326</v>
      </c>
      <c r="P104" s="95">
        <f t="shared" si="18"/>
        <v>45.767257301086815</v>
      </c>
      <c r="Q104" s="13">
        <f t="shared" si="16"/>
        <v>12.71312702807967</v>
      </c>
      <c r="R104" s="93">
        <f t="shared" si="15"/>
        <v>0.74167252526673477</v>
      </c>
      <c r="S104" s="10">
        <f t="shared" si="24"/>
        <v>103.12039363741052</v>
      </c>
      <c r="T104" s="10">
        <f>IF(M104=1,'Specifications and Reduced mass'!$F$13,IF(M104=2,'Specifications and Reduced mass'!$G$13,IF(M104=3,'Specifications and Reduced mass'!$H$13,IF(M104=4,'Specifications and Reduced mass'!$I$13,IF(M104=5,'Specifications and Reduced mass'!$J$13)))))</f>
        <v>103.00500000000001</v>
      </c>
      <c r="U104" s="52">
        <f>'Specifications and Reduced mass'!$C$37-'Lap Simulation'!S104-'Lap Simulation'!T104-'Lap Simulation'!AC104</f>
        <v>501.77602368542398</v>
      </c>
      <c r="V104" s="13">
        <f t="shared" si="22"/>
        <v>0.74167252526673477</v>
      </c>
      <c r="W104" s="13">
        <f>0.5*359.61*'Lap Simulation'!Q104^2</f>
        <v>29060.731188003916</v>
      </c>
      <c r="X104" s="10">
        <f t="shared" si="17"/>
        <v>50.051681212912086</v>
      </c>
      <c r="Y104" s="10">
        <v>1</v>
      </c>
      <c r="Z104" s="13">
        <f>IF(Y104=1,'Specifications and Reduced mass'!$C$47,IF(Y104=2,'Specifications and Reduced mass'!$C$48,IF(Y104=3,'Specifications and Reduced mass'!$C$49)))</f>
        <v>676.54659784648959</v>
      </c>
      <c r="AA104" s="10">
        <f t="shared" si="19"/>
        <v>54.672947960778124</v>
      </c>
      <c r="AB104" s="10">
        <v>0</v>
      </c>
      <c r="AC104" s="10">
        <v>0</v>
      </c>
      <c r="AD104" s="10">
        <v>0</v>
      </c>
    </row>
    <row r="105" spans="7:30" x14ac:dyDescent="0.3">
      <c r="G105" s="94">
        <v>6300</v>
      </c>
      <c r="H105" s="94">
        <v>17.5</v>
      </c>
      <c r="I105" s="10">
        <f t="shared" si="20"/>
        <v>13.049750000000001</v>
      </c>
      <c r="J105" s="10">
        <f t="shared" si="21"/>
        <v>19.779278222222221</v>
      </c>
      <c r="K105" s="10">
        <v>504.5</v>
      </c>
      <c r="L105" s="10">
        <v>3</v>
      </c>
      <c r="M105" s="82">
        <v>1</v>
      </c>
      <c r="N105" s="85">
        <f t="shared" si="25"/>
        <v>100</v>
      </c>
      <c r="O105" s="108">
        <f t="shared" si="23"/>
        <v>14.132967601160065</v>
      </c>
      <c r="P105" s="95">
        <f t="shared" si="18"/>
        <v>45.976798417449629</v>
      </c>
      <c r="Q105" s="13">
        <f t="shared" si="16"/>
        <v>12.771332893736007</v>
      </c>
      <c r="R105" s="93">
        <f t="shared" si="15"/>
        <v>0.74027363302462579</v>
      </c>
      <c r="S105" s="10">
        <f t="shared" si="24"/>
        <v>104.06680942456319</v>
      </c>
      <c r="T105" s="10">
        <f>IF(M105=1,'Specifications and Reduced mass'!$F$13,IF(M105=2,'Specifications and Reduced mass'!$G$13,IF(M105=3,'Specifications and Reduced mass'!$H$13,IF(M105=4,'Specifications and Reduced mass'!$I$13,IF(M105=5,'Specifications and Reduced mass'!$J$13)))))</f>
        <v>103.00500000000001</v>
      </c>
      <c r="U105" s="52">
        <f>'Specifications and Reduced mass'!$C$37-'Lap Simulation'!S105-'Lap Simulation'!T105-'Lap Simulation'!AC105</f>
        <v>500.82960789827132</v>
      </c>
      <c r="V105" s="13">
        <f t="shared" si="22"/>
        <v>0.74027363302462579</v>
      </c>
      <c r="W105" s="13">
        <f>0.5*359.61*'Lap Simulation'!Q105^2</f>
        <v>29327.444044815093</v>
      </c>
      <c r="X105" s="10">
        <f t="shared" si="17"/>
        <v>50.280838164314986</v>
      </c>
      <c r="Y105" s="10">
        <v>1</v>
      </c>
      <c r="Z105" s="13">
        <f>IF(Y105=1,'Specifications and Reduced mass'!$C$47,IF(Y105=2,'Specifications and Reduced mass'!$C$48,IF(Y105=3,'Specifications and Reduced mass'!$C$49)))</f>
        <v>676.54659784648959</v>
      </c>
      <c r="AA105" s="10">
        <f t="shared" si="19"/>
        <v>55.174723984463562</v>
      </c>
      <c r="AB105" s="10">
        <v>0</v>
      </c>
      <c r="AC105" s="10">
        <v>0</v>
      </c>
      <c r="AD105" s="10">
        <v>0</v>
      </c>
    </row>
    <row r="106" spans="7:30" x14ac:dyDescent="0.3">
      <c r="G106" s="94">
        <v>6300</v>
      </c>
      <c r="H106" s="94">
        <v>17.5</v>
      </c>
      <c r="I106" s="10">
        <f t="shared" si="20"/>
        <v>13.049750000000001</v>
      </c>
      <c r="J106" s="10">
        <f t="shared" si="21"/>
        <v>19.779278222222221</v>
      </c>
      <c r="K106" s="10">
        <v>504.5</v>
      </c>
      <c r="L106" s="10">
        <v>3</v>
      </c>
      <c r="M106" s="82">
        <v>1</v>
      </c>
      <c r="N106" s="85">
        <f t="shared" si="25"/>
        <v>101</v>
      </c>
      <c r="O106" s="108">
        <f t="shared" si="23"/>
        <v>14.210914992881849</v>
      </c>
      <c r="P106" s="95">
        <f t="shared" si="18"/>
        <v>46.184996322255962</v>
      </c>
      <c r="Q106" s="13">
        <f t="shared" si="16"/>
        <v>12.8291656450711</v>
      </c>
      <c r="R106" s="93">
        <f t="shared" si="15"/>
        <v>0.73887737927786146</v>
      </c>
      <c r="S106" s="10">
        <f t="shared" si="24"/>
        <v>105.01144014666708</v>
      </c>
      <c r="T106" s="10">
        <f>IF(M106=1,'Specifications and Reduced mass'!$F$13,IF(M106=2,'Specifications and Reduced mass'!$G$13,IF(M106=3,'Specifications and Reduced mass'!$H$13,IF(M106=4,'Specifications and Reduced mass'!$I$13,IF(M106=5,'Specifications and Reduced mass'!$J$13)))))</f>
        <v>103.00500000000001</v>
      </c>
      <c r="U106" s="52">
        <f>'Specifications and Reduced mass'!$C$37-'Lap Simulation'!S106-'Lap Simulation'!T106-'Lap Simulation'!AC106</f>
        <v>499.88497717616747</v>
      </c>
      <c r="V106" s="13">
        <f t="shared" si="22"/>
        <v>0.73887737927786146</v>
      </c>
      <c r="W106" s="13">
        <f>0.5*359.61*'Lap Simulation'!Q106^2</f>
        <v>29593.653845987072</v>
      </c>
      <c r="X106" s="10">
        <f t="shared" si="17"/>
        <v>50.508526161697247</v>
      </c>
      <c r="Y106" s="10">
        <v>1</v>
      </c>
      <c r="Z106" s="13">
        <f>IF(Y106=1,'Specifications and Reduced mass'!$C$47,IF(Y106=2,'Specifications and Reduced mass'!$C$48,IF(Y106=3,'Specifications and Reduced mass'!$C$49)))</f>
        <v>676.54659784648959</v>
      </c>
      <c r="AA106" s="10">
        <f t="shared" si="19"/>
        <v>55.675553592361823</v>
      </c>
      <c r="AB106" s="10">
        <v>0</v>
      </c>
      <c r="AC106" s="10">
        <v>0</v>
      </c>
      <c r="AD106" s="10">
        <v>0</v>
      </c>
    </row>
    <row r="107" spans="7:30" x14ac:dyDescent="0.3">
      <c r="G107" s="94">
        <v>6400</v>
      </c>
      <c r="H107" s="94">
        <v>17.8</v>
      </c>
      <c r="I107" s="10">
        <f t="shared" si="20"/>
        <v>13.273460000000002</v>
      </c>
      <c r="J107" s="10">
        <f t="shared" si="21"/>
        <v>19.804002320000002</v>
      </c>
      <c r="K107" s="10">
        <v>504.5</v>
      </c>
      <c r="L107" s="10">
        <v>3</v>
      </c>
      <c r="M107" s="82">
        <v>1</v>
      </c>
      <c r="N107" s="85">
        <f t="shared" si="25"/>
        <v>102</v>
      </c>
      <c r="O107" s="108">
        <f t="shared" si="23"/>
        <v>14.288514796741053</v>
      </c>
      <c r="P107" s="95">
        <f t="shared" si="18"/>
        <v>46.391869836833251</v>
      </c>
      <c r="Q107" s="13">
        <f t="shared" si="16"/>
        <v>12.886630510231459</v>
      </c>
      <c r="R107" s="93">
        <f t="shared" si="15"/>
        <v>0.73748375904989094</v>
      </c>
      <c r="S107" s="10">
        <f t="shared" si="24"/>
        <v>105.95428917059049</v>
      </c>
      <c r="T107" s="10">
        <f>IF(M107=1,'Specifications and Reduced mass'!$F$13,IF(M107=2,'Specifications and Reduced mass'!$G$13,IF(M107=3,'Specifications and Reduced mass'!$H$13,IF(M107=4,'Specifications and Reduced mass'!$I$13,IF(M107=5,'Specifications and Reduced mass'!$J$13)))))</f>
        <v>103.00500000000001</v>
      </c>
      <c r="U107" s="52">
        <f>'Specifications and Reduced mass'!$C$37-'Lap Simulation'!S107-'Lap Simulation'!T107-'Lap Simulation'!AC107</f>
        <v>498.94212815224398</v>
      </c>
      <c r="V107" s="13">
        <f t="shared" si="22"/>
        <v>0.73748375904989094</v>
      </c>
      <c r="W107" s="13">
        <f>0.5*359.61*'Lap Simulation'!Q107^2</f>
        <v>29859.361540349186</v>
      </c>
      <c r="X107" s="10">
        <f t="shared" si="17"/>
        <v>50.734765788312828</v>
      </c>
      <c r="Y107" s="10">
        <v>1</v>
      </c>
      <c r="Z107" s="13">
        <f>IF(Y107=1,'Specifications and Reduced mass'!$C$47,IF(Y107=2,'Specifications and Reduced mass'!$C$48,IF(Y107=3,'Specifications and Reduced mass'!$C$49)))</f>
        <v>676.54659784648959</v>
      </c>
      <c r="AA107" s="10">
        <f t="shared" si="19"/>
        <v>56.175438569537995</v>
      </c>
      <c r="AB107" s="10">
        <v>0</v>
      </c>
      <c r="AC107" s="10">
        <v>0</v>
      </c>
      <c r="AD107" s="10">
        <v>0</v>
      </c>
    </row>
    <row r="108" spans="7:30" x14ac:dyDescent="0.3">
      <c r="G108" s="94">
        <v>6400</v>
      </c>
      <c r="H108" s="94">
        <v>17.8</v>
      </c>
      <c r="I108" s="10">
        <f t="shared" si="20"/>
        <v>13.273460000000002</v>
      </c>
      <c r="J108" s="10">
        <f t="shared" si="21"/>
        <v>19.804002320000002</v>
      </c>
      <c r="K108" s="10">
        <v>504.5</v>
      </c>
      <c r="L108" s="10">
        <v>3</v>
      </c>
      <c r="M108" s="82">
        <v>1</v>
      </c>
      <c r="N108" s="85">
        <f t="shared" si="25"/>
        <v>103</v>
      </c>
      <c r="O108" s="108">
        <f t="shared" si="23"/>
        <v>14.365772264233998</v>
      </c>
      <c r="P108" s="95">
        <f t="shared" si="18"/>
        <v>46.597437332886152</v>
      </c>
      <c r="Q108" s="13">
        <f t="shared" si="16"/>
        <v>12.943732592468375</v>
      </c>
      <c r="R108" s="93">
        <f t="shared" si="15"/>
        <v>0.73609276737355078</v>
      </c>
      <c r="S108" s="10">
        <f t="shared" si="24"/>
        <v>106.89535985685123</v>
      </c>
      <c r="T108" s="10">
        <f>IF(M108=1,'Specifications and Reduced mass'!$F$13,IF(M108=2,'Specifications and Reduced mass'!$G$13,IF(M108=3,'Specifications and Reduced mass'!$H$13,IF(M108=4,'Specifications and Reduced mass'!$I$13,IF(M108=5,'Specifications and Reduced mass'!$J$13)))))</f>
        <v>103.00500000000001</v>
      </c>
      <c r="U108" s="52">
        <f>'Specifications and Reduced mass'!$C$37-'Lap Simulation'!S108-'Lap Simulation'!T108-'Lap Simulation'!AC108</f>
        <v>498.00105746598331</v>
      </c>
      <c r="V108" s="13">
        <f t="shared" si="22"/>
        <v>0.73609276737355078</v>
      </c>
      <c r="W108" s="13">
        <f>0.5*359.61*'Lap Simulation'!Q108^2</f>
        <v>30124.568074941119</v>
      </c>
      <c r="X108" s="10">
        <f t="shared" si="17"/>
        <v>50.959577135702268</v>
      </c>
      <c r="Y108" s="10">
        <v>1</v>
      </c>
      <c r="Z108" s="13">
        <f>IF(Y108=1,'Specifications and Reduced mass'!$C$47,IF(Y108=2,'Specifications and Reduced mass'!$C$48,IF(Y108=3,'Specifications and Reduced mass'!$C$49)))</f>
        <v>676.54659784648959</v>
      </c>
      <c r="AA108" s="10">
        <f t="shared" si="19"/>
        <v>56.674380697690239</v>
      </c>
      <c r="AB108" s="10">
        <v>0</v>
      </c>
      <c r="AC108" s="10">
        <v>0</v>
      </c>
      <c r="AD108" s="10">
        <v>0</v>
      </c>
    </row>
    <row r="109" spans="7:30" x14ac:dyDescent="0.3">
      <c r="G109" s="94">
        <v>6400</v>
      </c>
      <c r="H109" s="94">
        <v>17.8</v>
      </c>
      <c r="I109" s="10">
        <f t="shared" si="20"/>
        <v>13.273460000000002</v>
      </c>
      <c r="J109" s="10">
        <f t="shared" si="21"/>
        <v>19.804002320000002</v>
      </c>
      <c r="K109" s="10">
        <v>504.5</v>
      </c>
      <c r="L109" s="10">
        <v>3</v>
      </c>
      <c r="M109" s="82">
        <v>1</v>
      </c>
      <c r="N109" s="85">
        <f t="shared" si="25"/>
        <v>104</v>
      </c>
      <c r="O109" s="108">
        <f t="shared" si="23"/>
        <v>14.442692519518962</v>
      </c>
      <c r="P109" s="95">
        <f t="shared" si="18"/>
        <v>46.801716747599919</v>
      </c>
      <c r="Q109" s="13">
        <f t="shared" si="16"/>
        <v>13.000476874333311</v>
      </c>
      <c r="R109" s="93">
        <f t="shared" si="15"/>
        <v>0.73470439929104558</v>
      </c>
      <c r="S109" s="10">
        <f t="shared" si="24"/>
        <v>107.83465555962877</v>
      </c>
      <c r="T109" s="10">
        <f>IF(M109=1,'Specifications and Reduced mass'!$F$13,IF(M109=2,'Specifications and Reduced mass'!$G$13,IF(M109=3,'Specifications and Reduced mass'!$H$13,IF(M109=4,'Specifications and Reduced mass'!$I$13,IF(M109=5,'Specifications and Reduced mass'!$J$13)))))</f>
        <v>103.00500000000001</v>
      </c>
      <c r="U109" s="52">
        <f>'Specifications and Reduced mass'!$C$37-'Lap Simulation'!S109-'Lap Simulation'!T109-'Lap Simulation'!AC109</f>
        <v>497.06176176320571</v>
      </c>
      <c r="V109" s="13">
        <f t="shared" si="22"/>
        <v>0.73470439929104558</v>
      </c>
      <c r="W109" s="13">
        <f>0.5*359.61*'Lap Simulation'!Q109^2</f>
        <v>30389.274395016324</v>
      </c>
      <c r="X109" s="10">
        <f t="shared" si="17"/>
        <v>51.18297982020988</v>
      </c>
      <c r="Y109" s="10">
        <v>1</v>
      </c>
      <c r="Z109" s="13">
        <f>IF(Y109=1,'Specifications and Reduced mass'!$C$47,IF(Y109=2,'Specifications and Reduced mass'!$C$48,IF(Y109=3,'Specifications and Reduced mass'!$C$49)))</f>
        <v>676.54659784648959</v>
      </c>
      <c r="AA109" s="10">
        <f t="shared" si="19"/>
        <v>57.172381755156231</v>
      </c>
      <c r="AB109" s="10">
        <v>0</v>
      </c>
      <c r="AC109" s="10">
        <v>0</v>
      </c>
      <c r="AD109" s="10">
        <v>0</v>
      </c>
    </row>
    <row r="110" spans="7:30" x14ac:dyDescent="0.3">
      <c r="G110" s="94">
        <v>6500</v>
      </c>
      <c r="H110" s="94">
        <v>18</v>
      </c>
      <c r="I110" s="10">
        <f t="shared" si="20"/>
        <v>13.422600000000001</v>
      </c>
      <c r="J110" s="10">
        <f t="shared" si="21"/>
        <v>19.718418904615383</v>
      </c>
      <c r="K110" s="10">
        <v>504.5</v>
      </c>
      <c r="L110" s="10">
        <v>3</v>
      </c>
      <c r="M110" s="82">
        <v>1</v>
      </c>
      <c r="N110" s="85">
        <f t="shared" si="25"/>
        <v>105</v>
      </c>
      <c r="O110" s="108">
        <f t="shared" si="23"/>
        <v>14.519280563682461</v>
      </c>
      <c r="P110" s="95">
        <f t="shared" si="18"/>
        <v>47.004725598094907</v>
      </c>
      <c r="Q110" s="13">
        <f t="shared" si="16"/>
        <v>13.05686822169303</v>
      </c>
      <c r="R110" s="93">
        <f t="shared" si="15"/>
        <v>0.73331864985393125</v>
      </c>
      <c r="S110" s="10">
        <f t="shared" si="24"/>
        <v>108.77217962677618</v>
      </c>
      <c r="T110" s="10">
        <f>IF(M110=1,'Specifications and Reduced mass'!$F$13,IF(M110=2,'Specifications and Reduced mass'!$G$13,IF(M110=3,'Specifications and Reduced mass'!$H$13,IF(M110=4,'Specifications and Reduced mass'!$I$13,IF(M110=5,'Specifications and Reduced mass'!$J$13)))))</f>
        <v>103.00500000000001</v>
      </c>
      <c r="U110" s="52">
        <f>'Specifications and Reduced mass'!$C$37-'Lap Simulation'!S110-'Lap Simulation'!T110-'Lap Simulation'!AC110</f>
        <v>496.12423769605834</v>
      </c>
      <c r="V110" s="13">
        <f t="shared" si="22"/>
        <v>0.73331864985393125</v>
      </c>
      <c r="W110" s="13">
        <f>0.5*359.61*'Lap Simulation'!Q110^2</f>
        <v>30653.481444045377</v>
      </c>
      <c r="X110" s="10">
        <f t="shared" si="17"/>
        <v>51.404992998791457</v>
      </c>
      <c r="Y110" s="10">
        <v>1</v>
      </c>
      <c r="Z110" s="13">
        <f>IF(Y110=1,'Specifications and Reduced mass'!$C$47,IF(Y110=2,'Specifications and Reduced mass'!$C$48,IF(Y110=3,'Specifications and Reduced mass'!$C$49)))</f>
        <v>676.54659784648959</v>
      </c>
      <c r="AA110" s="10">
        <f t="shared" si="19"/>
        <v>57.669443516919443</v>
      </c>
      <c r="AB110" s="10">
        <v>0</v>
      </c>
      <c r="AC110" s="10">
        <v>0</v>
      </c>
      <c r="AD110" s="10">
        <v>0</v>
      </c>
    </row>
    <row r="111" spans="7:30" x14ac:dyDescent="0.3">
      <c r="G111" s="94">
        <v>6500</v>
      </c>
      <c r="H111" s="94">
        <v>18</v>
      </c>
      <c r="I111" s="10">
        <f t="shared" si="20"/>
        <v>13.422600000000001</v>
      </c>
      <c r="J111" s="10">
        <f t="shared" si="21"/>
        <v>19.718418904615383</v>
      </c>
      <c r="K111" s="10">
        <v>504.5</v>
      </c>
      <c r="L111" s="10">
        <v>3</v>
      </c>
      <c r="M111" s="82">
        <v>1</v>
      </c>
      <c r="N111" s="85">
        <f t="shared" si="25"/>
        <v>106</v>
      </c>
      <c r="O111" s="108">
        <f t="shared" si="23"/>
        <v>14.595541278823694</v>
      </c>
      <c r="P111" s="95">
        <f t="shared" si="18"/>
        <v>47.206480995266027</v>
      </c>
      <c r="Q111" s="13">
        <f t="shared" si="16"/>
        <v>13.112911387573897</v>
      </c>
      <c r="R111" s="93">
        <f t="shared" si="15"/>
        <v>0.7319355141230971</v>
      </c>
      <c r="S111" s="10">
        <f t="shared" si="24"/>
        <v>109.707935399832</v>
      </c>
      <c r="T111" s="10">
        <f>IF(M111=1,'Specifications and Reduced mass'!$F$13,IF(M111=2,'Specifications and Reduced mass'!$G$13,IF(M111=3,'Specifications and Reduced mass'!$H$13,IF(M111=4,'Specifications and Reduced mass'!$I$13,IF(M111=5,'Specifications and Reduced mass'!$J$13)))))</f>
        <v>103.00500000000001</v>
      </c>
      <c r="U111" s="52">
        <f>'Specifications and Reduced mass'!$C$37-'Lap Simulation'!S111-'Lap Simulation'!T111-'Lap Simulation'!AC111</f>
        <v>495.18848192300254</v>
      </c>
      <c r="V111" s="13">
        <f t="shared" si="22"/>
        <v>0.7319355141230971</v>
      </c>
      <c r="W111" s="13">
        <f>0.5*359.61*'Lap Simulation'!Q111^2</f>
        <v>30917.190163719355</v>
      </c>
      <c r="X111" s="10">
        <f t="shared" si="17"/>
        <v>51.625635384149199</v>
      </c>
      <c r="Y111" s="10">
        <v>1</v>
      </c>
      <c r="Z111" s="13">
        <f>IF(Y111=1,'Specifications and Reduced mass'!$C$47,IF(Y111=2,'Specifications and Reduced mass'!$C$48,IF(Y111=3,'Specifications and Reduced mass'!$C$49)))</f>
        <v>676.54659784648959</v>
      </c>
      <c r="AA111" s="10">
        <f t="shared" si="19"/>
        <v>58.165567754615509</v>
      </c>
      <c r="AB111" s="10">
        <v>0</v>
      </c>
      <c r="AC111" s="10">
        <v>0</v>
      </c>
      <c r="AD111" s="10">
        <v>0</v>
      </c>
    </row>
    <row r="112" spans="7:30" x14ac:dyDescent="0.3">
      <c r="G112" s="94">
        <v>6600</v>
      </c>
      <c r="H112" s="94">
        <v>16.8</v>
      </c>
      <c r="I112" s="10">
        <f t="shared" si="20"/>
        <v>12.527760000000001</v>
      </c>
      <c r="J112" s="10">
        <f t="shared" si="21"/>
        <v>18.125011316363636</v>
      </c>
      <c r="K112" s="10">
        <v>585.70000000000005</v>
      </c>
      <c r="L112" s="10">
        <v>3</v>
      </c>
      <c r="M112" s="82">
        <v>1</v>
      </c>
      <c r="N112" s="85">
        <f t="shared" si="25"/>
        <v>107</v>
      </c>
      <c r="O112" s="108">
        <f t="shared" si="23"/>
        <v>14.67147943196656</v>
      </c>
      <c r="P112" s="95">
        <f t="shared" si="18"/>
        <v>47.406999657038867</v>
      </c>
      <c r="Q112" s="13">
        <f t="shared" si="16"/>
        <v>13.16861101584413</v>
      </c>
      <c r="R112" s="93">
        <f t="shared" si="15"/>
        <v>0.730554987168748</v>
      </c>
      <c r="S112" s="10">
        <f t="shared" si="24"/>
        <v>110.64192621403217</v>
      </c>
      <c r="T112" s="10">
        <f>IF(M112=1,'Specifications and Reduced mass'!$F$13,IF(M112=2,'Specifications and Reduced mass'!$G$13,IF(M112=3,'Specifications and Reduced mass'!$H$13,IF(M112=4,'Specifications and Reduced mass'!$I$13,IF(M112=5,'Specifications and Reduced mass'!$J$13)))))</f>
        <v>103.00500000000001</v>
      </c>
      <c r="U112" s="52">
        <f>'Specifications and Reduced mass'!$C$37-'Lap Simulation'!S112-'Lap Simulation'!T112-'Lap Simulation'!AC112</f>
        <v>494.25449110880231</v>
      </c>
      <c r="V112" s="13">
        <f t="shared" si="22"/>
        <v>0.730554987168748</v>
      </c>
      <c r="W112" s="13">
        <f>0.5*359.61*'Lap Simulation'!Q112^2</f>
        <v>31180.401493953155</v>
      </c>
      <c r="X112" s="10">
        <f t="shared" si="17"/>
        <v>51.844925259228859</v>
      </c>
      <c r="Y112" s="10">
        <v>1</v>
      </c>
      <c r="Z112" s="13">
        <f>IF(Y112=1,'Specifications and Reduced mass'!$C$47,IF(Y112=2,'Specifications and Reduced mass'!$C$48,IF(Y112=3,'Specifications and Reduced mass'!$C$49)))</f>
        <v>676.54659784648959</v>
      </c>
      <c r="AA112" s="10">
        <f t="shared" si="19"/>
        <v>58.660756236538496</v>
      </c>
      <c r="AB112" s="10">
        <v>0</v>
      </c>
      <c r="AC112" s="10">
        <v>0</v>
      </c>
      <c r="AD112" s="10">
        <v>0</v>
      </c>
    </row>
    <row r="113" spans="7:30" x14ac:dyDescent="0.3">
      <c r="G113" s="94">
        <v>6600</v>
      </c>
      <c r="H113" s="94">
        <v>16.8</v>
      </c>
      <c r="I113" s="10">
        <f t="shared" si="20"/>
        <v>12.527760000000001</v>
      </c>
      <c r="J113" s="10">
        <f t="shared" si="21"/>
        <v>18.125011316363636</v>
      </c>
      <c r="K113" s="10">
        <v>585.70000000000005</v>
      </c>
      <c r="L113" s="10">
        <v>3</v>
      </c>
      <c r="M113" s="82">
        <v>1</v>
      </c>
      <c r="N113" s="85">
        <f t="shared" si="25"/>
        <v>108</v>
      </c>
      <c r="O113" s="108">
        <f t="shared" si="23"/>
        <v>14.747237007724136</v>
      </c>
      <c r="P113" s="95">
        <f t="shared" si="18"/>
        <v>47.519999999999996</v>
      </c>
      <c r="Q113" s="13">
        <f t="shared" si="16"/>
        <v>13.2</v>
      </c>
      <c r="R113" s="93">
        <f t="shared" si="15"/>
        <v>0.72977442663433878</v>
      </c>
      <c r="S113" s="10">
        <f t="shared" si="24"/>
        <v>111.17001178799997</v>
      </c>
      <c r="T113" s="10">
        <f>IF(M113=1,'Specifications and Reduced mass'!$F$13,IF(M113=2,'Specifications and Reduced mass'!$G$13,IF(M113=3,'Specifications and Reduced mass'!$H$13,IF(M113=4,'Specifications and Reduced mass'!$I$13,IF(M113=5,'Specifications and Reduced mass'!$J$13)))))</f>
        <v>103.00500000000001</v>
      </c>
      <c r="U113" s="52">
        <f>'Specifications and Reduced mass'!$C$37-'Lap Simulation'!S113-'Lap Simulation'!T113-'Lap Simulation'!AC113</f>
        <v>493.7264055348345</v>
      </c>
      <c r="V113" s="13">
        <f t="shared" si="22"/>
        <v>0.72977442663433878</v>
      </c>
      <c r="W113" s="13">
        <f>0.5*359.61*'Lap Simulation'!Q113^2</f>
        <v>31329.223199999997</v>
      </c>
      <c r="X113" s="10">
        <f t="shared" si="17"/>
        <v>51.968503937007867</v>
      </c>
      <c r="Y113" s="10">
        <v>1</v>
      </c>
      <c r="Z113" s="13">
        <f>IF(Y113=1,'Specifications and Reduced mass'!$C$47,IF(Y113=2,'Specifications and Reduced mass'!$C$48,IF(Y113=3,'Specifications and Reduced mass'!$C$49)))</f>
        <v>676.54659784648959</v>
      </c>
      <c r="AA113" s="10">
        <f t="shared" si="19"/>
        <v>58.940739604386167</v>
      </c>
      <c r="AB113" s="10">
        <v>0</v>
      </c>
      <c r="AC113" s="10">
        <v>0</v>
      </c>
      <c r="AD113" s="10">
        <v>0</v>
      </c>
    </row>
    <row r="114" spans="7:30" x14ac:dyDescent="0.3">
      <c r="G114" s="94">
        <v>6600</v>
      </c>
      <c r="H114" s="94">
        <v>16.8</v>
      </c>
      <c r="I114" s="10">
        <f t="shared" si="20"/>
        <v>12.527760000000001</v>
      </c>
      <c r="J114" s="10">
        <f t="shared" si="21"/>
        <v>18.125011316363636</v>
      </c>
      <c r="K114" s="10">
        <v>585.70000000000005</v>
      </c>
      <c r="L114" s="10">
        <v>3</v>
      </c>
      <c r="M114" s="82">
        <v>1</v>
      </c>
      <c r="N114" s="85">
        <f t="shared" si="25"/>
        <v>109</v>
      </c>
      <c r="O114" s="108">
        <f t="shared" si="23"/>
        <v>14.822994583481712</v>
      </c>
      <c r="P114" s="95">
        <f t="shared" si="18"/>
        <v>47.519999999999996</v>
      </c>
      <c r="Q114" s="13">
        <f t="shared" si="16"/>
        <v>13.2</v>
      </c>
      <c r="R114" s="93">
        <f t="shared" si="15"/>
        <v>0.72977442663433878</v>
      </c>
      <c r="S114" s="10">
        <f t="shared" si="24"/>
        <v>111.17001178799997</v>
      </c>
      <c r="T114" s="10">
        <f>IF(M114=1,'Specifications and Reduced mass'!$F$13,IF(M114=2,'Specifications and Reduced mass'!$G$13,IF(M114=3,'Specifications and Reduced mass'!$H$13,IF(M114=4,'Specifications and Reduced mass'!$I$13,IF(M114=5,'Specifications and Reduced mass'!$J$13)))))</f>
        <v>103.00500000000001</v>
      </c>
      <c r="U114" s="52">
        <f>'Specifications and Reduced mass'!$C$37-'Lap Simulation'!S114-'Lap Simulation'!T114-'Lap Simulation'!AC114</f>
        <v>493.7264055348345</v>
      </c>
      <c r="V114" s="13">
        <f t="shared" si="22"/>
        <v>0.72977442663433878</v>
      </c>
      <c r="W114" s="13">
        <f>0.5*359.61*'Lap Simulation'!Q114^2</f>
        <v>31329.223199999997</v>
      </c>
      <c r="X114" s="10">
        <f t="shared" si="17"/>
        <v>51.968503937007867</v>
      </c>
      <c r="Y114" s="10">
        <v>1</v>
      </c>
      <c r="Z114" s="13">
        <f>IF(Y114=1,'Specifications and Reduced mass'!$C$47,IF(Y114=2,'Specifications and Reduced mass'!$C$48,IF(Y114=3,'Specifications and Reduced mass'!$C$49)))</f>
        <v>676.54659784648959</v>
      </c>
      <c r="AA114" s="10">
        <f t="shared" si="19"/>
        <v>58.940739604386167</v>
      </c>
      <c r="AB114" s="10">
        <v>0</v>
      </c>
      <c r="AC114" s="10">
        <v>0</v>
      </c>
      <c r="AD114" s="10">
        <v>0</v>
      </c>
    </row>
    <row r="115" spans="7:30" x14ac:dyDescent="0.3">
      <c r="G115" s="94">
        <v>6600</v>
      </c>
      <c r="H115" s="94">
        <v>16.8</v>
      </c>
      <c r="I115" s="10">
        <f t="shared" si="20"/>
        <v>12.527760000000001</v>
      </c>
      <c r="J115" s="10">
        <f t="shared" si="21"/>
        <v>18.125011316363636</v>
      </c>
      <c r="K115" s="10">
        <v>585.70000000000005</v>
      </c>
      <c r="L115" s="10">
        <v>3</v>
      </c>
      <c r="M115" s="82">
        <v>1</v>
      </c>
      <c r="N115" s="85">
        <f t="shared" si="25"/>
        <v>110</v>
      </c>
      <c r="O115" s="108">
        <f t="shared" si="23"/>
        <v>14.898752159239288</v>
      </c>
      <c r="P115" s="95">
        <f t="shared" si="18"/>
        <v>47.519999999999996</v>
      </c>
      <c r="Q115" s="13">
        <f t="shared" si="16"/>
        <v>13.2</v>
      </c>
      <c r="R115" s="93">
        <f t="shared" si="15"/>
        <v>0.72977442663433878</v>
      </c>
      <c r="S115" s="10">
        <f t="shared" si="24"/>
        <v>111.17001178799997</v>
      </c>
      <c r="T115" s="10">
        <f>IF(M115=1,'Specifications and Reduced mass'!$F$13,IF(M115=2,'Specifications and Reduced mass'!$G$13,IF(M115=3,'Specifications and Reduced mass'!$H$13,IF(M115=4,'Specifications and Reduced mass'!$I$13,IF(M115=5,'Specifications and Reduced mass'!$J$13)))))</f>
        <v>103.00500000000001</v>
      </c>
      <c r="U115" s="52">
        <f>'Specifications and Reduced mass'!$C$37-'Lap Simulation'!S115-'Lap Simulation'!T115-'Lap Simulation'!AC115</f>
        <v>493.7264055348345</v>
      </c>
      <c r="V115" s="13">
        <f t="shared" si="22"/>
        <v>0.72977442663433878</v>
      </c>
      <c r="W115" s="13">
        <f>0.5*359.61*'Lap Simulation'!Q115^2</f>
        <v>31329.223199999997</v>
      </c>
      <c r="X115" s="10">
        <f t="shared" si="17"/>
        <v>51.968503937007867</v>
      </c>
      <c r="Y115" s="10">
        <v>1</v>
      </c>
      <c r="Z115" s="13">
        <f>IF(Y115=1,'Specifications and Reduced mass'!$C$47,IF(Y115=2,'Specifications and Reduced mass'!$C$48,IF(Y115=3,'Specifications and Reduced mass'!$C$49)))</f>
        <v>676.54659784648959</v>
      </c>
      <c r="AA115" s="10">
        <f t="shared" si="19"/>
        <v>58.940739604386167</v>
      </c>
      <c r="AB115" s="10">
        <v>0</v>
      </c>
      <c r="AC115" s="10">
        <v>0</v>
      </c>
      <c r="AD115" s="10">
        <v>0</v>
      </c>
    </row>
    <row r="116" spans="7:30" x14ac:dyDescent="0.3">
      <c r="G116" s="94">
        <v>6600</v>
      </c>
      <c r="H116" s="94">
        <v>16.8</v>
      </c>
      <c r="I116" s="10">
        <f t="shared" si="20"/>
        <v>12.527760000000001</v>
      </c>
      <c r="J116" s="10">
        <f t="shared" si="21"/>
        <v>18.125011316363636</v>
      </c>
      <c r="K116" s="10">
        <v>585.70000000000005</v>
      </c>
      <c r="L116" s="10">
        <v>3</v>
      </c>
      <c r="M116" s="82">
        <v>1</v>
      </c>
      <c r="N116" s="85">
        <f t="shared" si="25"/>
        <v>111</v>
      </c>
      <c r="O116" s="108">
        <f t="shared" si="23"/>
        <v>14.974509734996865</v>
      </c>
      <c r="P116" s="95">
        <f t="shared" si="18"/>
        <v>47.519999999999996</v>
      </c>
      <c r="Q116" s="13">
        <f t="shared" si="16"/>
        <v>13.2</v>
      </c>
      <c r="R116" s="93">
        <f t="shared" si="15"/>
        <v>0.72977442663433878</v>
      </c>
      <c r="S116" s="10">
        <f t="shared" si="24"/>
        <v>111.17001178799997</v>
      </c>
      <c r="T116" s="10">
        <f>IF(M116=1,'Specifications and Reduced mass'!$F$13,IF(M116=2,'Specifications and Reduced mass'!$G$13,IF(M116=3,'Specifications and Reduced mass'!$H$13,IF(M116=4,'Specifications and Reduced mass'!$I$13,IF(M116=5,'Specifications and Reduced mass'!$J$13)))))</f>
        <v>103.00500000000001</v>
      </c>
      <c r="U116" s="52">
        <f>'Specifications and Reduced mass'!$C$37-'Lap Simulation'!S116-'Lap Simulation'!T116-'Lap Simulation'!AC116</f>
        <v>493.7264055348345</v>
      </c>
      <c r="V116" s="13">
        <f t="shared" si="22"/>
        <v>0.72977442663433878</v>
      </c>
      <c r="W116" s="13">
        <f>0.5*359.61*'Lap Simulation'!Q116^2</f>
        <v>31329.223199999997</v>
      </c>
      <c r="X116" s="10">
        <f t="shared" si="17"/>
        <v>51.968503937007867</v>
      </c>
      <c r="Y116" s="10">
        <v>1</v>
      </c>
      <c r="Z116" s="13">
        <f>IF(Y116=1,'Specifications and Reduced mass'!$C$47,IF(Y116=2,'Specifications and Reduced mass'!$C$48,IF(Y116=3,'Specifications and Reduced mass'!$C$49)))</f>
        <v>676.54659784648959</v>
      </c>
      <c r="AA116" s="10">
        <f t="shared" si="19"/>
        <v>58.940739604386167</v>
      </c>
      <c r="AB116" s="10">
        <v>0</v>
      </c>
      <c r="AC116" s="10">
        <v>0</v>
      </c>
      <c r="AD116" s="10">
        <v>0</v>
      </c>
    </row>
    <row r="117" spans="7:30" x14ac:dyDescent="0.3">
      <c r="G117" s="94">
        <v>6600</v>
      </c>
      <c r="H117" s="94">
        <v>16.8</v>
      </c>
      <c r="I117" s="10">
        <f t="shared" si="20"/>
        <v>12.527760000000001</v>
      </c>
      <c r="J117" s="10">
        <f t="shared" si="21"/>
        <v>18.125011316363636</v>
      </c>
      <c r="K117" s="10">
        <v>585.70000000000005</v>
      </c>
      <c r="L117" s="10">
        <v>3</v>
      </c>
      <c r="M117" s="82">
        <v>1</v>
      </c>
      <c r="N117" s="85">
        <f t="shared" si="25"/>
        <v>112</v>
      </c>
      <c r="O117" s="108">
        <f t="shared" si="23"/>
        <v>15.050267310754441</v>
      </c>
      <c r="P117" s="95">
        <f t="shared" si="18"/>
        <v>47.519999999999996</v>
      </c>
      <c r="Q117" s="13">
        <f t="shared" si="16"/>
        <v>13.2</v>
      </c>
      <c r="R117" s="93">
        <f t="shared" si="15"/>
        <v>0.72977442663433878</v>
      </c>
      <c r="S117" s="10">
        <f t="shared" si="24"/>
        <v>111.17001178799997</v>
      </c>
      <c r="T117" s="10">
        <f>IF(M117=1,'Specifications and Reduced mass'!$F$13,IF(M117=2,'Specifications and Reduced mass'!$G$13,IF(M117=3,'Specifications and Reduced mass'!$H$13,IF(M117=4,'Specifications and Reduced mass'!$I$13,IF(M117=5,'Specifications and Reduced mass'!$J$13)))))</f>
        <v>103.00500000000001</v>
      </c>
      <c r="U117" s="52">
        <f>'Specifications and Reduced mass'!$C$37-'Lap Simulation'!S117-'Lap Simulation'!T117-'Lap Simulation'!AC117</f>
        <v>493.7264055348345</v>
      </c>
      <c r="V117" s="13">
        <f t="shared" si="22"/>
        <v>0.72977442663433878</v>
      </c>
      <c r="W117" s="13">
        <f>0.5*359.61*'Lap Simulation'!Q117^2</f>
        <v>31329.223199999997</v>
      </c>
      <c r="X117" s="10">
        <f t="shared" si="17"/>
        <v>51.968503937007867</v>
      </c>
      <c r="Y117" s="10">
        <v>1</v>
      </c>
      <c r="Z117" s="13">
        <f>IF(Y117=1,'Specifications and Reduced mass'!$C$47,IF(Y117=2,'Specifications and Reduced mass'!$C$48,IF(Y117=3,'Specifications and Reduced mass'!$C$49)))</f>
        <v>676.54659784648959</v>
      </c>
      <c r="AA117" s="10">
        <f t="shared" si="19"/>
        <v>58.940739604386167</v>
      </c>
      <c r="AB117" s="10">
        <v>0</v>
      </c>
      <c r="AC117" s="10">
        <v>0</v>
      </c>
      <c r="AD117" s="10">
        <v>0</v>
      </c>
    </row>
    <row r="118" spans="7:30" x14ac:dyDescent="0.3">
      <c r="G118" s="94">
        <v>6600</v>
      </c>
      <c r="H118" s="94">
        <v>16.8</v>
      </c>
      <c r="I118" s="10">
        <f t="shared" si="20"/>
        <v>12.527760000000001</v>
      </c>
      <c r="J118" s="10">
        <f t="shared" si="21"/>
        <v>18.125011316363636</v>
      </c>
      <c r="K118" s="10">
        <v>585.70000000000005</v>
      </c>
      <c r="L118" s="10">
        <v>3</v>
      </c>
      <c r="M118" s="82">
        <v>1</v>
      </c>
      <c r="N118" s="85">
        <f t="shared" si="25"/>
        <v>113</v>
      </c>
      <c r="O118" s="108">
        <f t="shared" si="23"/>
        <v>15.126024886512017</v>
      </c>
      <c r="P118" s="95">
        <f t="shared" si="18"/>
        <v>47.519999999999996</v>
      </c>
      <c r="Q118" s="13">
        <f t="shared" si="16"/>
        <v>13.2</v>
      </c>
      <c r="R118" s="93">
        <f t="shared" si="15"/>
        <v>0.72977442663433878</v>
      </c>
      <c r="S118" s="10">
        <f t="shared" si="24"/>
        <v>111.17001178799997</v>
      </c>
      <c r="T118" s="10">
        <f>IF(M118=1,'Specifications and Reduced mass'!$F$13,IF(M118=2,'Specifications and Reduced mass'!$G$13,IF(M118=3,'Specifications and Reduced mass'!$H$13,IF(M118=4,'Specifications and Reduced mass'!$I$13,IF(M118=5,'Specifications and Reduced mass'!$J$13)))))</f>
        <v>103.00500000000001</v>
      </c>
      <c r="U118" s="52">
        <f>'Specifications and Reduced mass'!$C$37-'Lap Simulation'!S118-'Lap Simulation'!T118-'Lap Simulation'!AC118</f>
        <v>493.7264055348345</v>
      </c>
      <c r="V118" s="13">
        <f t="shared" si="22"/>
        <v>0.72977442663433878</v>
      </c>
      <c r="W118" s="13">
        <f>0.5*359.61*'Lap Simulation'!Q118^2</f>
        <v>31329.223199999997</v>
      </c>
      <c r="X118" s="10">
        <f t="shared" si="17"/>
        <v>51.968503937007867</v>
      </c>
      <c r="Y118" s="10">
        <v>1</v>
      </c>
      <c r="Z118" s="13">
        <f>IF(Y118=1,'Specifications and Reduced mass'!$C$47,IF(Y118=2,'Specifications and Reduced mass'!$C$48,IF(Y118=3,'Specifications and Reduced mass'!$C$49)))</f>
        <v>676.54659784648959</v>
      </c>
      <c r="AA118" s="10">
        <f t="shared" si="19"/>
        <v>58.940739604386167</v>
      </c>
      <c r="AB118" s="10">
        <v>0</v>
      </c>
      <c r="AC118" s="10">
        <v>0</v>
      </c>
      <c r="AD118" s="10">
        <v>0</v>
      </c>
    </row>
    <row r="119" spans="7:30" x14ac:dyDescent="0.3">
      <c r="G119" s="94">
        <v>6600</v>
      </c>
      <c r="H119" s="94">
        <v>16.8</v>
      </c>
      <c r="I119" s="10">
        <f t="shared" si="20"/>
        <v>12.527760000000001</v>
      </c>
      <c r="J119" s="10">
        <f t="shared" si="21"/>
        <v>18.125011316363636</v>
      </c>
      <c r="K119" s="10">
        <v>585.70000000000005</v>
      </c>
      <c r="L119" s="10">
        <v>3</v>
      </c>
      <c r="M119" s="82">
        <v>1</v>
      </c>
      <c r="N119" s="85">
        <f t="shared" si="25"/>
        <v>114</v>
      </c>
      <c r="O119" s="108">
        <f t="shared" si="23"/>
        <v>15.201782462269593</v>
      </c>
      <c r="P119" s="95">
        <f t="shared" si="18"/>
        <v>47.519999999999996</v>
      </c>
      <c r="Q119" s="13">
        <f t="shared" si="16"/>
        <v>13.2</v>
      </c>
      <c r="R119" s="93">
        <f t="shared" si="15"/>
        <v>0.72977442663433878</v>
      </c>
      <c r="S119" s="10">
        <f t="shared" si="24"/>
        <v>111.17001178799997</v>
      </c>
      <c r="T119" s="10">
        <f>IF(M119=1,'Specifications and Reduced mass'!$F$13,IF(M119=2,'Specifications and Reduced mass'!$G$13,IF(M119=3,'Specifications and Reduced mass'!$H$13,IF(M119=4,'Specifications and Reduced mass'!$I$13,IF(M119=5,'Specifications and Reduced mass'!$J$13)))))</f>
        <v>103.00500000000001</v>
      </c>
      <c r="U119" s="52">
        <f>'Specifications and Reduced mass'!$C$37-'Lap Simulation'!S119-'Lap Simulation'!T119-'Lap Simulation'!AC119</f>
        <v>493.7264055348345</v>
      </c>
      <c r="V119" s="13">
        <f t="shared" si="22"/>
        <v>0.72977442663433878</v>
      </c>
      <c r="W119" s="13">
        <f>0.5*359.61*'Lap Simulation'!Q119^2</f>
        <v>31329.223199999997</v>
      </c>
      <c r="X119" s="10">
        <f t="shared" si="17"/>
        <v>51.968503937007867</v>
      </c>
      <c r="Y119" s="10">
        <v>1</v>
      </c>
      <c r="Z119" s="13">
        <f>IF(Y119=1,'Specifications and Reduced mass'!$C$47,IF(Y119=2,'Specifications and Reduced mass'!$C$48,IF(Y119=3,'Specifications and Reduced mass'!$C$49)))</f>
        <v>676.54659784648959</v>
      </c>
      <c r="AA119" s="10">
        <f t="shared" si="19"/>
        <v>58.940739604386167</v>
      </c>
      <c r="AB119" s="10">
        <v>0</v>
      </c>
      <c r="AC119" s="10">
        <v>0</v>
      </c>
      <c r="AD119" s="10">
        <v>0</v>
      </c>
    </row>
    <row r="120" spans="7:30" x14ac:dyDescent="0.3">
      <c r="G120" s="94">
        <v>6600</v>
      </c>
      <c r="H120" s="94">
        <v>16.8</v>
      </c>
      <c r="I120" s="10">
        <f t="shared" si="20"/>
        <v>12.527760000000001</v>
      </c>
      <c r="J120" s="10">
        <f t="shared" si="21"/>
        <v>18.125011316363636</v>
      </c>
      <c r="K120" s="10">
        <v>585.70000000000005</v>
      </c>
      <c r="L120" s="10">
        <v>3</v>
      </c>
      <c r="M120" s="82">
        <v>1</v>
      </c>
      <c r="N120" s="85">
        <f t="shared" si="25"/>
        <v>115</v>
      </c>
      <c r="O120" s="108">
        <f t="shared" si="23"/>
        <v>15.277540038027169</v>
      </c>
      <c r="P120" s="95">
        <f t="shared" si="18"/>
        <v>47.519999999999996</v>
      </c>
      <c r="Q120" s="13">
        <f t="shared" si="16"/>
        <v>13.2</v>
      </c>
      <c r="R120" s="93">
        <f t="shared" si="15"/>
        <v>0.72977442663433878</v>
      </c>
      <c r="S120" s="10">
        <f t="shared" si="24"/>
        <v>111.17001178799997</v>
      </c>
      <c r="T120" s="10">
        <f>IF(M120=1,'Specifications and Reduced mass'!$F$13,IF(M120=2,'Specifications and Reduced mass'!$G$13,IF(M120=3,'Specifications and Reduced mass'!$H$13,IF(M120=4,'Specifications and Reduced mass'!$I$13,IF(M120=5,'Specifications and Reduced mass'!$J$13)))))</f>
        <v>103.00500000000001</v>
      </c>
      <c r="U120" s="52">
        <f>'Specifications and Reduced mass'!$C$37-'Lap Simulation'!S120-'Lap Simulation'!T120-'Lap Simulation'!AC120</f>
        <v>493.7264055348345</v>
      </c>
      <c r="V120" s="13">
        <f t="shared" si="22"/>
        <v>0.72977442663433878</v>
      </c>
      <c r="W120" s="13">
        <f>0.5*359.61*'Lap Simulation'!Q120^2</f>
        <v>31329.223199999997</v>
      </c>
      <c r="X120" s="10">
        <f t="shared" si="17"/>
        <v>51.968503937007867</v>
      </c>
      <c r="Y120" s="10">
        <v>1</v>
      </c>
      <c r="Z120" s="13">
        <f>IF(Y120=1,'Specifications and Reduced mass'!$C$47,IF(Y120=2,'Specifications and Reduced mass'!$C$48,IF(Y120=3,'Specifications and Reduced mass'!$C$49)))</f>
        <v>676.54659784648959</v>
      </c>
      <c r="AA120" s="10">
        <f t="shared" si="19"/>
        <v>58.940739604386167</v>
      </c>
      <c r="AB120" s="10">
        <v>0</v>
      </c>
      <c r="AC120" s="10">
        <v>0</v>
      </c>
      <c r="AD120" s="10">
        <v>0</v>
      </c>
    </row>
    <row r="121" spans="7:30" x14ac:dyDescent="0.3">
      <c r="G121" s="94">
        <v>6600</v>
      </c>
      <c r="H121" s="94">
        <v>16.8</v>
      </c>
      <c r="I121" s="10">
        <f t="shared" si="20"/>
        <v>12.527760000000001</v>
      </c>
      <c r="J121" s="10">
        <f t="shared" si="21"/>
        <v>18.125011316363636</v>
      </c>
      <c r="K121" s="10">
        <v>585.70000000000005</v>
      </c>
      <c r="L121" s="10">
        <v>3</v>
      </c>
      <c r="M121" s="82">
        <v>1</v>
      </c>
      <c r="N121" s="85">
        <f t="shared" si="25"/>
        <v>116</v>
      </c>
      <c r="O121" s="108">
        <f t="shared" si="23"/>
        <v>15.353297613784745</v>
      </c>
      <c r="P121" s="95">
        <f t="shared" si="18"/>
        <v>47.519999999999996</v>
      </c>
      <c r="Q121" s="13">
        <f t="shared" si="16"/>
        <v>13.2</v>
      </c>
      <c r="R121" s="93">
        <f t="shared" si="15"/>
        <v>0.72977442663433878</v>
      </c>
      <c r="S121" s="10">
        <f t="shared" si="24"/>
        <v>111.17001178799997</v>
      </c>
      <c r="T121" s="10">
        <f>IF(M121=1,'Specifications and Reduced mass'!$F$13,IF(M121=2,'Specifications and Reduced mass'!$G$13,IF(M121=3,'Specifications and Reduced mass'!$H$13,IF(M121=4,'Specifications and Reduced mass'!$I$13,IF(M121=5,'Specifications and Reduced mass'!$J$13)))))</f>
        <v>103.00500000000001</v>
      </c>
      <c r="U121" s="52">
        <f>'Specifications and Reduced mass'!$C$37-'Lap Simulation'!S121-'Lap Simulation'!T121-'Lap Simulation'!AC121</f>
        <v>493.7264055348345</v>
      </c>
      <c r="V121" s="13">
        <f t="shared" si="22"/>
        <v>0.72977442663433878</v>
      </c>
      <c r="W121" s="13">
        <f>0.5*359.61*'Lap Simulation'!Q121^2</f>
        <v>31329.223199999997</v>
      </c>
      <c r="X121" s="10">
        <f t="shared" si="17"/>
        <v>51.968503937007867</v>
      </c>
      <c r="Y121" s="10">
        <v>1</v>
      </c>
      <c r="Z121" s="13">
        <f>IF(Y121=1,'Specifications and Reduced mass'!$C$47,IF(Y121=2,'Specifications and Reduced mass'!$C$48,IF(Y121=3,'Specifications and Reduced mass'!$C$49)))</f>
        <v>676.54659784648959</v>
      </c>
      <c r="AA121" s="10">
        <f t="shared" si="19"/>
        <v>58.940739604386167</v>
      </c>
      <c r="AB121" s="10">
        <v>0</v>
      </c>
      <c r="AC121" s="10">
        <v>0</v>
      </c>
      <c r="AD121" s="10">
        <v>0</v>
      </c>
    </row>
    <row r="122" spans="7:30" x14ac:dyDescent="0.3">
      <c r="G122" s="94">
        <v>6600</v>
      </c>
      <c r="H122" s="94">
        <v>16.8</v>
      </c>
      <c r="I122" s="10">
        <f t="shared" si="20"/>
        <v>12.527760000000001</v>
      </c>
      <c r="J122" s="10">
        <f t="shared" si="21"/>
        <v>18.125011316363636</v>
      </c>
      <c r="K122" s="10">
        <v>585.70000000000005</v>
      </c>
      <c r="L122" s="10">
        <v>3</v>
      </c>
      <c r="M122" s="82">
        <v>1</v>
      </c>
      <c r="N122" s="85">
        <f t="shared" si="25"/>
        <v>117</v>
      </c>
      <c r="O122" s="108">
        <f t="shared" si="23"/>
        <v>15.429055189542321</v>
      </c>
      <c r="P122" s="95">
        <f t="shared" si="18"/>
        <v>47.519999999999996</v>
      </c>
      <c r="Q122" s="13">
        <f t="shared" si="16"/>
        <v>13.2</v>
      </c>
      <c r="R122" s="93">
        <f t="shared" si="15"/>
        <v>0.72977442663433878</v>
      </c>
      <c r="S122" s="10">
        <f t="shared" si="24"/>
        <v>111.17001178799997</v>
      </c>
      <c r="T122" s="10">
        <f>IF(M122=1,'Specifications and Reduced mass'!$F$13,IF(M122=2,'Specifications and Reduced mass'!$G$13,IF(M122=3,'Specifications and Reduced mass'!$H$13,IF(M122=4,'Specifications and Reduced mass'!$I$13,IF(M122=5,'Specifications and Reduced mass'!$J$13)))))</f>
        <v>103.00500000000001</v>
      </c>
      <c r="U122" s="52">
        <f>'Specifications and Reduced mass'!$C$37-'Lap Simulation'!S122-'Lap Simulation'!T122-'Lap Simulation'!AC122</f>
        <v>493.7264055348345</v>
      </c>
      <c r="V122" s="13">
        <f t="shared" si="22"/>
        <v>0.72977442663433878</v>
      </c>
      <c r="W122" s="13">
        <f>0.5*359.61*'Lap Simulation'!Q122^2</f>
        <v>31329.223199999997</v>
      </c>
      <c r="X122" s="10">
        <f t="shared" si="17"/>
        <v>51.968503937007867</v>
      </c>
      <c r="Y122" s="10">
        <v>1</v>
      </c>
      <c r="Z122" s="13">
        <f>IF(Y122=1,'Specifications and Reduced mass'!$C$47,IF(Y122=2,'Specifications and Reduced mass'!$C$48,IF(Y122=3,'Specifications and Reduced mass'!$C$49)))</f>
        <v>676.54659784648959</v>
      </c>
      <c r="AA122" s="10">
        <f t="shared" si="19"/>
        <v>58.940739604386167</v>
      </c>
      <c r="AB122" s="10">
        <v>0</v>
      </c>
      <c r="AC122" s="10">
        <v>0</v>
      </c>
      <c r="AD122" s="10">
        <v>0</v>
      </c>
    </row>
    <row r="123" spans="7:30" x14ac:dyDescent="0.3">
      <c r="G123" s="94">
        <v>6600</v>
      </c>
      <c r="H123" s="94">
        <v>16.8</v>
      </c>
      <c r="I123" s="10">
        <f t="shared" si="20"/>
        <v>12.527760000000001</v>
      </c>
      <c r="J123" s="10">
        <f t="shared" si="21"/>
        <v>18.125011316363636</v>
      </c>
      <c r="K123" s="10">
        <v>585.70000000000005</v>
      </c>
      <c r="L123" s="10">
        <v>3</v>
      </c>
      <c r="M123" s="82">
        <v>1</v>
      </c>
      <c r="N123" s="85">
        <f t="shared" si="25"/>
        <v>118</v>
      </c>
      <c r="O123" s="108">
        <f t="shared" si="23"/>
        <v>15.504812765299897</v>
      </c>
      <c r="P123" s="95">
        <f t="shared" si="18"/>
        <v>47.519999999999996</v>
      </c>
      <c r="Q123" s="13">
        <f t="shared" si="16"/>
        <v>13.2</v>
      </c>
      <c r="R123" s="93">
        <f t="shared" si="15"/>
        <v>0.72977442663433878</v>
      </c>
      <c r="S123" s="10">
        <f t="shared" si="24"/>
        <v>111.17001178799997</v>
      </c>
      <c r="T123" s="10">
        <f>IF(M123=1,'Specifications and Reduced mass'!$F$13,IF(M123=2,'Specifications and Reduced mass'!$G$13,IF(M123=3,'Specifications and Reduced mass'!$H$13,IF(M123=4,'Specifications and Reduced mass'!$I$13,IF(M123=5,'Specifications and Reduced mass'!$J$13)))))</f>
        <v>103.00500000000001</v>
      </c>
      <c r="U123" s="52">
        <f>'Specifications and Reduced mass'!$C$37-'Lap Simulation'!S123-'Lap Simulation'!T123-'Lap Simulation'!AC123</f>
        <v>493.7264055348345</v>
      </c>
      <c r="V123" s="13">
        <f t="shared" si="22"/>
        <v>0.72977442663433878</v>
      </c>
      <c r="W123" s="13">
        <f>0.5*359.61*'Lap Simulation'!Q123^2</f>
        <v>31329.223199999997</v>
      </c>
      <c r="X123" s="10">
        <f t="shared" si="17"/>
        <v>51.968503937007867</v>
      </c>
      <c r="Y123" s="10">
        <v>1</v>
      </c>
      <c r="Z123" s="13">
        <f>IF(Y123=1,'Specifications and Reduced mass'!$C$47,IF(Y123=2,'Specifications and Reduced mass'!$C$48,IF(Y123=3,'Specifications and Reduced mass'!$C$49)))</f>
        <v>676.54659784648959</v>
      </c>
      <c r="AA123" s="10">
        <f t="shared" si="19"/>
        <v>58.940739604386167</v>
      </c>
      <c r="AB123" s="10">
        <v>0</v>
      </c>
      <c r="AC123" s="10">
        <v>0</v>
      </c>
      <c r="AD123" s="10">
        <v>0</v>
      </c>
    </row>
    <row r="124" spans="7:30" x14ac:dyDescent="0.3">
      <c r="G124" s="94">
        <v>6600</v>
      </c>
      <c r="H124" s="94">
        <v>16.8</v>
      </c>
      <c r="I124" s="10">
        <f t="shared" si="20"/>
        <v>12.527760000000001</v>
      </c>
      <c r="J124" s="10">
        <f t="shared" si="21"/>
        <v>18.125011316363636</v>
      </c>
      <c r="K124" s="10">
        <v>585.70000000000005</v>
      </c>
      <c r="L124" s="10">
        <v>3</v>
      </c>
      <c r="M124" s="82">
        <v>1</v>
      </c>
      <c r="N124" s="85">
        <f t="shared" si="25"/>
        <v>119</v>
      </c>
      <c r="O124" s="108">
        <f t="shared" si="23"/>
        <v>15.580570341057474</v>
      </c>
      <c r="P124" s="95">
        <f t="shared" si="18"/>
        <v>47.519999999999996</v>
      </c>
      <c r="Q124" s="13">
        <f t="shared" si="16"/>
        <v>13.2</v>
      </c>
      <c r="R124" s="93">
        <f t="shared" si="15"/>
        <v>0.72977442663433878</v>
      </c>
      <c r="S124" s="10">
        <f t="shared" si="24"/>
        <v>111.17001178799997</v>
      </c>
      <c r="T124" s="10">
        <f>IF(M124=1,'Specifications and Reduced mass'!$F$13,IF(M124=2,'Specifications and Reduced mass'!$G$13,IF(M124=3,'Specifications and Reduced mass'!$H$13,IF(M124=4,'Specifications and Reduced mass'!$I$13,IF(M124=5,'Specifications and Reduced mass'!$J$13)))))</f>
        <v>103.00500000000001</v>
      </c>
      <c r="U124" s="52">
        <f>'Specifications and Reduced mass'!$C$37-'Lap Simulation'!S124-'Lap Simulation'!T124-'Lap Simulation'!AC124</f>
        <v>493.7264055348345</v>
      </c>
      <c r="V124" s="13">
        <f t="shared" si="22"/>
        <v>0.72977442663433878</v>
      </c>
      <c r="W124" s="13">
        <f>0.5*359.61*'Lap Simulation'!Q124^2</f>
        <v>31329.223199999997</v>
      </c>
      <c r="X124" s="10">
        <f t="shared" si="17"/>
        <v>51.968503937007867</v>
      </c>
      <c r="Y124" s="10">
        <v>1</v>
      </c>
      <c r="Z124" s="13">
        <f>IF(Y124=1,'Specifications and Reduced mass'!$C$47,IF(Y124=2,'Specifications and Reduced mass'!$C$48,IF(Y124=3,'Specifications and Reduced mass'!$C$49)))</f>
        <v>676.54659784648959</v>
      </c>
      <c r="AA124" s="10">
        <f t="shared" si="19"/>
        <v>58.940739604386167</v>
      </c>
      <c r="AB124" s="10">
        <v>0</v>
      </c>
      <c r="AC124" s="10">
        <v>0</v>
      </c>
      <c r="AD124" s="10">
        <v>0</v>
      </c>
    </row>
    <row r="125" spans="7:30" x14ac:dyDescent="0.3">
      <c r="G125" s="94">
        <v>6600</v>
      </c>
      <c r="H125" s="94">
        <v>16.8</v>
      </c>
      <c r="I125" s="10">
        <f t="shared" si="20"/>
        <v>12.527760000000001</v>
      </c>
      <c r="J125" s="10">
        <f t="shared" si="21"/>
        <v>18.125011316363636</v>
      </c>
      <c r="K125" s="10">
        <v>585.70000000000005</v>
      </c>
      <c r="L125" s="10">
        <v>3</v>
      </c>
      <c r="M125" s="82">
        <v>1</v>
      </c>
      <c r="N125" s="85">
        <f t="shared" si="25"/>
        <v>120</v>
      </c>
      <c r="O125" s="108">
        <f t="shared" si="23"/>
        <v>15.65632791681505</v>
      </c>
      <c r="P125" s="95">
        <f t="shared" si="18"/>
        <v>47.519999999999996</v>
      </c>
      <c r="Q125" s="13">
        <f t="shared" si="16"/>
        <v>13.2</v>
      </c>
      <c r="R125" s="93">
        <f t="shared" si="15"/>
        <v>0.72977442663433878</v>
      </c>
      <c r="S125" s="10">
        <f t="shared" si="24"/>
        <v>111.17001178799997</v>
      </c>
      <c r="T125" s="10">
        <f>IF(M125=1,'Specifications and Reduced mass'!$F$13,IF(M125=2,'Specifications and Reduced mass'!$G$13,IF(M125=3,'Specifications and Reduced mass'!$H$13,IF(M125=4,'Specifications and Reduced mass'!$I$13,IF(M125=5,'Specifications and Reduced mass'!$J$13)))))</f>
        <v>103.00500000000001</v>
      </c>
      <c r="U125" s="52">
        <f>'Specifications and Reduced mass'!$C$37-'Lap Simulation'!S125-'Lap Simulation'!T125-'Lap Simulation'!AC125</f>
        <v>493.7264055348345</v>
      </c>
      <c r="V125" s="13">
        <f t="shared" si="22"/>
        <v>0.72977442663433878</v>
      </c>
      <c r="W125" s="13">
        <f>0.5*359.61*'Lap Simulation'!Q125^2</f>
        <v>31329.223199999997</v>
      </c>
      <c r="X125" s="10">
        <f t="shared" si="17"/>
        <v>51.968503937007867</v>
      </c>
      <c r="Y125" s="10">
        <v>1</v>
      </c>
      <c r="Z125" s="13">
        <f>IF(Y125=1,'Specifications and Reduced mass'!$C$47,IF(Y125=2,'Specifications and Reduced mass'!$C$48,IF(Y125=3,'Specifications and Reduced mass'!$C$49)))</f>
        <v>676.54659784648959</v>
      </c>
      <c r="AA125" s="10">
        <f t="shared" si="19"/>
        <v>58.940739604386167</v>
      </c>
      <c r="AB125" s="10">
        <v>0</v>
      </c>
      <c r="AC125" s="10">
        <v>0</v>
      </c>
      <c r="AD125" s="10">
        <v>0</v>
      </c>
    </row>
    <row r="126" spans="7:30" x14ac:dyDescent="0.3">
      <c r="G126" s="94">
        <v>6600</v>
      </c>
      <c r="H126" s="94">
        <v>16.8</v>
      </c>
      <c r="I126" s="10">
        <f t="shared" si="20"/>
        <v>12.527760000000001</v>
      </c>
      <c r="J126" s="10">
        <f t="shared" si="21"/>
        <v>18.125011316363636</v>
      </c>
      <c r="K126" s="10">
        <v>585.70000000000005</v>
      </c>
      <c r="L126" s="10">
        <v>3</v>
      </c>
      <c r="M126" s="82">
        <v>1</v>
      </c>
      <c r="N126" s="85">
        <f t="shared" si="25"/>
        <v>121</v>
      </c>
      <c r="O126" s="108">
        <f t="shared" si="23"/>
        <v>15.732085492572626</v>
      </c>
      <c r="P126" s="95">
        <f t="shared" si="18"/>
        <v>47.519999999999996</v>
      </c>
      <c r="Q126" s="13">
        <f t="shared" si="16"/>
        <v>13.2</v>
      </c>
      <c r="R126" s="93">
        <f t="shared" si="15"/>
        <v>0.72977442663433878</v>
      </c>
      <c r="S126" s="10">
        <f t="shared" si="24"/>
        <v>111.17001178799997</v>
      </c>
      <c r="T126" s="10">
        <f>IF(M126=1,'Specifications and Reduced mass'!$F$13,IF(M126=2,'Specifications and Reduced mass'!$G$13,IF(M126=3,'Specifications and Reduced mass'!$H$13,IF(M126=4,'Specifications and Reduced mass'!$I$13,IF(M126=5,'Specifications and Reduced mass'!$J$13)))))</f>
        <v>103.00500000000001</v>
      </c>
      <c r="U126" s="52">
        <f>'Specifications and Reduced mass'!$C$37-'Lap Simulation'!S126-'Lap Simulation'!T126-'Lap Simulation'!AC126</f>
        <v>493.7264055348345</v>
      </c>
      <c r="V126" s="13">
        <f t="shared" si="22"/>
        <v>0.72977442663433878</v>
      </c>
      <c r="W126" s="13">
        <f>0.5*359.61*'Lap Simulation'!Q126^2</f>
        <v>31329.223199999997</v>
      </c>
      <c r="X126" s="10">
        <f t="shared" si="17"/>
        <v>51.968503937007867</v>
      </c>
      <c r="Y126" s="10">
        <v>1</v>
      </c>
      <c r="Z126" s="13">
        <f>IF(Y126=1,'Specifications and Reduced mass'!$C$47,IF(Y126=2,'Specifications and Reduced mass'!$C$48,IF(Y126=3,'Specifications and Reduced mass'!$C$49)))</f>
        <v>676.54659784648959</v>
      </c>
      <c r="AA126" s="10">
        <f t="shared" si="19"/>
        <v>58.940739604386167</v>
      </c>
      <c r="AB126" s="10">
        <v>0</v>
      </c>
      <c r="AC126" s="10">
        <v>0</v>
      </c>
      <c r="AD126" s="10">
        <v>0</v>
      </c>
    </row>
    <row r="127" spans="7:30" x14ac:dyDescent="0.3">
      <c r="G127" s="94">
        <v>6600</v>
      </c>
      <c r="H127" s="94">
        <v>16.8</v>
      </c>
      <c r="I127" s="10">
        <f t="shared" si="20"/>
        <v>12.527760000000001</v>
      </c>
      <c r="J127" s="10">
        <f t="shared" si="21"/>
        <v>18.125011316363636</v>
      </c>
      <c r="K127" s="10">
        <v>585.70000000000005</v>
      </c>
      <c r="L127" s="10">
        <v>3</v>
      </c>
      <c r="M127" s="82">
        <v>1</v>
      </c>
      <c r="N127" s="85">
        <f t="shared" si="25"/>
        <v>122</v>
      </c>
      <c r="O127" s="108">
        <f t="shared" si="23"/>
        <v>15.807843068330202</v>
      </c>
      <c r="P127" s="95">
        <f t="shared" si="18"/>
        <v>47.519999999999996</v>
      </c>
      <c r="Q127" s="13">
        <f t="shared" si="16"/>
        <v>13.2</v>
      </c>
      <c r="R127" s="93">
        <f t="shared" si="15"/>
        <v>0.72977442663433878</v>
      </c>
      <c r="S127" s="10">
        <f t="shared" si="24"/>
        <v>111.17001178799997</v>
      </c>
      <c r="T127" s="10">
        <f>IF(M127=1,'Specifications and Reduced mass'!$F$13,IF(M127=2,'Specifications and Reduced mass'!$G$13,IF(M127=3,'Specifications and Reduced mass'!$H$13,IF(M127=4,'Specifications and Reduced mass'!$I$13,IF(M127=5,'Specifications and Reduced mass'!$J$13)))))</f>
        <v>103.00500000000001</v>
      </c>
      <c r="U127" s="52">
        <f>'Specifications and Reduced mass'!$C$37-'Lap Simulation'!S127-'Lap Simulation'!T127-'Lap Simulation'!AC127</f>
        <v>493.7264055348345</v>
      </c>
      <c r="V127" s="13">
        <f t="shared" si="22"/>
        <v>0.72977442663433878</v>
      </c>
      <c r="W127" s="13">
        <f>0.5*359.61*'Lap Simulation'!Q127^2</f>
        <v>31329.223199999997</v>
      </c>
      <c r="X127" s="10">
        <f t="shared" si="17"/>
        <v>51.968503937007867</v>
      </c>
      <c r="Y127" s="10">
        <v>1</v>
      </c>
      <c r="Z127" s="13">
        <f>IF(Y127=1,'Specifications and Reduced mass'!$C$47,IF(Y127=2,'Specifications and Reduced mass'!$C$48,IF(Y127=3,'Specifications and Reduced mass'!$C$49)))</f>
        <v>676.54659784648959</v>
      </c>
      <c r="AA127" s="10">
        <f t="shared" si="19"/>
        <v>58.940739604386167</v>
      </c>
      <c r="AB127" s="10">
        <v>0</v>
      </c>
      <c r="AC127" s="10">
        <v>0</v>
      </c>
      <c r="AD127" s="10">
        <v>0</v>
      </c>
    </row>
    <row r="128" spans="7:30" x14ac:dyDescent="0.3">
      <c r="G128" s="94">
        <v>6600</v>
      </c>
      <c r="H128" s="94">
        <v>16.8</v>
      </c>
      <c r="I128" s="10">
        <f t="shared" si="20"/>
        <v>12.527760000000001</v>
      </c>
      <c r="J128" s="10">
        <f t="shared" si="21"/>
        <v>18.125011316363636</v>
      </c>
      <c r="K128" s="10">
        <v>585.70000000000005</v>
      </c>
      <c r="L128" s="10">
        <v>3</v>
      </c>
      <c r="M128" s="82">
        <v>1</v>
      </c>
      <c r="N128" s="85">
        <f t="shared" si="25"/>
        <v>123</v>
      </c>
      <c r="O128" s="108">
        <f t="shared" si="23"/>
        <v>15.883600644087778</v>
      </c>
      <c r="P128" s="95">
        <f t="shared" si="18"/>
        <v>47.519999999999996</v>
      </c>
      <c r="Q128" s="13">
        <f t="shared" si="16"/>
        <v>13.2</v>
      </c>
      <c r="R128" s="93">
        <f t="shared" si="15"/>
        <v>0.72977442663433878</v>
      </c>
      <c r="S128" s="10">
        <f t="shared" si="24"/>
        <v>111.17001178799997</v>
      </c>
      <c r="T128" s="10">
        <f>IF(M128=1,'Specifications and Reduced mass'!$F$13,IF(M128=2,'Specifications and Reduced mass'!$G$13,IF(M128=3,'Specifications and Reduced mass'!$H$13,IF(M128=4,'Specifications and Reduced mass'!$I$13,IF(M128=5,'Specifications and Reduced mass'!$J$13)))))</f>
        <v>103.00500000000001</v>
      </c>
      <c r="U128" s="52">
        <f>'Specifications and Reduced mass'!$C$37-'Lap Simulation'!S128-'Lap Simulation'!T128-'Lap Simulation'!AC128</f>
        <v>493.7264055348345</v>
      </c>
      <c r="V128" s="13">
        <f t="shared" si="22"/>
        <v>0.72977442663433878</v>
      </c>
      <c r="W128" s="13">
        <f>0.5*359.61*'Lap Simulation'!Q128^2</f>
        <v>31329.223199999997</v>
      </c>
      <c r="X128" s="10">
        <f t="shared" si="17"/>
        <v>51.968503937007867</v>
      </c>
      <c r="Y128" s="10">
        <v>1</v>
      </c>
      <c r="Z128" s="13">
        <f>IF(Y128=1,'Specifications and Reduced mass'!$C$47,IF(Y128=2,'Specifications and Reduced mass'!$C$48,IF(Y128=3,'Specifications and Reduced mass'!$C$49)))</f>
        <v>676.54659784648959</v>
      </c>
      <c r="AA128" s="10">
        <f t="shared" si="19"/>
        <v>58.940739604386167</v>
      </c>
      <c r="AB128" s="10">
        <v>0</v>
      </c>
      <c r="AC128" s="10">
        <v>0</v>
      </c>
      <c r="AD128" s="10">
        <v>0</v>
      </c>
    </row>
    <row r="129" spans="7:30" x14ac:dyDescent="0.3">
      <c r="G129" s="94">
        <v>6600</v>
      </c>
      <c r="H129" s="94">
        <v>16.8</v>
      </c>
      <c r="I129" s="10">
        <f t="shared" si="20"/>
        <v>12.527760000000001</v>
      </c>
      <c r="J129" s="10">
        <f t="shared" si="21"/>
        <v>18.125011316363636</v>
      </c>
      <c r="K129" s="10">
        <v>585.70000000000005</v>
      </c>
      <c r="L129" s="10">
        <v>3</v>
      </c>
      <c r="M129" s="82">
        <v>1</v>
      </c>
      <c r="N129" s="85">
        <f t="shared" si="25"/>
        <v>124</v>
      </c>
      <c r="O129" s="108">
        <f t="shared" si="23"/>
        <v>15.959358219845354</v>
      </c>
      <c r="P129" s="95">
        <f t="shared" si="18"/>
        <v>47.519999999999996</v>
      </c>
      <c r="Q129" s="13">
        <f t="shared" si="16"/>
        <v>13.2</v>
      </c>
      <c r="R129" s="93">
        <f t="shared" si="15"/>
        <v>0.72977442663433878</v>
      </c>
      <c r="S129" s="10">
        <f t="shared" si="24"/>
        <v>111.17001178799997</v>
      </c>
      <c r="T129" s="10">
        <f>IF(M129=1,'Specifications and Reduced mass'!$F$13,IF(M129=2,'Specifications and Reduced mass'!$G$13,IF(M129=3,'Specifications and Reduced mass'!$H$13,IF(M129=4,'Specifications and Reduced mass'!$I$13,IF(M129=5,'Specifications and Reduced mass'!$J$13)))))</f>
        <v>103.00500000000001</v>
      </c>
      <c r="U129" s="52">
        <f>'Specifications and Reduced mass'!$C$37-'Lap Simulation'!S129-'Lap Simulation'!T129-'Lap Simulation'!AC129</f>
        <v>493.7264055348345</v>
      </c>
      <c r="V129" s="13">
        <f t="shared" si="22"/>
        <v>0.72977442663433878</v>
      </c>
      <c r="W129" s="13">
        <f>0.5*359.61*'Lap Simulation'!Q129^2</f>
        <v>31329.223199999997</v>
      </c>
      <c r="X129" s="10">
        <f t="shared" si="17"/>
        <v>51.968503937007867</v>
      </c>
      <c r="Y129" s="10">
        <v>1</v>
      </c>
      <c r="Z129" s="13">
        <f>IF(Y129=1,'Specifications and Reduced mass'!$C$47,IF(Y129=2,'Specifications and Reduced mass'!$C$48,IF(Y129=3,'Specifications and Reduced mass'!$C$49)))</f>
        <v>676.54659784648959</v>
      </c>
      <c r="AA129" s="10">
        <f t="shared" si="19"/>
        <v>58.940739604386167</v>
      </c>
      <c r="AB129" s="10">
        <v>0</v>
      </c>
      <c r="AC129" s="10">
        <v>0</v>
      </c>
      <c r="AD129" s="10">
        <v>0</v>
      </c>
    </row>
    <row r="130" spans="7:30" x14ac:dyDescent="0.3">
      <c r="G130" s="94">
        <v>6600</v>
      </c>
      <c r="H130" s="94">
        <v>16.8</v>
      </c>
      <c r="I130" s="10">
        <f t="shared" si="20"/>
        <v>12.527760000000001</v>
      </c>
      <c r="J130" s="10">
        <f t="shared" si="21"/>
        <v>18.125011316363636</v>
      </c>
      <c r="K130" s="10">
        <v>585.70000000000005</v>
      </c>
      <c r="L130" s="10">
        <v>3</v>
      </c>
      <c r="M130" s="82">
        <v>1</v>
      </c>
      <c r="N130" s="85">
        <f t="shared" si="25"/>
        <v>125</v>
      </c>
      <c r="O130" s="108">
        <f t="shared" si="23"/>
        <v>16.03511579560293</v>
      </c>
      <c r="P130" s="95">
        <f t="shared" si="18"/>
        <v>47.519999999999996</v>
      </c>
      <c r="Q130" s="13">
        <f t="shared" si="16"/>
        <v>13.2</v>
      </c>
      <c r="R130" s="93">
        <f t="shared" si="15"/>
        <v>0.72977442663433878</v>
      </c>
      <c r="S130" s="10">
        <f t="shared" si="24"/>
        <v>111.17001178799997</v>
      </c>
      <c r="T130" s="10">
        <f>IF(M130=1,'Specifications and Reduced mass'!$F$13,IF(M130=2,'Specifications and Reduced mass'!$G$13,IF(M130=3,'Specifications and Reduced mass'!$H$13,IF(M130=4,'Specifications and Reduced mass'!$I$13,IF(M130=5,'Specifications and Reduced mass'!$J$13)))))</f>
        <v>103.00500000000001</v>
      </c>
      <c r="U130" s="52">
        <f>'Specifications and Reduced mass'!$C$37-'Lap Simulation'!S130-'Lap Simulation'!T130-'Lap Simulation'!AC130</f>
        <v>493.7264055348345</v>
      </c>
      <c r="V130" s="13">
        <f t="shared" si="22"/>
        <v>0.72977442663433878</v>
      </c>
      <c r="W130" s="13">
        <f>0.5*359.61*'Lap Simulation'!Q130^2</f>
        <v>31329.223199999997</v>
      </c>
      <c r="X130" s="10">
        <f t="shared" si="17"/>
        <v>51.968503937007867</v>
      </c>
      <c r="Y130" s="10">
        <v>1</v>
      </c>
      <c r="Z130" s="13">
        <f>IF(Y130=1,'Specifications and Reduced mass'!$C$47,IF(Y130=2,'Specifications and Reduced mass'!$C$48,IF(Y130=3,'Specifications and Reduced mass'!$C$49)))</f>
        <v>676.54659784648959</v>
      </c>
      <c r="AA130" s="10">
        <f t="shared" si="19"/>
        <v>58.940739604386167</v>
      </c>
      <c r="AB130" s="10">
        <v>0</v>
      </c>
      <c r="AC130" s="10">
        <v>0</v>
      </c>
      <c r="AD130" s="10">
        <v>0</v>
      </c>
    </row>
    <row r="131" spans="7:30" x14ac:dyDescent="0.3">
      <c r="G131" s="94">
        <v>6600</v>
      </c>
      <c r="H131" s="94">
        <v>16.8</v>
      </c>
      <c r="I131" s="10">
        <f t="shared" si="20"/>
        <v>12.527760000000001</v>
      </c>
      <c r="J131" s="10">
        <f t="shared" si="21"/>
        <v>18.125011316363636</v>
      </c>
      <c r="K131" s="10">
        <v>585.70000000000005</v>
      </c>
      <c r="L131" s="10">
        <v>3</v>
      </c>
      <c r="M131" s="82">
        <v>1</v>
      </c>
      <c r="N131" s="85">
        <f t="shared" si="25"/>
        <v>126</v>
      </c>
      <c r="O131" s="108">
        <f t="shared" si="23"/>
        <v>16.110873371360505</v>
      </c>
      <c r="P131" s="95">
        <f t="shared" si="18"/>
        <v>47.519999999999996</v>
      </c>
      <c r="Q131" s="13">
        <f t="shared" si="16"/>
        <v>13.2</v>
      </c>
      <c r="R131" s="93">
        <f t="shared" si="15"/>
        <v>0.72977442663433878</v>
      </c>
      <c r="S131" s="10">
        <f t="shared" si="24"/>
        <v>111.17001178799997</v>
      </c>
      <c r="T131" s="10">
        <f>IF(M131=1,'Specifications and Reduced mass'!$F$13,IF(M131=2,'Specifications and Reduced mass'!$G$13,IF(M131=3,'Specifications and Reduced mass'!$H$13,IF(M131=4,'Specifications and Reduced mass'!$I$13,IF(M131=5,'Specifications and Reduced mass'!$J$13)))))</f>
        <v>103.00500000000001</v>
      </c>
      <c r="U131" s="52">
        <f>'Specifications and Reduced mass'!$C$37-'Lap Simulation'!S131-'Lap Simulation'!T131-'Lap Simulation'!AC131</f>
        <v>493.7264055348345</v>
      </c>
      <c r="V131" s="13">
        <f t="shared" si="22"/>
        <v>0.72977442663433878</v>
      </c>
      <c r="W131" s="13">
        <f>0.5*359.61*'Lap Simulation'!Q131^2</f>
        <v>31329.223199999997</v>
      </c>
      <c r="X131" s="10">
        <f t="shared" si="17"/>
        <v>51.968503937007867</v>
      </c>
      <c r="Y131" s="10">
        <v>1</v>
      </c>
      <c r="Z131" s="13">
        <f>IF(Y131=1,'Specifications and Reduced mass'!$C$47,IF(Y131=2,'Specifications and Reduced mass'!$C$48,IF(Y131=3,'Specifications and Reduced mass'!$C$49)))</f>
        <v>676.54659784648959</v>
      </c>
      <c r="AA131" s="10">
        <f t="shared" si="19"/>
        <v>58.940739604386167</v>
      </c>
      <c r="AB131" s="10">
        <v>0</v>
      </c>
      <c r="AC131" s="10">
        <v>0</v>
      </c>
      <c r="AD131" s="10">
        <v>0</v>
      </c>
    </row>
    <row r="132" spans="7:30" x14ac:dyDescent="0.3">
      <c r="G132" s="94">
        <v>6600</v>
      </c>
      <c r="H132" s="94">
        <v>16.8</v>
      </c>
      <c r="I132" s="10">
        <f>H132*0.7457</f>
        <v>12.527760000000001</v>
      </c>
      <c r="J132" s="10">
        <f>(9548.8*I132)/G132</f>
        <v>18.125011316363636</v>
      </c>
      <c r="K132" s="10">
        <v>585.70000000000005</v>
      </c>
      <c r="L132" s="10">
        <v>3</v>
      </c>
      <c r="M132" s="82">
        <v>1</v>
      </c>
      <c r="N132" s="85">
        <f t="shared" si="25"/>
        <v>127</v>
      </c>
      <c r="O132" s="108">
        <f t="shared" si="23"/>
        <v>16.186630947118079</v>
      </c>
      <c r="P132" s="95">
        <f>Q132*3.6</f>
        <v>47.519999999999996</v>
      </c>
      <c r="Q132" s="13">
        <f t="shared" si="16"/>
        <v>13.2</v>
      </c>
      <c r="R132" s="93">
        <f t="shared" si="15"/>
        <v>0.72977442663433878</v>
      </c>
      <c r="S132" s="10">
        <f t="shared" si="24"/>
        <v>111.17001178799997</v>
      </c>
      <c r="T132" s="10">
        <f>IF(M132=1,'Specifications and Reduced mass'!$F$13,IF(M132=2,'Specifications and Reduced mass'!$G$13,IF(M132=3,'Specifications and Reduced mass'!$H$13,IF(M132=4,'Specifications and Reduced mass'!$I$13,IF(M132=5,'Specifications and Reduced mass'!$J$13)))))</f>
        <v>103.00500000000001</v>
      </c>
      <c r="U132" s="52">
        <f>'Specifications and Reduced mass'!$C$37-'Lap Simulation'!S132-'Lap Simulation'!T132-'Lap Simulation'!AC132</f>
        <v>493.7264055348345</v>
      </c>
      <c r="V132" s="13">
        <f t="shared" si="22"/>
        <v>0.72977442663433878</v>
      </c>
      <c r="W132" s="13">
        <f>0.5*359.61*'Lap Simulation'!Q132^2</f>
        <v>31329.223199999997</v>
      </c>
      <c r="X132" s="10">
        <f t="shared" si="17"/>
        <v>51.968503937007867</v>
      </c>
      <c r="Y132" s="10">
        <v>1</v>
      </c>
      <c r="Z132" s="13">
        <f>IF(Y132=1,'Specifications and Reduced mass'!$C$47,IF(Y132=2,'Specifications and Reduced mass'!$C$48,IF(Y132=3,'Specifications and Reduced mass'!$C$49)))</f>
        <v>676.54659784648959</v>
      </c>
      <c r="AA132" s="10">
        <f t="shared" si="19"/>
        <v>58.940739604386167</v>
      </c>
      <c r="AB132" s="10">
        <v>0</v>
      </c>
      <c r="AC132" s="10">
        <v>0</v>
      </c>
      <c r="AD132" s="10">
        <v>0</v>
      </c>
    </row>
    <row r="133" spans="7:30" x14ac:dyDescent="0.3">
      <c r="G133" s="94">
        <v>7000</v>
      </c>
      <c r="H133" s="94">
        <v>12.45</v>
      </c>
      <c r="I133" s="10">
        <f t="shared" ref="I133:I196" si="26">H133*0.7457</f>
        <v>9.2839650000000002</v>
      </c>
      <c r="J133" s="10">
        <f t="shared" ref="J133:J196" si="27">(9548.8*I133)/G133</f>
        <v>12.664389284571428</v>
      </c>
      <c r="K133" s="10">
        <v>525.1</v>
      </c>
      <c r="L133" s="10">
        <v>2</v>
      </c>
      <c r="M133" s="82">
        <v>1</v>
      </c>
      <c r="N133" s="86">
        <f t="shared" si="25"/>
        <v>128</v>
      </c>
      <c r="O133" s="108">
        <f t="shared" si="23"/>
        <v>16.262388522875654</v>
      </c>
      <c r="P133" s="95">
        <f t="shared" si="18"/>
        <v>47.519999999999996</v>
      </c>
      <c r="Q133" s="13">
        <f t="shared" si="16"/>
        <v>13.2</v>
      </c>
      <c r="R133" s="86">
        <f t="shared" si="15"/>
        <v>-0.95176989397788148</v>
      </c>
      <c r="S133" s="10">
        <f t="shared" si="24"/>
        <v>111.17001178799997</v>
      </c>
      <c r="T133" s="10">
        <f>IF(M133=1,'Specifications and Reduced mass'!$F$13,IF(M133=2,'Specifications and Reduced mass'!$G$13,IF(M133=3,'Specifications and Reduced mass'!$H$13,IF(M133=4,'Specifications and Reduced mass'!$I$13,IF(M133=5,'Specifications and Reduced mass'!$J$13)))))</f>
        <v>103.00500000000001</v>
      </c>
      <c r="U133" s="52">
        <f>'Specifications and Reduced mass'!$C$37-'Lap Simulation'!S133-'Lap Simulation'!T133-'Lap Simulation'!AC133</f>
        <v>493.7264055348345</v>
      </c>
      <c r="V133" s="13">
        <f t="shared" si="22"/>
        <v>0.79314157831490129</v>
      </c>
      <c r="W133" s="13">
        <f>0.5*359.61*'Lap Simulation'!Q133^2</f>
        <v>31329.223199999997</v>
      </c>
      <c r="X133" s="10">
        <f t="shared" si="17"/>
        <v>51.968503937007867</v>
      </c>
      <c r="Y133" s="10">
        <v>3</v>
      </c>
      <c r="Z133" s="13">
        <f>IF(Y133=1,'Specifications and Reduced mass'!$C$47,IF(Y133=2,'Specifications and Reduced mass'!$C$48,IF(Y133=3,'Specifications and Reduced mass'!$C$49)))</f>
        <v>622.49467060319728</v>
      </c>
      <c r="AA133" s="10">
        <f t="shared" si="19"/>
        <v>54.231735702950544</v>
      </c>
      <c r="AB133" s="10">
        <v>0</v>
      </c>
      <c r="AC133" s="10">
        <v>0</v>
      </c>
      <c r="AD133" s="10">
        <v>0</v>
      </c>
    </row>
    <row r="134" spans="7:30" x14ac:dyDescent="0.3">
      <c r="G134" s="94">
        <v>7000</v>
      </c>
      <c r="H134" s="94">
        <v>12.45</v>
      </c>
      <c r="I134" s="10">
        <f t="shared" si="26"/>
        <v>9.2839650000000002</v>
      </c>
      <c r="J134" s="10">
        <f t="shared" si="27"/>
        <v>12.664389284571428</v>
      </c>
      <c r="K134" s="10">
        <v>525.1</v>
      </c>
      <c r="L134" s="10">
        <v>2</v>
      </c>
      <c r="M134" s="82">
        <v>1</v>
      </c>
      <c r="N134" s="86">
        <f t="shared" si="25"/>
        <v>129</v>
      </c>
      <c r="O134" s="108">
        <f t="shared" si="23"/>
        <v>16.338563339224848</v>
      </c>
      <c r="P134" s="95">
        <f t="shared" si="18"/>
        <v>47.2597135449221</v>
      </c>
      <c r="Q134" s="13">
        <f t="shared" si="16"/>
        <v>13.127698206922805</v>
      </c>
      <c r="R134" s="86">
        <f t="shared" si="15"/>
        <v>-0.9541111416394914</v>
      </c>
      <c r="S134" s="10">
        <f t="shared" si="24"/>
        <v>109.95549996140466</v>
      </c>
      <c r="T134" s="10">
        <f>IF(M134=1,'Specifications and Reduced mass'!$F$13,IF(M134=2,'Specifications and Reduced mass'!$G$13,IF(M134=3,'Specifications and Reduced mass'!$H$13,IF(M134=4,'Specifications and Reduced mass'!$I$13,IF(M134=5,'Specifications and Reduced mass'!$J$13)))))</f>
        <v>103.00500000000001</v>
      </c>
      <c r="U134" s="52">
        <f>'Specifications and Reduced mass'!$C$37-'Lap Simulation'!S134-'Lap Simulation'!T134-'Lap Simulation'!AC134</f>
        <v>494.9409173614298</v>
      </c>
      <c r="V134" s="13">
        <f t="shared" si="22"/>
        <v>0.79509261803290954</v>
      </c>
      <c r="W134" s="13">
        <f>0.5*359.61*'Lap Simulation'!Q134^2</f>
        <v>30986.957228426611</v>
      </c>
      <c r="X134" s="10">
        <f t="shared" si="17"/>
        <v>51.683851208357495</v>
      </c>
      <c r="Y134" s="10">
        <v>3</v>
      </c>
      <c r="Z134" s="13">
        <f>IF(Y134=1,'Specifications and Reduced mass'!$C$47,IF(Y134=2,'Specifications and Reduced mass'!$C$48,IF(Y134=3,'Specifications and Reduced mass'!$C$49)))</f>
        <v>622.49467060319728</v>
      </c>
      <c r="AA134" s="10">
        <f t="shared" si="19"/>
        <v>53.639264016308744</v>
      </c>
      <c r="AB134" s="10">
        <v>0</v>
      </c>
      <c r="AC134" s="10">
        <v>0</v>
      </c>
      <c r="AD134" s="10">
        <v>0</v>
      </c>
    </row>
    <row r="135" spans="7:30" x14ac:dyDescent="0.3">
      <c r="G135" s="94">
        <v>6900</v>
      </c>
      <c r="H135" s="94">
        <v>12.97</v>
      </c>
      <c r="I135" s="10">
        <f t="shared" si="26"/>
        <v>9.6717290000000009</v>
      </c>
      <c r="J135" s="10">
        <f t="shared" si="27"/>
        <v>13.384551576115943</v>
      </c>
      <c r="K135" s="10">
        <v>450.8</v>
      </c>
      <c r="L135" s="10">
        <v>2</v>
      </c>
      <c r="M135" s="82">
        <v>1</v>
      </c>
      <c r="N135" s="86">
        <f t="shared" si="25"/>
        <v>130</v>
      </c>
      <c r="O135" s="108">
        <f t="shared" si="23"/>
        <v>16.415163419205282</v>
      </c>
      <c r="P135" s="95">
        <f t="shared" si="18"/>
        <v>46.997339962563814</v>
      </c>
      <c r="Q135" s="13">
        <f t="shared" ref="Q135:Q169" si="28">MIN(13.2,(SQRT((Q134^2)+2*R134*$N$6)))</f>
        <v>13.054816656267725</v>
      </c>
      <c r="R135" s="86">
        <f t="shared" ref="R135:R169" si="29">IF(Y135=1,(U135/Z135),IF(Y135=2,0,IF(Y135=3,(1.2*(-U135/Z135)))))</f>
        <v>-0.95645814850891797</v>
      </c>
      <c r="S135" s="10">
        <f t="shared" si="24"/>
        <v>108.73800057133207</v>
      </c>
      <c r="T135" s="10">
        <f>IF(M135=1,'Specifications and Reduced mass'!$F$13,IF(M135=2,'Specifications and Reduced mass'!$G$13,IF(M135=3,'Specifications and Reduced mass'!$H$13,IF(M135=4,'Specifications and Reduced mass'!$I$13,IF(M135=5,'Specifications and Reduced mass'!$J$13)))))</f>
        <v>103.00500000000001</v>
      </c>
      <c r="U135" s="52">
        <f>'Specifications and Reduced mass'!$C$37-'Lap Simulation'!S135-'Lap Simulation'!T135-'Lap Simulation'!AC135</f>
        <v>496.15841675150239</v>
      </c>
      <c r="V135" s="13">
        <f t="shared" si="22"/>
        <v>0.79704845709076499</v>
      </c>
      <c r="W135" s="13">
        <f>0.5*359.61*'Lap Simulation'!Q135^2</f>
        <v>30643.849320781635</v>
      </c>
      <c r="X135" s="10">
        <f t="shared" si="17"/>
        <v>51.396915969557973</v>
      </c>
      <c r="Y135" s="10">
        <v>3</v>
      </c>
      <c r="Z135" s="13">
        <f>IF(Y135=1,'Specifications and Reduced mass'!$C$47,IF(Y135=2,'Specifications and Reduced mass'!$C$48,IF(Y135=3,'Specifications and Reduced mass'!$C$49)))</f>
        <v>622.49467060319728</v>
      </c>
      <c r="AA135" s="10">
        <f t="shared" si="19"/>
        <v>53.045334915475024</v>
      </c>
      <c r="AB135" s="10">
        <v>0</v>
      </c>
      <c r="AC135" s="10">
        <v>0</v>
      </c>
      <c r="AD135" s="10">
        <v>0</v>
      </c>
    </row>
    <row r="136" spans="7:30" x14ac:dyDescent="0.3">
      <c r="G136" s="94">
        <v>6900</v>
      </c>
      <c r="H136" s="94">
        <v>12.97</v>
      </c>
      <c r="I136" s="10">
        <f t="shared" si="26"/>
        <v>9.6717290000000009</v>
      </c>
      <c r="J136" s="10">
        <f t="shared" si="27"/>
        <v>13.384551576115943</v>
      </c>
      <c r="K136" s="10">
        <v>450.8</v>
      </c>
      <c r="L136" s="10">
        <v>2</v>
      </c>
      <c r="M136" s="82">
        <v>1</v>
      </c>
      <c r="N136" s="86">
        <f t="shared" si="25"/>
        <v>131</v>
      </c>
      <c r="O136" s="108">
        <f t="shared" si="23"/>
        <v>16.492197038545271</v>
      </c>
      <c r="P136" s="95">
        <f t="shared" si="18"/>
        <v>46.732842502328559</v>
      </c>
      <c r="Q136" s="13">
        <f t="shared" si="28"/>
        <v>12.98134513953571</v>
      </c>
      <c r="R136" s="86">
        <f t="shared" si="29"/>
        <v>-0.9588109287531692</v>
      </c>
      <c r="S136" s="10">
        <f t="shared" si="24"/>
        <v>107.51750626870965</v>
      </c>
      <c r="T136" s="10">
        <f>IF(M136=1,'Specifications and Reduced mass'!$F$13,IF(M136=2,'Specifications and Reduced mass'!$G$13,IF(M136=3,'Specifications and Reduced mass'!$H$13,IF(M136=4,'Specifications and Reduced mass'!$I$13,IF(M136=5,'Specifications and Reduced mass'!$J$13)))))</f>
        <v>103.00500000000001</v>
      </c>
      <c r="U136" s="52">
        <f>'Specifications and Reduced mass'!$C$37-'Lap Simulation'!S136-'Lap Simulation'!T136-'Lap Simulation'!AC136</f>
        <v>497.37891105412484</v>
      </c>
      <c r="V136" s="13">
        <f t="shared" si="22"/>
        <v>0.79900910729430774</v>
      </c>
      <c r="W136" s="13">
        <f>0.5*359.61*'Lap Simulation'!Q136^2</f>
        <v>30299.897405996344</v>
      </c>
      <c r="X136" s="10">
        <f t="shared" si="17"/>
        <v>51.107658029668151</v>
      </c>
      <c r="Y136" s="10">
        <v>3</v>
      </c>
      <c r="Z136" s="13">
        <f>IF(Y136=1,'Specifications and Reduced mass'!$C$47,IF(Y136=2,'Specifications and Reduced mass'!$C$48,IF(Y136=3,'Specifications and Reduced mass'!$C$49)))</f>
        <v>622.49467060319728</v>
      </c>
      <c r="AA136" s="10">
        <f t="shared" si="19"/>
        <v>52.449944815373222</v>
      </c>
      <c r="AB136" s="10">
        <v>0</v>
      </c>
      <c r="AC136" s="10">
        <v>0</v>
      </c>
      <c r="AD136" s="10">
        <v>0</v>
      </c>
    </row>
    <row r="137" spans="7:30" x14ac:dyDescent="0.3">
      <c r="G137" s="94">
        <v>6900</v>
      </c>
      <c r="H137" s="94">
        <v>12.97</v>
      </c>
      <c r="I137" s="10">
        <f t="shared" si="26"/>
        <v>9.6717290000000009</v>
      </c>
      <c r="J137" s="10">
        <f t="shared" si="27"/>
        <v>13.384551576115943</v>
      </c>
      <c r="K137" s="10">
        <v>450.8</v>
      </c>
      <c r="L137" s="10">
        <v>2</v>
      </c>
      <c r="M137" s="82">
        <v>1</v>
      </c>
      <c r="N137" s="86">
        <f t="shared" si="25"/>
        <v>132</v>
      </c>
      <c r="O137" s="108">
        <f t="shared" si="23"/>
        <v>16.569672736902511</v>
      </c>
      <c r="P137" s="95">
        <f t="shared" ref="P137:P200" si="30">Q137*3.6</f>
        <v>46.466183284988716</v>
      </c>
      <c r="Q137" s="13">
        <f t="shared" si="28"/>
        <v>12.907273134719087</v>
      </c>
      <c r="R137" s="86">
        <f t="shared" si="29"/>
        <v>-0.96116949657410267</v>
      </c>
      <c r="S137" s="10">
        <f t="shared" si="24"/>
        <v>106.29400968638697</v>
      </c>
      <c r="T137" s="10">
        <f>IF(M137=1,'Specifications and Reduced mass'!$F$13,IF(M137=2,'Specifications and Reduced mass'!$G$13,IF(M137=3,'Specifications and Reduced mass'!$H$13,IF(M137=4,'Specifications and Reduced mass'!$I$13,IF(M137=5,'Specifications and Reduced mass'!$J$13)))))</f>
        <v>103.00500000000001</v>
      </c>
      <c r="U137" s="52">
        <f>'Specifications and Reduced mass'!$C$37-'Lap Simulation'!S137-'Lap Simulation'!T137-'Lap Simulation'!AC137</f>
        <v>498.60240763644754</v>
      </c>
      <c r="V137" s="13">
        <f t="shared" si="22"/>
        <v>0.80097458047841896</v>
      </c>
      <c r="W137" s="13">
        <f>0.5*359.61*'Lap Simulation'!Q137^2</f>
        <v>29955.099407907423</v>
      </c>
      <c r="X137" s="10">
        <f t="shared" ref="X137:X200" si="31">Q137/0.254</f>
        <v>50.816035963460976</v>
      </c>
      <c r="Y137" s="10">
        <v>3</v>
      </c>
      <c r="Z137" s="13">
        <f>IF(Y137=1,'Specifications and Reduced mass'!$C$47,IF(Y137=2,'Specifications and Reduced mass'!$C$48,IF(Y137=3,'Specifications and Reduced mass'!$C$49)))</f>
        <v>622.49467060319728</v>
      </c>
      <c r="AA137" s="10">
        <f t="shared" ref="AA137:AA200" si="32">(0.5*Z137*Q137^2)/1000</f>
        <v>51.853090122108284</v>
      </c>
      <c r="AB137" s="10">
        <v>0</v>
      </c>
      <c r="AC137" s="10">
        <v>0</v>
      </c>
      <c r="AD137" s="10">
        <v>0</v>
      </c>
    </row>
    <row r="138" spans="7:30" x14ac:dyDescent="0.3">
      <c r="G138" s="94">
        <v>6900</v>
      </c>
      <c r="H138" s="94">
        <v>12.97</v>
      </c>
      <c r="I138" s="10">
        <f t="shared" si="26"/>
        <v>9.6717290000000009</v>
      </c>
      <c r="J138" s="10">
        <f t="shared" si="27"/>
        <v>13.384551576115943</v>
      </c>
      <c r="K138" s="10">
        <v>450.8</v>
      </c>
      <c r="L138" s="10">
        <v>2</v>
      </c>
      <c r="M138" s="82">
        <v>1</v>
      </c>
      <c r="N138" s="86">
        <f t="shared" si="25"/>
        <v>133</v>
      </c>
      <c r="O138" s="108">
        <f t="shared" si="23"/>
        <v>16.647599329755106</v>
      </c>
      <c r="P138" s="95">
        <f t="shared" si="30"/>
        <v>46.197323252792089</v>
      </c>
      <c r="Q138" s="13">
        <f t="shared" si="28"/>
        <v>12.832589792442246</v>
      </c>
      <c r="R138" s="86">
        <f t="shared" si="29"/>
        <v>-0.96353386620851067</v>
      </c>
      <c r="S138" s="10">
        <f t="shared" si="24"/>
        <v>105.06750343909118</v>
      </c>
      <c r="T138" s="10">
        <f>IF(M138=1,'Specifications and Reduced mass'!$F$13,IF(M138=2,'Specifications and Reduced mass'!$G$13,IF(M138=3,'Specifications and Reduced mass'!$H$13,IF(M138=4,'Specifications and Reduced mass'!$I$13,IF(M138=5,'Specifications and Reduced mass'!$J$13)))))</f>
        <v>103.00500000000001</v>
      </c>
      <c r="U138" s="52">
        <f>'Specifications and Reduced mass'!$C$37-'Lap Simulation'!S138-'Lap Simulation'!T138-'Lap Simulation'!AC138</f>
        <v>499.82891388374333</v>
      </c>
      <c r="V138" s="13">
        <f t="shared" ref="V138:V139" si="33">U138/Z138</f>
        <v>0.80294488850709222</v>
      </c>
      <c r="W138" s="13">
        <f>0.5*359.61*'Lap Simulation'!Q138^2</f>
        <v>29609.453245244411</v>
      </c>
      <c r="X138" s="10">
        <f t="shared" si="31"/>
        <v>50.522007056859231</v>
      </c>
      <c r="Y138" s="10">
        <v>3</v>
      </c>
      <c r="Z138" s="13">
        <f>IF(Y138=1,'Specifications and Reduced mass'!$C$47,IF(Y138=2,'Specifications and Reduced mass'!$C$48,IF(Y138=3,'Specifications and Reduced mass'!$C$49)))</f>
        <v>622.49467060319728</v>
      </c>
      <c r="AA138" s="10">
        <f t="shared" si="32"/>
        <v>51.254767232944552</v>
      </c>
      <c r="AB138" s="10">
        <v>0</v>
      </c>
      <c r="AC138" s="10">
        <v>0</v>
      </c>
      <c r="AD138" s="10">
        <v>0</v>
      </c>
    </row>
    <row r="139" spans="7:30" x14ac:dyDescent="0.3">
      <c r="G139" s="94">
        <v>6900</v>
      </c>
      <c r="H139" s="94">
        <v>12.97</v>
      </c>
      <c r="I139" s="10">
        <f t="shared" si="26"/>
        <v>9.6717290000000009</v>
      </c>
      <c r="J139" s="10">
        <f t="shared" si="27"/>
        <v>13.384551576115943</v>
      </c>
      <c r="K139" s="10">
        <v>450.8</v>
      </c>
      <c r="L139" s="10">
        <v>2</v>
      </c>
      <c r="M139" s="82">
        <v>1</v>
      </c>
      <c r="N139" s="86">
        <f t="shared" si="25"/>
        <v>134</v>
      </c>
      <c r="O139" s="108">
        <f t="shared" ref="O139:O202" si="34">($N$6/Q139)+O138</f>
        <v>16.725985920989494</v>
      </c>
      <c r="P139" s="95">
        <f t="shared" si="30"/>
        <v>45.926222116682311</v>
      </c>
      <c r="Q139" s="13">
        <f t="shared" si="28"/>
        <v>12.757283921300642</v>
      </c>
      <c r="R139" s="86">
        <f t="shared" si="29"/>
        <v>-0.96590405192820628</v>
      </c>
      <c r="S139" s="10">
        <f t="shared" ref="S139:S202" si="35">0.5*1.167*0.95*1.151*Q139^2</f>
        <v>103.83798012338255</v>
      </c>
      <c r="T139" s="10">
        <f>IF(M139=1,'Specifications and Reduced mass'!$F$13,IF(M139=2,'Specifications and Reduced mass'!$G$13,IF(M139=3,'Specifications and Reduced mass'!$H$13,IF(M139=4,'Specifications and Reduced mass'!$I$13,IF(M139=5,'Specifications and Reduced mass'!$J$13)))))</f>
        <v>103.00500000000001</v>
      </c>
      <c r="U139" s="52">
        <f>'Specifications and Reduced mass'!$C$37-'Lap Simulation'!S139-'Lap Simulation'!T139-'Lap Simulation'!AC139</f>
        <v>501.05843719945199</v>
      </c>
      <c r="V139" s="13">
        <f t="shared" si="33"/>
        <v>0.8049200432735053</v>
      </c>
      <c r="W139" s="13">
        <f>0.5*359.61*'Lap Simulation'!Q139^2</f>
        <v>29262.956831617168</v>
      </c>
      <c r="X139" s="10">
        <f t="shared" si="31"/>
        <v>50.225527249215126</v>
      </c>
      <c r="Y139" s="10">
        <v>3</v>
      </c>
      <c r="Z139" s="13">
        <f>IF(Y139=1,'Specifications and Reduced mass'!$C$47,IF(Y139=2,'Specifications and Reduced mass'!$C$48,IF(Y139=3,'Specifications and Reduced mass'!$C$49)))</f>
        <v>622.49467060319728</v>
      </c>
      <c r="AA139" s="10">
        <f t="shared" si="32"/>
        <v>50.654972536284063</v>
      </c>
      <c r="AB139" s="10">
        <v>0</v>
      </c>
      <c r="AC139" s="10">
        <v>0</v>
      </c>
      <c r="AD139" s="10">
        <v>0</v>
      </c>
    </row>
    <row r="140" spans="7:30" x14ac:dyDescent="0.3">
      <c r="G140" s="94">
        <v>6900</v>
      </c>
      <c r="H140" s="94">
        <v>12.97</v>
      </c>
      <c r="I140" s="10">
        <f t="shared" si="26"/>
        <v>9.6717290000000009</v>
      </c>
      <c r="J140" s="10">
        <f t="shared" si="27"/>
        <v>13.384551576115943</v>
      </c>
      <c r="K140" s="10">
        <v>450.8</v>
      </c>
      <c r="L140" s="10">
        <v>2</v>
      </c>
      <c r="M140" s="82">
        <v>1</v>
      </c>
      <c r="N140" s="86">
        <f t="shared" si="25"/>
        <v>135</v>
      </c>
      <c r="O140" s="108">
        <f t="shared" si="34"/>
        <v>16.804841916235826</v>
      </c>
      <c r="P140" s="95">
        <f t="shared" si="30"/>
        <v>45.65283830042619</v>
      </c>
      <c r="Q140" s="13">
        <f t="shared" si="28"/>
        <v>12.681343972340608</v>
      </c>
      <c r="R140" s="86">
        <f t="shared" si="29"/>
        <v>-0.96828006804011024</v>
      </c>
      <c r="S140" s="10">
        <f t="shared" si="35"/>
        <v>102.60543231760964</v>
      </c>
      <c r="T140" s="10">
        <f>IF(M140=1,'Specifications and Reduced mass'!$F$13,IF(M140=2,'Specifications and Reduced mass'!$G$13,IF(M140=3,'Specifications and Reduced mass'!$H$13,IF(M140=4,'Specifications and Reduced mass'!$I$13,IF(M140=5,'Specifications and Reduced mass'!$J$13)))))</f>
        <v>103.00500000000001</v>
      </c>
      <c r="U140" s="52">
        <f>'Specifications and Reduced mass'!$C$37-'Lap Simulation'!S140-'Lap Simulation'!T140-'Lap Simulation'!AC140</f>
        <v>502.29098500522491</v>
      </c>
      <c r="V140" s="13">
        <f t="shared" ref="V140:V201" si="36">U140/Z140</f>
        <v>0.80690005670009191</v>
      </c>
      <c r="W140" s="13">
        <f>0.5*359.61*'Lap Simulation'!Q140^2</f>
        <v>28915.608075503267</v>
      </c>
      <c r="X140" s="10">
        <f t="shared" si="31"/>
        <v>49.926551072207118</v>
      </c>
      <c r="Y140" s="10">
        <v>3</v>
      </c>
      <c r="Z140" s="13">
        <f>IF(Y140=1,'Specifications and Reduced mass'!$C$47,IF(Y140=2,'Specifications and Reduced mass'!$C$48,IF(Y140=3,'Specifications and Reduced mass'!$C$49)))</f>
        <v>622.49467060319728</v>
      </c>
      <c r="AA140" s="10">
        <f t="shared" si="32"/>
        <v>50.053702411644721</v>
      </c>
      <c r="AB140" s="10">
        <v>0</v>
      </c>
      <c r="AC140" s="10">
        <v>0</v>
      </c>
      <c r="AD140" s="10">
        <v>0</v>
      </c>
    </row>
    <row r="141" spans="7:30" x14ac:dyDescent="0.3">
      <c r="G141" s="94">
        <v>6900</v>
      </c>
      <c r="H141" s="94">
        <v>12.97</v>
      </c>
      <c r="I141" s="10">
        <f t="shared" si="26"/>
        <v>9.6717290000000009</v>
      </c>
      <c r="J141" s="10">
        <f t="shared" si="27"/>
        <v>13.384551576115943</v>
      </c>
      <c r="K141" s="10">
        <v>450.8</v>
      </c>
      <c r="L141" s="10">
        <v>2</v>
      </c>
      <c r="M141" s="82">
        <v>1</v>
      </c>
      <c r="N141" s="86">
        <f t="shared" ref="N141:N204" si="37">N140+1</f>
        <v>136</v>
      </c>
      <c r="O141" s="108">
        <f t="shared" si="34"/>
        <v>16.884177037005749</v>
      </c>
      <c r="P141" s="95">
        <f t="shared" si="30"/>
        <v>45.377128881422855</v>
      </c>
      <c r="Q141" s="13">
        <f t="shared" si="28"/>
        <v>12.60475802261746</v>
      </c>
      <c r="R141" s="86">
        <f t="shared" si="29"/>
        <v>-0.97066192888633607</v>
      </c>
      <c r="S141" s="10">
        <f t="shared" si="35"/>
        <v>101.36985258186462</v>
      </c>
      <c r="T141" s="10">
        <f>IF(M141=1,'Specifications and Reduced mass'!$F$13,IF(M141=2,'Specifications and Reduced mass'!$G$13,IF(M141=3,'Specifications and Reduced mass'!$H$13,IF(M141=4,'Specifications and Reduced mass'!$I$13,IF(M141=5,'Specifications and Reduced mass'!$J$13)))))</f>
        <v>103.00500000000001</v>
      </c>
      <c r="U141" s="52">
        <f>'Specifications and Reduced mass'!$C$37-'Lap Simulation'!S141-'Lap Simulation'!T141-'Lap Simulation'!AC141</f>
        <v>503.52656474096989</v>
      </c>
      <c r="V141" s="13">
        <f t="shared" si="36"/>
        <v>0.80888494073861339</v>
      </c>
      <c r="W141" s="13">
        <f>0.5*359.61*'Lap Simulation'!Q141^2</f>
        <v>28567.404880235357</v>
      </c>
      <c r="X141" s="10">
        <f t="shared" si="31"/>
        <v>49.625031585108111</v>
      </c>
      <c r="Y141" s="10">
        <v>3</v>
      </c>
      <c r="Z141" s="13">
        <f>IF(Y141=1,'Specifications and Reduced mass'!$C$47,IF(Y141=2,'Specifications and Reduced mass'!$C$48,IF(Y141=3,'Specifications and Reduced mass'!$C$49)))</f>
        <v>622.49467060319728</v>
      </c>
      <c r="AA141" s="10">
        <f t="shared" si="32"/>
        <v>49.450953229638436</v>
      </c>
      <c r="AB141" s="10">
        <v>0</v>
      </c>
      <c r="AC141" s="10">
        <v>0</v>
      </c>
      <c r="AD141" s="10">
        <v>0</v>
      </c>
    </row>
    <row r="142" spans="7:30" x14ac:dyDescent="0.3">
      <c r="G142" s="94">
        <v>6800</v>
      </c>
      <c r="H142" s="94">
        <v>13.48</v>
      </c>
      <c r="I142" s="10">
        <f t="shared" si="26"/>
        <v>10.052036000000001</v>
      </c>
      <c r="J142" s="10">
        <f t="shared" si="27"/>
        <v>14.115423728941177</v>
      </c>
      <c r="K142" s="10">
        <v>426.9</v>
      </c>
      <c r="L142" s="10">
        <v>2</v>
      </c>
      <c r="M142" s="82">
        <v>1</v>
      </c>
      <c r="N142" s="86">
        <f t="shared" si="37"/>
        <v>137</v>
      </c>
      <c r="O142" s="108">
        <f t="shared" si="34"/>
        <v>16.96400133569233</v>
      </c>
      <c r="P142" s="95">
        <f t="shared" si="30"/>
        <v>45.099049527950442</v>
      </c>
      <c r="Q142" s="13">
        <f t="shared" si="28"/>
        <v>12.527513757764011</v>
      </c>
      <c r="R142" s="86">
        <f t="shared" si="29"/>
        <v>-0.97304964884427758</v>
      </c>
      <c r="S142" s="10">
        <f t="shared" si="35"/>
        <v>100.13123345793835</v>
      </c>
      <c r="T142" s="10">
        <f>IF(M142=1,'Specifications and Reduced mass'!$F$13,IF(M142=2,'Specifications and Reduced mass'!$G$13,IF(M142=3,'Specifications and Reduced mass'!$H$13,IF(M142=4,'Specifications and Reduced mass'!$I$13,IF(M142=5,'Specifications and Reduced mass'!$J$13)))))</f>
        <v>103.00500000000001</v>
      </c>
      <c r="U142" s="52">
        <f>'Specifications and Reduced mass'!$C$37-'Lap Simulation'!S142-'Lap Simulation'!T142-'Lap Simulation'!AC142</f>
        <v>504.76518386489613</v>
      </c>
      <c r="V142" s="13">
        <f t="shared" si="36"/>
        <v>0.81087470737023137</v>
      </c>
      <c r="W142" s="13">
        <f>0.5*359.61*'Lap Simulation'!Q142^2</f>
        <v>28218.345143988543</v>
      </c>
      <c r="X142" s="10">
        <f t="shared" si="31"/>
        <v>49.320920306157518</v>
      </c>
      <c r="Y142" s="10">
        <v>3</v>
      </c>
      <c r="Z142" s="13">
        <f>IF(Y142=1,'Specifications and Reduced mass'!$C$47,IF(Y142=2,'Specifications and Reduced mass'!$C$48,IF(Y142=3,'Specifications and Reduced mass'!$C$49)))</f>
        <v>622.49467060319728</v>
      </c>
      <c r="AA142" s="10">
        <f t="shared" si="32"/>
        <v>48.84672135194927</v>
      </c>
      <c r="AB142" s="10">
        <v>0</v>
      </c>
      <c r="AC142" s="10">
        <v>0</v>
      </c>
      <c r="AD142" s="10">
        <v>0</v>
      </c>
    </row>
    <row r="143" spans="7:30" x14ac:dyDescent="0.3">
      <c r="G143" s="94">
        <v>6800</v>
      </c>
      <c r="H143" s="94">
        <v>13.48</v>
      </c>
      <c r="I143" s="10">
        <f t="shared" si="26"/>
        <v>10.052036000000001</v>
      </c>
      <c r="J143" s="10">
        <f t="shared" si="27"/>
        <v>14.115423728941177</v>
      </c>
      <c r="K143" s="10">
        <v>426.9</v>
      </c>
      <c r="L143" s="10">
        <v>2</v>
      </c>
      <c r="M143" s="82">
        <v>1</v>
      </c>
      <c r="N143" s="86">
        <f t="shared" si="37"/>
        <v>138</v>
      </c>
      <c r="O143" s="108">
        <f t="shared" si="34"/>
        <v>17.044325211497274</v>
      </c>
      <c r="P143" s="95">
        <f t="shared" si="30"/>
        <v>44.818554432583866</v>
      </c>
      <c r="Q143" s="13">
        <f t="shared" si="28"/>
        <v>12.449598453495518</v>
      </c>
      <c r="R143" s="86">
        <f t="shared" si="29"/>
        <v>-0.97544324232669555</v>
      </c>
      <c r="S143" s="10">
        <f t="shared" si="35"/>
        <v>98.889567469275264</v>
      </c>
      <c r="T143" s="10">
        <f>IF(M143=1,'Specifications and Reduced mass'!$F$13,IF(M143=2,'Specifications and Reduced mass'!$G$13,IF(M143=3,'Specifications and Reduced mass'!$H$13,IF(M143=4,'Specifications and Reduced mass'!$I$13,IF(M143=5,'Specifications and Reduced mass'!$J$13)))))</f>
        <v>103.00500000000001</v>
      </c>
      <c r="U143" s="52">
        <f>'Specifications and Reduced mass'!$C$37-'Lap Simulation'!S143-'Lap Simulation'!T143-'Lap Simulation'!AC143</f>
        <v>506.00684985355929</v>
      </c>
      <c r="V143" s="13">
        <f t="shared" si="36"/>
        <v>0.81286936860557968</v>
      </c>
      <c r="W143" s="13">
        <f>0.5*359.61*'Lap Simulation'!Q143^2</f>
        <v>27868.426759767652</v>
      </c>
      <c r="X143" s="10">
        <f t="shared" si="31"/>
        <v>49.014167139746135</v>
      </c>
      <c r="Y143" s="10">
        <v>3</v>
      </c>
      <c r="Z143" s="13">
        <f>IF(Y143=1,'Specifications and Reduced mass'!$C$47,IF(Y143=2,'Specifications and Reduced mass'!$C$48,IF(Y143=3,'Specifications and Reduced mass'!$C$49)))</f>
        <v>622.49467060319728</v>
      </c>
      <c r="AA143" s="10">
        <f t="shared" si="32"/>
        <v>48.241003131311402</v>
      </c>
      <c r="AB143" s="10">
        <v>0</v>
      </c>
      <c r="AC143" s="10">
        <v>0</v>
      </c>
      <c r="AD143" s="10">
        <v>0</v>
      </c>
    </row>
    <row r="144" spans="7:30" x14ac:dyDescent="0.3">
      <c r="G144" s="94">
        <v>6800</v>
      </c>
      <c r="H144" s="94">
        <v>13.48</v>
      </c>
      <c r="I144" s="10">
        <f t="shared" si="26"/>
        <v>10.052036000000001</v>
      </c>
      <c r="J144" s="10">
        <f t="shared" si="27"/>
        <v>14.115423728941177</v>
      </c>
      <c r="K144" s="10">
        <v>426.9</v>
      </c>
      <c r="L144" s="10">
        <v>2</v>
      </c>
      <c r="M144" s="82">
        <v>1</v>
      </c>
      <c r="N144" s="86">
        <f t="shared" si="37"/>
        <v>139</v>
      </c>
      <c r="O144" s="108">
        <f t="shared" si="34"/>
        <v>17.125159427356405</v>
      </c>
      <c r="P144" s="95">
        <f t="shared" si="30"/>
        <v>44.535596241494012</v>
      </c>
      <c r="Q144" s="13">
        <f t="shared" si="28"/>
        <v>12.370998955970558</v>
      </c>
      <c r="R144" s="86">
        <f t="shared" si="29"/>
        <v>-0.97784272378180404</v>
      </c>
      <c r="S144" s="10">
        <f t="shared" si="35"/>
        <v>97.644847120928375</v>
      </c>
      <c r="T144" s="10">
        <f>IF(M144=1,'Specifications and Reduced mass'!$F$13,IF(M144=2,'Specifications and Reduced mass'!$G$13,IF(M144=3,'Specifications and Reduced mass'!$H$13,IF(M144=4,'Specifications and Reduced mass'!$I$13,IF(M144=5,'Specifications and Reduced mass'!$J$13)))))</f>
        <v>103.00500000000001</v>
      </c>
      <c r="U144" s="52">
        <f>'Specifications and Reduced mass'!$C$37-'Lap Simulation'!S144-'Lap Simulation'!T144-'Lap Simulation'!AC144</f>
        <v>507.25157020190613</v>
      </c>
      <c r="V144" s="13">
        <f t="shared" si="36"/>
        <v>0.81486893648483671</v>
      </c>
      <c r="W144" s="13">
        <f>0.5*359.61*'Lap Simulation'!Q144^2</f>
        <v>27517.647615394555</v>
      </c>
      <c r="X144" s="10">
        <f t="shared" si="31"/>
        <v>48.704720299096685</v>
      </c>
      <c r="Y144" s="10">
        <v>3</v>
      </c>
      <c r="Z144" s="13">
        <f>IF(Y144=1,'Specifications and Reduced mass'!$C$47,IF(Y144=2,'Specifications and Reduced mass'!$C$48,IF(Y144=3,'Specifications and Reduced mass'!$C$49)))</f>
        <v>622.49467060319728</v>
      </c>
      <c r="AA144" s="10">
        <f t="shared" si="32"/>
        <v>47.633794911487136</v>
      </c>
      <c r="AB144" s="10">
        <v>0</v>
      </c>
      <c r="AC144" s="10">
        <v>0</v>
      </c>
      <c r="AD144" s="10">
        <v>0</v>
      </c>
    </row>
    <row r="145" spans="7:30" x14ac:dyDescent="0.3">
      <c r="G145" s="94">
        <v>6800</v>
      </c>
      <c r="H145" s="94">
        <v>13.48</v>
      </c>
      <c r="I145" s="10">
        <f t="shared" si="26"/>
        <v>10.052036000000001</v>
      </c>
      <c r="J145" s="10">
        <f t="shared" si="27"/>
        <v>14.115423728941177</v>
      </c>
      <c r="K145" s="10">
        <v>426.9</v>
      </c>
      <c r="L145" s="10">
        <v>2</v>
      </c>
      <c r="M145" s="82">
        <v>1</v>
      </c>
      <c r="N145" s="86">
        <f t="shared" si="37"/>
        <v>140</v>
      </c>
      <c r="O145" s="108">
        <f t="shared" si="34"/>
        <v>17.206515127940921</v>
      </c>
      <c r="P145" s="95">
        <f t="shared" si="30"/>
        <v>44.25012597931164</v>
      </c>
      <c r="Q145" s="13">
        <f t="shared" si="28"/>
        <v>12.2917016609199</v>
      </c>
      <c r="R145" s="86">
        <f t="shared" si="29"/>
        <v>-0.98024810769335857</v>
      </c>
      <c r="S145" s="10">
        <f t="shared" si="35"/>
        <v>96.39706489951385</v>
      </c>
      <c r="T145" s="10">
        <f>IF(M145=1,'Specifications and Reduced mass'!$F$13,IF(M145=2,'Specifications and Reduced mass'!$G$13,IF(M145=3,'Specifications and Reduced mass'!$H$13,IF(M145=4,'Specifications and Reduced mass'!$I$13,IF(M145=5,'Specifications and Reduced mass'!$J$13)))))</f>
        <v>103.00500000000001</v>
      </c>
      <c r="U145" s="52">
        <f>'Specifications and Reduced mass'!$C$37-'Lap Simulation'!S145-'Lap Simulation'!T145-'Lap Simulation'!AC145</f>
        <v>508.4993524233206</v>
      </c>
      <c r="V145" s="13">
        <f t="shared" si="36"/>
        <v>0.81687342307779887</v>
      </c>
      <c r="W145" s="13">
        <f>0.5*359.61*'Lap Simulation'!Q145^2</f>
        <v>27166.005593495382</v>
      </c>
      <c r="X145" s="10">
        <f t="shared" si="31"/>
        <v>48.392526224094091</v>
      </c>
      <c r="Y145" s="10">
        <v>3</v>
      </c>
      <c r="Z145" s="13">
        <f>IF(Y145=1,'Specifications and Reduced mass'!$C$47,IF(Y145=2,'Specifications and Reduced mass'!$C$48,IF(Y145=3,'Specifications and Reduced mass'!$C$49)))</f>
        <v>622.49467060319728</v>
      </c>
      <c r="AA145" s="10">
        <f t="shared" si="32"/>
        <v>47.02509302724485</v>
      </c>
      <c r="AB145" s="10">
        <v>0</v>
      </c>
      <c r="AC145" s="10">
        <v>0</v>
      </c>
      <c r="AD145" s="10">
        <v>0</v>
      </c>
    </row>
    <row r="146" spans="7:30" x14ac:dyDescent="0.3">
      <c r="G146" s="94">
        <v>6800</v>
      </c>
      <c r="H146" s="94">
        <v>13.48</v>
      </c>
      <c r="I146" s="10">
        <f t="shared" si="26"/>
        <v>10.052036000000001</v>
      </c>
      <c r="J146" s="10">
        <f t="shared" si="27"/>
        <v>14.115423728941177</v>
      </c>
      <c r="K146" s="10">
        <v>426.9</v>
      </c>
      <c r="L146" s="10">
        <v>2</v>
      </c>
      <c r="M146" s="82">
        <v>1</v>
      </c>
      <c r="N146" s="86">
        <f t="shared" si="37"/>
        <v>141</v>
      </c>
      <c r="O146" s="108">
        <f t="shared" si="34"/>
        <v>17.288403858819166</v>
      </c>
      <c r="P146" s="95">
        <f t="shared" si="30"/>
        <v>43.962092969210865</v>
      </c>
      <c r="Q146" s="13">
        <f t="shared" si="28"/>
        <v>12.211692491447462</v>
      </c>
      <c r="R146" s="86">
        <f t="shared" si="29"/>
        <v>-0.98265940858074297</v>
      </c>
      <c r="S146" s="10">
        <f t="shared" si="35"/>
        <v>95.146213273165884</v>
      </c>
      <c r="T146" s="10">
        <f>IF(M146=1,'Specifications and Reduced mass'!$F$13,IF(M146=2,'Specifications and Reduced mass'!$G$13,IF(M146=3,'Specifications and Reduced mass'!$H$13,IF(M146=4,'Specifications and Reduced mass'!$I$13,IF(M146=5,'Specifications and Reduced mass'!$J$13)))))</f>
        <v>103.00500000000001</v>
      </c>
      <c r="U146" s="52">
        <f>'Specifications and Reduced mass'!$C$37-'Lap Simulation'!S146-'Lap Simulation'!T146-'Lap Simulation'!AC146</f>
        <v>509.75020404966858</v>
      </c>
      <c r="V146" s="13">
        <f t="shared" si="36"/>
        <v>0.81888284048395255</v>
      </c>
      <c r="W146" s="13">
        <f>0.5*359.61*'Lap Simulation'!Q146^2</f>
        <v>26813.498571487773</v>
      </c>
      <c r="X146" s="10">
        <f t="shared" si="31"/>
        <v>48.077529493887646</v>
      </c>
      <c r="Y146" s="10">
        <v>3</v>
      </c>
      <c r="Z146" s="13">
        <f>IF(Y146=1,'Specifications and Reduced mass'!$C$47,IF(Y146=2,'Specifications and Reduced mass'!$C$48,IF(Y146=3,'Specifications and Reduced mass'!$C$49)))</f>
        <v>622.49467060319728</v>
      </c>
      <c r="AA146" s="10">
        <f t="shared" si="32"/>
        <v>46.41489380433687</v>
      </c>
      <c r="AB146" s="10">
        <v>0</v>
      </c>
      <c r="AC146" s="10">
        <v>0</v>
      </c>
      <c r="AD146" s="10">
        <v>0</v>
      </c>
    </row>
    <row r="147" spans="7:30" x14ac:dyDescent="0.3">
      <c r="G147" s="94">
        <v>6800</v>
      </c>
      <c r="H147" s="94">
        <v>13.48</v>
      </c>
      <c r="I147" s="10">
        <f t="shared" si="26"/>
        <v>10.052036000000001</v>
      </c>
      <c r="J147" s="10">
        <f t="shared" si="27"/>
        <v>14.115423728941177</v>
      </c>
      <c r="K147" s="10">
        <v>426.9</v>
      </c>
      <c r="L147" s="10">
        <v>2</v>
      </c>
      <c r="M147" s="82">
        <v>1</v>
      </c>
      <c r="N147" s="86">
        <f t="shared" si="37"/>
        <v>142</v>
      </c>
      <c r="O147" s="108">
        <f t="shared" si="34"/>
        <v>17.370837586871602</v>
      </c>
      <c r="P147" s="95">
        <f t="shared" si="30"/>
        <v>43.671444747834101</v>
      </c>
      <c r="Q147" s="13">
        <f t="shared" si="28"/>
        <v>12.130956874398361</v>
      </c>
      <c r="R147" s="86">
        <f t="shared" si="29"/>
        <v>-0.98507664099905701</v>
      </c>
      <c r="S147" s="10">
        <f t="shared" si="35"/>
        <v>93.892284691491071</v>
      </c>
      <c r="T147" s="10">
        <f>IF(M147=1,'Specifications and Reduced mass'!$F$13,IF(M147=2,'Specifications and Reduced mass'!$G$13,IF(M147=3,'Specifications and Reduced mass'!$H$13,IF(M147=4,'Specifications and Reduced mass'!$I$13,IF(M147=5,'Specifications and Reduced mass'!$J$13)))))</f>
        <v>103.00500000000001</v>
      </c>
      <c r="U147" s="52">
        <f>'Specifications and Reduced mass'!$C$37-'Lap Simulation'!S147-'Lap Simulation'!T147-'Lap Simulation'!AC147</f>
        <v>511.0041326313434</v>
      </c>
      <c r="V147" s="13">
        <f t="shared" si="36"/>
        <v>0.82089720083254758</v>
      </c>
      <c r="W147" s="13">
        <f>0.5*359.61*'Lap Simulation'!Q147^2</f>
        <v>26460.124421568056</v>
      </c>
      <c r="X147" s="10">
        <f t="shared" si="31"/>
        <v>47.759672733851815</v>
      </c>
      <c r="Y147" s="10">
        <v>3</v>
      </c>
      <c r="Z147" s="13">
        <f>IF(Y147=1,'Specifications and Reduced mass'!$C$47,IF(Y147=2,'Specifications and Reduced mass'!$C$48,IF(Y147=3,'Specifications and Reduced mass'!$C$49)))</f>
        <v>622.49467060319728</v>
      </c>
      <c r="AA147" s="10">
        <f t="shared" si="32"/>
        <v>45.803193559477272</v>
      </c>
      <c r="AB147" s="10">
        <v>0</v>
      </c>
      <c r="AC147" s="10">
        <v>0</v>
      </c>
      <c r="AD147" s="10">
        <v>0</v>
      </c>
    </row>
    <row r="148" spans="7:30" x14ac:dyDescent="0.3">
      <c r="G148" s="94">
        <v>6700</v>
      </c>
      <c r="H148" s="94">
        <v>14</v>
      </c>
      <c r="I148" s="10">
        <f t="shared" si="26"/>
        <v>10.4398</v>
      </c>
      <c r="J148" s="10">
        <f t="shared" si="27"/>
        <v>14.878740632835822</v>
      </c>
      <c r="K148" s="10">
        <v>426.9</v>
      </c>
      <c r="L148" s="10">
        <v>2</v>
      </c>
      <c r="M148" s="82">
        <v>1</v>
      </c>
      <c r="N148" s="86">
        <f t="shared" si="37"/>
        <v>143</v>
      </c>
      <c r="O148" s="108">
        <f t="shared" si="34"/>
        <v>17.453828722060639</v>
      </c>
      <c r="P148" s="95">
        <f t="shared" si="30"/>
        <v>43.378126974645077</v>
      </c>
      <c r="Q148" s="13">
        <f t="shared" si="28"/>
        <v>12.049479715179189</v>
      </c>
      <c r="R148" s="86">
        <f t="shared" si="29"/>
        <v>-0.98749981953920452</v>
      </c>
      <c r="S148" s="10">
        <f t="shared" si="35"/>
        <v>92.635271585522872</v>
      </c>
      <c r="T148" s="10">
        <f>IF(M148=1,'Specifications and Reduced mass'!$F$13,IF(M148=2,'Specifications and Reduced mass'!$G$13,IF(M148=3,'Specifications and Reduced mass'!$H$13,IF(M148=4,'Specifications and Reduced mass'!$I$13,IF(M148=5,'Specifications and Reduced mass'!$J$13)))))</f>
        <v>103.00500000000001</v>
      </c>
      <c r="U148" s="52">
        <f>'Specifications and Reduced mass'!$C$37-'Lap Simulation'!S148-'Lap Simulation'!T148-'Lap Simulation'!AC148</f>
        <v>512.26114573731161</v>
      </c>
      <c r="V148" s="13">
        <f t="shared" si="36"/>
        <v>0.82291651628267048</v>
      </c>
      <c r="W148" s="13">
        <f>0.5*359.61*'Lap Simulation'!Q148^2</f>
        <v>26105.88101069838</v>
      </c>
      <c r="X148" s="10">
        <f t="shared" si="31"/>
        <v>47.438896516453497</v>
      </c>
      <c r="Y148" s="10">
        <v>3</v>
      </c>
      <c r="Z148" s="13">
        <f>IF(Y148=1,'Specifications and Reduced mass'!$C$47,IF(Y148=2,'Specifications and Reduced mass'!$C$48,IF(Y148=3,'Specifications and Reduced mass'!$C$49)))</f>
        <v>622.49467060319728</v>
      </c>
      <c r="AA148" s="10">
        <f t="shared" si="32"/>
        <v>45.189988600319651</v>
      </c>
      <c r="AB148" s="10">
        <v>0</v>
      </c>
      <c r="AC148" s="10">
        <v>0</v>
      </c>
      <c r="AD148" s="10">
        <v>0</v>
      </c>
    </row>
    <row r="149" spans="7:30" x14ac:dyDescent="0.3">
      <c r="G149" s="94">
        <v>6700</v>
      </c>
      <c r="H149" s="94">
        <v>14</v>
      </c>
      <c r="I149" s="10">
        <f t="shared" si="26"/>
        <v>10.4398</v>
      </c>
      <c r="J149" s="10">
        <f t="shared" si="27"/>
        <v>14.878740632835822</v>
      </c>
      <c r="K149" s="10">
        <v>426.9</v>
      </c>
      <c r="L149" s="10">
        <v>2</v>
      </c>
      <c r="M149" s="82">
        <v>1</v>
      </c>
      <c r="N149" s="86">
        <f t="shared" si="37"/>
        <v>144</v>
      </c>
      <c r="O149" s="108">
        <f t="shared" si="34"/>
        <v>17.537390140666734</v>
      </c>
      <c r="P149" s="95">
        <f t="shared" si="30"/>
        <v>43.082083335256371</v>
      </c>
      <c r="Q149" s="13">
        <f t="shared" si="28"/>
        <v>11.967245370904546</v>
      </c>
      <c r="R149" s="86">
        <f t="shared" si="29"/>
        <v>-0.98992895882798115</v>
      </c>
      <c r="S149" s="10">
        <f t="shared" si="35"/>
        <v>91.375166367675959</v>
      </c>
      <c r="T149" s="10">
        <f>IF(M149=1,'Specifications and Reduced mass'!$F$13,IF(M149=2,'Specifications and Reduced mass'!$G$13,IF(M149=3,'Specifications and Reduced mass'!$H$13,IF(M149=4,'Specifications and Reduced mass'!$I$13,IF(M149=5,'Specifications and Reduced mass'!$J$13)))))</f>
        <v>103.00500000000001</v>
      </c>
      <c r="U149" s="52">
        <f>'Specifications and Reduced mass'!$C$37-'Lap Simulation'!S149-'Lap Simulation'!T149-'Lap Simulation'!AC149</f>
        <v>513.52125095515851</v>
      </c>
      <c r="V149" s="13">
        <f t="shared" si="36"/>
        <v>0.82494079902331763</v>
      </c>
      <c r="W149" s="13">
        <f>0.5*359.61*'Lap Simulation'!Q149^2</f>
        <v>25750.76620059388</v>
      </c>
      <c r="X149" s="10">
        <f t="shared" si="31"/>
        <v>47.115139255529712</v>
      </c>
      <c r="Y149" s="10">
        <v>3</v>
      </c>
      <c r="Z149" s="13">
        <f>IF(Y149=1,'Specifications and Reduced mass'!$C$47,IF(Y149=2,'Specifications and Reduced mass'!$C$48,IF(Y149=3,'Specifications and Reduced mass'!$C$49)))</f>
        <v>622.49467060319728</v>
      </c>
      <c r="AA149" s="10">
        <f t="shared" si="32"/>
        <v>44.575275225434865</v>
      </c>
      <c r="AB149" s="10">
        <v>0</v>
      </c>
      <c r="AC149" s="10">
        <v>0</v>
      </c>
      <c r="AD149" s="10">
        <v>0</v>
      </c>
    </row>
    <row r="150" spans="7:30" x14ac:dyDescent="0.3">
      <c r="G150" s="94">
        <v>6700</v>
      </c>
      <c r="H150" s="94">
        <v>14</v>
      </c>
      <c r="I150" s="10">
        <f t="shared" si="26"/>
        <v>10.4398</v>
      </c>
      <c r="J150" s="10">
        <f t="shared" si="27"/>
        <v>14.878740632835822</v>
      </c>
      <c r="K150" s="10">
        <v>426.9</v>
      </c>
      <c r="L150" s="10">
        <v>2</v>
      </c>
      <c r="M150" s="82">
        <v>1</v>
      </c>
      <c r="N150" s="86">
        <f t="shared" si="37"/>
        <v>145</v>
      </c>
      <c r="O150" s="108">
        <f t="shared" si="34"/>
        <v>17.62153521011329</v>
      </c>
      <c r="P150" s="95">
        <f t="shared" si="30"/>
        <v>42.783255438233695</v>
      </c>
      <c r="Q150" s="13">
        <f t="shared" si="28"/>
        <v>11.884237621731582</v>
      </c>
      <c r="R150" s="86">
        <f t="shared" si="29"/>
        <v>-0.99236407352816314</v>
      </c>
      <c r="S150" s="10">
        <f t="shared" si="35"/>
        <v>90.111961431700422</v>
      </c>
      <c r="T150" s="10">
        <f>IF(M150=1,'Specifications and Reduced mass'!$F$13,IF(M150=2,'Specifications and Reduced mass'!$G$13,IF(M150=3,'Specifications and Reduced mass'!$H$13,IF(M150=4,'Specifications and Reduced mass'!$I$13,IF(M150=5,'Specifications and Reduced mass'!$J$13)))))</f>
        <v>103.00500000000001</v>
      </c>
      <c r="U150" s="52">
        <f>'Specifications and Reduced mass'!$C$37-'Lap Simulation'!S150-'Lap Simulation'!T150-'Lap Simulation'!AC150</f>
        <v>514.78445589113414</v>
      </c>
      <c r="V150" s="13">
        <f t="shared" si="36"/>
        <v>0.82697006127346928</v>
      </c>
      <c r="W150" s="13">
        <f>0.5*359.61*'Lap Simulation'!Q150^2</f>
        <v>25394.777847709753</v>
      </c>
      <c r="X150" s="10">
        <f t="shared" si="31"/>
        <v>46.788337093431423</v>
      </c>
      <c r="Y150" s="10">
        <v>3</v>
      </c>
      <c r="Z150" s="13">
        <f>IF(Y150=1,'Specifications and Reduced mass'!$C$47,IF(Y150=2,'Specifications and Reduced mass'!$C$48,IF(Y150=3,'Specifications and Reduced mass'!$C$49)))</f>
        <v>622.49467060319728</v>
      </c>
      <c r="AA150" s="10">
        <f t="shared" si="32"/>
        <v>43.959049724288683</v>
      </c>
      <c r="AB150" s="10">
        <v>0</v>
      </c>
      <c r="AC150" s="10">
        <v>0</v>
      </c>
      <c r="AD150" s="10">
        <v>0</v>
      </c>
    </row>
    <row r="151" spans="7:30" x14ac:dyDescent="0.3">
      <c r="G151" s="94">
        <v>6700</v>
      </c>
      <c r="H151" s="94">
        <v>14</v>
      </c>
      <c r="I151" s="10">
        <f t="shared" si="26"/>
        <v>10.4398</v>
      </c>
      <c r="J151" s="10">
        <f t="shared" si="27"/>
        <v>14.878740632835822</v>
      </c>
      <c r="K151" s="10">
        <v>426.9</v>
      </c>
      <c r="L151" s="10">
        <v>2</v>
      </c>
      <c r="M151" s="82">
        <v>1</v>
      </c>
      <c r="N151" s="86">
        <f t="shared" si="37"/>
        <v>146</v>
      </c>
      <c r="O151" s="108">
        <f t="shared" si="34"/>
        <v>17.706277815515104</v>
      </c>
      <c r="P151" s="95">
        <f t="shared" si="30"/>
        <v>42.481582704829904</v>
      </c>
      <c r="Q151" s="13">
        <f t="shared" si="28"/>
        <v>11.800439640230529</v>
      </c>
      <c r="R151" s="86">
        <f t="shared" si="29"/>
        <v>-0.99480517833859461</v>
      </c>
      <c r="S151" s="10">
        <f t="shared" si="35"/>
        <v>88.845649152635772</v>
      </c>
      <c r="T151" s="10">
        <f>IF(M151=1,'Specifications and Reduced mass'!$F$13,IF(M151=2,'Specifications and Reduced mass'!$G$13,IF(M151=3,'Specifications and Reduced mass'!$H$13,IF(M151=4,'Specifications and Reduced mass'!$I$13,IF(M151=5,'Specifications and Reduced mass'!$J$13)))))</f>
        <v>103.00500000000001</v>
      </c>
      <c r="U151" s="52">
        <f>'Specifications and Reduced mass'!$C$37-'Lap Simulation'!S151-'Lap Simulation'!T151-'Lap Simulation'!AC151</f>
        <v>516.05076817019869</v>
      </c>
      <c r="V151" s="13">
        <f t="shared" si="36"/>
        <v>0.82900431528216223</v>
      </c>
      <c r="W151" s="13">
        <f>0.5*359.61*'Lap Simulation'!Q151^2</f>
        <v>25037.913803228294</v>
      </c>
      <c r="X151" s="10">
        <f t="shared" si="31"/>
        <v>46.458423780435155</v>
      </c>
      <c r="Y151" s="10">
        <v>3</v>
      </c>
      <c r="Z151" s="13">
        <f>IF(Y151=1,'Specifications and Reduced mass'!$C$47,IF(Y151=2,'Specifications and Reduced mass'!$C$48,IF(Y151=3,'Specifications and Reduced mass'!$C$49)))</f>
        <v>622.49467060319728</v>
      </c>
      <c r="AA151" s="10">
        <f t="shared" si="32"/>
        <v>43.341308377219327</v>
      </c>
      <c r="AB151" s="10">
        <v>0</v>
      </c>
      <c r="AC151" s="10">
        <v>0</v>
      </c>
      <c r="AD151" s="10">
        <v>0</v>
      </c>
    </row>
    <row r="152" spans="7:30" x14ac:dyDescent="0.3">
      <c r="G152" s="94">
        <v>6700</v>
      </c>
      <c r="H152" s="94">
        <v>14</v>
      </c>
      <c r="I152" s="10">
        <f t="shared" si="26"/>
        <v>10.4398</v>
      </c>
      <c r="J152" s="10">
        <f t="shared" si="27"/>
        <v>14.878740632835822</v>
      </c>
      <c r="K152" s="10">
        <v>426.9</v>
      </c>
      <c r="L152" s="10">
        <v>2</v>
      </c>
      <c r="M152" s="82">
        <v>1</v>
      </c>
      <c r="N152" s="86">
        <f t="shared" si="37"/>
        <v>147</v>
      </c>
      <c r="O152" s="108">
        <f t="shared" si="34"/>
        <v>17.791632388098808</v>
      </c>
      <c r="P152" s="95">
        <f t="shared" si="30"/>
        <v>42.177002251046332</v>
      </c>
      <c r="Q152" s="13">
        <f t="shared" si="28"/>
        <v>11.71583395862398</v>
      </c>
      <c r="R152" s="86">
        <f t="shared" si="29"/>
        <v>-0.99725228799427879</v>
      </c>
      <c r="S152" s="10">
        <f t="shared" si="35"/>
        <v>87.576221886764955</v>
      </c>
      <c r="T152" s="10">
        <f>IF(M152=1,'Specifications and Reduced mass'!$F$13,IF(M152=2,'Specifications and Reduced mass'!$G$13,IF(M152=3,'Specifications and Reduced mass'!$H$13,IF(M152=4,'Specifications and Reduced mass'!$I$13,IF(M152=5,'Specifications and Reduced mass'!$J$13)))))</f>
        <v>103.00500000000001</v>
      </c>
      <c r="U152" s="52">
        <f>'Specifications and Reduced mass'!$C$37-'Lap Simulation'!S152-'Lap Simulation'!T152-'Lap Simulation'!AC152</f>
        <v>517.32019543606953</v>
      </c>
      <c r="V152" s="13">
        <f t="shared" si="36"/>
        <v>0.83104357332856571</v>
      </c>
      <c r="W152" s="13">
        <f>0.5*359.61*'Lap Simulation'!Q152^2</f>
        <v>24680.171913045953</v>
      </c>
      <c r="X152" s="10">
        <f t="shared" si="31"/>
        <v>46.125330545763703</v>
      </c>
      <c r="Y152" s="10">
        <v>3</v>
      </c>
      <c r="Z152" s="13">
        <f>IF(Y152=1,'Specifications and Reduced mass'!$C$47,IF(Y152=2,'Specifications and Reduced mass'!$C$48,IF(Y152=3,'Specifications and Reduced mass'!$C$49)))</f>
        <v>622.49467060319728</v>
      </c>
      <c r="AA152" s="10">
        <f t="shared" si="32"/>
        <v>42.722047455415094</v>
      </c>
      <c r="AB152" s="10">
        <v>0</v>
      </c>
      <c r="AC152" s="10">
        <v>0</v>
      </c>
      <c r="AD152" s="10">
        <v>0</v>
      </c>
    </row>
    <row r="153" spans="7:30" x14ac:dyDescent="0.3">
      <c r="G153" s="94">
        <v>6700</v>
      </c>
      <c r="H153" s="94">
        <v>14</v>
      </c>
      <c r="I153" s="10">
        <f t="shared" si="26"/>
        <v>10.4398</v>
      </c>
      <c r="J153" s="10">
        <f t="shared" si="27"/>
        <v>14.878740632835822</v>
      </c>
      <c r="K153" s="10">
        <v>426.9</v>
      </c>
      <c r="L153" s="10">
        <v>2</v>
      </c>
      <c r="M153" s="82">
        <v>1</v>
      </c>
      <c r="N153" s="87">
        <f t="shared" si="37"/>
        <v>148</v>
      </c>
      <c r="O153" s="108">
        <f t="shared" si="34"/>
        <v>17.877613935659152</v>
      </c>
      <c r="P153" s="95">
        <f t="shared" si="30"/>
        <v>41.869448761357667</v>
      </c>
      <c r="Q153" s="13">
        <f t="shared" si="28"/>
        <v>11.630402433710463</v>
      </c>
      <c r="R153" s="86">
        <f t="shared" si="29"/>
        <v>-0.99970541726646411</v>
      </c>
      <c r="S153" s="10">
        <f t="shared" si="35"/>
        <v>86.303671971568278</v>
      </c>
      <c r="T153" s="10">
        <f>IF(M153=1,'Specifications and Reduced mass'!$F$13,IF(M153=2,'Specifications and Reduced mass'!$G$13,IF(M153=3,'Specifications and Reduced mass'!$H$13,IF(M153=4,'Specifications and Reduced mass'!$I$13,IF(M153=5,'Specifications and Reduced mass'!$J$13)))))</f>
        <v>103.00500000000001</v>
      </c>
      <c r="U153" s="52">
        <f>'Specifications and Reduced mass'!$C$37-'Lap Simulation'!S153-'Lap Simulation'!T153-'Lap Simulation'!AC153</f>
        <v>518.59274535126622</v>
      </c>
      <c r="V153" s="13">
        <f t="shared" si="36"/>
        <v>0.83308784772205347</v>
      </c>
      <c r="W153" s="13">
        <f>0.5*359.61*'Lap Simulation'!Q153^2</f>
        <v>24321.550017760328</v>
      </c>
      <c r="X153" s="10">
        <f t="shared" si="31"/>
        <v>45.788985959490013</v>
      </c>
      <c r="Y153" s="10">
        <v>3</v>
      </c>
      <c r="Z153" s="13">
        <f>IF(Y153=1,'Specifications and Reduced mass'!$C$47,IF(Y153=2,'Specifications and Reduced mass'!$C$48,IF(Y153=3,'Specifications and Reduced mass'!$C$49)))</f>
        <v>622.49467060319728</v>
      </c>
      <c r="AA153" s="10">
        <f t="shared" si="32"/>
        <v>42.101263220891802</v>
      </c>
      <c r="AB153" s="10">
        <v>0</v>
      </c>
      <c r="AC153" s="10">
        <v>0</v>
      </c>
      <c r="AD153" s="10">
        <v>0</v>
      </c>
    </row>
    <row r="154" spans="7:30" x14ac:dyDescent="0.3">
      <c r="G154" s="94">
        <v>6700</v>
      </c>
      <c r="H154" s="94">
        <v>14</v>
      </c>
      <c r="I154" s="10">
        <f t="shared" si="26"/>
        <v>10.4398</v>
      </c>
      <c r="J154" s="10">
        <f t="shared" si="27"/>
        <v>14.878740632835822</v>
      </c>
      <c r="K154" s="10">
        <v>426.9</v>
      </c>
      <c r="L154" s="10">
        <v>2</v>
      </c>
      <c r="M154" s="82">
        <v>1</v>
      </c>
      <c r="N154" s="87">
        <f t="shared" si="37"/>
        <v>149</v>
      </c>
      <c r="O154" s="108">
        <f t="shared" si="34"/>
        <v>17.964238075232149</v>
      </c>
      <c r="P154" s="95">
        <f t="shared" si="30"/>
        <v>41.558854353367444</v>
      </c>
      <c r="Q154" s="13">
        <f t="shared" si="28"/>
        <v>11.544126209268734</v>
      </c>
      <c r="R154" s="86">
        <f t="shared" si="29"/>
        <v>-1.0021645809627349</v>
      </c>
      <c r="S154" s="10">
        <f t="shared" si="35"/>
        <v>85.027991725677083</v>
      </c>
      <c r="T154" s="10">
        <f>IF(M154=1,'Specifications and Reduced mass'!$F$13,IF(M154=2,'Specifications and Reduced mass'!$G$13,IF(M154=3,'Specifications and Reduced mass'!$H$13,IF(M154=4,'Specifications and Reduced mass'!$I$13,IF(M154=5,'Specifications and Reduced mass'!$J$13)))))</f>
        <v>103.00500000000001</v>
      </c>
      <c r="U154" s="52">
        <f>'Specifications and Reduced mass'!$C$37-'Lap Simulation'!S154-'Lap Simulation'!T154-'Lap Simulation'!AC154</f>
        <v>519.8684255971574</v>
      </c>
      <c r="V154" s="13">
        <f t="shared" si="36"/>
        <v>0.83513715080227902</v>
      </c>
      <c r="W154" s="13">
        <f>0.5*359.61*'Lap Simulation'!Q154^2</f>
        <v>23962.045952657132</v>
      </c>
      <c r="X154" s="10">
        <f t="shared" si="31"/>
        <v>45.449315784522575</v>
      </c>
      <c r="Y154" s="10">
        <v>3</v>
      </c>
      <c r="Z154" s="13">
        <f>IF(Y154=1,'Specifications and Reduced mass'!$C$47,IF(Y154=2,'Specifications and Reduced mass'!$C$48,IF(Y154=3,'Specifications and Reduced mass'!$C$49)))</f>
        <v>622.49467060319728</v>
      </c>
      <c r="AA154" s="10">
        <f t="shared" si="32"/>
        <v>41.47895192647028</v>
      </c>
      <c r="AB154" s="10">
        <v>0</v>
      </c>
      <c r="AC154" s="10">
        <v>0</v>
      </c>
      <c r="AD154" s="10">
        <v>0</v>
      </c>
    </row>
    <row r="155" spans="7:30" x14ac:dyDescent="0.3">
      <c r="G155" s="94">
        <v>6700</v>
      </c>
      <c r="H155" s="94">
        <v>14</v>
      </c>
      <c r="I155" s="10">
        <f t="shared" si="26"/>
        <v>10.4398</v>
      </c>
      <c r="J155" s="10">
        <f t="shared" si="27"/>
        <v>14.878740632835822</v>
      </c>
      <c r="K155" s="10">
        <v>426.9</v>
      </c>
      <c r="L155" s="10">
        <v>2</v>
      </c>
      <c r="M155" s="82">
        <v>1</v>
      </c>
      <c r="N155" s="87">
        <f t="shared" si="37"/>
        <v>150</v>
      </c>
      <c r="O155" s="108">
        <f t="shared" si="34"/>
        <v>18.051521068185473</v>
      </c>
      <c r="P155" s="95">
        <f t="shared" si="30"/>
        <v>41.245148432583605</v>
      </c>
      <c r="Q155" s="13">
        <f t="shared" si="28"/>
        <v>11.456985675717668</v>
      </c>
      <c r="R155" s="86">
        <f t="shared" si="29"/>
        <v>-1.0046297939271007</v>
      </c>
      <c r="S155" s="10">
        <f t="shared" si="35"/>
        <v>83.749173448827392</v>
      </c>
      <c r="T155" s="10">
        <f>IF(M155=1,'Specifications and Reduced mass'!$F$13,IF(M155=2,'Specifications and Reduced mass'!$G$13,IF(M155=3,'Specifications and Reduced mass'!$H$13,IF(M155=4,'Specifications and Reduced mass'!$I$13,IF(M155=5,'Specifications and Reduced mass'!$J$13)))))</f>
        <v>103.00500000000001</v>
      </c>
      <c r="U155" s="52">
        <f>'Specifications and Reduced mass'!$C$37-'Lap Simulation'!S155-'Lap Simulation'!T155-'Lap Simulation'!AC155</f>
        <v>521.14724387400713</v>
      </c>
      <c r="V155" s="13">
        <f t="shared" si="36"/>
        <v>0.8371914949392506</v>
      </c>
      <c r="W155" s="13">
        <f>0.5*359.61*'Lap Simulation'!Q155^2</f>
        <v>23601.657547697116</v>
      </c>
      <c r="X155" s="10">
        <f t="shared" si="31"/>
        <v>45.106242817786097</v>
      </c>
      <c r="Y155" s="10">
        <v>3</v>
      </c>
      <c r="Z155" s="13">
        <f>IF(Y155=1,'Specifications and Reduced mass'!$C$47,IF(Y155=2,'Specifications and Reduced mass'!$C$48,IF(Y155=3,'Specifications and Reduced mass'!$C$49)))</f>
        <v>622.49467060319728</v>
      </c>
      <c r="AA155" s="10">
        <f t="shared" si="32"/>
        <v>40.855109815753679</v>
      </c>
      <c r="AB155" s="10">
        <v>0</v>
      </c>
      <c r="AC155" s="10">
        <v>0</v>
      </c>
      <c r="AD155" s="10">
        <v>0</v>
      </c>
    </row>
    <row r="156" spans="7:30" x14ac:dyDescent="0.3">
      <c r="G156" s="94">
        <v>6600</v>
      </c>
      <c r="H156" s="94">
        <v>16.8</v>
      </c>
      <c r="I156" s="10">
        <f t="shared" si="26"/>
        <v>12.527760000000001</v>
      </c>
      <c r="J156" s="10">
        <f t="shared" si="27"/>
        <v>18.125011316363636</v>
      </c>
      <c r="K156" s="10">
        <v>492.1</v>
      </c>
      <c r="L156" s="10">
        <v>2</v>
      </c>
      <c r="M156" s="82">
        <v>1</v>
      </c>
      <c r="N156" s="87">
        <f t="shared" si="37"/>
        <v>151</v>
      </c>
      <c r="O156" s="108">
        <f t="shared" si="34"/>
        <v>18.139479857948189</v>
      </c>
      <c r="P156" s="95">
        <f t="shared" si="30"/>
        <v>40.928257536416865</v>
      </c>
      <c r="Q156" s="13">
        <f t="shared" si="28"/>
        <v>11.368960426782461</v>
      </c>
      <c r="R156" s="86">
        <f t="shared" si="29"/>
        <v>-1.0071010710400854</v>
      </c>
      <c r="S156" s="10">
        <f t="shared" si="35"/>
        <v>82.467209421813507</v>
      </c>
      <c r="T156" s="10">
        <f>IF(M156=1,'Specifications and Reduced mass'!$F$13,IF(M156=2,'Specifications and Reduced mass'!$G$13,IF(M156=3,'Specifications and Reduced mass'!$H$13,IF(M156=4,'Specifications and Reduced mass'!$I$13,IF(M156=5,'Specifications and Reduced mass'!$J$13)))))</f>
        <v>103.00500000000001</v>
      </c>
      <c r="U156" s="52">
        <f>'Specifications and Reduced mass'!$C$37-'Lap Simulation'!S156-'Lap Simulation'!T156-'Lap Simulation'!AC156</f>
        <v>522.42920790102096</v>
      </c>
      <c r="V156" s="13">
        <f t="shared" si="36"/>
        <v>0.83925089253340446</v>
      </c>
      <c r="W156" s="13">
        <f>0.5*359.61*'Lap Simulation'!Q156^2</f>
        <v>23240.382627503001</v>
      </c>
      <c r="X156" s="10">
        <f t="shared" si="31"/>
        <v>44.759686719615992</v>
      </c>
      <c r="Y156" s="10">
        <v>3</v>
      </c>
      <c r="Z156" s="13">
        <f>IF(Y156=1,'Specifications and Reduced mass'!$C$47,IF(Y156=2,'Specifications and Reduced mass'!$C$48,IF(Y156=3,'Specifications and Reduced mass'!$C$49)))</f>
        <v>622.49467060319728</v>
      </c>
      <c r="AA156" s="10">
        <f t="shared" si="32"/>
        <v>40.229733123104879</v>
      </c>
      <c r="AB156" s="10">
        <v>0</v>
      </c>
      <c r="AC156" s="10">
        <v>0</v>
      </c>
      <c r="AD156" s="10">
        <v>0</v>
      </c>
    </row>
    <row r="157" spans="7:30" x14ac:dyDescent="0.3">
      <c r="G157" s="94">
        <v>6600</v>
      </c>
      <c r="H157" s="94">
        <v>16.8</v>
      </c>
      <c r="I157" s="10">
        <f t="shared" si="26"/>
        <v>12.527760000000001</v>
      </c>
      <c r="J157" s="10">
        <f t="shared" si="27"/>
        <v>18.125011316363636</v>
      </c>
      <c r="K157" s="10">
        <v>492.1</v>
      </c>
      <c r="L157" s="10">
        <v>2</v>
      </c>
      <c r="M157" s="82">
        <v>1</v>
      </c>
      <c r="N157" s="87">
        <f t="shared" si="37"/>
        <v>152</v>
      </c>
      <c r="O157" s="108">
        <f t="shared" si="34"/>
        <v>18.228132110626508</v>
      </c>
      <c r="P157" s="95">
        <f t="shared" si="30"/>
        <v>40.60810516640619</v>
      </c>
      <c r="Q157" s="13">
        <f t="shared" si="28"/>
        <v>11.280029212890607</v>
      </c>
      <c r="R157" s="86">
        <f t="shared" si="29"/>
        <v>-1.0095784272188177</v>
      </c>
      <c r="S157" s="10">
        <f t="shared" si="35"/>
        <v>81.182091906441229</v>
      </c>
      <c r="T157" s="10">
        <f>IF(M157=1,'Specifications and Reduced mass'!$F$13,IF(M157=2,'Specifications and Reduced mass'!$G$13,IF(M157=3,'Specifications and Reduced mass'!$H$13,IF(M157=4,'Specifications and Reduced mass'!$I$13,IF(M157=5,'Specifications and Reduced mass'!$J$13)))))</f>
        <v>103.00500000000001</v>
      </c>
      <c r="U157" s="52">
        <f>'Specifications and Reduced mass'!$C$37-'Lap Simulation'!S157-'Lap Simulation'!T157-'Lap Simulation'!AC157</f>
        <v>523.71432541639331</v>
      </c>
      <c r="V157" s="13">
        <f t="shared" si="36"/>
        <v>0.84131535601568153</v>
      </c>
      <c r="W157" s="13">
        <f>0.5*359.61*'Lap Simulation'!Q157^2</f>
        <v>22878.219011346275</v>
      </c>
      <c r="X157" s="10">
        <f t="shared" si="31"/>
        <v>44.409563830277982</v>
      </c>
      <c r="Y157" s="10">
        <v>3</v>
      </c>
      <c r="Z157" s="13">
        <f>IF(Y157=1,'Specifications and Reduced mass'!$C$47,IF(Y157=2,'Specifications and Reduced mass'!$C$48,IF(Y157=3,'Specifications and Reduced mass'!$C$49)))</f>
        <v>622.49467060319728</v>
      </c>
      <c r="AA157" s="10">
        <f t="shared" si="32"/>
        <v>39.602818073623659</v>
      </c>
      <c r="AB157" s="10">
        <v>0</v>
      </c>
      <c r="AC157" s="10">
        <v>0</v>
      </c>
      <c r="AD157" s="10">
        <v>0</v>
      </c>
    </row>
    <row r="158" spans="7:30" x14ac:dyDescent="0.3">
      <c r="G158" s="94">
        <v>6600</v>
      </c>
      <c r="H158" s="94">
        <v>16.8</v>
      </c>
      <c r="I158" s="10">
        <f t="shared" si="26"/>
        <v>12.527760000000001</v>
      </c>
      <c r="J158" s="10">
        <f t="shared" si="27"/>
        <v>18.125011316363636</v>
      </c>
      <c r="K158" s="10">
        <v>492.1</v>
      </c>
      <c r="L158" s="10">
        <v>2</v>
      </c>
      <c r="M158" s="82">
        <v>1</v>
      </c>
      <c r="N158" s="87">
        <f t="shared" si="37"/>
        <v>153</v>
      </c>
      <c r="O158" s="108">
        <f t="shared" si="34"/>
        <v>18.31749625877989</v>
      </c>
      <c r="P158" s="95">
        <f t="shared" si="30"/>
        <v>40.284611607565395</v>
      </c>
      <c r="Q158" s="13">
        <f t="shared" si="28"/>
        <v>11.190169890990388</v>
      </c>
      <c r="R158" s="86">
        <f t="shared" si="29"/>
        <v>-1.0120618774171204</v>
      </c>
      <c r="S158" s="10">
        <f t="shared" si="35"/>
        <v>79.893813145481317</v>
      </c>
      <c r="T158" s="10">
        <f>IF(M158=1,'Specifications and Reduced mass'!$F$13,IF(M158=2,'Specifications and Reduced mass'!$G$13,IF(M158=3,'Specifications and Reduced mass'!$H$13,IF(M158=4,'Specifications and Reduced mass'!$I$13,IF(M158=5,'Specifications and Reduced mass'!$J$13)))))</f>
        <v>103.00500000000001</v>
      </c>
      <c r="U158" s="52">
        <f>'Specifications and Reduced mass'!$C$37-'Lap Simulation'!S158-'Lap Simulation'!T158-'Lap Simulation'!AC158</f>
        <v>525.00260417735319</v>
      </c>
      <c r="V158" s="13">
        <f t="shared" si="36"/>
        <v>0.8433848978476004</v>
      </c>
      <c r="W158" s="13">
        <f>0.5*359.61*'Lap Simulation'!Q158^2</f>
        <v>22515.164513134114</v>
      </c>
      <c r="X158" s="10">
        <f t="shared" si="31"/>
        <v>44.055786972403105</v>
      </c>
      <c r="Y158" s="10">
        <v>3</v>
      </c>
      <c r="Z158" s="13">
        <f>IF(Y158=1,'Specifications and Reduced mass'!$C$47,IF(Y158=2,'Specifications and Reduced mass'!$C$48,IF(Y158=3,'Specifications and Reduced mass'!$C$49)))</f>
        <v>622.49467060319728</v>
      </c>
      <c r="AA158" s="10">
        <f t="shared" si="32"/>
        <v>38.974360883123985</v>
      </c>
      <c r="AB158" s="10">
        <v>0</v>
      </c>
      <c r="AC158" s="10">
        <v>0</v>
      </c>
      <c r="AD158" s="10">
        <v>0</v>
      </c>
    </row>
    <row r="159" spans="7:30" x14ac:dyDescent="0.3">
      <c r="G159" s="94">
        <v>6600</v>
      </c>
      <c r="H159" s="94">
        <v>16.8</v>
      </c>
      <c r="I159" s="10">
        <f t="shared" si="26"/>
        <v>12.527760000000001</v>
      </c>
      <c r="J159" s="10">
        <f t="shared" si="27"/>
        <v>18.125011316363636</v>
      </c>
      <c r="K159" s="10">
        <v>492.1</v>
      </c>
      <c r="L159" s="10">
        <v>2</v>
      </c>
      <c r="M159" s="82">
        <v>1</v>
      </c>
      <c r="N159" s="87">
        <f t="shared" si="37"/>
        <v>154</v>
      </c>
      <c r="O159" s="108">
        <f t="shared" si="34"/>
        <v>18.407591548663227</v>
      </c>
      <c r="P159" s="95">
        <f t="shared" si="30"/>
        <v>39.957693733619578</v>
      </c>
      <c r="Q159" s="13">
        <f t="shared" si="28"/>
        <v>11.099359370449882</v>
      </c>
      <c r="R159" s="86">
        <f t="shared" si="29"/>
        <v>-1.0145514366256012</v>
      </c>
      <c r="S159" s="10">
        <f t="shared" si="35"/>
        <v>78.602365362622649</v>
      </c>
      <c r="T159" s="10">
        <f>IF(M159=1,'Specifications and Reduced mass'!$F$13,IF(M159=2,'Specifications and Reduced mass'!$G$13,IF(M159=3,'Specifications and Reduced mass'!$H$13,IF(M159=4,'Specifications and Reduced mass'!$I$13,IF(M159=5,'Specifications and Reduced mass'!$J$13)))))</f>
        <v>103.00500000000001</v>
      </c>
      <c r="U159" s="52">
        <f>'Specifications and Reduced mass'!$C$37-'Lap Simulation'!S159-'Lap Simulation'!T159-'Lap Simulation'!AC159</f>
        <v>526.29405196021185</v>
      </c>
      <c r="V159" s="13">
        <f t="shared" si="36"/>
        <v>0.84545953052133438</v>
      </c>
      <c r="W159" s="13">
        <f>0.5*359.61*'Lap Simulation'!Q159^2</f>
        <v>22151.216941396142</v>
      </c>
      <c r="X159" s="10">
        <f t="shared" si="31"/>
        <v>43.698265237991663</v>
      </c>
      <c r="Y159" s="10">
        <v>3</v>
      </c>
      <c r="Z159" s="13">
        <f>IF(Y159=1,'Specifications and Reduced mass'!$C$47,IF(Y159=2,'Specifications and Reduced mass'!$C$48,IF(Y159=3,'Specifications and Reduced mass'!$C$49)))</f>
        <v>622.49467060319728</v>
      </c>
      <c r="AA159" s="10">
        <f t="shared" si="32"/>
        <v>38.344357758111158</v>
      </c>
      <c r="AB159" s="10">
        <v>0</v>
      </c>
      <c r="AC159" s="10">
        <v>0</v>
      </c>
      <c r="AD159" s="10">
        <v>0</v>
      </c>
    </row>
    <row r="160" spans="7:30" x14ac:dyDescent="0.3">
      <c r="G160" s="94">
        <v>6600</v>
      </c>
      <c r="H160" s="94">
        <v>16.8</v>
      </c>
      <c r="I160" s="10">
        <f t="shared" si="26"/>
        <v>12.527760000000001</v>
      </c>
      <c r="J160" s="10">
        <f t="shared" si="27"/>
        <v>18.125011316363636</v>
      </c>
      <c r="K160" s="10">
        <v>492.1</v>
      </c>
      <c r="L160" s="10">
        <v>2</v>
      </c>
      <c r="M160" s="82">
        <v>1</v>
      </c>
      <c r="N160" s="87">
        <f t="shared" si="37"/>
        <v>155</v>
      </c>
      <c r="O160" s="108">
        <f t="shared" si="34"/>
        <v>18.498438091276345</v>
      </c>
      <c r="P160" s="95">
        <f t="shared" si="30"/>
        <v>39.627264796758375</v>
      </c>
      <c r="Q160" s="13">
        <f t="shared" si="28"/>
        <v>11.007573554655103</v>
      </c>
      <c r="R160" s="86">
        <f t="shared" si="29"/>
        <v>-1.017047119871743</v>
      </c>
      <c r="S160" s="10">
        <f t="shared" si="35"/>
        <v>77.307740762425212</v>
      </c>
      <c r="T160" s="10">
        <f>IF(M160=1,'Specifications and Reduced mass'!$F$13,IF(M160=2,'Specifications and Reduced mass'!$G$13,IF(M160=3,'Specifications and Reduced mass'!$H$13,IF(M160=4,'Specifications and Reduced mass'!$I$13,IF(M160=5,'Specifications and Reduced mass'!$J$13)))))</f>
        <v>103.00500000000001</v>
      </c>
      <c r="U160" s="52">
        <f>'Specifications and Reduced mass'!$C$37-'Lap Simulation'!S160-'Lap Simulation'!T160-'Lap Simulation'!AC160</f>
        <v>527.58867656040934</v>
      </c>
      <c r="V160" s="13">
        <f t="shared" si="36"/>
        <v>0.84753926655978595</v>
      </c>
      <c r="W160" s="13">
        <f>0.5*359.61*'Lap Simulation'!Q160^2</f>
        <v>21786.374099271208</v>
      </c>
      <c r="X160" s="10">
        <f t="shared" si="31"/>
        <v>43.336903758484659</v>
      </c>
      <c r="Y160" s="10">
        <v>3</v>
      </c>
      <c r="Z160" s="13">
        <f>IF(Y160=1,'Specifications and Reduced mass'!$C$47,IF(Y160=2,'Specifications and Reduced mass'!$C$48,IF(Y160=3,'Specifications and Reduced mass'!$C$49)))</f>
        <v>622.49467060319728</v>
      </c>
      <c r="AA160" s="10">
        <f t="shared" si="32"/>
        <v>37.7128048957589</v>
      </c>
      <c r="AB160" s="10">
        <v>0</v>
      </c>
      <c r="AC160" s="10">
        <v>0</v>
      </c>
      <c r="AD160" s="10">
        <v>0</v>
      </c>
    </row>
    <row r="161" spans="7:30" x14ac:dyDescent="0.3">
      <c r="G161" s="94">
        <v>6600</v>
      </c>
      <c r="H161" s="94">
        <v>16.8</v>
      </c>
      <c r="I161" s="10">
        <f t="shared" si="26"/>
        <v>12.527760000000001</v>
      </c>
      <c r="J161" s="10">
        <f t="shared" si="27"/>
        <v>18.125011316363636</v>
      </c>
      <c r="K161" s="10">
        <v>492.1</v>
      </c>
      <c r="L161" s="10">
        <v>2</v>
      </c>
      <c r="M161" s="82">
        <v>1</v>
      </c>
      <c r="N161" s="87">
        <f t="shared" si="37"/>
        <v>156</v>
      </c>
      <c r="O161" s="108">
        <f t="shared" si="34"/>
        <v>18.590056917602581</v>
      </c>
      <c r="P161" s="95">
        <f t="shared" si="30"/>
        <v>39.293234200372588</v>
      </c>
      <c r="Q161" s="13">
        <f t="shared" si="28"/>
        <v>10.914787277881274</v>
      </c>
      <c r="R161" s="86">
        <f t="shared" si="29"/>
        <v>-1.0195489422199944</v>
      </c>
      <c r="S161" s="10">
        <f t="shared" si="35"/>
        <v>76.009931530273093</v>
      </c>
      <c r="T161" s="10">
        <f>IF(M161=1,'Specifications and Reduced mass'!$F$13,IF(M161=2,'Specifications and Reduced mass'!$G$13,IF(M161=3,'Specifications and Reduced mass'!$H$13,IF(M161=4,'Specifications and Reduced mass'!$I$13,IF(M161=5,'Specifications and Reduced mass'!$J$13)))))</f>
        <v>103.00500000000001</v>
      </c>
      <c r="U161" s="52">
        <f>'Specifications and Reduced mass'!$C$37-'Lap Simulation'!S161-'Lap Simulation'!T161-'Lap Simulation'!AC161</f>
        <v>528.88648579256142</v>
      </c>
      <c r="V161" s="13">
        <f t="shared" si="36"/>
        <v>0.84962411851666209</v>
      </c>
      <c r="W161" s="13">
        <f>0.5*359.61*'Lap Simulation'!Q161^2</f>
        <v>21420.633784494134</v>
      </c>
      <c r="X161" s="10">
        <f t="shared" si="31"/>
        <v>42.971603456225488</v>
      </c>
      <c r="Y161" s="10">
        <v>3</v>
      </c>
      <c r="Z161" s="13">
        <f>IF(Y161=1,'Specifications and Reduced mass'!$C$47,IF(Y161=2,'Specifications and Reduced mass'!$C$48,IF(Y161=3,'Specifications and Reduced mass'!$C$49)))</f>
        <v>622.49467060319728</v>
      </c>
      <c r="AA161" s="10">
        <f t="shared" si="32"/>
        <v>37.079698483886418</v>
      </c>
      <c r="AB161" s="10">
        <v>0</v>
      </c>
      <c r="AC161" s="10">
        <v>0</v>
      </c>
      <c r="AD161" s="10">
        <v>0</v>
      </c>
    </row>
    <row r="162" spans="7:30" x14ac:dyDescent="0.3">
      <c r="G162" s="94">
        <v>6600</v>
      </c>
      <c r="H162" s="94">
        <v>16.8</v>
      </c>
      <c r="I162" s="10">
        <f t="shared" si="26"/>
        <v>12.527760000000001</v>
      </c>
      <c r="J162" s="10">
        <f t="shared" si="27"/>
        <v>18.125011316363636</v>
      </c>
      <c r="K162" s="10">
        <v>492.1</v>
      </c>
      <c r="L162" s="10">
        <v>2</v>
      </c>
      <c r="M162" s="82">
        <v>1</v>
      </c>
      <c r="N162" s="87">
        <f t="shared" si="37"/>
        <v>157</v>
      </c>
      <c r="O162" s="108">
        <f t="shared" si="34"/>
        <v>18.682470038464139</v>
      </c>
      <c r="P162" s="95">
        <f t="shared" si="30"/>
        <v>38.955507253057142</v>
      </c>
      <c r="Q162" s="13">
        <f t="shared" si="28"/>
        <v>10.820974236960318</v>
      </c>
      <c r="R162" s="86">
        <f t="shared" si="29"/>
        <v>-1.0220569187718616</v>
      </c>
      <c r="S162" s="10">
        <f t="shared" si="35"/>
        <v>74.708929832327286</v>
      </c>
      <c r="T162" s="10">
        <f>IF(M162=1,'Specifications and Reduced mass'!$F$13,IF(M162=2,'Specifications and Reduced mass'!$G$13,IF(M162=3,'Specifications and Reduced mass'!$H$13,IF(M162=4,'Specifications and Reduced mass'!$I$13,IF(M162=5,'Specifications and Reduced mass'!$J$13)))))</f>
        <v>103.00500000000001</v>
      </c>
      <c r="U162" s="52">
        <f>'Specifications and Reduced mass'!$C$37-'Lap Simulation'!S162-'Lap Simulation'!T162-'Lap Simulation'!AC162</f>
        <v>530.18748749050724</v>
      </c>
      <c r="V162" s="13">
        <f t="shared" si="36"/>
        <v>0.85171409897655126</v>
      </c>
      <c r="W162" s="13">
        <f>0.5*359.61*'Lap Simulation'!Q162^2</f>
        <v>21053.993789382403</v>
      </c>
      <c r="X162" s="10">
        <f t="shared" si="31"/>
        <v>42.602260775434324</v>
      </c>
      <c r="Y162" s="10">
        <v>3</v>
      </c>
      <c r="Z162" s="13">
        <f>IF(Y162=1,'Specifications and Reduced mass'!$C$47,IF(Y162=2,'Specifications and Reduced mass'!$C$48,IF(Y162=3,'Specifications and Reduced mass'!$C$49)))</f>
        <v>622.49467060319728</v>
      </c>
      <c r="AA162" s="10">
        <f t="shared" si="32"/>
        <v>36.445034700935345</v>
      </c>
      <c r="AB162" s="10">
        <v>0</v>
      </c>
      <c r="AC162" s="10">
        <v>0</v>
      </c>
      <c r="AD162" s="10">
        <v>0</v>
      </c>
    </row>
    <row r="163" spans="7:30" x14ac:dyDescent="0.3">
      <c r="G163" s="94">
        <v>6600</v>
      </c>
      <c r="H163" s="94">
        <v>16.8</v>
      </c>
      <c r="I163" s="10">
        <f t="shared" si="26"/>
        <v>12.527760000000001</v>
      </c>
      <c r="J163" s="10">
        <f t="shared" si="27"/>
        <v>18.125011316363636</v>
      </c>
      <c r="K163" s="10">
        <v>492.1</v>
      </c>
      <c r="L163" s="10">
        <v>2</v>
      </c>
      <c r="M163" s="82">
        <v>1</v>
      </c>
      <c r="N163" s="87">
        <f t="shared" si="37"/>
        <v>158</v>
      </c>
      <c r="O163" s="108">
        <f t="shared" si="34"/>
        <v>18.775700509474596</v>
      </c>
      <c r="P163" s="95">
        <f t="shared" si="30"/>
        <v>38.613984901955163</v>
      </c>
      <c r="Q163" s="13">
        <f t="shared" si="28"/>
        <v>10.726106917209767</v>
      </c>
      <c r="R163" s="86">
        <f t="shared" si="29"/>
        <v>-1.0245710646659976</v>
      </c>
      <c r="S163" s="10">
        <f t="shared" si="35"/>
        <v>73.404727815478395</v>
      </c>
      <c r="T163" s="10">
        <f>IF(M163=1,'Specifications and Reduced mass'!$F$13,IF(M163=2,'Specifications and Reduced mass'!$G$13,IF(M163=3,'Specifications and Reduced mass'!$H$13,IF(M163=4,'Specifications and Reduced mass'!$I$13,IF(M163=5,'Specifications and Reduced mass'!$J$13)))))</f>
        <v>103.00500000000001</v>
      </c>
      <c r="U163" s="52">
        <f>'Specifications and Reduced mass'!$C$37-'Lap Simulation'!S163-'Lap Simulation'!T163-'Lap Simulation'!AC163</f>
        <v>531.49168950735611</v>
      </c>
      <c r="V163" s="13">
        <f t="shared" si="36"/>
        <v>0.85380922055499808</v>
      </c>
      <c r="W163" s="13">
        <f>0.5*359.61*'Lap Simulation'!Q163^2</f>
        <v>20686.451900822853</v>
      </c>
      <c r="X163" s="10">
        <f t="shared" si="31"/>
        <v>42.228767390589631</v>
      </c>
      <c r="Y163" s="10">
        <v>3</v>
      </c>
      <c r="Z163" s="13">
        <f>IF(Y163=1,'Specifications and Reduced mass'!$C$47,IF(Y163=2,'Specifications and Reduced mass'!$C$48,IF(Y163=3,'Specifications and Reduced mass'!$C$49)))</f>
        <v>622.49467060319728</v>
      </c>
      <c r="AA163" s="10">
        <f t="shared" si="32"/>
        <v>35.808809715946737</v>
      </c>
      <c r="AB163" s="10">
        <v>0</v>
      </c>
      <c r="AC163" s="10">
        <v>0</v>
      </c>
      <c r="AD163" s="10">
        <v>0</v>
      </c>
    </row>
    <row r="164" spans="7:30" x14ac:dyDescent="0.3">
      <c r="G164" s="94">
        <v>6600</v>
      </c>
      <c r="H164" s="94">
        <v>16.8</v>
      </c>
      <c r="I164" s="10">
        <f t="shared" si="26"/>
        <v>12.527760000000001</v>
      </c>
      <c r="J164" s="10">
        <f t="shared" si="27"/>
        <v>18.125011316363636</v>
      </c>
      <c r="K164" s="10">
        <v>492.1</v>
      </c>
      <c r="L164" s="10">
        <v>2</v>
      </c>
      <c r="M164" s="82">
        <v>1</v>
      </c>
      <c r="N164" s="87">
        <f t="shared" si="37"/>
        <v>159</v>
      </c>
      <c r="O164" s="108">
        <f t="shared" si="34"/>
        <v>18.869772501629093</v>
      </c>
      <c r="P164" s="95">
        <f t="shared" si="30"/>
        <v>38.268563443279113</v>
      </c>
      <c r="Q164" s="13">
        <f t="shared" si="28"/>
        <v>10.630156512021976</v>
      </c>
      <c r="R164" s="86">
        <f t="shared" si="29"/>
        <v>-1.0270913950782958</v>
      </c>
      <c r="S164" s="10">
        <f t="shared" si="35"/>
        <v>72.097317607299317</v>
      </c>
      <c r="T164" s="10">
        <f>IF(M164=1,'Specifications and Reduced mass'!$F$13,IF(M164=2,'Specifications and Reduced mass'!$G$13,IF(M164=3,'Specifications and Reduced mass'!$H$13,IF(M164=4,'Specifications and Reduced mass'!$I$13,IF(M164=5,'Specifications and Reduced mass'!$J$13)))))</f>
        <v>103.00500000000001</v>
      </c>
      <c r="U164" s="52">
        <f>'Specifications and Reduced mass'!$C$37-'Lap Simulation'!S164-'Lap Simulation'!T164-'Lap Simulation'!AC164</f>
        <v>532.79909971553514</v>
      </c>
      <c r="V164" s="13">
        <f t="shared" si="36"/>
        <v>0.8559094958985799</v>
      </c>
      <c r="W164" s="13">
        <f>0.5*359.61*'Lap Simulation'!Q164^2</f>
        <v>20318.005900258315</v>
      </c>
      <c r="X164" s="10">
        <f t="shared" si="31"/>
        <v>41.851009889850303</v>
      </c>
      <c r="Y164" s="10">
        <v>3</v>
      </c>
      <c r="Z164" s="13">
        <f>IF(Y164=1,'Specifications and Reduced mass'!$C$47,IF(Y164=2,'Specifications and Reduced mass'!$C$48,IF(Y164=3,'Specifications and Reduced mass'!$C$49)))</f>
        <v>622.49467060319728</v>
      </c>
      <c r="AA164" s="10">
        <f t="shared" si="32"/>
        <v>35.17101968853791</v>
      </c>
      <c r="AB164" s="10">
        <v>0</v>
      </c>
      <c r="AC164" s="10">
        <v>0</v>
      </c>
      <c r="AD164" s="10">
        <v>0</v>
      </c>
    </row>
    <row r="165" spans="7:30" x14ac:dyDescent="0.3">
      <c r="G165" s="94">
        <v>6500</v>
      </c>
      <c r="H165" s="94">
        <v>18</v>
      </c>
      <c r="I165" s="10">
        <f t="shared" si="26"/>
        <v>13.422600000000001</v>
      </c>
      <c r="J165" s="10">
        <f t="shared" si="27"/>
        <v>19.718418904615383</v>
      </c>
      <c r="K165" s="10">
        <v>504.4</v>
      </c>
      <c r="L165" s="10">
        <v>2</v>
      </c>
      <c r="M165" s="82">
        <v>1</v>
      </c>
      <c r="N165" s="87">
        <f t="shared" si="37"/>
        <v>160</v>
      </c>
      <c r="O165" s="108">
        <f t="shared" si="34"/>
        <v>18.964711378141761</v>
      </c>
      <c r="P165" s="95">
        <f t="shared" si="30"/>
        <v>37.919134207571901</v>
      </c>
      <c r="Q165" s="13">
        <f t="shared" si="28"/>
        <v>10.533092835436639</v>
      </c>
      <c r="R165" s="86">
        <f t="shared" si="29"/>
        <v>-1.0296179252219806</v>
      </c>
      <c r="S165" s="10">
        <f t="shared" si="35"/>
        <v>70.786691315997587</v>
      </c>
      <c r="T165" s="10">
        <f>IF(M165=1,'Specifications and Reduced mass'!$F$13,IF(M165=2,'Specifications and Reduced mass'!$G$13,IF(M165=3,'Specifications and Reduced mass'!$H$13,IF(M165=4,'Specifications and Reduced mass'!$I$13,IF(M165=5,'Specifications and Reduced mass'!$J$13)))))</f>
        <v>103.00500000000001</v>
      </c>
      <c r="U165" s="52">
        <f>'Specifications and Reduced mass'!$C$37-'Lap Simulation'!S165-'Lap Simulation'!T165-'Lap Simulation'!AC165</f>
        <v>534.10972600683692</v>
      </c>
      <c r="V165" s="13">
        <f t="shared" si="36"/>
        <v>0.85801493768498394</v>
      </c>
      <c r="W165" s="13">
        <f>0.5*359.61*'Lap Simulation'!Q165^2</f>
        <v>19948.653563674212</v>
      </c>
      <c r="X165" s="10">
        <f t="shared" si="31"/>
        <v>41.468869430852905</v>
      </c>
      <c r="Y165" s="10">
        <v>3</v>
      </c>
      <c r="Z165" s="13">
        <f>IF(Y165=1,'Specifications and Reduced mass'!$C$47,IF(Y165=2,'Specifications and Reduced mass'!$C$48,IF(Y165=3,'Specifications and Reduced mass'!$C$49)))</f>
        <v>622.49467060319728</v>
      </c>
      <c r="AA165" s="10">
        <f t="shared" si="32"/>
        <v>34.531660768879277</v>
      </c>
      <c r="AB165" s="10">
        <v>0</v>
      </c>
      <c r="AC165" s="10">
        <v>0</v>
      </c>
      <c r="AD165" s="10">
        <v>0</v>
      </c>
    </row>
    <row r="166" spans="7:30" x14ac:dyDescent="0.3">
      <c r="G166" s="94">
        <v>6500</v>
      </c>
      <c r="H166" s="94">
        <v>18</v>
      </c>
      <c r="I166" s="10">
        <f t="shared" si="26"/>
        <v>13.422600000000001</v>
      </c>
      <c r="J166" s="10">
        <f t="shared" si="27"/>
        <v>19.718418904615383</v>
      </c>
      <c r="K166" s="10">
        <v>504.4</v>
      </c>
      <c r="L166" s="10">
        <v>2</v>
      </c>
      <c r="M166" s="82">
        <v>1</v>
      </c>
      <c r="N166" s="87">
        <f t="shared" si="37"/>
        <v>161</v>
      </c>
      <c r="O166" s="108">
        <f t="shared" si="34"/>
        <v>19.060543778219472</v>
      </c>
      <c r="P166" s="95">
        <f t="shared" si="30"/>
        <v>37.565583216956661</v>
      </c>
      <c r="Q166" s="13">
        <f t="shared" si="28"/>
        <v>10.434884226932406</v>
      </c>
      <c r="R166" s="86">
        <f t="shared" si="29"/>
        <v>-1.0321506703476988</v>
      </c>
      <c r="S166" s="10">
        <f t="shared" si="35"/>
        <v>69.472841030367846</v>
      </c>
      <c r="T166" s="10">
        <f>IF(M166=1,'Specifications and Reduced mass'!$F$13,IF(M166=2,'Specifications and Reduced mass'!$G$13,IF(M166=3,'Specifications and Reduced mass'!$H$13,IF(M166=4,'Specifications and Reduced mass'!$I$13,IF(M166=5,'Specifications and Reduced mass'!$J$13)))))</f>
        <v>103.00500000000001</v>
      </c>
      <c r="U166" s="52">
        <f>'Specifications and Reduced mass'!$C$37-'Lap Simulation'!S166-'Lap Simulation'!T166-'Lap Simulation'!AC166</f>
        <v>535.42357629246669</v>
      </c>
      <c r="V166" s="13">
        <f t="shared" si="36"/>
        <v>0.86012555862308238</v>
      </c>
      <c r="W166" s="13">
        <f>0.5*359.61*'Lap Simulation'!Q166^2</f>
        <v>19578.392661585138</v>
      </c>
      <c r="X166" s="10">
        <f t="shared" si="31"/>
        <v>41.082221365875611</v>
      </c>
      <c r="Y166" s="10">
        <v>3</v>
      </c>
      <c r="Z166" s="13">
        <f>IF(Y166=1,'Specifications and Reduced mass'!$C$47,IF(Y166=2,'Specifications and Reduced mass'!$C$48,IF(Y166=3,'Specifications and Reduced mass'!$C$49)))</f>
        <v>622.49467060319728</v>
      </c>
      <c r="AA166" s="10">
        <f t="shared" si="32"/>
        <v>33.89072909767107</v>
      </c>
      <c r="AB166" s="10">
        <v>0</v>
      </c>
      <c r="AC166" s="10">
        <v>0</v>
      </c>
      <c r="AD166" s="10">
        <v>0</v>
      </c>
    </row>
    <row r="167" spans="7:30" x14ac:dyDescent="0.3">
      <c r="G167" s="94">
        <v>6500</v>
      </c>
      <c r="H167" s="94">
        <v>18</v>
      </c>
      <c r="I167" s="10">
        <f t="shared" si="26"/>
        <v>13.422600000000001</v>
      </c>
      <c r="J167" s="10">
        <f t="shared" si="27"/>
        <v>19.718418904615383</v>
      </c>
      <c r="K167" s="10">
        <v>504.4</v>
      </c>
      <c r="L167" s="10">
        <v>2</v>
      </c>
      <c r="M167" s="82">
        <v>1</v>
      </c>
      <c r="N167" s="87">
        <f t="shared" si="37"/>
        <v>162</v>
      </c>
      <c r="O167" s="108">
        <f t="shared" si="34"/>
        <v>19.157297708552534</v>
      </c>
      <c r="P167" s="95">
        <f t="shared" si="30"/>
        <v>37.207790811262683</v>
      </c>
      <c r="Q167" s="13">
        <f t="shared" si="28"/>
        <v>10.335497447572967</v>
      </c>
      <c r="R167" s="86">
        <f t="shared" si="29"/>
        <v>-1.0346896457436119</v>
      </c>
      <c r="S167" s="10">
        <f t="shared" si="35"/>
        <v>68.155758819744051</v>
      </c>
      <c r="T167" s="10">
        <f>IF(M167=1,'Specifications and Reduced mass'!$F$13,IF(M167=2,'Specifications and Reduced mass'!$G$13,IF(M167=3,'Specifications and Reduced mass'!$H$13,IF(M167=4,'Specifications and Reduced mass'!$I$13,IF(M167=5,'Specifications and Reduced mass'!$J$13)))))</f>
        <v>103.00500000000001</v>
      </c>
      <c r="U167" s="52">
        <f>'Specifications and Reduced mass'!$C$37-'Lap Simulation'!S167-'Lap Simulation'!T167-'Lap Simulation'!AC167</f>
        <v>536.74065850309046</v>
      </c>
      <c r="V167" s="13">
        <f t="shared" si="36"/>
        <v>0.86224137145300994</v>
      </c>
      <c r="W167" s="13">
        <f>0.5*359.61*'Lap Simulation'!Q167^2</f>
        <v>19207.220959021404</v>
      </c>
      <c r="X167" s="10">
        <f t="shared" si="31"/>
        <v>40.690934832964437</v>
      </c>
      <c r="Y167" s="10">
        <v>3</v>
      </c>
      <c r="Z167" s="13">
        <f>IF(Y167=1,'Specifications and Reduced mass'!$C$47,IF(Y167=2,'Specifications and Reduced mass'!$C$48,IF(Y167=3,'Specifications and Reduced mass'!$C$49)))</f>
        <v>622.49467060319728</v>
      </c>
      <c r="AA167" s="10">
        <f t="shared" si="32"/>
        <v>33.248220806120116</v>
      </c>
      <c r="AB167" s="10">
        <v>0</v>
      </c>
      <c r="AC167" s="10">
        <v>0</v>
      </c>
      <c r="AD167" s="10">
        <v>0</v>
      </c>
    </row>
    <row r="168" spans="7:30" x14ac:dyDescent="0.3">
      <c r="G168" s="94">
        <v>6500</v>
      </c>
      <c r="H168" s="94">
        <v>18</v>
      </c>
      <c r="I168" s="10">
        <f t="shared" si="26"/>
        <v>13.422600000000001</v>
      </c>
      <c r="J168" s="10">
        <f t="shared" si="27"/>
        <v>19.718418904615383</v>
      </c>
      <c r="K168" s="10">
        <v>504.4</v>
      </c>
      <c r="L168" s="10">
        <v>2</v>
      </c>
      <c r="M168" s="82">
        <v>1</v>
      </c>
      <c r="N168" s="87">
        <f t="shared" si="37"/>
        <v>163</v>
      </c>
      <c r="O168" s="108">
        <f t="shared" si="34"/>
        <v>19.255002643408989</v>
      </c>
      <c r="P168" s="95">
        <f t="shared" si="30"/>
        <v>36.845631239497166</v>
      </c>
      <c r="Q168" s="13">
        <f t="shared" si="28"/>
        <v>10.234897566526991</v>
      </c>
      <c r="R168" s="86">
        <f t="shared" si="29"/>
        <v>-1.0372348667354889</v>
      </c>
      <c r="S168" s="10">
        <f t="shared" si="35"/>
        <v>66.83543673395161</v>
      </c>
      <c r="T168" s="10">
        <f>IF(M168=1,'Specifications and Reduced mass'!$F$13,IF(M168=2,'Specifications and Reduced mass'!$G$13,IF(M168=3,'Specifications and Reduced mass'!$H$13,IF(M168=4,'Specifications and Reduced mass'!$I$13,IF(M168=5,'Specifications and Reduced mass'!$J$13)))))</f>
        <v>103.00500000000001</v>
      </c>
      <c r="U168" s="52">
        <f>'Specifications and Reduced mass'!$C$37-'Lap Simulation'!S168-'Lap Simulation'!T168-'Lap Simulation'!AC168</f>
        <v>538.0609805888829</v>
      </c>
      <c r="V168" s="13">
        <f t="shared" si="36"/>
        <v>0.86436238894624084</v>
      </c>
      <c r="W168" s="13">
        <f>0.5*359.61*'Lap Simulation'!Q168^2</f>
        <v>18835.136215515548</v>
      </c>
      <c r="X168" s="10">
        <f t="shared" si="31"/>
        <v>40.294872309161377</v>
      </c>
      <c r="Y168" s="10">
        <v>3</v>
      </c>
      <c r="Z168" s="13">
        <f>IF(Y168=1,'Specifications and Reduced mass'!$C$47,IF(Y168=2,'Specifications and Reduced mass'!$C$48,IF(Y168=3,'Specifications and Reduced mass'!$C$49)))</f>
        <v>622.49467060319728</v>
      </c>
      <c r="AA168" s="10">
        <f t="shared" si="32"/>
        <v>32.60413201591642</v>
      </c>
      <c r="AB168" s="10">
        <v>0</v>
      </c>
      <c r="AC168" s="10">
        <v>0</v>
      </c>
      <c r="AD168" s="10">
        <v>0</v>
      </c>
    </row>
    <row r="169" spans="7:30" x14ac:dyDescent="0.3">
      <c r="G169" s="94">
        <v>6400</v>
      </c>
      <c r="H169" s="94">
        <v>17.8</v>
      </c>
      <c r="I169" s="10">
        <f t="shared" si="26"/>
        <v>13.273460000000002</v>
      </c>
      <c r="J169" s="10">
        <f t="shared" si="27"/>
        <v>19.804002320000002</v>
      </c>
      <c r="K169" s="10">
        <v>494.4</v>
      </c>
      <c r="L169" s="10">
        <v>2</v>
      </c>
      <c r="M169" s="82">
        <v>1</v>
      </c>
      <c r="N169" s="87">
        <f t="shared" si="37"/>
        <v>164</v>
      </c>
      <c r="O169" s="108">
        <f t="shared" si="34"/>
        <v>19.353689634342132</v>
      </c>
      <c r="P169" s="95">
        <f t="shared" si="30"/>
        <v>36.478972212649104</v>
      </c>
      <c r="Q169" s="13">
        <f t="shared" si="28"/>
        <v>10.133047836846973</v>
      </c>
      <c r="R169" s="92">
        <f t="shared" si="29"/>
        <v>0</v>
      </c>
      <c r="S169" s="10">
        <f t="shared" si="35"/>
        <v>65.511866803259338</v>
      </c>
      <c r="T169" s="10">
        <f>IF(M169=1,'Specifications and Reduced mass'!$F$13,IF(M169=2,'Specifications and Reduced mass'!$G$13,IF(M169=3,'Specifications and Reduced mass'!$H$13,IF(M169=4,'Specifications and Reduced mass'!$I$13,IF(M169=5,'Specifications and Reduced mass'!$J$13)))))</f>
        <v>103.00500000000001</v>
      </c>
      <c r="U169" s="52">
        <f>'Specifications and Reduced mass'!$C$37-'Lap Simulation'!S169-'Lap Simulation'!T169-'Lap Simulation'!AC169</f>
        <v>539.38455051957521</v>
      </c>
      <c r="V169" s="13">
        <f t="shared" si="36"/>
        <v>0.8425883850969238</v>
      </c>
      <c r="W169" s="13">
        <f>0.5*359.61*'Lap Simulation'!Q169^2</f>
        <v>18462.136185088795</v>
      </c>
      <c r="X169" s="10">
        <f t="shared" si="31"/>
        <v>39.893889121444779</v>
      </c>
      <c r="Y169" s="10">
        <v>2</v>
      </c>
      <c r="Z169" s="13">
        <f>IF(Y169=1,'Specifications and Reduced mass'!$C$47,IF(Y169=2,'Specifications and Reduced mass'!$C$48,IF(Y169=3,'Specifications and Reduced mass'!$C$49)))</f>
        <v>640.15189392567913</v>
      </c>
      <c r="AA169" s="10">
        <f t="shared" si="32"/>
        <v>32.864968840684085</v>
      </c>
      <c r="AB169" s="10">
        <v>0</v>
      </c>
      <c r="AC169" s="10">
        <v>0</v>
      </c>
      <c r="AD169" s="10">
        <v>0</v>
      </c>
    </row>
    <row r="170" spans="7:30" x14ac:dyDescent="0.3">
      <c r="G170" s="94">
        <v>6400</v>
      </c>
      <c r="H170" s="94">
        <v>17.8</v>
      </c>
      <c r="I170" s="10">
        <f t="shared" si="26"/>
        <v>13.273460000000002</v>
      </c>
      <c r="J170" s="10">
        <f t="shared" si="27"/>
        <v>19.804002320000002</v>
      </c>
      <c r="K170" s="10">
        <v>494.4</v>
      </c>
      <c r="L170" s="10">
        <v>2</v>
      </c>
      <c r="M170" s="82">
        <v>1</v>
      </c>
      <c r="N170" s="87">
        <f t="shared" si="37"/>
        <v>165</v>
      </c>
      <c r="O170" s="108">
        <f t="shared" si="34"/>
        <v>19.452377091166369</v>
      </c>
      <c r="P170" s="95">
        <f t="shared" si="30"/>
        <v>36.4788</v>
      </c>
      <c r="Q170" s="13">
        <v>10.132999999999999</v>
      </c>
      <c r="R170" s="92">
        <v>0</v>
      </c>
      <c r="S170" s="10">
        <f t="shared" si="35"/>
        <v>65.511248258118655</v>
      </c>
      <c r="T170" s="10">
        <f>IF(M170=1,'Specifications and Reduced mass'!$F$13,IF(M170=2,'Specifications and Reduced mass'!$G$13,IF(M170=3,'Specifications and Reduced mass'!$H$13,IF(M170=4,'Specifications and Reduced mass'!$I$13,IF(M170=5,'Specifications and Reduced mass'!$J$13)))))</f>
        <v>103.00500000000001</v>
      </c>
      <c r="U170" s="52">
        <f>'Specifications and Reduced mass'!$C$37-'Lap Simulation'!S170-'Lap Simulation'!T170-'Lap Simulation'!AC170</f>
        <v>539.3851690647158</v>
      </c>
      <c r="V170" s="13">
        <f t="shared" si="36"/>
        <v>0.86648961756098508</v>
      </c>
      <c r="W170" s="13">
        <f>0.5*359.61*'Lap Simulation'!Q170^2</f>
        <v>18461.961870644998</v>
      </c>
      <c r="X170" s="10">
        <f t="shared" si="31"/>
        <v>39.893700787401571</v>
      </c>
      <c r="Y170" s="10">
        <v>3</v>
      </c>
      <c r="Z170" s="13">
        <f>IF(Y170=1,'Specifications and Reduced mass'!$C$47,IF(Y170=2,'Specifications and Reduced mass'!$C$48,IF(Y170=3,'Specifications and Reduced mass'!$C$49)))</f>
        <v>622.49467060319728</v>
      </c>
      <c r="AA170" s="10">
        <f t="shared" si="32"/>
        <v>31.958157096176262</v>
      </c>
      <c r="AB170" s="10">
        <v>0</v>
      </c>
      <c r="AC170" s="10">
        <v>0</v>
      </c>
      <c r="AD170" s="10">
        <v>0</v>
      </c>
    </row>
    <row r="171" spans="7:30" x14ac:dyDescent="0.3">
      <c r="G171" s="94">
        <v>6400</v>
      </c>
      <c r="H171" s="94">
        <v>17.8</v>
      </c>
      <c r="I171" s="10">
        <f t="shared" si="26"/>
        <v>13.273460000000002</v>
      </c>
      <c r="J171" s="10">
        <f t="shared" si="27"/>
        <v>19.804002320000002</v>
      </c>
      <c r="K171" s="10">
        <v>494.4</v>
      </c>
      <c r="L171" s="10">
        <v>2</v>
      </c>
      <c r="M171" s="82">
        <v>1</v>
      </c>
      <c r="N171" s="87">
        <f t="shared" si="37"/>
        <v>166</v>
      </c>
      <c r="O171" s="108">
        <f t="shared" si="34"/>
        <v>19.551064547990606</v>
      </c>
      <c r="P171" s="95">
        <f t="shared" si="30"/>
        <v>36.4788</v>
      </c>
      <c r="Q171" s="13">
        <v>10.132999999999999</v>
      </c>
      <c r="R171" s="92">
        <v>0</v>
      </c>
      <c r="S171" s="10">
        <f t="shared" si="35"/>
        <v>65.511248258118655</v>
      </c>
      <c r="T171" s="10">
        <f>IF(M171=1,'Specifications and Reduced mass'!$F$13,IF(M171=2,'Specifications and Reduced mass'!$G$13,IF(M171=3,'Specifications and Reduced mass'!$H$13,IF(M171=4,'Specifications and Reduced mass'!$I$13,IF(M171=5,'Specifications and Reduced mass'!$J$13)))))</f>
        <v>103.00500000000001</v>
      </c>
      <c r="U171" s="52">
        <f>'Specifications and Reduced mass'!$C$37-'Lap Simulation'!S171-'Lap Simulation'!T171-'Lap Simulation'!AC171</f>
        <v>539.3851690647158</v>
      </c>
      <c r="V171" s="13">
        <f t="shared" si="36"/>
        <v>0.86648961756098508</v>
      </c>
      <c r="W171" s="13">
        <f>0.5*359.61*'Lap Simulation'!Q171^2</f>
        <v>18461.961870644998</v>
      </c>
      <c r="X171" s="10">
        <f t="shared" si="31"/>
        <v>39.893700787401571</v>
      </c>
      <c r="Y171" s="10">
        <v>3</v>
      </c>
      <c r="Z171" s="13">
        <f>IF(Y171=1,'Specifications and Reduced mass'!$C$47,IF(Y171=2,'Specifications and Reduced mass'!$C$48,IF(Y171=3,'Specifications and Reduced mass'!$C$49)))</f>
        <v>622.49467060319728</v>
      </c>
      <c r="AA171" s="10">
        <f t="shared" si="32"/>
        <v>31.958157096176262</v>
      </c>
      <c r="AB171" s="10">
        <v>0</v>
      </c>
      <c r="AC171" s="10">
        <v>0</v>
      </c>
      <c r="AD171" s="10">
        <v>0</v>
      </c>
    </row>
    <row r="172" spans="7:30" x14ac:dyDescent="0.3">
      <c r="G172" s="94">
        <v>6400</v>
      </c>
      <c r="H172" s="94">
        <v>17.8</v>
      </c>
      <c r="I172" s="10">
        <f t="shared" si="26"/>
        <v>13.273460000000002</v>
      </c>
      <c r="J172" s="10">
        <f t="shared" si="27"/>
        <v>19.804002320000002</v>
      </c>
      <c r="K172" s="10">
        <v>494.4</v>
      </c>
      <c r="L172" s="10">
        <v>2</v>
      </c>
      <c r="M172" s="82">
        <v>1</v>
      </c>
      <c r="N172" s="87">
        <f t="shared" si="37"/>
        <v>167</v>
      </c>
      <c r="O172" s="108">
        <f t="shared" si="34"/>
        <v>19.649752004814843</v>
      </c>
      <c r="P172" s="95">
        <f t="shared" si="30"/>
        <v>36.4788</v>
      </c>
      <c r="Q172" s="13">
        <v>10.132999999999999</v>
      </c>
      <c r="R172" s="92">
        <v>0</v>
      </c>
      <c r="S172" s="10">
        <f t="shared" si="35"/>
        <v>65.511248258118655</v>
      </c>
      <c r="T172" s="10">
        <f>IF(M172=1,'Specifications and Reduced mass'!$F$13,IF(M172=2,'Specifications and Reduced mass'!$G$13,IF(M172=3,'Specifications and Reduced mass'!$H$13,IF(M172=4,'Specifications and Reduced mass'!$I$13,IF(M172=5,'Specifications and Reduced mass'!$J$13)))))</f>
        <v>103.00500000000001</v>
      </c>
      <c r="U172" s="52">
        <f>'Specifications and Reduced mass'!$C$37-'Lap Simulation'!S172-'Lap Simulation'!T172-'Lap Simulation'!AC172</f>
        <v>539.3851690647158</v>
      </c>
      <c r="V172" s="13">
        <f t="shared" si="36"/>
        <v>0.86648961756098508</v>
      </c>
      <c r="W172" s="13">
        <f>0.5*359.61*'Lap Simulation'!Q172^2</f>
        <v>18461.961870644998</v>
      </c>
      <c r="X172" s="10">
        <f t="shared" si="31"/>
        <v>39.893700787401571</v>
      </c>
      <c r="Y172" s="10">
        <v>3</v>
      </c>
      <c r="Z172" s="13">
        <f>IF(Y172=1,'Specifications and Reduced mass'!$C$47,IF(Y172=2,'Specifications and Reduced mass'!$C$48,IF(Y172=3,'Specifications and Reduced mass'!$C$49)))</f>
        <v>622.49467060319728</v>
      </c>
      <c r="AA172" s="10">
        <f t="shared" si="32"/>
        <v>31.958157096176262</v>
      </c>
      <c r="AB172" s="10">
        <v>0</v>
      </c>
      <c r="AC172" s="10">
        <v>0</v>
      </c>
      <c r="AD172" s="10">
        <v>0</v>
      </c>
    </row>
    <row r="173" spans="7:30" x14ac:dyDescent="0.3">
      <c r="G173" s="94">
        <v>6400</v>
      </c>
      <c r="H173" s="94">
        <v>17.8</v>
      </c>
      <c r="I173" s="10">
        <f t="shared" si="26"/>
        <v>13.273460000000002</v>
      </c>
      <c r="J173" s="10">
        <f t="shared" si="27"/>
        <v>19.804002320000002</v>
      </c>
      <c r="K173" s="10">
        <v>494.4</v>
      </c>
      <c r="L173" s="10">
        <v>2</v>
      </c>
      <c r="M173" s="82">
        <v>1</v>
      </c>
      <c r="N173" s="87">
        <f t="shared" si="37"/>
        <v>168</v>
      </c>
      <c r="O173" s="108">
        <f t="shared" si="34"/>
        <v>19.74843946163908</v>
      </c>
      <c r="P173" s="95">
        <f t="shared" si="30"/>
        <v>36.4788</v>
      </c>
      <c r="Q173" s="13">
        <v>10.132999999999999</v>
      </c>
      <c r="R173" s="92">
        <v>0</v>
      </c>
      <c r="S173" s="10">
        <f t="shared" si="35"/>
        <v>65.511248258118655</v>
      </c>
      <c r="T173" s="10">
        <f>IF(M173=1,'Specifications and Reduced mass'!$F$13,IF(M173=2,'Specifications and Reduced mass'!$G$13,IF(M173=3,'Specifications and Reduced mass'!$H$13,IF(M173=4,'Specifications and Reduced mass'!$I$13,IF(M173=5,'Specifications and Reduced mass'!$J$13)))))</f>
        <v>103.00500000000001</v>
      </c>
      <c r="U173" s="52">
        <f>'Specifications and Reduced mass'!$C$37-'Lap Simulation'!S173-'Lap Simulation'!T173-'Lap Simulation'!AC173</f>
        <v>539.3851690647158</v>
      </c>
      <c r="V173" s="13">
        <f t="shared" si="36"/>
        <v>0.86648961756098508</v>
      </c>
      <c r="W173" s="13">
        <f>0.5*359.61*'Lap Simulation'!Q173^2</f>
        <v>18461.961870644998</v>
      </c>
      <c r="X173" s="10">
        <f t="shared" si="31"/>
        <v>39.893700787401571</v>
      </c>
      <c r="Y173" s="10">
        <v>3</v>
      </c>
      <c r="Z173" s="13">
        <f>IF(Y173=1,'Specifications and Reduced mass'!$C$47,IF(Y173=2,'Specifications and Reduced mass'!$C$48,IF(Y173=3,'Specifications and Reduced mass'!$C$49)))</f>
        <v>622.49467060319728</v>
      </c>
      <c r="AA173" s="10">
        <f t="shared" si="32"/>
        <v>31.958157096176262</v>
      </c>
      <c r="AB173" s="10">
        <v>0</v>
      </c>
      <c r="AC173" s="10">
        <v>0</v>
      </c>
      <c r="AD173" s="10">
        <v>0</v>
      </c>
    </row>
    <row r="174" spans="7:30" x14ac:dyDescent="0.3">
      <c r="G174" s="94">
        <v>6400</v>
      </c>
      <c r="H174" s="94">
        <v>17.8</v>
      </c>
      <c r="I174" s="10">
        <f t="shared" si="26"/>
        <v>13.273460000000002</v>
      </c>
      <c r="J174" s="10">
        <f t="shared" si="27"/>
        <v>19.804002320000002</v>
      </c>
      <c r="K174" s="10">
        <v>494.4</v>
      </c>
      <c r="L174" s="10">
        <v>2</v>
      </c>
      <c r="M174" s="82">
        <v>1</v>
      </c>
      <c r="N174" s="87">
        <f t="shared" si="37"/>
        <v>169</v>
      </c>
      <c r="O174" s="108">
        <f t="shared" si="34"/>
        <v>19.847126918463317</v>
      </c>
      <c r="P174" s="95">
        <f t="shared" si="30"/>
        <v>36.4788</v>
      </c>
      <c r="Q174" s="13">
        <v>10.132999999999999</v>
      </c>
      <c r="R174" s="92">
        <v>0</v>
      </c>
      <c r="S174" s="10">
        <f t="shared" si="35"/>
        <v>65.511248258118655</v>
      </c>
      <c r="T174" s="10">
        <f>IF(M174=1,'Specifications and Reduced mass'!$F$13,IF(M174=2,'Specifications and Reduced mass'!$G$13,IF(M174=3,'Specifications and Reduced mass'!$H$13,IF(M174=4,'Specifications and Reduced mass'!$I$13,IF(M174=5,'Specifications and Reduced mass'!$J$13)))))</f>
        <v>103.00500000000001</v>
      </c>
      <c r="U174" s="52">
        <f>'Specifications and Reduced mass'!$C$37-'Lap Simulation'!S174-'Lap Simulation'!T174-'Lap Simulation'!AC174</f>
        <v>539.3851690647158</v>
      </c>
      <c r="V174" s="13">
        <f t="shared" si="36"/>
        <v>0.86648961756098508</v>
      </c>
      <c r="W174" s="13">
        <f>0.5*359.61*'Lap Simulation'!Q174^2</f>
        <v>18461.961870644998</v>
      </c>
      <c r="X174" s="10">
        <f t="shared" si="31"/>
        <v>39.893700787401571</v>
      </c>
      <c r="Y174" s="10">
        <v>3</v>
      </c>
      <c r="Z174" s="13">
        <f>IF(Y174=1,'Specifications and Reduced mass'!$C$47,IF(Y174=2,'Specifications and Reduced mass'!$C$48,IF(Y174=3,'Specifications and Reduced mass'!$C$49)))</f>
        <v>622.49467060319728</v>
      </c>
      <c r="AA174" s="10">
        <f t="shared" si="32"/>
        <v>31.958157096176262</v>
      </c>
      <c r="AB174" s="10">
        <v>0</v>
      </c>
      <c r="AC174" s="10">
        <v>0</v>
      </c>
      <c r="AD174" s="10">
        <v>0</v>
      </c>
    </row>
    <row r="175" spans="7:30" x14ac:dyDescent="0.3">
      <c r="G175" s="94">
        <v>6400</v>
      </c>
      <c r="H175" s="94">
        <v>17.8</v>
      </c>
      <c r="I175" s="10">
        <f t="shared" si="26"/>
        <v>13.273460000000002</v>
      </c>
      <c r="J175" s="10">
        <f t="shared" si="27"/>
        <v>19.804002320000002</v>
      </c>
      <c r="K175" s="10">
        <v>494.4</v>
      </c>
      <c r="L175" s="10">
        <v>2</v>
      </c>
      <c r="M175" s="82">
        <v>1</v>
      </c>
      <c r="N175" s="87">
        <f t="shared" si="37"/>
        <v>170</v>
      </c>
      <c r="O175" s="108">
        <f t="shared" si="34"/>
        <v>19.945814375287554</v>
      </c>
      <c r="P175" s="95">
        <f t="shared" si="30"/>
        <v>36.4788</v>
      </c>
      <c r="Q175" s="13">
        <v>10.132999999999999</v>
      </c>
      <c r="R175" s="92">
        <v>0</v>
      </c>
      <c r="S175" s="10">
        <f t="shared" si="35"/>
        <v>65.511248258118655</v>
      </c>
      <c r="T175" s="10">
        <f>IF(M175=1,'Specifications and Reduced mass'!$F$13,IF(M175=2,'Specifications and Reduced mass'!$G$13,IF(M175=3,'Specifications and Reduced mass'!$H$13,IF(M175=4,'Specifications and Reduced mass'!$I$13,IF(M175=5,'Specifications and Reduced mass'!$J$13)))))</f>
        <v>103.00500000000001</v>
      </c>
      <c r="U175" s="52">
        <f>'Specifications and Reduced mass'!$C$37-'Lap Simulation'!S175-'Lap Simulation'!T175-'Lap Simulation'!AC175</f>
        <v>539.3851690647158</v>
      </c>
      <c r="V175" s="13">
        <f t="shared" si="36"/>
        <v>0.86648961756098508</v>
      </c>
      <c r="W175" s="13">
        <f>0.5*359.61*'Lap Simulation'!Q175^2</f>
        <v>18461.961870644998</v>
      </c>
      <c r="X175" s="10">
        <f t="shared" si="31"/>
        <v>39.893700787401571</v>
      </c>
      <c r="Y175" s="10">
        <v>3</v>
      </c>
      <c r="Z175" s="13">
        <f>IF(Y175=1,'Specifications and Reduced mass'!$C$47,IF(Y175=2,'Specifications and Reduced mass'!$C$48,IF(Y175=3,'Specifications and Reduced mass'!$C$49)))</f>
        <v>622.49467060319728</v>
      </c>
      <c r="AA175" s="10">
        <f t="shared" si="32"/>
        <v>31.958157096176262</v>
      </c>
      <c r="AB175" s="10">
        <v>0</v>
      </c>
      <c r="AC175" s="10">
        <v>0</v>
      </c>
      <c r="AD175" s="10">
        <v>0</v>
      </c>
    </row>
    <row r="176" spans="7:30" x14ac:dyDescent="0.3">
      <c r="G176" s="94">
        <v>6400</v>
      </c>
      <c r="H176" s="94">
        <v>17.8</v>
      </c>
      <c r="I176" s="10">
        <f t="shared" si="26"/>
        <v>13.273460000000002</v>
      </c>
      <c r="J176" s="10">
        <f t="shared" si="27"/>
        <v>19.804002320000002</v>
      </c>
      <c r="K176" s="10">
        <v>494.4</v>
      </c>
      <c r="L176" s="10">
        <v>2</v>
      </c>
      <c r="M176" s="82">
        <v>1</v>
      </c>
      <c r="N176" s="87">
        <f t="shared" si="37"/>
        <v>171</v>
      </c>
      <c r="O176" s="108">
        <f t="shared" si="34"/>
        <v>20.044501832111791</v>
      </c>
      <c r="P176" s="95">
        <f t="shared" si="30"/>
        <v>36.4788</v>
      </c>
      <c r="Q176" s="13">
        <v>10.132999999999999</v>
      </c>
      <c r="R176" s="92">
        <v>0</v>
      </c>
      <c r="S176" s="10">
        <f t="shared" si="35"/>
        <v>65.511248258118655</v>
      </c>
      <c r="T176" s="10">
        <f>IF(M176=1,'Specifications and Reduced mass'!$F$13,IF(M176=2,'Specifications and Reduced mass'!$G$13,IF(M176=3,'Specifications and Reduced mass'!$H$13,IF(M176=4,'Specifications and Reduced mass'!$I$13,IF(M176=5,'Specifications and Reduced mass'!$J$13)))))</f>
        <v>103.00500000000001</v>
      </c>
      <c r="U176" s="52">
        <f>'Specifications and Reduced mass'!$C$37-'Lap Simulation'!S176-'Lap Simulation'!T176-'Lap Simulation'!AC176</f>
        <v>539.3851690647158</v>
      </c>
      <c r="V176" s="13">
        <f t="shared" si="36"/>
        <v>0.86648961756098508</v>
      </c>
      <c r="W176" s="13">
        <f>0.5*359.61*'Lap Simulation'!Q176^2</f>
        <v>18461.961870644998</v>
      </c>
      <c r="X176" s="10">
        <f t="shared" si="31"/>
        <v>39.893700787401571</v>
      </c>
      <c r="Y176" s="10">
        <v>3</v>
      </c>
      <c r="Z176" s="13">
        <f>IF(Y176=1,'Specifications and Reduced mass'!$C$47,IF(Y176=2,'Specifications and Reduced mass'!$C$48,IF(Y176=3,'Specifications and Reduced mass'!$C$49)))</f>
        <v>622.49467060319728</v>
      </c>
      <c r="AA176" s="10">
        <f t="shared" si="32"/>
        <v>31.958157096176262</v>
      </c>
      <c r="AB176" s="10">
        <v>0</v>
      </c>
      <c r="AC176" s="10">
        <v>0</v>
      </c>
      <c r="AD176" s="10">
        <v>0</v>
      </c>
    </row>
    <row r="177" spans="7:30" x14ac:dyDescent="0.3">
      <c r="G177" s="94">
        <v>6400</v>
      </c>
      <c r="H177" s="94">
        <v>17.8</v>
      </c>
      <c r="I177" s="10">
        <f t="shared" si="26"/>
        <v>13.273460000000002</v>
      </c>
      <c r="J177" s="10">
        <f t="shared" si="27"/>
        <v>19.804002320000002</v>
      </c>
      <c r="K177" s="10">
        <v>494.4</v>
      </c>
      <c r="L177" s="10">
        <v>2</v>
      </c>
      <c r="M177" s="82">
        <v>1</v>
      </c>
      <c r="N177" s="87">
        <f t="shared" si="37"/>
        <v>172</v>
      </c>
      <c r="O177" s="108">
        <f t="shared" si="34"/>
        <v>20.143189288936028</v>
      </c>
      <c r="P177" s="95">
        <f t="shared" si="30"/>
        <v>36.4788</v>
      </c>
      <c r="Q177" s="13">
        <v>10.132999999999999</v>
      </c>
      <c r="R177" s="92">
        <v>0</v>
      </c>
      <c r="S177" s="10">
        <f t="shared" si="35"/>
        <v>65.511248258118655</v>
      </c>
      <c r="T177" s="10">
        <f>IF(M177=1,'Specifications and Reduced mass'!$F$13,IF(M177=2,'Specifications and Reduced mass'!$G$13,IF(M177=3,'Specifications and Reduced mass'!$H$13,IF(M177=4,'Specifications and Reduced mass'!$I$13,IF(M177=5,'Specifications and Reduced mass'!$J$13)))))</f>
        <v>103.00500000000001</v>
      </c>
      <c r="U177" s="52">
        <f>'Specifications and Reduced mass'!$C$37-'Lap Simulation'!S177-'Lap Simulation'!T177-'Lap Simulation'!AC177</f>
        <v>539.3851690647158</v>
      </c>
      <c r="V177" s="13">
        <f t="shared" si="36"/>
        <v>0.86648961756098508</v>
      </c>
      <c r="W177" s="13">
        <f>0.5*359.61*'Lap Simulation'!Q177^2</f>
        <v>18461.961870644998</v>
      </c>
      <c r="X177" s="10">
        <f t="shared" si="31"/>
        <v>39.893700787401571</v>
      </c>
      <c r="Y177" s="10">
        <v>3</v>
      </c>
      <c r="Z177" s="13">
        <f>IF(Y177=1,'Specifications and Reduced mass'!$C$47,IF(Y177=2,'Specifications and Reduced mass'!$C$48,IF(Y177=3,'Specifications and Reduced mass'!$C$49)))</f>
        <v>622.49467060319728</v>
      </c>
      <c r="AA177" s="10">
        <f t="shared" si="32"/>
        <v>31.958157096176262</v>
      </c>
      <c r="AB177" s="10">
        <v>0</v>
      </c>
      <c r="AC177" s="10">
        <v>0</v>
      </c>
      <c r="AD177" s="10">
        <v>0</v>
      </c>
    </row>
    <row r="178" spans="7:30" x14ac:dyDescent="0.3">
      <c r="G178" s="94">
        <v>6400</v>
      </c>
      <c r="H178" s="94">
        <v>17.8</v>
      </c>
      <c r="I178" s="10">
        <f t="shared" si="26"/>
        <v>13.273460000000002</v>
      </c>
      <c r="J178" s="10">
        <f t="shared" si="27"/>
        <v>19.804002320000002</v>
      </c>
      <c r="K178" s="10">
        <v>494.4</v>
      </c>
      <c r="L178" s="10">
        <v>2</v>
      </c>
      <c r="M178" s="82">
        <v>1</v>
      </c>
      <c r="N178" s="87">
        <f t="shared" si="37"/>
        <v>173</v>
      </c>
      <c r="O178" s="108">
        <f t="shared" si="34"/>
        <v>20.241876745760266</v>
      </c>
      <c r="P178" s="95">
        <f t="shared" si="30"/>
        <v>36.4788</v>
      </c>
      <c r="Q178" s="13">
        <v>10.132999999999999</v>
      </c>
      <c r="R178" s="92">
        <v>0</v>
      </c>
      <c r="S178" s="10">
        <f t="shared" si="35"/>
        <v>65.511248258118655</v>
      </c>
      <c r="T178" s="10">
        <f>IF(M178=1,'Specifications and Reduced mass'!$F$13,IF(M178=2,'Specifications and Reduced mass'!$G$13,IF(M178=3,'Specifications and Reduced mass'!$H$13,IF(M178=4,'Specifications and Reduced mass'!$I$13,IF(M178=5,'Specifications and Reduced mass'!$J$13)))))</f>
        <v>103.00500000000001</v>
      </c>
      <c r="U178" s="52">
        <f>'Specifications and Reduced mass'!$C$37-'Lap Simulation'!S178-'Lap Simulation'!T178-'Lap Simulation'!AC178</f>
        <v>539.3851690647158</v>
      </c>
      <c r="V178" s="13">
        <f t="shared" si="36"/>
        <v>0.86648961756098508</v>
      </c>
      <c r="W178" s="13">
        <f>0.5*359.61*'Lap Simulation'!Q178^2</f>
        <v>18461.961870644998</v>
      </c>
      <c r="X178" s="10">
        <f t="shared" si="31"/>
        <v>39.893700787401571</v>
      </c>
      <c r="Y178" s="10">
        <v>3</v>
      </c>
      <c r="Z178" s="13">
        <f>IF(Y178=1,'Specifications and Reduced mass'!$C$47,IF(Y178=2,'Specifications and Reduced mass'!$C$48,IF(Y178=3,'Specifications and Reduced mass'!$C$49)))</f>
        <v>622.49467060319728</v>
      </c>
      <c r="AA178" s="10">
        <f t="shared" si="32"/>
        <v>31.958157096176262</v>
      </c>
      <c r="AB178" s="10">
        <v>0</v>
      </c>
      <c r="AC178" s="10">
        <v>0</v>
      </c>
      <c r="AD178" s="10">
        <v>0</v>
      </c>
    </row>
    <row r="179" spans="7:30" x14ac:dyDescent="0.3">
      <c r="G179" s="94">
        <v>6400</v>
      </c>
      <c r="H179" s="94">
        <v>17.8</v>
      </c>
      <c r="I179" s="10">
        <f t="shared" si="26"/>
        <v>13.273460000000002</v>
      </c>
      <c r="J179" s="10">
        <f t="shared" si="27"/>
        <v>19.804002320000002</v>
      </c>
      <c r="K179" s="10">
        <v>494.4</v>
      </c>
      <c r="L179" s="10">
        <v>2</v>
      </c>
      <c r="M179" s="82">
        <v>1</v>
      </c>
      <c r="N179" s="87">
        <f t="shared" si="37"/>
        <v>174</v>
      </c>
      <c r="O179" s="108">
        <f t="shared" si="34"/>
        <v>20.340564202584503</v>
      </c>
      <c r="P179" s="95">
        <f t="shared" si="30"/>
        <v>36.4788</v>
      </c>
      <c r="Q179" s="13">
        <v>10.132999999999999</v>
      </c>
      <c r="R179" s="92">
        <v>0</v>
      </c>
      <c r="S179" s="10">
        <f t="shared" si="35"/>
        <v>65.511248258118655</v>
      </c>
      <c r="T179" s="10">
        <f>IF(M179=1,'Specifications and Reduced mass'!$F$13,IF(M179=2,'Specifications and Reduced mass'!$G$13,IF(M179=3,'Specifications and Reduced mass'!$H$13,IF(M179=4,'Specifications and Reduced mass'!$I$13,IF(M179=5,'Specifications and Reduced mass'!$J$13)))))</f>
        <v>103.00500000000001</v>
      </c>
      <c r="U179" s="52">
        <f>'Specifications and Reduced mass'!$C$37-'Lap Simulation'!S179-'Lap Simulation'!T179-'Lap Simulation'!AC179</f>
        <v>539.3851690647158</v>
      </c>
      <c r="V179" s="13">
        <f t="shared" si="36"/>
        <v>0.86648961756098508</v>
      </c>
      <c r="W179" s="13">
        <f>0.5*359.61*'Lap Simulation'!Q179^2</f>
        <v>18461.961870644998</v>
      </c>
      <c r="X179" s="10">
        <f t="shared" si="31"/>
        <v>39.893700787401571</v>
      </c>
      <c r="Y179" s="10">
        <v>3</v>
      </c>
      <c r="Z179" s="13">
        <f>IF(Y179=1,'Specifications and Reduced mass'!$C$47,IF(Y179=2,'Specifications and Reduced mass'!$C$48,IF(Y179=3,'Specifications and Reduced mass'!$C$49)))</f>
        <v>622.49467060319728</v>
      </c>
      <c r="AA179" s="10">
        <f t="shared" si="32"/>
        <v>31.958157096176262</v>
      </c>
      <c r="AB179" s="10">
        <v>0</v>
      </c>
      <c r="AC179" s="10">
        <v>0</v>
      </c>
      <c r="AD179" s="10">
        <v>0</v>
      </c>
    </row>
    <row r="180" spans="7:30" x14ac:dyDescent="0.3">
      <c r="G180" s="94">
        <v>6400</v>
      </c>
      <c r="H180" s="94">
        <v>17.8</v>
      </c>
      <c r="I180" s="10">
        <f t="shared" si="26"/>
        <v>13.273460000000002</v>
      </c>
      <c r="J180" s="10">
        <f t="shared" si="27"/>
        <v>19.804002320000002</v>
      </c>
      <c r="K180" s="10">
        <v>494.4</v>
      </c>
      <c r="L180" s="10">
        <v>2</v>
      </c>
      <c r="M180" s="82">
        <v>1</v>
      </c>
      <c r="N180" s="87">
        <f t="shared" si="37"/>
        <v>175</v>
      </c>
      <c r="O180" s="108">
        <f t="shared" si="34"/>
        <v>20.43925165940874</v>
      </c>
      <c r="P180" s="95">
        <f t="shared" si="30"/>
        <v>36.4788</v>
      </c>
      <c r="Q180" s="13">
        <v>10.132999999999999</v>
      </c>
      <c r="R180" s="92">
        <v>0</v>
      </c>
      <c r="S180" s="10">
        <f t="shared" si="35"/>
        <v>65.511248258118655</v>
      </c>
      <c r="T180" s="10">
        <f>IF(M180=1,'Specifications and Reduced mass'!$F$13,IF(M180=2,'Specifications and Reduced mass'!$G$13,IF(M180=3,'Specifications and Reduced mass'!$H$13,IF(M180=4,'Specifications and Reduced mass'!$I$13,IF(M180=5,'Specifications and Reduced mass'!$J$13)))))</f>
        <v>103.00500000000001</v>
      </c>
      <c r="U180" s="52">
        <f>'Specifications and Reduced mass'!$C$37-'Lap Simulation'!S180-'Lap Simulation'!T180-'Lap Simulation'!AC180</f>
        <v>539.3851690647158</v>
      </c>
      <c r="V180" s="13">
        <f t="shared" si="36"/>
        <v>0.86648961756098508</v>
      </c>
      <c r="W180" s="13">
        <f>0.5*359.61*'Lap Simulation'!Q180^2</f>
        <v>18461.961870644998</v>
      </c>
      <c r="X180" s="10">
        <f t="shared" si="31"/>
        <v>39.893700787401571</v>
      </c>
      <c r="Y180" s="10">
        <v>3</v>
      </c>
      <c r="Z180" s="13">
        <f>IF(Y180=1,'Specifications and Reduced mass'!$C$47,IF(Y180=2,'Specifications and Reduced mass'!$C$48,IF(Y180=3,'Specifications and Reduced mass'!$C$49)))</f>
        <v>622.49467060319728</v>
      </c>
      <c r="AA180" s="10">
        <f t="shared" si="32"/>
        <v>31.958157096176262</v>
      </c>
      <c r="AB180" s="10">
        <v>0</v>
      </c>
      <c r="AC180" s="10">
        <v>0</v>
      </c>
      <c r="AD180" s="10">
        <v>0</v>
      </c>
    </row>
    <row r="181" spans="7:30" x14ac:dyDescent="0.3">
      <c r="G181" s="94">
        <v>6400</v>
      </c>
      <c r="H181" s="94">
        <v>17.8</v>
      </c>
      <c r="I181" s="10">
        <f t="shared" si="26"/>
        <v>13.273460000000002</v>
      </c>
      <c r="J181" s="10">
        <f t="shared" si="27"/>
        <v>19.804002320000002</v>
      </c>
      <c r="K181" s="10">
        <v>494.4</v>
      </c>
      <c r="L181" s="10">
        <v>2</v>
      </c>
      <c r="M181" s="82">
        <v>1</v>
      </c>
      <c r="N181" s="87">
        <f t="shared" si="37"/>
        <v>176</v>
      </c>
      <c r="O181" s="108">
        <f t="shared" si="34"/>
        <v>20.537939116232977</v>
      </c>
      <c r="P181" s="95">
        <f t="shared" si="30"/>
        <v>36.4788</v>
      </c>
      <c r="Q181" s="13">
        <v>10.132999999999999</v>
      </c>
      <c r="R181" s="92">
        <v>0</v>
      </c>
      <c r="S181" s="10">
        <f t="shared" si="35"/>
        <v>65.511248258118655</v>
      </c>
      <c r="T181" s="10">
        <f>IF(M181=1,'Specifications and Reduced mass'!$F$13,IF(M181=2,'Specifications and Reduced mass'!$G$13,IF(M181=3,'Specifications and Reduced mass'!$H$13,IF(M181=4,'Specifications and Reduced mass'!$I$13,IF(M181=5,'Specifications and Reduced mass'!$J$13)))))</f>
        <v>103.00500000000001</v>
      </c>
      <c r="U181" s="52">
        <f>'Specifications and Reduced mass'!$C$37-'Lap Simulation'!S181-'Lap Simulation'!T181-'Lap Simulation'!AC181</f>
        <v>539.3851690647158</v>
      </c>
      <c r="V181" s="13">
        <f t="shared" si="36"/>
        <v>0.86648961756098508</v>
      </c>
      <c r="W181" s="13">
        <f>0.5*359.61*'Lap Simulation'!Q181^2</f>
        <v>18461.961870644998</v>
      </c>
      <c r="X181" s="10">
        <f t="shared" si="31"/>
        <v>39.893700787401571</v>
      </c>
      <c r="Y181" s="10">
        <v>3</v>
      </c>
      <c r="Z181" s="13">
        <f>IF(Y181=1,'Specifications and Reduced mass'!$C$47,IF(Y181=2,'Specifications and Reduced mass'!$C$48,IF(Y181=3,'Specifications and Reduced mass'!$C$49)))</f>
        <v>622.49467060319728</v>
      </c>
      <c r="AA181" s="10">
        <f t="shared" si="32"/>
        <v>31.958157096176262</v>
      </c>
      <c r="AB181" s="10">
        <v>0</v>
      </c>
      <c r="AC181" s="10">
        <v>0</v>
      </c>
      <c r="AD181" s="10">
        <v>0</v>
      </c>
    </row>
    <row r="182" spans="7:30" x14ac:dyDescent="0.3">
      <c r="G182" s="94">
        <v>6400</v>
      </c>
      <c r="H182" s="94">
        <v>17.8</v>
      </c>
      <c r="I182" s="10">
        <f t="shared" si="26"/>
        <v>13.273460000000002</v>
      </c>
      <c r="J182" s="10">
        <f t="shared" si="27"/>
        <v>19.804002320000002</v>
      </c>
      <c r="K182" s="10">
        <v>494.4</v>
      </c>
      <c r="L182" s="10">
        <v>2</v>
      </c>
      <c r="M182" s="82">
        <v>1</v>
      </c>
      <c r="N182" s="87">
        <f t="shared" si="37"/>
        <v>177</v>
      </c>
      <c r="O182" s="108">
        <f t="shared" si="34"/>
        <v>20.636626573057214</v>
      </c>
      <c r="P182" s="95">
        <f t="shared" si="30"/>
        <v>36.4788</v>
      </c>
      <c r="Q182" s="13">
        <v>10.132999999999999</v>
      </c>
      <c r="R182" s="92">
        <v>0</v>
      </c>
      <c r="S182" s="10">
        <f t="shared" si="35"/>
        <v>65.511248258118655</v>
      </c>
      <c r="T182" s="10">
        <f>IF(M182=1,'Specifications and Reduced mass'!$F$13,IF(M182=2,'Specifications and Reduced mass'!$G$13,IF(M182=3,'Specifications and Reduced mass'!$H$13,IF(M182=4,'Specifications and Reduced mass'!$I$13,IF(M182=5,'Specifications and Reduced mass'!$J$13)))))</f>
        <v>103.00500000000001</v>
      </c>
      <c r="U182" s="52">
        <f>'Specifications and Reduced mass'!$C$37-'Lap Simulation'!S182-'Lap Simulation'!T182-'Lap Simulation'!AC182</f>
        <v>539.3851690647158</v>
      </c>
      <c r="V182" s="13">
        <f t="shared" si="36"/>
        <v>0.86648961756098508</v>
      </c>
      <c r="W182" s="13">
        <f>0.5*359.61*'Lap Simulation'!Q182^2</f>
        <v>18461.961870644998</v>
      </c>
      <c r="X182" s="10">
        <f t="shared" si="31"/>
        <v>39.893700787401571</v>
      </c>
      <c r="Y182" s="10">
        <v>3</v>
      </c>
      <c r="Z182" s="13">
        <f>IF(Y182=1,'Specifications and Reduced mass'!$C$47,IF(Y182=2,'Specifications and Reduced mass'!$C$48,IF(Y182=3,'Specifications and Reduced mass'!$C$49)))</f>
        <v>622.49467060319728</v>
      </c>
      <c r="AA182" s="10">
        <f t="shared" si="32"/>
        <v>31.958157096176262</v>
      </c>
      <c r="AB182" s="10">
        <v>0</v>
      </c>
      <c r="AC182" s="10">
        <v>0</v>
      </c>
      <c r="AD182" s="10">
        <v>0</v>
      </c>
    </row>
    <row r="183" spans="7:30" x14ac:dyDescent="0.3">
      <c r="G183" s="94">
        <v>6400</v>
      </c>
      <c r="H183" s="94">
        <v>17.8</v>
      </c>
      <c r="I183" s="10">
        <f t="shared" si="26"/>
        <v>13.273460000000002</v>
      </c>
      <c r="J183" s="10">
        <f t="shared" si="27"/>
        <v>19.804002320000002</v>
      </c>
      <c r="K183" s="10">
        <v>494.4</v>
      </c>
      <c r="L183" s="10">
        <v>2</v>
      </c>
      <c r="M183" s="82">
        <v>1</v>
      </c>
      <c r="N183" s="87">
        <f t="shared" si="37"/>
        <v>178</v>
      </c>
      <c r="O183" s="108">
        <f t="shared" si="34"/>
        <v>20.735314029881451</v>
      </c>
      <c r="P183" s="95">
        <f t="shared" si="30"/>
        <v>36.4788</v>
      </c>
      <c r="Q183" s="13">
        <v>10.132999999999999</v>
      </c>
      <c r="R183" s="92">
        <v>0</v>
      </c>
      <c r="S183" s="10">
        <f t="shared" si="35"/>
        <v>65.511248258118655</v>
      </c>
      <c r="T183" s="10">
        <f>IF(M183=1,'Specifications and Reduced mass'!$F$13,IF(M183=2,'Specifications and Reduced mass'!$G$13,IF(M183=3,'Specifications and Reduced mass'!$H$13,IF(M183=4,'Specifications and Reduced mass'!$I$13,IF(M183=5,'Specifications and Reduced mass'!$J$13)))))</f>
        <v>103.00500000000001</v>
      </c>
      <c r="U183" s="52">
        <f>'Specifications and Reduced mass'!$C$37-'Lap Simulation'!S183-'Lap Simulation'!T183-'Lap Simulation'!AC183</f>
        <v>539.3851690647158</v>
      </c>
      <c r="V183" s="13">
        <f t="shared" si="36"/>
        <v>0.86648961756098508</v>
      </c>
      <c r="W183" s="13">
        <f>0.5*359.61*'Lap Simulation'!Q183^2</f>
        <v>18461.961870644998</v>
      </c>
      <c r="X183" s="10">
        <f t="shared" si="31"/>
        <v>39.893700787401571</v>
      </c>
      <c r="Y183" s="10">
        <v>3</v>
      </c>
      <c r="Z183" s="13">
        <f>IF(Y183=1,'Specifications and Reduced mass'!$C$47,IF(Y183=2,'Specifications and Reduced mass'!$C$48,IF(Y183=3,'Specifications and Reduced mass'!$C$49)))</f>
        <v>622.49467060319728</v>
      </c>
      <c r="AA183" s="10">
        <f t="shared" si="32"/>
        <v>31.958157096176262</v>
      </c>
      <c r="AB183" s="10">
        <v>0</v>
      </c>
      <c r="AC183" s="10">
        <v>0</v>
      </c>
      <c r="AD183" s="10">
        <v>0</v>
      </c>
    </row>
    <row r="184" spans="7:30" x14ac:dyDescent="0.3">
      <c r="G184" s="94">
        <v>6400</v>
      </c>
      <c r="H184" s="94">
        <v>17.8</v>
      </c>
      <c r="I184" s="10">
        <f t="shared" si="26"/>
        <v>13.273460000000002</v>
      </c>
      <c r="J184" s="10">
        <f t="shared" si="27"/>
        <v>19.804002320000002</v>
      </c>
      <c r="K184" s="10">
        <v>494.4</v>
      </c>
      <c r="L184" s="10">
        <v>2</v>
      </c>
      <c r="M184" s="82">
        <v>1</v>
      </c>
      <c r="N184" s="87">
        <f t="shared" si="37"/>
        <v>179</v>
      </c>
      <c r="O184" s="108">
        <f t="shared" si="34"/>
        <v>20.834001486705688</v>
      </c>
      <c r="P184" s="95">
        <f t="shared" si="30"/>
        <v>36.4788</v>
      </c>
      <c r="Q184" s="13">
        <v>10.132999999999999</v>
      </c>
      <c r="R184" s="92">
        <v>0</v>
      </c>
      <c r="S184" s="10">
        <f t="shared" si="35"/>
        <v>65.511248258118655</v>
      </c>
      <c r="T184" s="10">
        <f>IF(M184=1,'Specifications and Reduced mass'!$F$13,IF(M184=2,'Specifications and Reduced mass'!$G$13,IF(M184=3,'Specifications and Reduced mass'!$H$13,IF(M184=4,'Specifications and Reduced mass'!$I$13,IF(M184=5,'Specifications and Reduced mass'!$J$13)))))</f>
        <v>103.00500000000001</v>
      </c>
      <c r="U184" s="52">
        <f>'Specifications and Reduced mass'!$C$37-'Lap Simulation'!S184-'Lap Simulation'!T184-'Lap Simulation'!AC184</f>
        <v>539.3851690647158</v>
      </c>
      <c r="V184" s="13">
        <f t="shared" si="36"/>
        <v>0.86648961756098508</v>
      </c>
      <c r="W184" s="13">
        <f>0.5*359.61*'Lap Simulation'!Q184^2</f>
        <v>18461.961870644998</v>
      </c>
      <c r="X184" s="10">
        <f t="shared" si="31"/>
        <v>39.893700787401571</v>
      </c>
      <c r="Y184" s="10">
        <v>3</v>
      </c>
      <c r="Z184" s="13">
        <f>IF(Y184=1,'Specifications and Reduced mass'!$C$47,IF(Y184=2,'Specifications and Reduced mass'!$C$48,IF(Y184=3,'Specifications and Reduced mass'!$C$49)))</f>
        <v>622.49467060319728</v>
      </c>
      <c r="AA184" s="10">
        <f t="shared" si="32"/>
        <v>31.958157096176262</v>
      </c>
      <c r="AB184" s="10">
        <v>0</v>
      </c>
      <c r="AC184" s="10">
        <v>0</v>
      </c>
      <c r="AD184" s="10">
        <v>0</v>
      </c>
    </row>
    <row r="185" spans="7:30" x14ac:dyDescent="0.3">
      <c r="G185" s="94">
        <v>6400</v>
      </c>
      <c r="H185" s="94">
        <v>17.8</v>
      </c>
      <c r="I185" s="10">
        <f t="shared" si="26"/>
        <v>13.273460000000002</v>
      </c>
      <c r="J185" s="10">
        <f t="shared" si="27"/>
        <v>19.804002320000002</v>
      </c>
      <c r="K185" s="10">
        <v>494.4</v>
      </c>
      <c r="L185" s="10">
        <v>2</v>
      </c>
      <c r="M185" s="82">
        <v>1</v>
      </c>
      <c r="N185" s="87">
        <f t="shared" si="37"/>
        <v>180</v>
      </c>
      <c r="O185" s="108">
        <f t="shared" si="34"/>
        <v>20.932688943529925</v>
      </c>
      <c r="P185" s="95">
        <f t="shared" si="30"/>
        <v>36.4788</v>
      </c>
      <c r="Q185" s="13">
        <v>10.132999999999999</v>
      </c>
      <c r="R185" s="92">
        <v>0</v>
      </c>
      <c r="S185" s="10">
        <f t="shared" si="35"/>
        <v>65.511248258118655</v>
      </c>
      <c r="T185" s="10">
        <f>IF(M185=1,'Specifications and Reduced mass'!$F$13,IF(M185=2,'Specifications and Reduced mass'!$G$13,IF(M185=3,'Specifications and Reduced mass'!$H$13,IF(M185=4,'Specifications and Reduced mass'!$I$13,IF(M185=5,'Specifications and Reduced mass'!$J$13)))))</f>
        <v>103.00500000000001</v>
      </c>
      <c r="U185" s="52">
        <f>'Specifications and Reduced mass'!$C$37-'Lap Simulation'!S185-'Lap Simulation'!T185-'Lap Simulation'!AC185</f>
        <v>539.3851690647158</v>
      </c>
      <c r="V185" s="13">
        <f t="shared" si="36"/>
        <v>0.86648961756098508</v>
      </c>
      <c r="W185" s="13">
        <f>0.5*359.61*'Lap Simulation'!Q185^2</f>
        <v>18461.961870644998</v>
      </c>
      <c r="X185" s="10">
        <f t="shared" si="31"/>
        <v>39.893700787401571</v>
      </c>
      <c r="Y185" s="10">
        <v>3</v>
      </c>
      <c r="Z185" s="13">
        <f>IF(Y185=1,'Specifications and Reduced mass'!$C$47,IF(Y185=2,'Specifications and Reduced mass'!$C$48,IF(Y185=3,'Specifications and Reduced mass'!$C$49)))</f>
        <v>622.49467060319728</v>
      </c>
      <c r="AA185" s="10">
        <f t="shared" si="32"/>
        <v>31.958157096176262</v>
      </c>
      <c r="AB185" s="10">
        <v>0</v>
      </c>
      <c r="AC185" s="10">
        <v>0</v>
      </c>
      <c r="AD185" s="10">
        <v>0</v>
      </c>
    </row>
    <row r="186" spans="7:30" x14ac:dyDescent="0.3">
      <c r="G186" s="94">
        <v>6400</v>
      </c>
      <c r="H186" s="94">
        <v>17.8</v>
      </c>
      <c r="I186" s="10">
        <f t="shared" si="26"/>
        <v>13.273460000000002</v>
      </c>
      <c r="J186" s="10">
        <f t="shared" si="27"/>
        <v>19.804002320000002</v>
      </c>
      <c r="K186" s="10">
        <v>494.4</v>
      </c>
      <c r="L186" s="10">
        <v>2</v>
      </c>
      <c r="M186" s="82">
        <v>1</v>
      </c>
      <c r="N186" s="87">
        <f t="shared" si="37"/>
        <v>181</v>
      </c>
      <c r="O186" s="108">
        <f t="shared" si="34"/>
        <v>21.031376400354162</v>
      </c>
      <c r="P186" s="95">
        <f t="shared" si="30"/>
        <v>36.4788</v>
      </c>
      <c r="Q186" s="13">
        <v>10.132999999999999</v>
      </c>
      <c r="R186" s="92">
        <v>0</v>
      </c>
      <c r="S186" s="10">
        <f t="shared" si="35"/>
        <v>65.511248258118655</v>
      </c>
      <c r="T186" s="10">
        <f>IF(M186=1,'Specifications and Reduced mass'!$F$13,IF(M186=2,'Specifications and Reduced mass'!$G$13,IF(M186=3,'Specifications and Reduced mass'!$H$13,IF(M186=4,'Specifications and Reduced mass'!$I$13,IF(M186=5,'Specifications and Reduced mass'!$J$13)))))</f>
        <v>103.00500000000001</v>
      </c>
      <c r="U186" s="52">
        <f>'Specifications and Reduced mass'!$C$37-'Lap Simulation'!S186-'Lap Simulation'!T186-'Lap Simulation'!AC186</f>
        <v>539.3851690647158</v>
      </c>
      <c r="V186" s="13">
        <f t="shared" si="36"/>
        <v>0.86648961756098508</v>
      </c>
      <c r="W186" s="13">
        <f>0.5*359.61*'Lap Simulation'!Q186^2</f>
        <v>18461.961870644998</v>
      </c>
      <c r="X186" s="10">
        <f t="shared" si="31"/>
        <v>39.893700787401571</v>
      </c>
      <c r="Y186" s="10">
        <v>3</v>
      </c>
      <c r="Z186" s="13">
        <f>IF(Y186=1,'Specifications and Reduced mass'!$C$47,IF(Y186=2,'Specifications and Reduced mass'!$C$48,IF(Y186=3,'Specifications and Reduced mass'!$C$49)))</f>
        <v>622.49467060319728</v>
      </c>
      <c r="AA186" s="10">
        <f t="shared" si="32"/>
        <v>31.958157096176262</v>
      </c>
      <c r="AB186" s="10">
        <v>0</v>
      </c>
      <c r="AC186" s="10">
        <v>0</v>
      </c>
      <c r="AD186" s="10">
        <v>0</v>
      </c>
    </row>
    <row r="187" spans="7:30" x14ac:dyDescent="0.3">
      <c r="G187" s="94">
        <v>6400</v>
      </c>
      <c r="H187" s="94">
        <v>17.8</v>
      </c>
      <c r="I187" s="10">
        <f t="shared" si="26"/>
        <v>13.273460000000002</v>
      </c>
      <c r="J187" s="10">
        <f t="shared" si="27"/>
        <v>19.804002320000002</v>
      </c>
      <c r="K187" s="10">
        <v>494.4</v>
      </c>
      <c r="L187" s="10">
        <v>2</v>
      </c>
      <c r="M187" s="82">
        <v>1</v>
      </c>
      <c r="N187" s="87">
        <f t="shared" si="37"/>
        <v>182</v>
      </c>
      <c r="O187" s="108">
        <f t="shared" si="34"/>
        <v>21.130063857178399</v>
      </c>
      <c r="P187" s="95">
        <f t="shared" si="30"/>
        <v>36.4788</v>
      </c>
      <c r="Q187" s="13">
        <v>10.132999999999999</v>
      </c>
      <c r="R187" s="92">
        <v>0</v>
      </c>
      <c r="S187" s="10">
        <f t="shared" si="35"/>
        <v>65.511248258118655</v>
      </c>
      <c r="T187" s="10">
        <f>IF(M187=1,'Specifications and Reduced mass'!$F$13,IF(M187=2,'Specifications and Reduced mass'!$G$13,IF(M187=3,'Specifications and Reduced mass'!$H$13,IF(M187=4,'Specifications and Reduced mass'!$I$13,IF(M187=5,'Specifications and Reduced mass'!$J$13)))))</f>
        <v>103.00500000000001</v>
      </c>
      <c r="U187" s="52">
        <f>'Specifications and Reduced mass'!$C$37-'Lap Simulation'!S187-'Lap Simulation'!T187-'Lap Simulation'!AC187</f>
        <v>539.3851690647158</v>
      </c>
      <c r="V187" s="13">
        <f t="shared" si="36"/>
        <v>0.86648961756098508</v>
      </c>
      <c r="W187" s="13">
        <f>0.5*359.61*'Lap Simulation'!Q187^2</f>
        <v>18461.961870644998</v>
      </c>
      <c r="X187" s="10">
        <f t="shared" si="31"/>
        <v>39.893700787401571</v>
      </c>
      <c r="Y187" s="10">
        <v>3</v>
      </c>
      <c r="Z187" s="13">
        <f>IF(Y187=1,'Specifications and Reduced mass'!$C$47,IF(Y187=2,'Specifications and Reduced mass'!$C$48,IF(Y187=3,'Specifications and Reduced mass'!$C$49)))</f>
        <v>622.49467060319728</v>
      </c>
      <c r="AA187" s="10">
        <f t="shared" si="32"/>
        <v>31.958157096176262</v>
      </c>
      <c r="AB187" s="10">
        <v>0</v>
      </c>
      <c r="AC187" s="10">
        <v>0</v>
      </c>
      <c r="AD187" s="10">
        <v>0</v>
      </c>
    </row>
    <row r="188" spans="7:30" x14ac:dyDescent="0.3">
      <c r="G188" s="94">
        <v>6400</v>
      </c>
      <c r="H188" s="94">
        <v>17.8</v>
      </c>
      <c r="I188" s="10">
        <f t="shared" si="26"/>
        <v>13.273460000000002</v>
      </c>
      <c r="J188" s="10">
        <f t="shared" si="27"/>
        <v>19.804002320000002</v>
      </c>
      <c r="K188" s="10">
        <v>494.4</v>
      </c>
      <c r="L188" s="10">
        <v>2</v>
      </c>
      <c r="M188" s="82">
        <v>1</v>
      </c>
      <c r="N188" s="87">
        <f t="shared" si="37"/>
        <v>183</v>
      </c>
      <c r="O188" s="108">
        <f t="shared" si="34"/>
        <v>21.228751314002636</v>
      </c>
      <c r="P188" s="95">
        <f t="shared" si="30"/>
        <v>36.4788</v>
      </c>
      <c r="Q188" s="13">
        <v>10.132999999999999</v>
      </c>
      <c r="R188" s="92">
        <v>0</v>
      </c>
      <c r="S188" s="10">
        <f t="shared" si="35"/>
        <v>65.511248258118655</v>
      </c>
      <c r="T188" s="10">
        <f>IF(M188=1,'Specifications and Reduced mass'!$F$13,IF(M188=2,'Specifications and Reduced mass'!$G$13,IF(M188=3,'Specifications and Reduced mass'!$H$13,IF(M188=4,'Specifications and Reduced mass'!$I$13,IF(M188=5,'Specifications and Reduced mass'!$J$13)))))</f>
        <v>103.00500000000001</v>
      </c>
      <c r="U188" s="52">
        <f>'Specifications and Reduced mass'!$C$37-'Lap Simulation'!S188-'Lap Simulation'!T188-'Lap Simulation'!AC188</f>
        <v>539.3851690647158</v>
      </c>
      <c r="V188" s="13">
        <f t="shared" si="36"/>
        <v>0.86648961756098508</v>
      </c>
      <c r="W188" s="13">
        <f>0.5*359.61*'Lap Simulation'!Q188^2</f>
        <v>18461.961870644998</v>
      </c>
      <c r="X188" s="10">
        <f t="shared" si="31"/>
        <v>39.893700787401571</v>
      </c>
      <c r="Y188" s="10">
        <v>3</v>
      </c>
      <c r="Z188" s="13">
        <f>IF(Y188=1,'Specifications and Reduced mass'!$C$47,IF(Y188=2,'Specifications and Reduced mass'!$C$48,IF(Y188=3,'Specifications and Reduced mass'!$C$49)))</f>
        <v>622.49467060319728</v>
      </c>
      <c r="AA188" s="10">
        <f t="shared" si="32"/>
        <v>31.958157096176262</v>
      </c>
      <c r="AB188" s="10">
        <v>0</v>
      </c>
      <c r="AC188" s="10">
        <v>0</v>
      </c>
      <c r="AD188" s="10">
        <v>0</v>
      </c>
    </row>
    <row r="189" spans="7:30" x14ac:dyDescent="0.3">
      <c r="G189" s="94">
        <v>6400</v>
      </c>
      <c r="H189" s="94">
        <v>17.8</v>
      </c>
      <c r="I189" s="10">
        <f t="shared" si="26"/>
        <v>13.273460000000002</v>
      </c>
      <c r="J189" s="10">
        <f t="shared" si="27"/>
        <v>19.804002320000002</v>
      </c>
      <c r="K189" s="10">
        <v>494.4</v>
      </c>
      <c r="L189" s="10">
        <v>2</v>
      </c>
      <c r="M189" s="82">
        <v>1</v>
      </c>
      <c r="N189" s="87">
        <f t="shared" si="37"/>
        <v>184</v>
      </c>
      <c r="O189" s="108">
        <f t="shared" si="34"/>
        <v>21.327438770826873</v>
      </c>
      <c r="P189" s="95">
        <f t="shared" si="30"/>
        <v>36.4788</v>
      </c>
      <c r="Q189" s="13">
        <v>10.132999999999999</v>
      </c>
      <c r="R189" s="92">
        <v>0</v>
      </c>
      <c r="S189" s="10">
        <f t="shared" si="35"/>
        <v>65.511248258118655</v>
      </c>
      <c r="T189" s="10">
        <f>IF(M189=1,'Specifications and Reduced mass'!$F$13,IF(M189=2,'Specifications and Reduced mass'!$G$13,IF(M189=3,'Specifications and Reduced mass'!$H$13,IF(M189=4,'Specifications and Reduced mass'!$I$13,IF(M189=5,'Specifications and Reduced mass'!$J$13)))))</f>
        <v>103.00500000000001</v>
      </c>
      <c r="U189" s="52">
        <f>'Specifications and Reduced mass'!$C$37-'Lap Simulation'!S189-'Lap Simulation'!T189-'Lap Simulation'!AC189</f>
        <v>539.3851690647158</v>
      </c>
      <c r="V189" s="13">
        <f t="shared" si="36"/>
        <v>0.86648961756098508</v>
      </c>
      <c r="W189" s="13">
        <f>0.5*359.61*'Lap Simulation'!Q189^2</f>
        <v>18461.961870644998</v>
      </c>
      <c r="X189" s="10">
        <f t="shared" si="31"/>
        <v>39.893700787401571</v>
      </c>
      <c r="Y189" s="10">
        <v>3</v>
      </c>
      <c r="Z189" s="13">
        <f>IF(Y189=1,'Specifications and Reduced mass'!$C$47,IF(Y189=2,'Specifications and Reduced mass'!$C$48,IF(Y189=3,'Specifications and Reduced mass'!$C$49)))</f>
        <v>622.49467060319728</v>
      </c>
      <c r="AA189" s="10">
        <f t="shared" si="32"/>
        <v>31.958157096176262</v>
      </c>
      <c r="AB189" s="10">
        <v>0</v>
      </c>
      <c r="AC189" s="10">
        <v>0</v>
      </c>
      <c r="AD189" s="10">
        <v>0</v>
      </c>
    </row>
    <row r="190" spans="7:30" x14ac:dyDescent="0.3">
      <c r="G190" s="94">
        <v>6400</v>
      </c>
      <c r="H190" s="94">
        <v>17.8</v>
      </c>
      <c r="I190" s="10">
        <f t="shared" si="26"/>
        <v>13.273460000000002</v>
      </c>
      <c r="J190" s="10">
        <f t="shared" si="27"/>
        <v>19.804002320000002</v>
      </c>
      <c r="K190" s="10">
        <v>494.4</v>
      </c>
      <c r="L190" s="10">
        <v>2</v>
      </c>
      <c r="M190" s="82">
        <v>1</v>
      </c>
      <c r="N190" s="87">
        <f t="shared" si="37"/>
        <v>185</v>
      </c>
      <c r="O190" s="108">
        <f t="shared" si="34"/>
        <v>21.42612622765111</v>
      </c>
      <c r="P190" s="95">
        <f t="shared" si="30"/>
        <v>36.4788</v>
      </c>
      <c r="Q190" s="13">
        <v>10.132999999999999</v>
      </c>
      <c r="R190" s="92">
        <v>0</v>
      </c>
      <c r="S190" s="10">
        <f t="shared" si="35"/>
        <v>65.511248258118655</v>
      </c>
      <c r="T190" s="10">
        <f>IF(M190=1,'Specifications and Reduced mass'!$F$13,IF(M190=2,'Specifications and Reduced mass'!$G$13,IF(M190=3,'Specifications and Reduced mass'!$H$13,IF(M190=4,'Specifications and Reduced mass'!$I$13,IF(M190=5,'Specifications and Reduced mass'!$J$13)))))</f>
        <v>103.00500000000001</v>
      </c>
      <c r="U190" s="52">
        <f>'Specifications and Reduced mass'!$C$37-'Lap Simulation'!S190-'Lap Simulation'!T190-'Lap Simulation'!AC190</f>
        <v>539.3851690647158</v>
      </c>
      <c r="V190" s="13">
        <f t="shared" si="36"/>
        <v>0.86648961756098508</v>
      </c>
      <c r="W190" s="13">
        <f>0.5*359.61*'Lap Simulation'!Q190^2</f>
        <v>18461.961870644998</v>
      </c>
      <c r="X190" s="10">
        <f t="shared" si="31"/>
        <v>39.893700787401571</v>
      </c>
      <c r="Y190" s="10">
        <v>3</v>
      </c>
      <c r="Z190" s="13">
        <f>IF(Y190=1,'Specifications and Reduced mass'!$C$47,IF(Y190=2,'Specifications and Reduced mass'!$C$48,IF(Y190=3,'Specifications and Reduced mass'!$C$49)))</f>
        <v>622.49467060319728</v>
      </c>
      <c r="AA190" s="10">
        <f t="shared" si="32"/>
        <v>31.958157096176262</v>
      </c>
      <c r="AB190" s="10">
        <v>0</v>
      </c>
      <c r="AC190" s="10">
        <v>0</v>
      </c>
      <c r="AD190" s="10">
        <v>0</v>
      </c>
    </row>
    <row r="191" spans="7:30" x14ac:dyDescent="0.3">
      <c r="G191" s="94">
        <v>6400</v>
      </c>
      <c r="H191" s="94">
        <v>17.8</v>
      </c>
      <c r="I191" s="10">
        <f t="shared" si="26"/>
        <v>13.273460000000002</v>
      </c>
      <c r="J191" s="10">
        <f t="shared" si="27"/>
        <v>19.804002320000002</v>
      </c>
      <c r="K191" s="10">
        <v>494.4</v>
      </c>
      <c r="L191" s="10">
        <v>2</v>
      </c>
      <c r="M191" s="82">
        <v>1</v>
      </c>
      <c r="N191" s="87">
        <f t="shared" si="37"/>
        <v>186</v>
      </c>
      <c r="O191" s="108">
        <f t="shared" si="34"/>
        <v>21.524813684475347</v>
      </c>
      <c r="P191" s="95">
        <f t="shared" si="30"/>
        <v>36.4788</v>
      </c>
      <c r="Q191" s="13">
        <v>10.132999999999999</v>
      </c>
      <c r="R191" s="92">
        <v>0</v>
      </c>
      <c r="S191" s="10">
        <f t="shared" si="35"/>
        <v>65.511248258118655</v>
      </c>
      <c r="T191" s="10">
        <f>IF(M191=1,'Specifications and Reduced mass'!$F$13,IF(M191=2,'Specifications and Reduced mass'!$G$13,IF(M191=3,'Specifications and Reduced mass'!$H$13,IF(M191=4,'Specifications and Reduced mass'!$I$13,IF(M191=5,'Specifications and Reduced mass'!$J$13)))))</f>
        <v>103.00500000000001</v>
      </c>
      <c r="U191" s="52">
        <f>'Specifications and Reduced mass'!$C$37-'Lap Simulation'!S191-'Lap Simulation'!T191-'Lap Simulation'!AC191</f>
        <v>539.3851690647158</v>
      </c>
      <c r="V191" s="13">
        <f t="shared" si="36"/>
        <v>0.86648961756098508</v>
      </c>
      <c r="W191" s="13">
        <f>0.5*359.61*'Lap Simulation'!Q191^2</f>
        <v>18461.961870644998</v>
      </c>
      <c r="X191" s="10">
        <f t="shared" si="31"/>
        <v>39.893700787401571</v>
      </c>
      <c r="Y191" s="10">
        <v>3</v>
      </c>
      <c r="Z191" s="13">
        <f>IF(Y191=1,'Specifications and Reduced mass'!$C$47,IF(Y191=2,'Specifications and Reduced mass'!$C$48,IF(Y191=3,'Specifications and Reduced mass'!$C$49)))</f>
        <v>622.49467060319728</v>
      </c>
      <c r="AA191" s="10">
        <f t="shared" si="32"/>
        <v>31.958157096176262</v>
      </c>
      <c r="AB191" s="10">
        <v>0</v>
      </c>
      <c r="AC191" s="10">
        <v>0</v>
      </c>
      <c r="AD191" s="10">
        <v>0</v>
      </c>
    </row>
    <row r="192" spans="7:30" x14ac:dyDescent="0.3">
      <c r="G192" s="94">
        <v>6400</v>
      </c>
      <c r="H192" s="94">
        <v>17.8</v>
      </c>
      <c r="I192" s="10">
        <f t="shared" si="26"/>
        <v>13.273460000000002</v>
      </c>
      <c r="J192" s="10">
        <f t="shared" si="27"/>
        <v>19.804002320000002</v>
      </c>
      <c r="K192" s="10">
        <v>494.4</v>
      </c>
      <c r="L192" s="10">
        <v>2</v>
      </c>
      <c r="M192" s="82">
        <v>1</v>
      </c>
      <c r="N192" s="87">
        <f t="shared" si="37"/>
        <v>187</v>
      </c>
      <c r="O192" s="108">
        <f t="shared" si="34"/>
        <v>21.623501141299585</v>
      </c>
      <c r="P192" s="95">
        <f t="shared" si="30"/>
        <v>36.4788</v>
      </c>
      <c r="Q192" s="13">
        <v>10.132999999999999</v>
      </c>
      <c r="R192" s="92">
        <v>0</v>
      </c>
      <c r="S192" s="10">
        <f t="shared" si="35"/>
        <v>65.511248258118655</v>
      </c>
      <c r="T192" s="10">
        <f>IF(M192=1,'Specifications and Reduced mass'!$F$13,IF(M192=2,'Specifications and Reduced mass'!$G$13,IF(M192=3,'Specifications and Reduced mass'!$H$13,IF(M192=4,'Specifications and Reduced mass'!$I$13,IF(M192=5,'Specifications and Reduced mass'!$J$13)))))</f>
        <v>103.00500000000001</v>
      </c>
      <c r="U192" s="52">
        <f>'Specifications and Reduced mass'!$C$37-'Lap Simulation'!S192-'Lap Simulation'!T192-'Lap Simulation'!AC192</f>
        <v>539.3851690647158</v>
      </c>
      <c r="V192" s="13">
        <f t="shared" si="36"/>
        <v>0.86648961756098508</v>
      </c>
      <c r="W192" s="13">
        <f>0.5*359.61*'Lap Simulation'!Q192^2</f>
        <v>18461.961870644998</v>
      </c>
      <c r="X192" s="10">
        <f t="shared" si="31"/>
        <v>39.893700787401571</v>
      </c>
      <c r="Y192" s="10">
        <v>3</v>
      </c>
      <c r="Z192" s="13">
        <f>IF(Y192=1,'Specifications and Reduced mass'!$C$47,IF(Y192=2,'Specifications and Reduced mass'!$C$48,IF(Y192=3,'Specifications and Reduced mass'!$C$49)))</f>
        <v>622.49467060319728</v>
      </c>
      <c r="AA192" s="10">
        <f t="shared" si="32"/>
        <v>31.958157096176262</v>
      </c>
      <c r="AB192" s="10">
        <v>0</v>
      </c>
      <c r="AC192" s="10">
        <v>0</v>
      </c>
      <c r="AD192" s="10">
        <v>0</v>
      </c>
    </row>
    <row r="193" spans="7:30" x14ac:dyDescent="0.3">
      <c r="G193" s="94">
        <v>6400</v>
      </c>
      <c r="H193" s="94">
        <v>17.8</v>
      </c>
      <c r="I193" s="10">
        <f t="shared" si="26"/>
        <v>13.273460000000002</v>
      </c>
      <c r="J193" s="10">
        <f t="shared" si="27"/>
        <v>19.804002320000002</v>
      </c>
      <c r="K193" s="10">
        <v>494.4</v>
      </c>
      <c r="L193" s="10">
        <v>2</v>
      </c>
      <c r="M193" s="82">
        <v>1</v>
      </c>
      <c r="N193" s="87">
        <f t="shared" si="37"/>
        <v>188</v>
      </c>
      <c r="O193" s="108">
        <f t="shared" si="34"/>
        <v>21.722188598123822</v>
      </c>
      <c r="P193" s="95">
        <f t="shared" si="30"/>
        <v>36.4788</v>
      </c>
      <c r="Q193" s="13">
        <v>10.132999999999999</v>
      </c>
      <c r="R193" s="92">
        <v>0</v>
      </c>
      <c r="S193" s="10">
        <f t="shared" si="35"/>
        <v>65.511248258118655</v>
      </c>
      <c r="T193" s="10">
        <f>IF(M193=1,'Specifications and Reduced mass'!$F$13,IF(M193=2,'Specifications and Reduced mass'!$G$13,IF(M193=3,'Specifications and Reduced mass'!$H$13,IF(M193=4,'Specifications and Reduced mass'!$I$13,IF(M193=5,'Specifications and Reduced mass'!$J$13)))))</f>
        <v>103.00500000000001</v>
      </c>
      <c r="U193" s="52">
        <f>'Specifications and Reduced mass'!$C$37-'Lap Simulation'!S193-'Lap Simulation'!T193-'Lap Simulation'!AC193</f>
        <v>539.3851690647158</v>
      </c>
      <c r="V193" s="13">
        <f t="shared" si="36"/>
        <v>0.86648961756098508</v>
      </c>
      <c r="W193" s="13">
        <f>0.5*359.61*'Lap Simulation'!Q193^2</f>
        <v>18461.961870644998</v>
      </c>
      <c r="X193" s="10">
        <f t="shared" si="31"/>
        <v>39.893700787401571</v>
      </c>
      <c r="Y193" s="10">
        <v>3</v>
      </c>
      <c r="Z193" s="13">
        <f>IF(Y193=1,'Specifications and Reduced mass'!$C$47,IF(Y193=2,'Specifications and Reduced mass'!$C$48,IF(Y193=3,'Specifications and Reduced mass'!$C$49)))</f>
        <v>622.49467060319728</v>
      </c>
      <c r="AA193" s="10">
        <f t="shared" si="32"/>
        <v>31.958157096176262</v>
      </c>
      <c r="AB193" s="10">
        <v>0</v>
      </c>
      <c r="AC193" s="10">
        <v>0</v>
      </c>
      <c r="AD193" s="10">
        <v>0</v>
      </c>
    </row>
    <row r="194" spans="7:30" x14ac:dyDescent="0.3">
      <c r="G194" s="94">
        <v>6400</v>
      </c>
      <c r="H194" s="94">
        <v>17.8</v>
      </c>
      <c r="I194" s="10">
        <f t="shared" si="26"/>
        <v>13.273460000000002</v>
      </c>
      <c r="J194" s="10">
        <f t="shared" si="27"/>
        <v>19.804002320000002</v>
      </c>
      <c r="K194" s="10">
        <v>494.4</v>
      </c>
      <c r="L194" s="10">
        <v>2</v>
      </c>
      <c r="M194" s="82">
        <v>1</v>
      </c>
      <c r="N194" s="87">
        <f t="shared" si="37"/>
        <v>189</v>
      </c>
      <c r="O194" s="108">
        <f t="shared" si="34"/>
        <v>21.820876054948059</v>
      </c>
      <c r="P194" s="95">
        <f t="shared" si="30"/>
        <v>36.4788</v>
      </c>
      <c r="Q194" s="13">
        <v>10.132999999999999</v>
      </c>
      <c r="R194" s="92">
        <v>0</v>
      </c>
      <c r="S194" s="10">
        <f t="shared" si="35"/>
        <v>65.511248258118655</v>
      </c>
      <c r="T194" s="10">
        <f>IF(M194=1,'Specifications and Reduced mass'!$F$13,IF(M194=2,'Specifications and Reduced mass'!$G$13,IF(M194=3,'Specifications and Reduced mass'!$H$13,IF(M194=4,'Specifications and Reduced mass'!$I$13,IF(M194=5,'Specifications and Reduced mass'!$J$13)))))</f>
        <v>103.00500000000001</v>
      </c>
      <c r="U194" s="52">
        <f>'Specifications and Reduced mass'!$C$37-'Lap Simulation'!S194-'Lap Simulation'!T194-'Lap Simulation'!AC194</f>
        <v>539.3851690647158</v>
      </c>
      <c r="V194" s="13">
        <f t="shared" si="36"/>
        <v>0.86648961756098508</v>
      </c>
      <c r="W194" s="13">
        <f>0.5*359.61*'Lap Simulation'!Q194^2</f>
        <v>18461.961870644998</v>
      </c>
      <c r="X194" s="10">
        <f t="shared" si="31"/>
        <v>39.893700787401571</v>
      </c>
      <c r="Y194" s="10">
        <v>3</v>
      </c>
      <c r="Z194" s="13">
        <f>IF(Y194=1,'Specifications and Reduced mass'!$C$47,IF(Y194=2,'Specifications and Reduced mass'!$C$48,IF(Y194=3,'Specifications and Reduced mass'!$C$49)))</f>
        <v>622.49467060319728</v>
      </c>
      <c r="AA194" s="10">
        <f t="shared" si="32"/>
        <v>31.958157096176262</v>
      </c>
      <c r="AB194" s="10">
        <v>0</v>
      </c>
      <c r="AC194" s="10">
        <v>0</v>
      </c>
      <c r="AD194" s="10">
        <v>0</v>
      </c>
    </row>
    <row r="195" spans="7:30" x14ac:dyDescent="0.3">
      <c r="G195" s="94">
        <v>6400</v>
      </c>
      <c r="H195" s="94">
        <v>17.8</v>
      </c>
      <c r="I195" s="10">
        <f t="shared" si="26"/>
        <v>13.273460000000002</v>
      </c>
      <c r="J195" s="10">
        <f t="shared" si="27"/>
        <v>19.804002320000002</v>
      </c>
      <c r="K195" s="10">
        <v>494.4</v>
      </c>
      <c r="L195" s="10">
        <v>2</v>
      </c>
      <c r="M195" s="82">
        <v>1</v>
      </c>
      <c r="N195" s="87">
        <f t="shared" si="37"/>
        <v>190</v>
      </c>
      <c r="O195" s="108">
        <f t="shared" si="34"/>
        <v>21.919563511772296</v>
      </c>
      <c r="P195" s="95">
        <f t="shared" si="30"/>
        <v>36.4788</v>
      </c>
      <c r="Q195" s="13">
        <v>10.132999999999999</v>
      </c>
      <c r="R195" s="92">
        <v>0</v>
      </c>
      <c r="S195" s="10">
        <f t="shared" si="35"/>
        <v>65.511248258118655</v>
      </c>
      <c r="T195" s="10">
        <f>IF(M195=1,'Specifications and Reduced mass'!$F$13,IF(M195=2,'Specifications and Reduced mass'!$G$13,IF(M195=3,'Specifications and Reduced mass'!$H$13,IF(M195=4,'Specifications and Reduced mass'!$I$13,IF(M195=5,'Specifications and Reduced mass'!$J$13)))))</f>
        <v>103.00500000000001</v>
      </c>
      <c r="U195" s="52">
        <f>'Specifications and Reduced mass'!$C$37-'Lap Simulation'!S195-'Lap Simulation'!T195-'Lap Simulation'!AC195</f>
        <v>539.3851690647158</v>
      </c>
      <c r="V195" s="13">
        <f t="shared" si="36"/>
        <v>0.86648961756098508</v>
      </c>
      <c r="W195" s="13">
        <f>0.5*359.61*'Lap Simulation'!Q195^2</f>
        <v>18461.961870644998</v>
      </c>
      <c r="X195" s="10">
        <f t="shared" si="31"/>
        <v>39.893700787401571</v>
      </c>
      <c r="Y195" s="10">
        <v>3</v>
      </c>
      <c r="Z195" s="13">
        <f>IF(Y195=1,'Specifications and Reduced mass'!$C$47,IF(Y195=2,'Specifications and Reduced mass'!$C$48,IF(Y195=3,'Specifications and Reduced mass'!$C$49)))</f>
        <v>622.49467060319728</v>
      </c>
      <c r="AA195" s="10">
        <f t="shared" si="32"/>
        <v>31.958157096176262</v>
      </c>
      <c r="AB195" s="10">
        <v>0</v>
      </c>
      <c r="AC195" s="10">
        <v>0</v>
      </c>
      <c r="AD195" s="10">
        <v>0</v>
      </c>
    </row>
    <row r="196" spans="7:30" x14ac:dyDescent="0.3">
      <c r="G196" s="94">
        <v>6400</v>
      </c>
      <c r="H196" s="94">
        <v>17.8</v>
      </c>
      <c r="I196" s="10">
        <f t="shared" si="26"/>
        <v>13.273460000000002</v>
      </c>
      <c r="J196" s="10">
        <f t="shared" si="27"/>
        <v>19.804002320000002</v>
      </c>
      <c r="K196" s="10">
        <v>494.4</v>
      </c>
      <c r="L196" s="10">
        <v>2</v>
      </c>
      <c r="M196" s="82">
        <v>1</v>
      </c>
      <c r="N196" s="87">
        <f t="shared" si="37"/>
        <v>191</v>
      </c>
      <c r="O196" s="108">
        <f t="shared" si="34"/>
        <v>22.018250968596533</v>
      </c>
      <c r="P196" s="95">
        <f t="shared" si="30"/>
        <v>36.4788</v>
      </c>
      <c r="Q196" s="13">
        <v>10.132999999999999</v>
      </c>
      <c r="R196" s="92">
        <v>0</v>
      </c>
      <c r="S196" s="10">
        <f t="shared" si="35"/>
        <v>65.511248258118655</v>
      </c>
      <c r="T196" s="10">
        <f>IF(M196=1,'Specifications and Reduced mass'!$F$13,IF(M196=2,'Specifications and Reduced mass'!$G$13,IF(M196=3,'Specifications and Reduced mass'!$H$13,IF(M196=4,'Specifications and Reduced mass'!$I$13,IF(M196=5,'Specifications and Reduced mass'!$J$13)))))</f>
        <v>103.00500000000001</v>
      </c>
      <c r="U196" s="52">
        <f>'Specifications and Reduced mass'!$C$37-'Lap Simulation'!S196-'Lap Simulation'!T196-'Lap Simulation'!AC196</f>
        <v>539.3851690647158</v>
      </c>
      <c r="V196" s="13">
        <f t="shared" si="36"/>
        <v>0.86648961756098508</v>
      </c>
      <c r="W196" s="13">
        <f>0.5*359.61*'Lap Simulation'!Q196^2</f>
        <v>18461.961870644998</v>
      </c>
      <c r="X196" s="10">
        <f t="shared" si="31"/>
        <v>39.893700787401571</v>
      </c>
      <c r="Y196" s="10">
        <v>3</v>
      </c>
      <c r="Z196" s="13">
        <f>IF(Y196=1,'Specifications and Reduced mass'!$C$47,IF(Y196=2,'Specifications and Reduced mass'!$C$48,IF(Y196=3,'Specifications and Reduced mass'!$C$49)))</f>
        <v>622.49467060319728</v>
      </c>
      <c r="AA196" s="10">
        <f t="shared" si="32"/>
        <v>31.958157096176262</v>
      </c>
      <c r="AB196" s="10">
        <v>0</v>
      </c>
      <c r="AC196" s="10">
        <v>0</v>
      </c>
      <c r="AD196" s="10">
        <v>0</v>
      </c>
    </row>
    <row r="197" spans="7:30" x14ac:dyDescent="0.3">
      <c r="G197" s="94">
        <v>6400</v>
      </c>
      <c r="H197" s="94">
        <v>17.8</v>
      </c>
      <c r="I197" s="10">
        <f t="shared" ref="I197:I260" si="38">H197*0.7457</f>
        <v>13.273460000000002</v>
      </c>
      <c r="J197" s="10">
        <f t="shared" ref="J197:J260" si="39">(9548.8*I197)/G197</f>
        <v>19.804002320000002</v>
      </c>
      <c r="K197" s="10">
        <v>494.4</v>
      </c>
      <c r="L197" s="10">
        <v>2</v>
      </c>
      <c r="M197" s="82">
        <v>1</v>
      </c>
      <c r="N197" s="87">
        <f t="shared" si="37"/>
        <v>192</v>
      </c>
      <c r="O197" s="108">
        <f t="shared" si="34"/>
        <v>22.11693842542077</v>
      </c>
      <c r="P197" s="95">
        <f t="shared" si="30"/>
        <v>36.4788</v>
      </c>
      <c r="Q197" s="13">
        <v>10.132999999999999</v>
      </c>
      <c r="R197" s="92">
        <v>0</v>
      </c>
      <c r="S197" s="10">
        <f t="shared" si="35"/>
        <v>65.511248258118655</v>
      </c>
      <c r="T197" s="10">
        <f>IF(M197=1,'Specifications and Reduced mass'!$F$13,IF(M197=2,'Specifications and Reduced mass'!$G$13,IF(M197=3,'Specifications and Reduced mass'!$H$13,IF(M197=4,'Specifications and Reduced mass'!$I$13,IF(M197=5,'Specifications and Reduced mass'!$J$13)))))</f>
        <v>103.00500000000001</v>
      </c>
      <c r="U197" s="52">
        <f>'Specifications and Reduced mass'!$C$37-'Lap Simulation'!S197-'Lap Simulation'!T197-'Lap Simulation'!AC197</f>
        <v>539.3851690647158</v>
      </c>
      <c r="V197" s="13">
        <f t="shared" si="36"/>
        <v>0.86648961756098508</v>
      </c>
      <c r="W197" s="13">
        <f>0.5*359.61*'Lap Simulation'!Q197^2</f>
        <v>18461.961870644998</v>
      </c>
      <c r="X197" s="10">
        <f t="shared" si="31"/>
        <v>39.893700787401571</v>
      </c>
      <c r="Y197" s="10">
        <v>3</v>
      </c>
      <c r="Z197" s="13">
        <f>IF(Y197=1,'Specifications and Reduced mass'!$C$47,IF(Y197=2,'Specifications and Reduced mass'!$C$48,IF(Y197=3,'Specifications and Reduced mass'!$C$49)))</f>
        <v>622.49467060319728</v>
      </c>
      <c r="AA197" s="10">
        <f t="shared" si="32"/>
        <v>31.958157096176262</v>
      </c>
      <c r="AB197" s="10">
        <v>0</v>
      </c>
      <c r="AC197" s="10">
        <v>0</v>
      </c>
      <c r="AD197" s="10">
        <v>0</v>
      </c>
    </row>
    <row r="198" spans="7:30" x14ac:dyDescent="0.3">
      <c r="G198" s="94">
        <v>6400</v>
      </c>
      <c r="H198" s="94">
        <v>17.8</v>
      </c>
      <c r="I198" s="10">
        <f t="shared" si="38"/>
        <v>13.273460000000002</v>
      </c>
      <c r="J198" s="10">
        <f t="shared" si="39"/>
        <v>19.804002320000002</v>
      </c>
      <c r="K198" s="10">
        <v>494.4</v>
      </c>
      <c r="L198" s="10">
        <v>2</v>
      </c>
      <c r="M198" s="82">
        <v>1</v>
      </c>
      <c r="N198" s="87">
        <f t="shared" si="37"/>
        <v>193</v>
      </c>
      <c r="O198" s="108">
        <f t="shared" si="34"/>
        <v>22.215625882245007</v>
      </c>
      <c r="P198" s="95">
        <f t="shared" si="30"/>
        <v>36.4788</v>
      </c>
      <c r="Q198" s="13">
        <v>10.132999999999999</v>
      </c>
      <c r="R198" s="92">
        <v>0</v>
      </c>
      <c r="S198" s="10">
        <f t="shared" si="35"/>
        <v>65.511248258118655</v>
      </c>
      <c r="T198" s="10">
        <f>IF(M198=1,'Specifications and Reduced mass'!$F$13,IF(M198=2,'Specifications and Reduced mass'!$G$13,IF(M198=3,'Specifications and Reduced mass'!$H$13,IF(M198=4,'Specifications and Reduced mass'!$I$13,IF(M198=5,'Specifications and Reduced mass'!$J$13)))))</f>
        <v>103.00500000000001</v>
      </c>
      <c r="U198" s="52">
        <f>'Specifications and Reduced mass'!$C$37-'Lap Simulation'!S198-'Lap Simulation'!T198-'Lap Simulation'!AC198</f>
        <v>539.3851690647158</v>
      </c>
      <c r="V198" s="13">
        <f t="shared" si="36"/>
        <v>0.86648961756098508</v>
      </c>
      <c r="W198" s="13">
        <f>0.5*359.61*'Lap Simulation'!Q198^2</f>
        <v>18461.961870644998</v>
      </c>
      <c r="X198" s="10">
        <f t="shared" si="31"/>
        <v>39.893700787401571</v>
      </c>
      <c r="Y198" s="10">
        <v>3</v>
      </c>
      <c r="Z198" s="13">
        <f>IF(Y198=1,'Specifications and Reduced mass'!$C$47,IF(Y198=2,'Specifications and Reduced mass'!$C$48,IF(Y198=3,'Specifications and Reduced mass'!$C$49)))</f>
        <v>622.49467060319728</v>
      </c>
      <c r="AA198" s="10">
        <f t="shared" si="32"/>
        <v>31.958157096176262</v>
      </c>
      <c r="AB198" s="10">
        <v>0</v>
      </c>
      <c r="AC198" s="10">
        <v>0</v>
      </c>
      <c r="AD198" s="10">
        <v>0</v>
      </c>
    </row>
    <row r="199" spans="7:30" x14ac:dyDescent="0.3">
      <c r="G199" s="94">
        <v>6400</v>
      </c>
      <c r="H199" s="94">
        <v>17.8</v>
      </c>
      <c r="I199" s="10">
        <f t="shared" si="38"/>
        <v>13.273460000000002</v>
      </c>
      <c r="J199" s="10">
        <f t="shared" si="39"/>
        <v>19.804002320000002</v>
      </c>
      <c r="K199" s="10">
        <v>494.4</v>
      </c>
      <c r="L199" s="10">
        <v>2</v>
      </c>
      <c r="M199" s="82">
        <v>1</v>
      </c>
      <c r="N199" s="87">
        <f t="shared" si="37"/>
        <v>194</v>
      </c>
      <c r="O199" s="108">
        <f t="shared" si="34"/>
        <v>22.314313339069244</v>
      </c>
      <c r="P199" s="95">
        <f t="shared" si="30"/>
        <v>36.4788</v>
      </c>
      <c r="Q199" s="13">
        <v>10.132999999999999</v>
      </c>
      <c r="R199" s="92">
        <v>0</v>
      </c>
      <c r="S199" s="10">
        <f t="shared" si="35"/>
        <v>65.511248258118655</v>
      </c>
      <c r="T199" s="10">
        <f>IF(M199=1,'Specifications and Reduced mass'!$F$13,IF(M199=2,'Specifications and Reduced mass'!$G$13,IF(M199=3,'Specifications and Reduced mass'!$H$13,IF(M199=4,'Specifications and Reduced mass'!$I$13,IF(M199=5,'Specifications and Reduced mass'!$J$13)))))</f>
        <v>103.00500000000001</v>
      </c>
      <c r="U199" s="52">
        <f>'Specifications and Reduced mass'!$C$37-'Lap Simulation'!S199-'Lap Simulation'!T199-'Lap Simulation'!AC199</f>
        <v>539.3851690647158</v>
      </c>
      <c r="V199" s="13">
        <f t="shared" si="36"/>
        <v>0.86648961756098508</v>
      </c>
      <c r="W199" s="13">
        <f>0.5*359.61*'Lap Simulation'!Q199^2</f>
        <v>18461.961870644998</v>
      </c>
      <c r="X199" s="10">
        <f t="shared" si="31"/>
        <v>39.893700787401571</v>
      </c>
      <c r="Y199" s="10">
        <v>3</v>
      </c>
      <c r="Z199" s="13">
        <f>IF(Y199=1,'Specifications and Reduced mass'!$C$47,IF(Y199=2,'Specifications and Reduced mass'!$C$48,IF(Y199=3,'Specifications and Reduced mass'!$C$49)))</f>
        <v>622.49467060319728</v>
      </c>
      <c r="AA199" s="10">
        <f t="shared" si="32"/>
        <v>31.958157096176262</v>
      </c>
      <c r="AB199" s="10">
        <v>0</v>
      </c>
      <c r="AC199" s="10">
        <v>0</v>
      </c>
      <c r="AD199" s="10">
        <v>0</v>
      </c>
    </row>
    <row r="200" spans="7:30" x14ac:dyDescent="0.3">
      <c r="G200" s="94">
        <v>6400</v>
      </c>
      <c r="H200" s="94">
        <v>17.8</v>
      </c>
      <c r="I200" s="10">
        <f t="shared" si="38"/>
        <v>13.273460000000002</v>
      </c>
      <c r="J200" s="10">
        <f t="shared" si="39"/>
        <v>19.804002320000002</v>
      </c>
      <c r="K200" s="10">
        <v>494.4</v>
      </c>
      <c r="L200" s="10">
        <v>2</v>
      </c>
      <c r="M200" s="82">
        <v>1</v>
      </c>
      <c r="N200" s="87">
        <f t="shared" si="37"/>
        <v>195</v>
      </c>
      <c r="O200" s="108">
        <f t="shared" si="34"/>
        <v>22.413000795893481</v>
      </c>
      <c r="P200" s="95">
        <f t="shared" si="30"/>
        <v>36.4788</v>
      </c>
      <c r="Q200" s="13">
        <v>10.132999999999999</v>
      </c>
      <c r="R200" s="92">
        <v>0</v>
      </c>
      <c r="S200" s="10">
        <f t="shared" si="35"/>
        <v>65.511248258118655</v>
      </c>
      <c r="T200" s="10">
        <f>IF(M200=1,'Specifications and Reduced mass'!$F$13,IF(M200=2,'Specifications and Reduced mass'!$G$13,IF(M200=3,'Specifications and Reduced mass'!$H$13,IF(M200=4,'Specifications and Reduced mass'!$I$13,IF(M200=5,'Specifications and Reduced mass'!$J$13)))))</f>
        <v>103.00500000000001</v>
      </c>
      <c r="U200" s="52">
        <f>'Specifications and Reduced mass'!$C$37-'Lap Simulation'!S200-'Lap Simulation'!T200-'Lap Simulation'!AC200</f>
        <v>539.3851690647158</v>
      </c>
      <c r="V200" s="13">
        <f t="shared" si="36"/>
        <v>0.86648961756098508</v>
      </c>
      <c r="W200" s="13">
        <f>0.5*359.61*'Lap Simulation'!Q200^2</f>
        <v>18461.961870644998</v>
      </c>
      <c r="X200" s="10">
        <f t="shared" si="31"/>
        <v>39.893700787401571</v>
      </c>
      <c r="Y200" s="10">
        <v>3</v>
      </c>
      <c r="Z200" s="13">
        <f>IF(Y200=1,'Specifications and Reduced mass'!$C$47,IF(Y200=2,'Specifications and Reduced mass'!$C$48,IF(Y200=3,'Specifications and Reduced mass'!$C$49)))</f>
        <v>622.49467060319728</v>
      </c>
      <c r="AA200" s="10">
        <f t="shared" si="32"/>
        <v>31.958157096176262</v>
      </c>
      <c r="AB200" s="10">
        <v>0</v>
      </c>
      <c r="AC200" s="10">
        <v>0</v>
      </c>
      <c r="AD200" s="10">
        <v>0</v>
      </c>
    </row>
    <row r="201" spans="7:30" x14ac:dyDescent="0.3">
      <c r="G201" s="94">
        <v>6400</v>
      </c>
      <c r="H201" s="94">
        <v>17.8</v>
      </c>
      <c r="I201" s="10">
        <f t="shared" si="38"/>
        <v>13.273460000000002</v>
      </c>
      <c r="J201" s="10">
        <f t="shared" si="39"/>
        <v>19.804002320000002</v>
      </c>
      <c r="K201" s="10">
        <v>494.4</v>
      </c>
      <c r="L201" s="10">
        <v>2</v>
      </c>
      <c r="M201" s="82">
        <v>1</v>
      </c>
      <c r="N201" s="87">
        <f t="shared" si="37"/>
        <v>196</v>
      </c>
      <c r="O201" s="108">
        <f t="shared" si="34"/>
        <v>22.511688252717718</v>
      </c>
      <c r="P201" s="95">
        <f t="shared" ref="P201:P264" si="40">Q201*3.6</f>
        <v>36.4788</v>
      </c>
      <c r="Q201" s="13">
        <v>10.132999999999999</v>
      </c>
      <c r="R201" s="92">
        <v>0</v>
      </c>
      <c r="S201" s="10">
        <f t="shared" si="35"/>
        <v>65.511248258118655</v>
      </c>
      <c r="T201" s="10">
        <f>IF(M201=1,'Specifications and Reduced mass'!$F$13,IF(M201=2,'Specifications and Reduced mass'!$G$13,IF(M201=3,'Specifications and Reduced mass'!$H$13,IF(M201=4,'Specifications and Reduced mass'!$I$13,IF(M201=5,'Specifications and Reduced mass'!$J$13)))))</f>
        <v>103.00500000000001</v>
      </c>
      <c r="U201" s="52">
        <f>'Specifications and Reduced mass'!$C$37-'Lap Simulation'!S201-'Lap Simulation'!T201-'Lap Simulation'!AC201</f>
        <v>539.3851690647158</v>
      </c>
      <c r="V201" s="13">
        <f t="shared" si="36"/>
        <v>0.86648961756098508</v>
      </c>
      <c r="W201" s="13">
        <f>0.5*359.61*'Lap Simulation'!Q201^2</f>
        <v>18461.961870644998</v>
      </c>
      <c r="X201" s="10">
        <f t="shared" ref="X201:X264" si="41">Q201/0.254</f>
        <v>39.893700787401571</v>
      </c>
      <c r="Y201" s="10">
        <v>3</v>
      </c>
      <c r="Z201" s="13">
        <f>IF(Y201=1,'Specifications and Reduced mass'!$C$47,IF(Y201=2,'Specifications and Reduced mass'!$C$48,IF(Y201=3,'Specifications and Reduced mass'!$C$49)))</f>
        <v>622.49467060319728</v>
      </c>
      <c r="AA201" s="10">
        <f t="shared" ref="AA201:AA264" si="42">(0.5*Z201*Q201^2)/1000</f>
        <v>31.958157096176262</v>
      </c>
      <c r="AB201" s="10">
        <v>0</v>
      </c>
      <c r="AC201" s="10">
        <v>0</v>
      </c>
      <c r="AD201" s="10">
        <v>0</v>
      </c>
    </row>
    <row r="202" spans="7:30" x14ac:dyDescent="0.3">
      <c r="G202" s="94">
        <v>6400</v>
      </c>
      <c r="H202" s="94">
        <v>17.8</v>
      </c>
      <c r="I202" s="10">
        <f t="shared" si="38"/>
        <v>13.273460000000002</v>
      </c>
      <c r="J202" s="10">
        <f t="shared" si="39"/>
        <v>19.804002320000002</v>
      </c>
      <c r="K202" s="10">
        <v>494.4</v>
      </c>
      <c r="L202" s="10">
        <v>2</v>
      </c>
      <c r="M202" s="82">
        <v>1</v>
      </c>
      <c r="N202" s="87">
        <f t="shared" si="37"/>
        <v>197</v>
      </c>
      <c r="O202" s="108">
        <f t="shared" si="34"/>
        <v>22.610375709541955</v>
      </c>
      <c r="P202" s="95">
        <f t="shared" si="40"/>
        <v>36.4788</v>
      </c>
      <c r="Q202" s="13">
        <v>10.132999999999999</v>
      </c>
      <c r="R202" s="92">
        <v>0</v>
      </c>
      <c r="S202" s="10">
        <f t="shared" si="35"/>
        <v>65.511248258118655</v>
      </c>
      <c r="T202" s="10">
        <f>IF(M202=1,'Specifications and Reduced mass'!$F$13,IF(M202=2,'Specifications and Reduced mass'!$G$13,IF(M202=3,'Specifications and Reduced mass'!$H$13,IF(M202=4,'Specifications and Reduced mass'!$I$13,IF(M202=5,'Specifications and Reduced mass'!$J$13)))))</f>
        <v>103.00500000000001</v>
      </c>
      <c r="U202" s="52">
        <f>'Specifications and Reduced mass'!$C$37-'Lap Simulation'!S202-'Lap Simulation'!T202-'Lap Simulation'!AC202</f>
        <v>539.3851690647158</v>
      </c>
      <c r="V202" s="13">
        <f t="shared" ref="V202:V265" si="43">U202/Z202</f>
        <v>0.86648961756098508</v>
      </c>
      <c r="W202" s="13">
        <f>0.5*359.61*'Lap Simulation'!Q202^2</f>
        <v>18461.961870644998</v>
      </c>
      <c r="X202" s="10">
        <f t="shared" si="41"/>
        <v>39.893700787401571</v>
      </c>
      <c r="Y202" s="10">
        <v>3</v>
      </c>
      <c r="Z202" s="13">
        <f>IF(Y202=1,'Specifications and Reduced mass'!$C$47,IF(Y202=2,'Specifications and Reduced mass'!$C$48,IF(Y202=3,'Specifications and Reduced mass'!$C$49)))</f>
        <v>622.49467060319728</v>
      </c>
      <c r="AA202" s="10">
        <f t="shared" si="42"/>
        <v>31.958157096176262</v>
      </c>
      <c r="AB202" s="10">
        <v>0</v>
      </c>
      <c r="AC202" s="10">
        <v>0</v>
      </c>
      <c r="AD202" s="10">
        <v>0</v>
      </c>
    </row>
    <row r="203" spans="7:30" x14ac:dyDescent="0.3">
      <c r="G203" s="94">
        <v>6400</v>
      </c>
      <c r="H203" s="94">
        <v>17.8</v>
      </c>
      <c r="I203" s="10">
        <f t="shared" si="38"/>
        <v>13.273460000000002</v>
      </c>
      <c r="J203" s="10">
        <f t="shared" si="39"/>
        <v>19.804002320000002</v>
      </c>
      <c r="K203" s="10">
        <v>494.4</v>
      </c>
      <c r="L203" s="10">
        <v>2</v>
      </c>
      <c r="M203" s="82">
        <v>1</v>
      </c>
      <c r="N203" s="87">
        <f t="shared" si="37"/>
        <v>198</v>
      </c>
      <c r="O203" s="108">
        <f t="shared" ref="O203:O266" si="44">($N$6/Q203)+O202</f>
        <v>22.709063166366192</v>
      </c>
      <c r="P203" s="95">
        <f t="shared" si="40"/>
        <v>36.4788</v>
      </c>
      <c r="Q203" s="13">
        <v>10.132999999999999</v>
      </c>
      <c r="R203" s="92">
        <v>0</v>
      </c>
      <c r="S203" s="10">
        <f t="shared" ref="S203:S266" si="45">0.5*1.167*0.95*1.151*Q203^2</f>
        <v>65.511248258118655</v>
      </c>
      <c r="T203" s="10">
        <f>IF(M203=1,'Specifications and Reduced mass'!$F$13,IF(M203=2,'Specifications and Reduced mass'!$G$13,IF(M203=3,'Specifications and Reduced mass'!$H$13,IF(M203=4,'Specifications and Reduced mass'!$I$13,IF(M203=5,'Specifications and Reduced mass'!$J$13)))))</f>
        <v>103.00500000000001</v>
      </c>
      <c r="U203" s="52">
        <f>'Specifications and Reduced mass'!$C$37-'Lap Simulation'!S203-'Lap Simulation'!T203-'Lap Simulation'!AC203</f>
        <v>539.3851690647158</v>
      </c>
      <c r="V203" s="13">
        <f t="shared" si="43"/>
        <v>0.86648961756098508</v>
      </c>
      <c r="W203" s="13">
        <f>0.5*359.61*'Lap Simulation'!Q203^2</f>
        <v>18461.961870644998</v>
      </c>
      <c r="X203" s="10">
        <f t="shared" si="41"/>
        <v>39.893700787401571</v>
      </c>
      <c r="Y203" s="10">
        <v>3</v>
      </c>
      <c r="Z203" s="13">
        <f>IF(Y203=1,'Specifications and Reduced mass'!$C$47,IF(Y203=2,'Specifications and Reduced mass'!$C$48,IF(Y203=3,'Specifications and Reduced mass'!$C$49)))</f>
        <v>622.49467060319728</v>
      </c>
      <c r="AA203" s="10">
        <f t="shared" si="42"/>
        <v>31.958157096176262</v>
      </c>
      <c r="AB203" s="10">
        <v>0</v>
      </c>
      <c r="AC203" s="10">
        <v>0</v>
      </c>
      <c r="AD203" s="10">
        <v>0</v>
      </c>
    </row>
    <row r="204" spans="7:30" x14ac:dyDescent="0.3">
      <c r="G204" s="94">
        <v>6400</v>
      </c>
      <c r="H204" s="94">
        <v>17.8</v>
      </c>
      <c r="I204" s="10">
        <f t="shared" si="38"/>
        <v>13.273460000000002</v>
      </c>
      <c r="J204" s="10">
        <f t="shared" si="39"/>
        <v>19.804002320000002</v>
      </c>
      <c r="K204" s="10">
        <v>494.4</v>
      </c>
      <c r="L204" s="10">
        <v>2</v>
      </c>
      <c r="M204" s="82">
        <v>1</v>
      </c>
      <c r="N204" s="87">
        <f t="shared" si="37"/>
        <v>199</v>
      </c>
      <c r="O204" s="108">
        <f t="shared" si="44"/>
        <v>22.807750623190429</v>
      </c>
      <c r="P204" s="95">
        <f t="shared" si="40"/>
        <v>36.4788</v>
      </c>
      <c r="Q204" s="13">
        <v>10.132999999999999</v>
      </c>
      <c r="R204" s="92">
        <v>0</v>
      </c>
      <c r="S204" s="10">
        <f t="shared" si="45"/>
        <v>65.511248258118655</v>
      </c>
      <c r="T204" s="10">
        <f>IF(M204=1,'Specifications and Reduced mass'!$F$13,IF(M204=2,'Specifications and Reduced mass'!$G$13,IF(M204=3,'Specifications and Reduced mass'!$H$13,IF(M204=4,'Specifications and Reduced mass'!$I$13,IF(M204=5,'Specifications and Reduced mass'!$J$13)))))</f>
        <v>103.00500000000001</v>
      </c>
      <c r="U204" s="52">
        <f>'Specifications and Reduced mass'!$C$37-'Lap Simulation'!S204-'Lap Simulation'!T204-'Lap Simulation'!AC204</f>
        <v>539.3851690647158</v>
      </c>
      <c r="V204" s="13">
        <f t="shared" si="43"/>
        <v>0.86648961756098508</v>
      </c>
      <c r="W204" s="13">
        <f>0.5*359.61*'Lap Simulation'!Q204^2</f>
        <v>18461.961870644998</v>
      </c>
      <c r="X204" s="10">
        <f t="shared" si="41"/>
        <v>39.893700787401571</v>
      </c>
      <c r="Y204" s="10">
        <v>3</v>
      </c>
      <c r="Z204" s="13">
        <f>IF(Y204=1,'Specifications and Reduced mass'!$C$47,IF(Y204=2,'Specifications and Reduced mass'!$C$48,IF(Y204=3,'Specifications and Reduced mass'!$C$49)))</f>
        <v>622.49467060319728</v>
      </c>
      <c r="AA204" s="10">
        <f t="shared" si="42"/>
        <v>31.958157096176262</v>
      </c>
      <c r="AB204" s="10">
        <v>0</v>
      </c>
      <c r="AC204" s="10">
        <v>0</v>
      </c>
      <c r="AD204" s="10">
        <v>0</v>
      </c>
    </row>
    <row r="205" spans="7:30" x14ac:dyDescent="0.3">
      <c r="G205" s="94">
        <v>6400</v>
      </c>
      <c r="H205" s="94">
        <v>17.8</v>
      </c>
      <c r="I205" s="10">
        <f t="shared" si="38"/>
        <v>13.273460000000002</v>
      </c>
      <c r="J205" s="10">
        <f t="shared" si="39"/>
        <v>19.804002320000002</v>
      </c>
      <c r="K205" s="10">
        <v>494.4</v>
      </c>
      <c r="L205" s="10">
        <v>2</v>
      </c>
      <c r="M205" s="82">
        <v>1</v>
      </c>
      <c r="N205" s="87">
        <f t="shared" ref="N205:N268" si="46">N204+1</f>
        <v>200</v>
      </c>
      <c r="O205" s="108">
        <f t="shared" si="44"/>
        <v>22.906438080014667</v>
      </c>
      <c r="P205" s="95">
        <f t="shared" si="40"/>
        <v>36.4788</v>
      </c>
      <c r="Q205" s="13">
        <v>10.132999999999999</v>
      </c>
      <c r="R205" s="92">
        <v>0</v>
      </c>
      <c r="S205" s="10">
        <f t="shared" si="45"/>
        <v>65.511248258118655</v>
      </c>
      <c r="T205" s="10">
        <f>IF(M205=1,'Specifications and Reduced mass'!$F$13,IF(M205=2,'Specifications and Reduced mass'!$G$13,IF(M205=3,'Specifications and Reduced mass'!$H$13,IF(M205=4,'Specifications and Reduced mass'!$I$13,IF(M205=5,'Specifications and Reduced mass'!$J$13)))))</f>
        <v>103.00500000000001</v>
      </c>
      <c r="U205" s="52">
        <f>'Specifications and Reduced mass'!$C$37-'Lap Simulation'!S205-'Lap Simulation'!T205-'Lap Simulation'!AC205</f>
        <v>539.3851690647158</v>
      </c>
      <c r="V205" s="13">
        <f t="shared" si="43"/>
        <v>0.86648961756098508</v>
      </c>
      <c r="W205" s="13">
        <f>0.5*359.61*'Lap Simulation'!Q205^2</f>
        <v>18461.961870644998</v>
      </c>
      <c r="X205" s="10">
        <f t="shared" si="41"/>
        <v>39.893700787401571</v>
      </c>
      <c r="Y205" s="10">
        <v>3</v>
      </c>
      <c r="Z205" s="13">
        <f>IF(Y205=1,'Specifications and Reduced mass'!$C$47,IF(Y205=2,'Specifications and Reduced mass'!$C$48,IF(Y205=3,'Specifications and Reduced mass'!$C$49)))</f>
        <v>622.49467060319728</v>
      </c>
      <c r="AA205" s="10">
        <f t="shared" si="42"/>
        <v>31.958157096176262</v>
      </c>
      <c r="AB205" s="10">
        <v>0</v>
      </c>
      <c r="AC205" s="10">
        <v>0</v>
      </c>
      <c r="AD205" s="10">
        <v>0</v>
      </c>
    </row>
    <row r="206" spans="7:30" x14ac:dyDescent="0.3">
      <c r="G206" s="94">
        <v>6400</v>
      </c>
      <c r="H206" s="94">
        <v>17.8</v>
      </c>
      <c r="I206" s="10">
        <f t="shared" si="38"/>
        <v>13.273460000000002</v>
      </c>
      <c r="J206" s="10">
        <f t="shared" si="39"/>
        <v>19.804002320000002</v>
      </c>
      <c r="K206" s="10">
        <v>494.4</v>
      </c>
      <c r="L206" s="10">
        <v>2</v>
      </c>
      <c r="M206" s="82">
        <v>1</v>
      </c>
      <c r="N206" s="87">
        <f t="shared" si="46"/>
        <v>201</v>
      </c>
      <c r="O206" s="108">
        <f t="shared" si="44"/>
        <v>23.005125536838904</v>
      </c>
      <c r="P206" s="95">
        <f t="shared" si="40"/>
        <v>36.4788</v>
      </c>
      <c r="Q206" s="13">
        <v>10.132999999999999</v>
      </c>
      <c r="R206" s="92">
        <v>0</v>
      </c>
      <c r="S206" s="10">
        <f t="shared" si="45"/>
        <v>65.511248258118655</v>
      </c>
      <c r="T206" s="10">
        <f>IF(M206=1,'Specifications and Reduced mass'!$F$13,IF(M206=2,'Specifications and Reduced mass'!$G$13,IF(M206=3,'Specifications and Reduced mass'!$H$13,IF(M206=4,'Specifications and Reduced mass'!$I$13,IF(M206=5,'Specifications and Reduced mass'!$J$13)))))</f>
        <v>103.00500000000001</v>
      </c>
      <c r="U206" s="52">
        <f>'Specifications and Reduced mass'!$C$37-'Lap Simulation'!S206-'Lap Simulation'!T206-'Lap Simulation'!AC206</f>
        <v>539.3851690647158</v>
      </c>
      <c r="V206" s="13">
        <f t="shared" si="43"/>
        <v>0.86648961756098508</v>
      </c>
      <c r="W206" s="13">
        <f>0.5*359.61*'Lap Simulation'!Q206^2</f>
        <v>18461.961870644998</v>
      </c>
      <c r="X206" s="10">
        <f t="shared" si="41"/>
        <v>39.893700787401571</v>
      </c>
      <c r="Y206" s="10">
        <v>3</v>
      </c>
      <c r="Z206" s="13">
        <f>IF(Y206=1,'Specifications and Reduced mass'!$C$47,IF(Y206=2,'Specifications and Reduced mass'!$C$48,IF(Y206=3,'Specifications and Reduced mass'!$C$49)))</f>
        <v>622.49467060319728</v>
      </c>
      <c r="AA206" s="10">
        <f t="shared" si="42"/>
        <v>31.958157096176262</v>
      </c>
      <c r="AB206" s="10">
        <v>0</v>
      </c>
      <c r="AC206" s="10">
        <v>0</v>
      </c>
      <c r="AD206" s="10">
        <v>0</v>
      </c>
    </row>
    <row r="207" spans="7:30" x14ac:dyDescent="0.3">
      <c r="G207" s="94">
        <v>6400</v>
      </c>
      <c r="H207" s="94">
        <v>17.8</v>
      </c>
      <c r="I207" s="10">
        <f t="shared" si="38"/>
        <v>13.273460000000002</v>
      </c>
      <c r="J207" s="10">
        <f t="shared" si="39"/>
        <v>19.804002320000002</v>
      </c>
      <c r="K207" s="10">
        <v>494.4</v>
      </c>
      <c r="L207" s="10">
        <v>2</v>
      </c>
      <c r="M207" s="82">
        <v>1</v>
      </c>
      <c r="N207" s="87">
        <f t="shared" si="46"/>
        <v>202</v>
      </c>
      <c r="O207" s="108">
        <f t="shared" si="44"/>
        <v>23.103812993663141</v>
      </c>
      <c r="P207" s="95">
        <f t="shared" si="40"/>
        <v>36.4788</v>
      </c>
      <c r="Q207" s="13">
        <v>10.132999999999999</v>
      </c>
      <c r="R207" s="92">
        <v>0</v>
      </c>
      <c r="S207" s="10">
        <f t="shared" si="45"/>
        <v>65.511248258118655</v>
      </c>
      <c r="T207" s="10">
        <f>IF(M207=1,'Specifications and Reduced mass'!$F$13,IF(M207=2,'Specifications and Reduced mass'!$G$13,IF(M207=3,'Specifications and Reduced mass'!$H$13,IF(M207=4,'Specifications and Reduced mass'!$I$13,IF(M207=5,'Specifications and Reduced mass'!$J$13)))))</f>
        <v>103.00500000000001</v>
      </c>
      <c r="U207" s="52">
        <f>'Specifications and Reduced mass'!$C$37-'Lap Simulation'!S207-'Lap Simulation'!T207-'Lap Simulation'!AC207</f>
        <v>539.3851690647158</v>
      </c>
      <c r="V207" s="13">
        <f t="shared" si="43"/>
        <v>0.86648961756098508</v>
      </c>
      <c r="W207" s="13">
        <f>0.5*359.61*'Lap Simulation'!Q207^2</f>
        <v>18461.961870644998</v>
      </c>
      <c r="X207" s="10">
        <f t="shared" si="41"/>
        <v>39.893700787401571</v>
      </c>
      <c r="Y207" s="10">
        <v>3</v>
      </c>
      <c r="Z207" s="13">
        <f>IF(Y207=1,'Specifications and Reduced mass'!$C$47,IF(Y207=2,'Specifications and Reduced mass'!$C$48,IF(Y207=3,'Specifications and Reduced mass'!$C$49)))</f>
        <v>622.49467060319728</v>
      </c>
      <c r="AA207" s="10">
        <f t="shared" si="42"/>
        <v>31.958157096176262</v>
      </c>
      <c r="AB207" s="10">
        <v>0</v>
      </c>
      <c r="AC207" s="10">
        <v>0</v>
      </c>
      <c r="AD207" s="10">
        <v>0</v>
      </c>
    </row>
    <row r="208" spans="7:30" x14ac:dyDescent="0.3">
      <c r="G208" s="94">
        <v>6400</v>
      </c>
      <c r="H208" s="94">
        <v>17.8</v>
      </c>
      <c r="I208" s="10">
        <f t="shared" si="38"/>
        <v>13.273460000000002</v>
      </c>
      <c r="J208" s="10">
        <f t="shared" si="39"/>
        <v>19.804002320000002</v>
      </c>
      <c r="K208" s="10">
        <v>494.4</v>
      </c>
      <c r="L208" s="10">
        <v>2</v>
      </c>
      <c r="M208" s="82">
        <v>1</v>
      </c>
      <c r="N208" s="87">
        <f t="shared" si="46"/>
        <v>203</v>
      </c>
      <c r="O208" s="108">
        <f t="shared" si="44"/>
        <v>23.202500450487378</v>
      </c>
      <c r="P208" s="95">
        <f t="shared" si="40"/>
        <v>36.4788</v>
      </c>
      <c r="Q208" s="13">
        <v>10.132999999999999</v>
      </c>
      <c r="R208" s="92">
        <v>0</v>
      </c>
      <c r="S208" s="10">
        <f t="shared" si="45"/>
        <v>65.511248258118655</v>
      </c>
      <c r="T208" s="10">
        <f>IF(M208=1,'Specifications and Reduced mass'!$F$13,IF(M208=2,'Specifications and Reduced mass'!$G$13,IF(M208=3,'Specifications and Reduced mass'!$H$13,IF(M208=4,'Specifications and Reduced mass'!$I$13,IF(M208=5,'Specifications and Reduced mass'!$J$13)))))</f>
        <v>103.00500000000001</v>
      </c>
      <c r="U208" s="52">
        <f>'Specifications and Reduced mass'!$C$37-'Lap Simulation'!S208-'Lap Simulation'!T208-'Lap Simulation'!AC208</f>
        <v>539.3851690647158</v>
      </c>
      <c r="V208" s="13">
        <f t="shared" si="43"/>
        <v>0.86648961756098508</v>
      </c>
      <c r="W208" s="13">
        <f>0.5*359.61*'Lap Simulation'!Q208^2</f>
        <v>18461.961870644998</v>
      </c>
      <c r="X208" s="10">
        <f t="shared" si="41"/>
        <v>39.893700787401571</v>
      </c>
      <c r="Y208" s="10">
        <v>3</v>
      </c>
      <c r="Z208" s="13">
        <f>IF(Y208=1,'Specifications and Reduced mass'!$C$47,IF(Y208=2,'Specifications and Reduced mass'!$C$48,IF(Y208=3,'Specifications and Reduced mass'!$C$49)))</f>
        <v>622.49467060319728</v>
      </c>
      <c r="AA208" s="10">
        <f t="shared" si="42"/>
        <v>31.958157096176262</v>
      </c>
      <c r="AB208" s="10">
        <v>0</v>
      </c>
      <c r="AC208" s="10">
        <v>0</v>
      </c>
      <c r="AD208" s="10">
        <v>0</v>
      </c>
    </row>
    <row r="209" spans="7:30" x14ac:dyDescent="0.3">
      <c r="G209" s="94">
        <v>6400</v>
      </c>
      <c r="H209" s="94">
        <v>17.8</v>
      </c>
      <c r="I209" s="10">
        <f t="shared" si="38"/>
        <v>13.273460000000002</v>
      </c>
      <c r="J209" s="10">
        <f t="shared" si="39"/>
        <v>19.804002320000002</v>
      </c>
      <c r="K209" s="10">
        <v>494.4</v>
      </c>
      <c r="L209" s="10">
        <v>2</v>
      </c>
      <c r="M209" s="82">
        <v>1</v>
      </c>
      <c r="N209" s="87">
        <f t="shared" si="46"/>
        <v>204</v>
      </c>
      <c r="O209" s="108">
        <f t="shared" si="44"/>
        <v>23.301187907311615</v>
      </c>
      <c r="P209" s="95">
        <f t="shared" si="40"/>
        <v>36.4788</v>
      </c>
      <c r="Q209" s="13">
        <v>10.132999999999999</v>
      </c>
      <c r="R209" s="92">
        <v>0</v>
      </c>
      <c r="S209" s="10">
        <f t="shared" si="45"/>
        <v>65.511248258118655</v>
      </c>
      <c r="T209" s="10">
        <f>IF(M209=1,'Specifications and Reduced mass'!$F$13,IF(M209=2,'Specifications and Reduced mass'!$G$13,IF(M209=3,'Specifications and Reduced mass'!$H$13,IF(M209=4,'Specifications and Reduced mass'!$I$13,IF(M209=5,'Specifications and Reduced mass'!$J$13)))))</f>
        <v>103.00500000000001</v>
      </c>
      <c r="U209" s="52">
        <f>'Specifications and Reduced mass'!$C$37-'Lap Simulation'!S209-'Lap Simulation'!T209-'Lap Simulation'!AC209</f>
        <v>539.3851690647158</v>
      </c>
      <c r="V209" s="13">
        <f t="shared" si="43"/>
        <v>0.86648961756098508</v>
      </c>
      <c r="W209" s="13">
        <f>0.5*359.61*'Lap Simulation'!Q209^2</f>
        <v>18461.961870644998</v>
      </c>
      <c r="X209" s="10">
        <f t="shared" si="41"/>
        <v>39.893700787401571</v>
      </c>
      <c r="Y209" s="10">
        <v>3</v>
      </c>
      <c r="Z209" s="13">
        <f>IF(Y209=1,'Specifications and Reduced mass'!$C$47,IF(Y209=2,'Specifications and Reduced mass'!$C$48,IF(Y209=3,'Specifications and Reduced mass'!$C$49)))</f>
        <v>622.49467060319728</v>
      </c>
      <c r="AA209" s="10">
        <f t="shared" si="42"/>
        <v>31.958157096176262</v>
      </c>
      <c r="AB209" s="10">
        <v>0</v>
      </c>
      <c r="AC209" s="10">
        <v>0</v>
      </c>
      <c r="AD209" s="10">
        <v>0</v>
      </c>
    </row>
    <row r="210" spans="7:30" x14ac:dyDescent="0.3">
      <c r="G210" s="94">
        <v>6400</v>
      </c>
      <c r="H210" s="94">
        <v>17.8</v>
      </c>
      <c r="I210" s="10">
        <f t="shared" si="38"/>
        <v>13.273460000000002</v>
      </c>
      <c r="J210" s="10">
        <f t="shared" si="39"/>
        <v>19.804002320000002</v>
      </c>
      <c r="K210" s="10">
        <v>494.4</v>
      </c>
      <c r="L210" s="10">
        <v>2</v>
      </c>
      <c r="M210" s="82">
        <v>1</v>
      </c>
      <c r="N210" s="87">
        <f t="shared" si="46"/>
        <v>205</v>
      </c>
      <c r="O210" s="108">
        <f t="shared" si="44"/>
        <v>23.399875364135852</v>
      </c>
      <c r="P210" s="95">
        <f t="shared" si="40"/>
        <v>36.4788</v>
      </c>
      <c r="Q210" s="13">
        <v>10.132999999999999</v>
      </c>
      <c r="R210" s="92">
        <v>0</v>
      </c>
      <c r="S210" s="10">
        <f t="shared" si="45"/>
        <v>65.511248258118655</v>
      </c>
      <c r="T210" s="10">
        <f>IF(M210=1,'Specifications and Reduced mass'!$F$13,IF(M210=2,'Specifications and Reduced mass'!$G$13,IF(M210=3,'Specifications and Reduced mass'!$H$13,IF(M210=4,'Specifications and Reduced mass'!$I$13,IF(M210=5,'Specifications and Reduced mass'!$J$13)))))</f>
        <v>103.00500000000001</v>
      </c>
      <c r="U210" s="52">
        <f>'Specifications and Reduced mass'!$C$37-'Lap Simulation'!S210-'Lap Simulation'!T210-'Lap Simulation'!AC210</f>
        <v>539.3851690647158</v>
      </c>
      <c r="V210" s="13">
        <f t="shared" si="43"/>
        <v>0.86648961756098508</v>
      </c>
      <c r="W210" s="13">
        <f>0.5*359.61*'Lap Simulation'!Q210^2</f>
        <v>18461.961870644998</v>
      </c>
      <c r="X210" s="10">
        <f t="shared" si="41"/>
        <v>39.893700787401571</v>
      </c>
      <c r="Y210" s="10">
        <v>3</v>
      </c>
      <c r="Z210" s="13">
        <f>IF(Y210=1,'Specifications and Reduced mass'!$C$47,IF(Y210=2,'Specifications and Reduced mass'!$C$48,IF(Y210=3,'Specifications and Reduced mass'!$C$49)))</f>
        <v>622.49467060319728</v>
      </c>
      <c r="AA210" s="10">
        <f t="shared" si="42"/>
        <v>31.958157096176262</v>
      </c>
      <c r="AB210" s="10">
        <v>0</v>
      </c>
      <c r="AC210" s="10">
        <v>0</v>
      </c>
      <c r="AD210" s="10">
        <v>0</v>
      </c>
    </row>
    <row r="211" spans="7:30" x14ac:dyDescent="0.3">
      <c r="G211" s="94">
        <v>6400</v>
      </c>
      <c r="H211" s="94">
        <v>17.8</v>
      </c>
      <c r="I211" s="10">
        <f t="shared" si="38"/>
        <v>13.273460000000002</v>
      </c>
      <c r="J211" s="10">
        <f t="shared" si="39"/>
        <v>19.804002320000002</v>
      </c>
      <c r="K211" s="10">
        <v>494.4</v>
      </c>
      <c r="L211" s="10">
        <v>2</v>
      </c>
      <c r="M211" s="82">
        <v>1</v>
      </c>
      <c r="N211" s="87">
        <f t="shared" si="46"/>
        <v>206</v>
      </c>
      <c r="O211" s="108">
        <f t="shared" si="44"/>
        <v>23.498562820960089</v>
      </c>
      <c r="P211" s="95">
        <f t="shared" si="40"/>
        <v>36.4788</v>
      </c>
      <c r="Q211" s="13">
        <v>10.132999999999999</v>
      </c>
      <c r="R211" s="92">
        <v>0</v>
      </c>
      <c r="S211" s="10">
        <f t="shared" si="45"/>
        <v>65.511248258118655</v>
      </c>
      <c r="T211" s="10">
        <f>IF(M211=1,'Specifications and Reduced mass'!$F$13,IF(M211=2,'Specifications and Reduced mass'!$G$13,IF(M211=3,'Specifications and Reduced mass'!$H$13,IF(M211=4,'Specifications and Reduced mass'!$I$13,IF(M211=5,'Specifications and Reduced mass'!$J$13)))))</f>
        <v>103.00500000000001</v>
      </c>
      <c r="U211" s="52">
        <f>'Specifications and Reduced mass'!$C$37-'Lap Simulation'!S211-'Lap Simulation'!T211-'Lap Simulation'!AC211</f>
        <v>539.3851690647158</v>
      </c>
      <c r="V211" s="13">
        <f t="shared" si="43"/>
        <v>0.86648961756098508</v>
      </c>
      <c r="W211" s="13">
        <f>0.5*359.61*'Lap Simulation'!Q211^2</f>
        <v>18461.961870644998</v>
      </c>
      <c r="X211" s="10">
        <f t="shared" si="41"/>
        <v>39.893700787401571</v>
      </c>
      <c r="Y211" s="10">
        <v>3</v>
      </c>
      <c r="Z211" s="13">
        <f>IF(Y211=1,'Specifications and Reduced mass'!$C$47,IF(Y211=2,'Specifications and Reduced mass'!$C$48,IF(Y211=3,'Specifications and Reduced mass'!$C$49)))</f>
        <v>622.49467060319728</v>
      </c>
      <c r="AA211" s="10">
        <f t="shared" si="42"/>
        <v>31.958157096176262</v>
      </c>
      <c r="AB211" s="10">
        <v>0</v>
      </c>
      <c r="AC211" s="10">
        <v>0</v>
      </c>
      <c r="AD211" s="10">
        <v>0</v>
      </c>
    </row>
    <row r="212" spans="7:30" x14ac:dyDescent="0.3">
      <c r="G212" s="94">
        <v>6400</v>
      </c>
      <c r="H212" s="94">
        <v>17.8</v>
      </c>
      <c r="I212" s="10">
        <f t="shared" si="38"/>
        <v>13.273460000000002</v>
      </c>
      <c r="J212" s="10">
        <f t="shared" si="39"/>
        <v>19.804002320000002</v>
      </c>
      <c r="K212" s="10">
        <v>494.4</v>
      </c>
      <c r="L212" s="10">
        <v>2</v>
      </c>
      <c r="M212" s="82">
        <v>1</v>
      </c>
      <c r="N212" s="87">
        <f t="shared" si="46"/>
        <v>207</v>
      </c>
      <c r="O212" s="108">
        <f t="shared" si="44"/>
        <v>23.597250277784326</v>
      </c>
      <c r="P212" s="95">
        <f t="shared" si="40"/>
        <v>36.4788</v>
      </c>
      <c r="Q212" s="13">
        <v>10.132999999999999</v>
      </c>
      <c r="R212" s="92">
        <v>0</v>
      </c>
      <c r="S212" s="10">
        <f t="shared" si="45"/>
        <v>65.511248258118655</v>
      </c>
      <c r="T212" s="10">
        <f>IF(M212=1,'Specifications and Reduced mass'!$F$13,IF(M212=2,'Specifications and Reduced mass'!$G$13,IF(M212=3,'Specifications and Reduced mass'!$H$13,IF(M212=4,'Specifications and Reduced mass'!$I$13,IF(M212=5,'Specifications and Reduced mass'!$J$13)))))</f>
        <v>103.00500000000001</v>
      </c>
      <c r="U212" s="52">
        <f>'Specifications and Reduced mass'!$C$37-'Lap Simulation'!S212-'Lap Simulation'!T212-'Lap Simulation'!AC212</f>
        <v>539.3851690647158</v>
      </c>
      <c r="V212" s="13">
        <f t="shared" si="43"/>
        <v>0.86648961756098508</v>
      </c>
      <c r="W212" s="13">
        <f>0.5*359.61*'Lap Simulation'!Q212^2</f>
        <v>18461.961870644998</v>
      </c>
      <c r="X212" s="10">
        <f t="shared" si="41"/>
        <v>39.893700787401571</v>
      </c>
      <c r="Y212" s="10">
        <v>3</v>
      </c>
      <c r="Z212" s="13">
        <f>IF(Y212=1,'Specifications and Reduced mass'!$C$47,IF(Y212=2,'Specifications and Reduced mass'!$C$48,IF(Y212=3,'Specifications and Reduced mass'!$C$49)))</f>
        <v>622.49467060319728</v>
      </c>
      <c r="AA212" s="10">
        <f t="shared" si="42"/>
        <v>31.958157096176262</v>
      </c>
      <c r="AB212" s="10">
        <v>0</v>
      </c>
      <c r="AC212" s="10">
        <v>0</v>
      </c>
      <c r="AD212" s="10">
        <v>0</v>
      </c>
    </row>
    <row r="213" spans="7:30" x14ac:dyDescent="0.3">
      <c r="G213" s="94">
        <v>6400</v>
      </c>
      <c r="H213" s="94">
        <v>17.8</v>
      </c>
      <c r="I213" s="10">
        <f t="shared" si="38"/>
        <v>13.273460000000002</v>
      </c>
      <c r="J213" s="10">
        <f t="shared" si="39"/>
        <v>19.804002320000002</v>
      </c>
      <c r="K213" s="10">
        <v>494.4</v>
      </c>
      <c r="L213" s="10">
        <v>2</v>
      </c>
      <c r="M213" s="82">
        <v>1</v>
      </c>
      <c r="N213" s="87">
        <f t="shared" si="46"/>
        <v>208</v>
      </c>
      <c r="O213" s="108">
        <f t="shared" si="44"/>
        <v>23.695937734608563</v>
      </c>
      <c r="P213" s="95">
        <f t="shared" si="40"/>
        <v>36.4788</v>
      </c>
      <c r="Q213" s="13">
        <v>10.132999999999999</v>
      </c>
      <c r="R213" s="92">
        <v>0</v>
      </c>
      <c r="S213" s="10">
        <f t="shared" si="45"/>
        <v>65.511248258118655</v>
      </c>
      <c r="T213" s="10">
        <f>IF(M213=1,'Specifications and Reduced mass'!$F$13,IF(M213=2,'Specifications and Reduced mass'!$G$13,IF(M213=3,'Specifications and Reduced mass'!$H$13,IF(M213=4,'Specifications and Reduced mass'!$I$13,IF(M213=5,'Specifications and Reduced mass'!$J$13)))))</f>
        <v>103.00500000000001</v>
      </c>
      <c r="U213" s="52">
        <f>'Specifications and Reduced mass'!$C$37-'Lap Simulation'!S213-'Lap Simulation'!T213-'Lap Simulation'!AC213</f>
        <v>539.3851690647158</v>
      </c>
      <c r="V213" s="13">
        <f t="shared" si="43"/>
        <v>0.86648961756098508</v>
      </c>
      <c r="W213" s="13">
        <f>0.5*359.61*'Lap Simulation'!Q213^2</f>
        <v>18461.961870644998</v>
      </c>
      <c r="X213" s="10">
        <f t="shared" si="41"/>
        <v>39.893700787401571</v>
      </c>
      <c r="Y213" s="10">
        <v>3</v>
      </c>
      <c r="Z213" s="13">
        <f>IF(Y213=1,'Specifications and Reduced mass'!$C$47,IF(Y213=2,'Specifications and Reduced mass'!$C$48,IF(Y213=3,'Specifications and Reduced mass'!$C$49)))</f>
        <v>622.49467060319728</v>
      </c>
      <c r="AA213" s="10">
        <f t="shared" si="42"/>
        <v>31.958157096176262</v>
      </c>
      <c r="AB213" s="10">
        <v>0</v>
      </c>
      <c r="AC213" s="10">
        <v>0</v>
      </c>
      <c r="AD213" s="10">
        <v>0</v>
      </c>
    </row>
    <row r="214" spans="7:30" x14ac:dyDescent="0.3">
      <c r="G214" s="94">
        <v>6400</v>
      </c>
      <c r="H214" s="94">
        <v>17.8</v>
      </c>
      <c r="I214" s="10">
        <f t="shared" si="38"/>
        <v>13.273460000000002</v>
      </c>
      <c r="J214" s="10">
        <f t="shared" si="39"/>
        <v>19.804002320000002</v>
      </c>
      <c r="K214" s="10">
        <v>494.4</v>
      </c>
      <c r="L214" s="10">
        <v>2</v>
      </c>
      <c r="M214" s="82">
        <v>1</v>
      </c>
      <c r="N214" s="87">
        <f t="shared" si="46"/>
        <v>209</v>
      </c>
      <c r="O214" s="108">
        <f t="shared" si="44"/>
        <v>23.7946251914328</v>
      </c>
      <c r="P214" s="95">
        <f t="shared" si="40"/>
        <v>36.4788</v>
      </c>
      <c r="Q214" s="13">
        <v>10.132999999999999</v>
      </c>
      <c r="R214" s="92">
        <v>0</v>
      </c>
      <c r="S214" s="10">
        <f t="shared" si="45"/>
        <v>65.511248258118655</v>
      </c>
      <c r="T214" s="10">
        <f>IF(M214=1,'Specifications and Reduced mass'!$F$13,IF(M214=2,'Specifications and Reduced mass'!$G$13,IF(M214=3,'Specifications and Reduced mass'!$H$13,IF(M214=4,'Specifications and Reduced mass'!$I$13,IF(M214=5,'Specifications and Reduced mass'!$J$13)))))</f>
        <v>103.00500000000001</v>
      </c>
      <c r="U214" s="52">
        <f>'Specifications and Reduced mass'!$C$37-'Lap Simulation'!S214-'Lap Simulation'!T214-'Lap Simulation'!AC214</f>
        <v>539.3851690647158</v>
      </c>
      <c r="V214" s="13">
        <f t="shared" si="43"/>
        <v>0.86648961756098508</v>
      </c>
      <c r="W214" s="13">
        <f>0.5*359.61*'Lap Simulation'!Q214^2</f>
        <v>18461.961870644998</v>
      </c>
      <c r="X214" s="10">
        <f t="shared" si="41"/>
        <v>39.893700787401571</v>
      </c>
      <c r="Y214" s="10">
        <v>3</v>
      </c>
      <c r="Z214" s="13">
        <f>IF(Y214=1,'Specifications and Reduced mass'!$C$47,IF(Y214=2,'Specifications and Reduced mass'!$C$48,IF(Y214=3,'Specifications and Reduced mass'!$C$49)))</f>
        <v>622.49467060319728</v>
      </c>
      <c r="AA214" s="10">
        <f t="shared" si="42"/>
        <v>31.958157096176262</v>
      </c>
      <c r="AB214" s="10">
        <v>0</v>
      </c>
      <c r="AC214" s="10">
        <v>0</v>
      </c>
      <c r="AD214" s="10">
        <v>0</v>
      </c>
    </row>
    <row r="215" spans="7:30" x14ac:dyDescent="0.3">
      <c r="G215" s="94">
        <v>6400</v>
      </c>
      <c r="H215" s="94">
        <v>17.8</v>
      </c>
      <c r="I215" s="10">
        <f t="shared" si="38"/>
        <v>13.273460000000002</v>
      </c>
      <c r="J215" s="10">
        <f t="shared" si="39"/>
        <v>19.804002320000002</v>
      </c>
      <c r="K215" s="10">
        <v>494.4</v>
      </c>
      <c r="L215" s="10">
        <v>2</v>
      </c>
      <c r="M215" s="82">
        <v>1</v>
      </c>
      <c r="N215" s="87">
        <f t="shared" si="46"/>
        <v>210</v>
      </c>
      <c r="O215" s="108">
        <f t="shared" si="44"/>
        <v>23.893312648257037</v>
      </c>
      <c r="P215" s="95">
        <f t="shared" si="40"/>
        <v>36.4788</v>
      </c>
      <c r="Q215" s="13">
        <v>10.132999999999999</v>
      </c>
      <c r="R215" s="92">
        <v>0</v>
      </c>
      <c r="S215" s="10">
        <f t="shared" si="45"/>
        <v>65.511248258118655</v>
      </c>
      <c r="T215" s="10">
        <f>IF(M215=1,'Specifications and Reduced mass'!$F$13,IF(M215=2,'Specifications and Reduced mass'!$G$13,IF(M215=3,'Specifications and Reduced mass'!$H$13,IF(M215=4,'Specifications and Reduced mass'!$I$13,IF(M215=5,'Specifications and Reduced mass'!$J$13)))))</f>
        <v>103.00500000000001</v>
      </c>
      <c r="U215" s="52">
        <f>'Specifications and Reduced mass'!$C$37-'Lap Simulation'!S215-'Lap Simulation'!T215-'Lap Simulation'!AC215</f>
        <v>539.3851690647158</v>
      </c>
      <c r="V215" s="13">
        <f t="shared" si="43"/>
        <v>0.86648961756098508</v>
      </c>
      <c r="W215" s="13">
        <f>0.5*359.61*'Lap Simulation'!Q215^2</f>
        <v>18461.961870644998</v>
      </c>
      <c r="X215" s="10">
        <f t="shared" si="41"/>
        <v>39.893700787401571</v>
      </c>
      <c r="Y215" s="10">
        <v>3</v>
      </c>
      <c r="Z215" s="13">
        <f>IF(Y215=1,'Specifications and Reduced mass'!$C$47,IF(Y215=2,'Specifications and Reduced mass'!$C$48,IF(Y215=3,'Specifications and Reduced mass'!$C$49)))</f>
        <v>622.49467060319728</v>
      </c>
      <c r="AA215" s="10">
        <f t="shared" si="42"/>
        <v>31.958157096176262</v>
      </c>
      <c r="AB215" s="10">
        <v>0</v>
      </c>
      <c r="AC215" s="10">
        <v>0</v>
      </c>
      <c r="AD215" s="10">
        <v>0</v>
      </c>
    </row>
    <row r="216" spans="7:30" x14ac:dyDescent="0.3">
      <c r="G216" s="94">
        <v>6500</v>
      </c>
      <c r="H216" s="94">
        <v>17.8</v>
      </c>
      <c r="I216" s="10">
        <f t="shared" si="38"/>
        <v>13.273460000000002</v>
      </c>
      <c r="J216" s="10">
        <f t="shared" si="39"/>
        <v>19.49932536123077</v>
      </c>
      <c r="K216" s="10">
        <v>504.47</v>
      </c>
      <c r="L216" s="10">
        <v>2</v>
      </c>
      <c r="M216" s="82">
        <v>1</v>
      </c>
      <c r="N216" s="85">
        <f t="shared" si="46"/>
        <v>211</v>
      </c>
      <c r="O216" s="108">
        <f t="shared" si="44"/>
        <v>23.992000105081274</v>
      </c>
      <c r="P216" s="95">
        <f t="shared" si="40"/>
        <v>36.4788</v>
      </c>
      <c r="Q216" s="10">
        <f>MIN(13.2,(SQRT((Q215^2)+2*R215*$N$6)))</f>
        <v>10.132999999999999</v>
      </c>
      <c r="R216" s="93">
        <f>IF(Y216=1,(U216/Z216),IF(Y216=2,0,IF(Y216=3,(1.2*(-U168/Z168)))))</f>
        <v>0.79726240702655027</v>
      </c>
      <c r="S216" s="10">
        <f t="shared" si="45"/>
        <v>65.511248258118655</v>
      </c>
      <c r="T216" s="10">
        <f>IF(M216=1,'Specifications and Reduced mass'!$F$13,IF(M216=2,'Specifications and Reduced mass'!$G$13,IF(M216=3,'Specifications and Reduced mass'!$H$13,IF(M216=4,'Specifications and Reduced mass'!$I$13,IF(M216=5,'Specifications and Reduced mass'!$J$13)))))</f>
        <v>103.00500000000001</v>
      </c>
      <c r="U216" s="52">
        <f>'Specifications and Reduced mass'!$C$37-'Lap Simulation'!S216-'Lap Simulation'!T216-'Lap Simulation'!AC216</f>
        <v>539.3851690647158</v>
      </c>
      <c r="V216" s="13">
        <f t="shared" si="43"/>
        <v>0.79726240702655027</v>
      </c>
      <c r="W216" s="13">
        <f>0.5*359.61*'Lap Simulation'!Q216^2</f>
        <v>18461.961870644998</v>
      </c>
      <c r="X216" s="10">
        <f t="shared" si="41"/>
        <v>39.893700787401571</v>
      </c>
      <c r="Y216" s="10">
        <v>1</v>
      </c>
      <c r="Z216" s="13">
        <f>IF(Y216=1,'Specifications and Reduced mass'!$C$47,IF(Y216=2,'Specifications and Reduced mass'!$C$48,IF(Y216=3,'Specifications and Reduced mass'!$C$49)))</f>
        <v>676.54659784648959</v>
      </c>
      <c r="AA216" s="10">
        <f t="shared" si="42"/>
        <v>34.733120583844958</v>
      </c>
      <c r="AB216" s="10">
        <v>0</v>
      </c>
      <c r="AC216" s="10">
        <v>0</v>
      </c>
      <c r="AD216" s="10">
        <v>0</v>
      </c>
    </row>
    <row r="217" spans="7:30" x14ac:dyDescent="0.3">
      <c r="G217" s="94">
        <v>6500</v>
      </c>
      <c r="H217" s="94">
        <v>17.8</v>
      </c>
      <c r="I217" s="10">
        <f t="shared" si="38"/>
        <v>13.273460000000002</v>
      </c>
      <c r="J217" s="10">
        <f t="shared" si="39"/>
        <v>19.49932536123077</v>
      </c>
      <c r="K217" s="10">
        <v>504.47</v>
      </c>
      <c r="L217" s="10">
        <v>2</v>
      </c>
      <c r="M217" s="82">
        <v>1</v>
      </c>
      <c r="N217" s="85">
        <f t="shared" si="46"/>
        <v>212</v>
      </c>
      <c r="O217" s="108">
        <f t="shared" si="44"/>
        <v>24.089930093445698</v>
      </c>
      <c r="P217" s="95">
        <f t="shared" si="40"/>
        <v>36.760956067955142</v>
      </c>
      <c r="Q217" s="10">
        <f t="shared" ref="Q217:Q280" si="47">MIN(13.2,(SQRT((Q216^2)+2*R216*$N$6)))</f>
        <v>10.211376685543096</v>
      </c>
      <c r="R217" s="93">
        <f>IF(Y217=1,(U217/Z217),IF(Y217=2,0,IF(Y217=3,(1.2*(-U217/Z217)))))</f>
        <v>0.79575866493267489</v>
      </c>
      <c r="S217" s="10">
        <f t="shared" si="45"/>
        <v>66.528599855768704</v>
      </c>
      <c r="T217" s="10">
        <f>IF(M217=1,'Specifications and Reduced mass'!$F$13,IF(M217=2,'Specifications and Reduced mass'!$G$13,IF(M217=3,'Specifications and Reduced mass'!$H$13,IF(M217=4,'Specifications and Reduced mass'!$I$13,IF(M217=5,'Specifications and Reduced mass'!$J$13)))))</f>
        <v>103.00500000000001</v>
      </c>
      <c r="U217" s="52">
        <f>'Specifications and Reduced mass'!$C$37-'Lap Simulation'!S217-'Lap Simulation'!T217-'Lap Simulation'!AC217</f>
        <v>538.36781746706583</v>
      </c>
      <c r="V217" s="13">
        <f t="shared" si="43"/>
        <v>0.79575866493267489</v>
      </c>
      <c r="W217" s="13">
        <f>0.5*359.61*'Lap Simulation'!Q217^2</f>
        <v>18748.665404835818</v>
      </c>
      <c r="X217" s="10">
        <f t="shared" si="41"/>
        <v>40.202270415523998</v>
      </c>
      <c r="Y217" s="10">
        <v>1</v>
      </c>
      <c r="Z217" s="13">
        <f>IF(Y217=1,'Specifications and Reduced mass'!$C$47,IF(Y217=2,'Specifications and Reduced mass'!$C$48,IF(Y217=3,'Specifications and Reduced mass'!$C$49)))</f>
        <v>676.54659784648959</v>
      </c>
      <c r="AA217" s="10">
        <f t="shared" si="42"/>
        <v>35.27250575290968</v>
      </c>
      <c r="AB217" s="10">
        <v>0</v>
      </c>
      <c r="AC217" s="10">
        <v>0</v>
      </c>
      <c r="AD217" s="10">
        <v>0</v>
      </c>
    </row>
    <row r="218" spans="7:30" x14ac:dyDescent="0.3">
      <c r="G218" s="94">
        <v>6500</v>
      </c>
      <c r="H218" s="94">
        <v>17.8</v>
      </c>
      <c r="I218" s="10">
        <f t="shared" si="38"/>
        <v>13.273460000000002</v>
      </c>
      <c r="J218" s="10">
        <f t="shared" si="39"/>
        <v>19.49932536123077</v>
      </c>
      <c r="K218" s="10">
        <v>504.47</v>
      </c>
      <c r="L218" s="10">
        <v>2</v>
      </c>
      <c r="M218" s="82">
        <v>1</v>
      </c>
      <c r="N218" s="85">
        <f t="shared" si="46"/>
        <v>213</v>
      </c>
      <c r="O218" s="108">
        <f t="shared" si="44"/>
        <v>24.187121172022689</v>
      </c>
      <c r="P218" s="95">
        <f t="shared" si="40"/>
        <v>37.040436763423607</v>
      </c>
      <c r="Q218" s="10">
        <f t="shared" si="47"/>
        <v>10.289010212062113</v>
      </c>
      <c r="R218" s="93">
        <f t="shared" ref="R218:R281" si="48">IF(Y218=1,(U218/Z218),IF(Y218=2,0,IF(Y218=3,(1.2*(-U218/Z218)))))</f>
        <v>0.79425775909479857</v>
      </c>
      <c r="S218" s="10">
        <f t="shared" si="45"/>
        <v>67.544032594071822</v>
      </c>
      <c r="T218" s="10">
        <f>IF(M218=1,'Specifications and Reduced mass'!$F$13,IF(M218=2,'Specifications and Reduced mass'!$G$13,IF(M218=3,'Specifications and Reduced mass'!$H$13,IF(M218=4,'Specifications and Reduced mass'!$I$13,IF(M218=5,'Specifications and Reduced mass'!$J$13)))))</f>
        <v>103.00500000000001</v>
      </c>
      <c r="U218" s="52">
        <f>'Specifications and Reduced mass'!$C$37-'Lap Simulation'!S218-'Lap Simulation'!T218-'Lap Simulation'!AC218</f>
        <v>537.35238472876267</v>
      </c>
      <c r="V218" s="13">
        <f t="shared" si="43"/>
        <v>0.79425775909479857</v>
      </c>
      <c r="W218" s="13">
        <f>0.5*359.61*'Lap Simulation'!Q218^2</f>
        <v>19034.828178332256</v>
      </c>
      <c r="X218" s="10">
        <f t="shared" si="41"/>
        <v>40.507914220716977</v>
      </c>
      <c r="Y218" s="10">
        <v>1</v>
      </c>
      <c r="Z218" s="13">
        <f>IF(Y218=1,'Specifications and Reduced mass'!$C$47,IF(Y218=2,'Specifications and Reduced mass'!$C$48,IF(Y218=3,'Specifications and Reduced mass'!$C$49)))</f>
        <v>676.54659784648959</v>
      </c>
      <c r="AA218" s="10">
        <f t="shared" si="42"/>
        <v>35.810873570376742</v>
      </c>
      <c r="AB218" s="10">
        <v>0</v>
      </c>
      <c r="AC218" s="10">
        <v>0</v>
      </c>
      <c r="AD218" s="10">
        <v>0</v>
      </c>
    </row>
    <row r="219" spans="7:30" x14ac:dyDescent="0.3">
      <c r="G219" s="94">
        <v>5100</v>
      </c>
      <c r="H219" s="94">
        <v>15.59</v>
      </c>
      <c r="I219" s="10">
        <f t="shared" si="38"/>
        <v>11.625463</v>
      </c>
      <c r="J219" s="10">
        <f t="shared" si="39"/>
        <v>21.766513940078429</v>
      </c>
      <c r="K219" s="10">
        <v>470.5</v>
      </c>
      <c r="L219" s="10">
        <v>3</v>
      </c>
      <c r="M219" s="82">
        <v>1</v>
      </c>
      <c r="N219" s="85">
        <f t="shared" si="46"/>
        <v>214</v>
      </c>
      <c r="O219" s="108">
        <f t="shared" si="44"/>
        <v>24.283591165647081</v>
      </c>
      <c r="P219" s="95">
        <f t="shared" si="40"/>
        <v>37.317303181512465</v>
      </c>
      <c r="Q219" s="10">
        <f t="shared" si="47"/>
        <v>10.365917550420129</v>
      </c>
      <c r="R219" s="93">
        <f t="shared" si="48"/>
        <v>0.79275968416336851</v>
      </c>
      <c r="S219" s="10">
        <f t="shared" si="45"/>
        <v>68.557550092249954</v>
      </c>
      <c r="T219" s="10">
        <f>IF(M219=1,'Specifications and Reduced mass'!$F$13,IF(M219=2,'Specifications and Reduced mass'!$G$13,IF(M219=3,'Specifications and Reduced mass'!$H$13,IF(M219=4,'Specifications and Reduced mass'!$I$13,IF(M219=5,'Specifications and Reduced mass'!$J$13)))))</f>
        <v>103.00500000000001</v>
      </c>
      <c r="U219" s="52">
        <f>'Specifications and Reduced mass'!$C$37-'Lap Simulation'!S219-'Lap Simulation'!T219-'Lap Simulation'!AC219</f>
        <v>536.33886723058458</v>
      </c>
      <c r="V219" s="13">
        <f t="shared" si="43"/>
        <v>0.79275968416336851</v>
      </c>
      <c r="W219" s="13">
        <f>0.5*359.61*'Lap Simulation'!Q219^2</f>
        <v>19320.451211080337</v>
      </c>
      <c r="X219" s="10">
        <f t="shared" si="41"/>
        <v>40.810699017402079</v>
      </c>
      <c r="Y219" s="10">
        <v>1</v>
      </c>
      <c r="Z219" s="13">
        <f>IF(Y219=1,'Specifications and Reduced mass'!$C$47,IF(Y219=2,'Specifications and Reduced mass'!$C$48,IF(Y219=3,'Specifications and Reduced mass'!$C$49)))</f>
        <v>676.54659784648959</v>
      </c>
      <c r="AA219" s="10">
        <f t="shared" si="42"/>
        <v>36.348225955105505</v>
      </c>
      <c r="AB219" s="10">
        <v>0</v>
      </c>
      <c r="AC219" s="10">
        <v>0</v>
      </c>
      <c r="AD219" s="10">
        <v>0</v>
      </c>
    </row>
    <row r="220" spans="7:30" x14ac:dyDescent="0.3">
      <c r="G220" s="94">
        <v>5100</v>
      </c>
      <c r="H220" s="94">
        <v>15.59</v>
      </c>
      <c r="I220" s="10">
        <f t="shared" si="38"/>
        <v>11.625463</v>
      </c>
      <c r="J220" s="10">
        <f t="shared" si="39"/>
        <v>21.766513940078429</v>
      </c>
      <c r="K220" s="10">
        <v>470.5</v>
      </c>
      <c r="L220" s="10">
        <v>3</v>
      </c>
      <c r="M220" s="82">
        <v>1</v>
      </c>
      <c r="N220" s="85">
        <f t="shared" si="46"/>
        <v>215</v>
      </c>
      <c r="O220" s="108">
        <f t="shared" si="44"/>
        <v>24.379357205224505</v>
      </c>
      <c r="P220" s="95">
        <f t="shared" si="40"/>
        <v>37.59161406157542</v>
      </c>
      <c r="Q220" s="10">
        <f t="shared" si="47"/>
        <v>10.442115017104284</v>
      </c>
      <c r="R220" s="93">
        <f t="shared" si="48"/>
        <v>0.7912644347989215</v>
      </c>
      <c r="S220" s="10">
        <f t="shared" si="45"/>
        <v>69.569155962698702</v>
      </c>
      <c r="T220" s="10">
        <f>IF(M220=1,'Specifications and Reduced mass'!$F$13,IF(M220=2,'Specifications and Reduced mass'!$G$13,IF(M220=3,'Specifications and Reduced mass'!$H$13,IF(M220=4,'Specifications and Reduced mass'!$I$13,IF(M220=5,'Specifications and Reduced mass'!$J$13)))))</f>
        <v>103.00500000000001</v>
      </c>
      <c r="U220" s="52">
        <f>'Specifications and Reduced mass'!$C$37-'Lap Simulation'!S220-'Lap Simulation'!T220-'Lap Simulation'!AC220</f>
        <v>535.32726136013582</v>
      </c>
      <c r="V220" s="13">
        <f t="shared" si="43"/>
        <v>0.7912644347989215</v>
      </c>
      <c r="W220" s="13">
        <f>0.5*359.61*'Lap Simulation'!Q220^2</f>
        <v>19605.535521102331</v>
      </c>
      <c r="X220" s="10">
        <f t="shared" si="41"/>
        <v>41.110689043717649</v>
      </c>
      <c r="Y220" s="10">
        <v>1</v>
      </c>
      <c r="Z220" s="13">
        <f>IF(Y220=1,'Specifications and Reduced mass'!$C$47,IF(Y220=2,'Specifications and Reduced mass'!$C$48,IF(Y220=3,'Specifications and Reduced mass'!$C$49)))</f>
        <v>676.54659784648959</v>
      </c>
      <c r="AA220" s="10">
        <f t="shared" si="42"/>
        <v>36.884564822336095</v>
      </c>
      <c r="AB220" s="10">
        <v>0</v>
      </c>
      <c r="AC220" s="10">
        <v>0</v>
      </c>
      <c r="AD220" s="10">
        <v>0</v>
      </c>
    </row>
    <row r="221" spans="7:30" x14ac:dyDescent="0.3">
      <c r="G221" s="94">
        <v>5200</v>
      </c>
      <c r="H221" s="94">
        <v>15.92</v>
      </c>
      <c r="I221" s="10">
        <f t="shared" si="38"/>
        <v>11.871544</v>
      </c>
      <c r="J221" s="10">
        <f t="shared" si="39"/>
        <v>21.799807566769228</v>
      </c>
      <c r="K221" s="10">
        <v>470.5</v>
      </c>
      <c r="L221" s="10">
        <v>3</v>
      </c>
      <c r="M221" s="82">
        <v>1</v>
      </c>
      <c r="N221" s="85">
        <f t="shared" si="46"/>
        <v>216</v>
      </c>
      <c r="O221" s="108">
        <f t="shared" si="44"/>
        <v>24.474435764893872</v>
      </c>
      <c r="P221" s="95">
        <f t="shared" si="40"/>
        <v>37.86342591346461</v>
      </c>
      <c r="Q221" s="10">
        <f t="shared" si="47"/>
        <v>10.517618309295724</v>
      </c>
      <c r="R221" s="93">
        <f t="shared" si="48"/>
        <v>0.7897720056720654</v>
      </c>
      <c r="S221" s="10">
        <f t="shared" si="45"/>
        <v>70.578853811000144</v>
      </c>
      <c r="T221" s="10">
        <f>IF(M221=1,'Specifications and Reduced mass'!$F$13,IF(M221=2,'Specifications and Reduced mass'!$G$13,IF(M221=3,'Specifications and Reduced mass'!$H$13,IF(M221=4,'Specifications and Reduced mass'!$I$13,IF(M221=5,'Specifications and Reduced mass'!$J$13)))))</f>
        <v>103.00500000000001</v>
      </c>
      <c r="U221" s="52">
        <f>'Specifications and Reduced mass'!$C$37-'Lap Simulation'!S221-'Lap Simulation'!T221-'Lap Simulation'!AC221</f>
        <v>534.31756351183435</v>
      </c>
      <c r="V221" s="13">
        <f t="shared" si="43"/>
        <v>0.7897720056720654</v>
      </c>
      <c r="W221" s="13">
        <f>0.5*359.61*'Lap Simulation'!Q221^2</f>
        <v>19890.082124500372</v>
      </c>
      <c r="X221" s="10">
        <f t="shared" si="41"/>
        <v>41.407946099589466</v>
      </c>
      <c r="Y221" s="10">
        <v>1</v>
      </c>
      <c r="Z221" s="13">
        <f>IF(Y221=1,'Specifications and Reduced mass'!$C$47,IF(Y221=2,'Specifications and Reduced mass'!$C$48,IF(Y221=3,'Specifications and Reduced mass'!$C$49)))</f>
        <v>676.54659784648959</v>
      </c>
      <c r="AA221" s="10">
        <f t="shared" si="42"/>
        <v>37.419892083696233</v>
      </c>
      <c r="AB221" s="10">
        <v>0</v>
      </c>
      <c r="AC221" s="10">
        <v>0</v>
      </c>
      <c r="AD221" s="10">
        <v>0</v>
      </c>
    </row>
    <row r="222" spans="7:30" x14ac:dyDescent="0.3">
      <c r="G222" s="94">
        <v>5200</v>
      </c>
      <c r="H222" s="94">
        <v>15.92</v>
      </c>
      <c r="I222" s="10">
        <f t="shared" si="38"/>
        <v>11.871544</v>
      </c>
      <c r="J222" s="10">
        <f t="shared" si="39"/>
        <v>21.799807566769228</v>
      </c>
      <c r="K222" s="10">
        <v>470.5</v>
      </c>
      <c r="L222" s="10">
        <v>3</v>
      </c>
      <c r="M222" s="82">
        <v>1</v>
      </c>
      <c r="N222" s="85">
        <f t="shared" si="46"/>
        <v>217</v>
      </c>
      <c r="O222" s="108">
        <f t="shared" si="44"/>
        <v>24.568842696671378</v>
      </c>
      <c r="P222" s="95">
        <f t="shared" si="40"/>
        <v>38.132793135193268</v>
      </c>
      <c r="Q222" s="10">
        <f t="shared" si="47"/>
        <v>10.592442537553685</v>
      </c>
      <c r="R222" s="93">
        <f t="shared" si="48"/>
        <v>0.78828239146346035</v>
      </c>
      <c r="S222" s="10">
        <f t="shared" si="45"/>
        <v>71.5866472359358</v>
      </c>
      <c r="T222" s="10">
        <f>IF(M222=1,'Specifications and Reduced mass'!$F$13,IF(M222=2,'Specifications and Reduced mass'!$G$13,IF(M222=3,'Specifications and Reduced mass'!$H$13,IF(M222=4,'Specifications and Reduced mass'!$I$13,IF(M222=5,'Specifications and Reduced mass'!$J$13)))))</f>
        <v>103.00500000000001</v>
      </c>
      <c r="U222" s="52">
        <f>'Specifications and Reduced mass'!$C$37-'Lap Simulation'!S222-'Lap Simulation'!T222-'Lap Simulation'!AC222</f>
        <v>533.30977008689877</v>
      </c>
      <c r="V222" s="13">
        <f t="shared" si="43"/>
        <v>0.78828239146346035</v>
      </c>
      <c r="W222" s="13">
        <f>0.5*359.61*'Lap Simulation'!Q222^2</f>
        <v>20174.0920354601</v>
      </c>
      <c r="X222" s="10">
        <f t="shared" si="41"/>
        <v>41.702529675408208</v>
      </c>
      <c r="Y222" s="10">
        <v>1</v>
      </c>
      <c r="Z222" s="13">
        <f>IF(Y222=1,'Specifications and Reduced mass'!$C$47,IF(Y222=2,'Specifications and Reduced mass'!$C$48,IF(Y222=3,'Specifications and Reduced mass'!$C$49)))</f>
        <v>676.54659784648959</v>
      </c>
      <c r="AA222" s="10">
        <f t="shared" si="42"/>
        <v>37.954209647208067</v>
      </c>
      <c r="AB222" s="10">
        <v>0</v>
      </c>
      <c r="AC222" s="10">
        <v>0</v>
      </c>
      <c r="AD222" s="10">
        <v>0</v>
      </c>
    </row>
    <row r="223" spans="7:30" x14ac:dyDescent="0.3">
      <c r="G223" s="94">
        <v>5200</v>
      </c>
      <c r="H223" s="94">
        <v>15.92</v>
      </c>
      <c r="I223" s="10">
        <f t="shared" si="38"/>
        <v>11.871544</v>
      </c>
      <c r="J223" s="10">
        <f t="shared" si="39"/>
        <v>21.799807566769228</v>
      </c>
      <c r="K223" s="10">
        <v>470.5</v>
      </c>
      <c r="L223" s="10">
        <v>3</v>
      </c>
      <c r="M223" s="82">
        <v>1</v>
      </c>
      <c r="N223" s="85">
        <f t="shared" si="46"/>
        <v>218</v>
      </c>
      <c r="O223" s="108">
        <f t="shared" si="44"/>
        <v>24.662593262781453</v>
      </c>
      <c r="P223" s="95">
        <f t="shared" si="40"/>
        <v>38.399768122713652</v>
      </c>
      <c r="Q223" s="10">
        <f t="shared" si="47"/>
        <v>10.666602256309348</v>
      </c>
      <c r="R223" s="93">
        <f t="shared" si="48"/>
        <v>0.78679558686379858</v>
      </c>
      <c r="S223" s="10">
        <f t="shared" si="45"/>
        <v>72.592539829499458</v>
      </c>
      <c r="T223" s="10">
        <f>IF(M223=1,'Specifications and Reduced mass'!$F$13,IF(M223=2,'Specifications and Reduced mass'!$G$13,IF(M223=3,'Specifications and Reduced mass'!$H$13,IF(M223=4,'Specifications and Reduced mass'!$I$13,IF(M223=5,'Specifications and Reduced mass'!$J$13)))))</f>
        <v>103.00500000000001</v>
      </c>
      <c r="U223" s="52">
        <f>'Specifications and Reduced mass'!$C$37-'Lap Simulation'!S223-'Lap Simulation'!T223-'Lap Simulation'!AC223</f>
        <v>532.30387749333511</v>
      </c>
      <c r="V223" s="13">
        <f t="shared" si="43"/>
        <v>0.78679558686379858</v>
      </c>
      <c r="W223" s="13">
        <f>0.5*359.61*'Lap Simulation'!Q223^2</f>
        <v>20457.566266254275</v>
      </c>
      <c r="X223" s="10">
        <f t="shared" si="41"/>
        <v>41.994497072084044</v>
      </c>
      <c r="Y223" s="10">
        <v>1</v>
      </c>
      <c r="Z223" s="13">
        <f>IF(Y223=1,'Specifications and Reduced mass'!$C$47,IF(Y223=2,'Specifications and Reduced mass'!$C$48,IF(Y223=3,'Specifications and Reduced mass'!$C$49)))</f>
        <v>676.54659784648959</v>
      </c>
      <c r="AA223" s="10">
        <f t="shared" si="42"/>
        <v>38.487519417294962</v>
      </c>
      <c r="AB223" s="10">
        <v>0</v>
      </c>
      <c r="AC223" s="10">
        <v>0</v>
      </c>
      <c r="AD223" s="10">
        <v>0</v>
      </c>
    </row>
    <row r="224" spans="7:30" x14ac:dyDescent="0.3">
      <c r="G224" s="94">
        <v>5300</v>
      </c>
      <c r="H224" s="94">
        <v>16.25</v>
      </c>
      <c r="I224" s="10">
        <f t="shared" si="38"/>
        <v>12.117625</v>
      </c>
      <c r="J224" s="10">
        <f t="shared" si="39"/>
        <v>21.831844830188679</v>
      </c>
      <c r="K224" s="10">
        <v>470.5</v>
      </c>
      <c r="L224" s="10">
        <v>3</v>
      </c>
      <c r="M224" s="82">
        <v>1</v>
      </c>
      <c r="N224" s="85">
        <f t="shared" si="46"/>
        <v>219</v>
      </c>
      <c r="O224" s="108">
        <f t="shared" si="44"/>
        <v>24.75570216586059</v>
      </c>
      <c r="P224" s="95">
        <f t="shared" si="40"/>
        <v>38.664401372447053</v>
      </c>
      <c r="Q224" s="10">
        <f t="shared" si="47"/>
        <v>10.740111492346402</v>
      </c>
      <c r="R224" s="93">
        <f t="shared" si="48"/>
        <v>0.78531158657378719</v>
      </c>
      <c r="S224" s="10">
        <f t="shared" si="45"/>
        <v>73.596535176909867</v>
      </c>
      <c r="T224" s="10">
        <f>IF(M224=1,'Specifications and Reduced mass'!$F$13,IF(M224=2,'Specifications and Reduced mass'!$G$13,IF(M224=3,'Specifications and Reduced mass'!$H$13,IF(M224=4,'Specifications and Reduced mass'!$I$13,IF(M224=5,'Specifications and Reduced mass'!$J$13)))))</f>
        <v>103.00500000000001</v>
      </c>
      <c r="U224" s="52">
        <f>'Specifications and Reduced mass'!$C$37-'Lap Simulation'!S224-'Lap Simulation'!T224-'Lap Simulation'!AC224</f>
        <v>531.2998821459247</v>
      </c>
      <c r="V224" s="13">
        <f t="shared" si="43"/>
        <v>0.78531158657378719</v>
      </c>
      <c r="W224" s="13">
        <f>0.5*359.61*'Lap Simulation'!Q224^2</f>
        <v>20740.505827246365</v>
      </c>
      <c r="X224" s="10">
        <f t="shared" si="41"/>
        <v>42.283903513174813</v>
      </c>
      <c r="Y224" s="10">
        <v>1</v>
      </c>
      <c r="Z224" s="13">
        <f>IF(Y224=1,'Specifications and Reduced mass'!$C$47,IF(Y224=2,'Specifications and Reduced mass'!$C$48,IF(Y224=3,'Specifications and Reduced mass'!$C$49)))</f>
        <v>676.54659784648959</v>
      </c>
      <c r="AA224" s="10">
        <f t="shared" si="42"/>
        <v>39.019823294788296</v>
      </c>
      <c r="AB224" s="10">
        <v>0</v>
      </c>
      <c r="AC224" s="10">
        <v>0</v>
      </c>
      <c r="AD224" s="10">
        <v>0</v>
      </c>
    </row>
    <row r="225" spans="7:30" x14ac:dyDescent="0.3">
      <c r="G225" s="94">
        <v>5300</v>
      </c>
      <c r="H225" s="94">
        <v>16.25</v>
      </c>
      <c r="I225" s="10">
        <f t="shared" si="38"/>
        <v>12.117625</v>
      </c>
      <c r="J225" s="10">
        <f t="shared" si="39"/>
        <v>21.831844830188679</v>
      </c>
      <c r="K225" s="10">
        <v>470.5</v>
      </c>
      <c r="L225" s="10">
        <v>3</v>
      </c>
      <c r="M225" s="82">
        <v>1</v>
      </c>
      <c r="N225" s="85">
        <f t="shared" si="46"/>
        <v>220</v>
      </c>
      <c r="O225" s="108">
        <f t="shared" si="44"/>
        <v>24.848183577202605</v>
      </c>
      <c r="P225" s="95">
        <f t="shared" si="40"/>
        <v>38.926741577143055</v>
      </c>
      <c r="Q225" s="10">
        <f t="shared" si="47"/>
        <v>10.812983771428627</v>
      </c>
      <c r="R225" s="93">
        <f t="shared" si="48"/>
        <v>0.78383038530412807</v>
      </c>
      <c r="S225" s="10">
        <f t="shared" si="45"/>
        <v>74.5986368566236</v>
      </c>
      <c r="T225" s="10">
        <f>IF(M225=1,'Specifications and Reduced mass'!$F$13,IF(M225=2,'Specifications and Reduced mass'!$G$13,IF(M225=3,'Specifications and Reduced mass'!$H$13,IF(M225=4,'Specifications and Reduced mass'!$I$13,IF(M225=5,'Specifications and Reduced mass'!$J$13)))))</f>
        <v>103.00500000000001</v>
      </c>
      <c r="U225" s="52">
        <f>'Specifications and Reduced mass'!$C$37-'Lap Simulation'!S225-'Lap Simulation'!T225-'Lap Simulation'!AC225</f>
        <v>530.29778046621095</v>
      </c>
      <c r="V225" s="13">
        <f t="shared" si="43"/>
        <v>0.78383038530412807</v>
      </c>
      <c r="W225" s="13">
        <f>0.5*359.61*'Lap Simulation'!Q225^2</f>
        <v>21022.911726894166</v>
      </c>
      <c r="X225" s="10">
        <f t="shared" si="41"/>
        <v>42.570802249719002</v>
      </c>
      <c r="Y225" s="10">
        <v>1</v>
      </c>
      <c r="Z225" s="13">
        <f>IF(Y225=1,'Specifications and Reduced mass'!$C$47,IF(Y225=2,'Specifications and Reduced mass'!$C$48,IF(Y225=3,'Specifications and Reduced mass'!$C$49)))</f>
        <v>676.54659784648959</v>
      </c>
      <c r="AA225" s="10">
        <f t="shared" si="42"/>
        <v>39.551123176934226</v>
      </c>
      <c r="AB225" s="10">
        <v>0</v>
      </c>
      <c r="AC225" s="10">
        <v>0</v>
      </c>
      <c r="AD225" s="10">
        <v>0</v>
      </c>
    </row>
    <row r="226" spans="7:30" x14ac:dyDescent="0.3">
      <c r="G226" s="94">
        <v>5400</v>
      </c>
      <c r="H226" s="94">
        <v>16.579999999999998</v>
      </c>
      <c r="I226" s="10">
        <f t="shared" si="38"/>
        <v>12.363705999999999</v>
      </c>
      <c r="J226" s="10">
        <f t="shared" si="39"/>
        <v>21.862695528296292</v>
      </c>
      <c r="K226" s="10">
        <v>470.5</v>
      </c>
      <c r="L226" s="10">
        <v>3</v>
      </c>
      <c r="M226" s="82">
        <v>1</v>
      </c>
      <c r="N226" s="85">
        <f t="shared" si="46"/>
        <v>221</v>
      </c>
      <c r="O226" s="108">
        <f t="shared" si="44"/>
        <v>24.940051163198266</v>
      </c>
      <c r="P226" s="95">
        <f t="shared" si="40"/>
        <v>39.186835715591549</v>
      </c>
      <c r="Q226" s="10">
        <f t="shared" si="47"/>
        <v>10.885232143219874</v>
      </c>
      <c r="R226" s="93">
        <f t="shared" si="48"/>
        <v>0.78235197777549959</v>
      </c>
      <c r="S226" s="10">
        <f t="shared" si="45"/>
        <v>75.598848440347822</v>
      </c>
      <c r="T226" s="10">
        <f>IF(M226=1,'Specifications and Reduced mass'!$F$13,IF(M226=2,'Specifications and Reduced mass'!$G$13,IF(M226=3,'Specifications and Reduced mass'!$H$13,IF(M226=4,'Specifications and Reduced mass'!$I$13,IF(M226=5,'Specifications and Reduced mass'!$J$13)))))</f>
        <v>103.00500000000001</v>
      </c>
      <c r="U226" s="52">
        <f>'Specifications and Reduced mass'!$C$37-'Lap Simulation'!S226-'Lap Simulation'!T226-'Lap Simulation'!AC226</f>
        <v>529.29756888248664</v>
      </c>
      <c r="V226" s="13">
        <f t="shared" si="43"/>
        <v>0.78235197777549959</v>
      </c>
      <c r="W226" s="13">
        <f>0.5*359.61*'Lap Simulation'!Q226^2</f>
        <v>21304.784971753386</v>
      </c>
      <c r="X226" s="10">
        <f t="shared" si="41"/>
        <v>42.85524465834596</v>
      </c>
      <c r="Y226" s="10">
        <v>1</v>
      </c>
      <c r="Z226" s="13">
        <f>IF(Y226=1,'Specifications and Reduced mass'!$C$47,IF(Y226=2,'Specifications and Reduced mass'!$C$48,IF(Y226=3,'Specifications and Reduced mass'!$C$49)))</f>
        <v>676.54659784648959</v>
      </c>
      <c r="AA226" s="10">
        <f t="shared" si="42"/>
        <v>40.081420957400439</v>
      </c>
      <c r="AB226" s="10">
        <v>0</v>
      </c>
      <c r="AC226" s="10">
        <v>0</v>
      </c>
      <c r="AD226" s="10">
        <v>0</v>
      </c>
    </row>
    <row r="227" spans="7:30" x14ac:dyDescent="0.3">
      <c r="G227" s="94">
        <v>5400</v>
      </c>
      <c r="H227" s="94">
        <v>16.579999999999998</v>
      </c>
      <c r="I227" s="10">
        <f t="shared" si="38"/>
        <v>12.363705999999999</v>
      </c>
      <c r="J227" s="10">
        <f t="shared" si="39"/>
        <v>21.862695528296292</v>
      </c>
      <c r="K227" s="10">
        <v>470.5</v>
      </c>
      <c r="L227" s="10">
        <v>3</v>
      </c>
      <c r="M227" s="82">
        <v>1</v>
      </c>
      <c r="N227" s="85">
        <f t="shared" si="46"/>
        <v>222</v>
      </c>
      <c r="O227" s="108">
        <f t="shared" si="44"/>
        <v>25.031318110108391</v>
      </c>
      <c r="P227" s="95">
        <f t="shared" si="40"/>
        <v>39.444729136662886</v>
      </c>
      <c r="Q227" s="10">
        <f t="shared" si="47"/>
        <v>10.95686920462858</v>
      </c>
      <c r="R227" s="93">
        <f t="shared" si="48"/>
        <v>0.78087635871853767</v>
      </c>
      <c r="S227" s="10">
        <f t="shared" si="45"/>
        <v>76.597173493052921</v>
      </c>
      <c r="T227" s="10">
        <f>IF(M227=1,'Specifications and Reduced mass'!$F$13,IF(M227=2,'Specifications and Reduced mass'!$G$13,IF(M227=3,'Specifications and Reduced mass'!$H$13,IF(M227=4,'Specifications and Reduced mass'!$I$13,IF(M227=5,'Specifications and Reduced mass'!$J$13)))))</f>
        <v>103.00500000000001</v>
      </c>
      <c r="U227" s="52">
        <f>'Specifications and Reduced mass'!$C$37-'Lap Simulation'!S227-'Lap Simulation'!T227-'Lap Simulation'!AC227</f>
        <v>528.29924382978163</v>
      </c>
      <c r="V227" s="13">
        <f t="shared" si="43"/>
        <v>0.78087635871853767</v>
      </c>
      <c r="W227" s="13">
        <f>0.5*359.61*'Lap Simulation'!Q227^2</f>
        <v>21586.126566481234</v>
      </c>
      <c r="X227" s="10">
        <f t="shared" si="41"/>
        <v>43.137280333183384</v>
      </c>
      <c r="Y227" s="10">
        <v>1</v>
      </c>
      <c r="Z227" s="13">
        <f>IF(Y227=1,'Specifications and Reduced mass'!$C$47,IF(Y227=2,'Specifications and Reduced mass'!$C$48,IF(Y227=3,'Specifications and Reduced mass'!$C$49)))</f>
        <v>676.54659784648959</v>
      </c>
      <c r="AA227" s="10">
        <f t="shared" si="42"/>
        <v>40.61071852628293</v>
      </c>
      <c r="AB227" s="10">
        <v>0</v>
      </c>
      <c r="AC227" s="10">
        <v>0</v>
      </c>
      <c r="AD227" s="10">
        <v>0</v>
      </c>
    </row>
    <row r="228" spans="7:30" x14ac:dyDescent="0.3">
      <c r="G228" s="94">
        <v>5500</v>
      </c>
      <c r="H228" s="94">
        <v>16.940000000000001</v>
      </c>
      <c r="I228" s="10">
        <f t="shared" si="38"/>
        <v>12.632158000000002</v>
      </c>
      <c r="J228" s="10">
        <f t="shared" si="39"/>
        <v>21.931263692800002</v>
      </c>
      <c r="K228" s="10">
        <v>470.5</v>
      </c>
      <c r="L228" s="10">
        <v>3</v>
      </c>
      <c r="M228" s="82">
        <v>1</v>
      </c>
      <c r="N228" s="85">
        <f t="shared" si="46"/>
        <v>223</v>
      </c>
      <c r="O228" s="108">
        <f t="shared" si="44"/>
        <v>25.12199714729692</v>
      </c>
      <c r="P228" s="95">
        <f t="shared" si="40"/>
        <v>39.700465638109172</v>
      </c>
      <c r="Q228" s="10">
        <f t="shared" si="47"/>
        <v>11.027907121696991</v>
      </c>
      <c r="R228" s="93">
        <f t="shared" si="48"/>
        <v>0.77940352287381653</v>
      </c>
      <c r="S228" s="10">
        <f t="shared" si="45"/>
        <v>77.593615572985314</v>
      </c>
      <c r="T228" s="10">
        <f>IF(M228=1,'Specifications and Reduced mass'!$F$13,IF(M228=2,'Specifications and Reduced mass'!$G$13,IF(M228=3,'Specifications and Reduced mass'!$H$13,IF(M228=4,'Specifications and Reduced mass'!$I$13,IF(M228=5,'Specifications and Reduced mass'!$J$13)))))</f>
        <v>103.00500000000001</v>
      </c>
      <c r="U228" s="52">
        <f>'Specifications and Reduced mass'!$C$37-'Lap Simulation'!S228-'Lap Simulation'!T228-'Lap Simulation'!AC228</f>
        <v>527.30280174984921</v>
      </c>
      <c r="V228" s="13">
        <f t="shared" si="43"/>
        <v>0.77940352287381653</v>
      </c>
      <c r="W228" s="13">
        <f>0.5*359.61*'Lap Simulation'!Q228^2</f>
        <v>21866.937513840006</v>
      </c>
      <c r="X228" s="10">
        <f t="shared" si="41"/>
        <v>43.416957172035396</v>
      </c>
      <c r="Y228" s="10">
        <v>1</v>
      </c>
      <c r="Z228" s="13">
        <f>IF(Y228=1,'Specifications and Reduced mass'!$C$47,IF(Y228=2,'Specifications and Reduced mass'!$C$48,IF(Y228=3,'Specifications and Reduced mass'!$C$49)))</f>
        <v>676.54659784648959</v>
      </c>
      <c r="AA228" s="10">
        <f t="shared" si="42"/>
        <v>41.139017770112709</v>
      </c>
      <c r="AB228" s="10">
        <v>0</v>
      </c>
      <c r="AC228" s="10">
        <v>0</v>
      </c>
      <c r="AD228" s="10">
        <v>0</v>
      </c>
    </row>
    <row r="229" spans="7:30" x14ac:dyDescent="0.3">
      <c r="G229" s="94">
        <v>5500</v>
      </c>
      <c r="H229" s="94">
        <v>16.940000000000001</v>
      </c>
      <c r="I229" s="10">
        <f t="shared" si="38"/>
        <v>12.632158000000002</v>
      </c>
      <c r="J229" s="10">
        <f t="shared" si="39"/>
        <v>21.931263692800002</v>
      </c>
      <c r="K229" s="10">
        <v>443.8</v>
      </c>
      <c r="L229" s="10">
        <v>3</v>
      </c>
      <c r="M229" s="82">
        <v>1</v>
      </c>
      <c r="N229" s="85">
        <f t="shared" si="46"/>
        <v>224</v>
      </c>
      <c r="O229" s="108">
        <f t="shared" si="44"/>
        <v>25.212100569039414</v>
      </c>
      <c r="P229" s="95">
        <f t="shared" si="40"/>
        <v>39.954087540520511</v>
      </c>
      <c r="Q229" s="10">
        <f t="shared" si="47"/>
        <v>11.098357650144585</v>
      </c>
      <c r="R229" s="93">
        <f t="shared" si="48"/>
        <v>0.77793346499183091</v>
      </c>
      <c r="S229" s="10">
        <f t="shared" si="45"/>
        <v>78.588178231680104</v>
      </c>
      <c r="T229" s="10">
        <f>IF(M229=1,'Specifications and Reduced mass'!$F$13,IF(M229=2,'Specifications and Reduced mass'!$G$13,IF(M229=3,'Specifications and Reduced mass'!$H$13,IF(M229=4,'Specifications and Reduced mass'!$I$13,IF(M229=5,'Specifications and Reduced mass'!$J$13)))))</f>
        <v>103.00500000000001</v>
      </c>
      <c r="U229" s="52">
        <f>'Specifications and Reduced mass'!$C$37-'Lap Simulation'!S229-'Lap Simulation'!T229-'Lap Simulation'!AC229</f>
        <v>526.30823909115441</v>
      </c>
      <c r="V229" s="13">
        <f t="shared" si="43"/>
        <v>0.77793346499183091</v>
      </c>
      <c r="W229" s="13">
        <f>0.5*359.61*'Lap Simulation'!Q229^2</f>
        <v>22147.21881470066</v>
      </c>
      <c r="X229" s="10">
        <f t="shared" si="41"/>
        <v>43.694321457262149</v>
      </c>
      <c r="Y229" s="10">
        <v>1</v>
      </c>
      <c r="Z229" s="13">
        <f>IF(Y229=1,'Specifications and Reduced mass'!$C$47,IF(Y229=2,'Specifications and Reduced mass'!$C$48,IF(Y229=3,'Specifications and Reduced mass'!$C$49)))</f>
        <v>676.54659784648959</v>
      </c>
      <c r="AA229" s="10">
        <f t="shared" si="42"/>
        <v>41.666320571862563</v>
      </c>
      <c r="AB229" s="10">
        <v>0</v>
      </c>
      <c r="AC229" s="10">
        <v>0</v>
      </c>
      <c r="AD229" s="10">
        <v>0</v>
      </c>
    </row>
    <row r="230" spans="7:30" x14ac:dyDescent="0.3">
      <c r="G230" s="94">
        <v>5600</v>
      </c>
      <c r="H230" s="94">
        <v>17.05</v>
      </c>
      <c r="I230" s="10">
        <f t="shared" si="38"/>
        <v>12.714185000000001</v>
      </c>
      <c r="J230" s="10">
        <f t="shared" si="39"/>
        <v>21.679501737142857</v>
      </c>
      <c r="K230" s="10">
        <v>443.8</v>
      </c>
      <c r="L230" s="10">
        <v>3</v>
      </c>
      <c r="M230" s="82">
        <v>1</v>
      </c>
      <c r="N230" s="85">
        <f t="shared" si="46"/>
        <v>225</v>
      </c>
      <c r="O230" s="108">
        <f t="shared" si="44"/>
        <v>25.301640255012206</v>
      </c>
      <c r="P230" s="95">
        <f t="shared" si="40"/>
        <v>40.205635756796141</v>
      </c>
      <c r="Q230" s="10">
        <f t="shared" si="47"/>
        <v>11.168232154665594</v>
      </c>
      <c r="R230" s="93">
        <f t="shared" si="48"/>
        <v>0.7764661798329765</v>
      </c>
      <c r="S230" s="10">
        <f t="shared" si="45"/>
        <v>79.580865013973735</v>
      </c>
      <c r="T230" s="10">
        <f>IF(M230=1,'Specifications and Reduced mass'!$F$13,IF(M230=2,'Specifications and Reduced mass'!$G$13,IF(M230=3,'Specifications and Reduced mass'!$H$13,IF(M230=4,'Specifications and Reduced mass'!$I$13,IF(M230=5,'Specifications and Reduced mass'!$J$13)))))</f>
        <v>103.00500000000001</v>
      </c>
      <c r="U230" s="52">
        <f>'Specifications and Reduced mass'!$C$37-'Lap Simulation'!S230-'Lap Simulation'!T230-'Lap Simulation'!AC230</f>
        <v>525.31555230886079</v>
      </c>
      <c r="V230" s="13">
        <f t="shared" si="43"/>
        <v>0.7764661798329765</v>
      </c>
      <c r="W230" s="13">
        <f>0.5*359.61*'Lap Simulation'!Q230^2</f>
        <v>22426.971468046369</v>
      </c>
      <c r="X230" s="10">
        <f t="shared" si="41"/>
        <v>43.969417931754307</v>
      </c>
      <c r="Y230" s="10">
        <v>1</v>
      </c>
      <c r="Z230" s="13">
        <f>IF(Y230=1,'Specifications and Reduced mass'!$C$47,IF(Y230=2,'Specifications and Reduced mass'!$C$48,IF(Y230=3,'Specifications and Reduced mass'!$C$49)))</f>
        <v>676.54659784648959</v>
      </c>
      <c r="AA230" s="10">
        <f t="shared" si="42"/>
        <v>42.192628810953707</v>
      </c>
      <c r="AB230" s="10">
        <v>0</v>
      </c>
      <c r="AC230" s="10">
        <v>0</v>
      </c>
      <c r="AD230" s="10">
        <v>0</v>
      </c>
    </row>
    <row r="231" spans="7:30" x14ac:dyDescent="0.3">
      <c r="G231" s="94">
        <v>5600</v>
      </c>
      <c r="H231" s="94">
        <v>17.05</v>
      </c>
      <c r="I231" s="10">
        <f t="shared" si="38"/>
        <v>12.714185000000001</v>
      </c>
      <c r="J231" s="10">
        <f t="shared" si="39"/>
        <v>21.679501737142857</v>
      </c>
      <c r="K231" s="10">
        <v>443.8</v>
      </c>
      <c r="L231" s="10">
        <v>3</v>
      </c>
      <c r="M231" s="82">
        <v>1</v>
      </c>
      <c r="N231" s="85">
        <f t="shared" si="46"/>
        <v>226</v>
      </c>
      <c r="O231" s="108">
        <f t="shared" si="44"/>
        <v>25.390627689558471</v>
      </c>
      <c r="P231" s="95">
        <f t="shared" si="40"/>
        <v>40.455149857458629</v>
      </c>
      <c r="Q231" s="10">
        <f t="shared" si="47"/>
        <v>11.237541627071842</v>
      </c>
      <c r="R231" s="93">
        <f t="shared" si="48"/>
        <v>0.77500166216753141</v>
      </c>
      <c r="S231" s="10">
        <f t="shared" si="45"/>
        <v>80.571679458016618</v>
      </c>
      <c r="T231" s="10">
        <f>IF(M231=1,'Specifications and Reduced mass'!$F$13,IF(M231=2,'Specifications and Reduced mass'!$G$13,IF(M231=3,'Specifications and Reduced mass'!$H$13,IF(M231=4,'Specifications and Reduced mass'!$I$13,IF(M231=5,'Specifications and Reduced mass'!$J$13)))))</f>
        <v>103.00500000000001</v>
      </c>
      <c r="U231" s="52">
        <f>'Specifications and Reduced mass'!$C$37-'Lap Simulation'!S231-'Lap Simulation'!T231-'Lap Simulation'!AC231</f>
        <v>524.32473786481785</v>
      </c>
      <c r="V231" s="13">
        <f t="shared" si="43"/>
        <v>0.77500166216753141</v>
      </c>
      <c r="W231" s="13">
        <f>0.5*359.61*'Lap Simulation'!Q231^2</f>
        <v>22706.196470976109</v>
      </c>
      <c r="X231" s="10">
        <f t="shared" si="41"/>
        <v>44.242289870361581</v>
      </c>
      <c r="Y231" s="10">
        <v>1</v>
      </c>
      <c r="Z231" s="13">
        <f>IF(Y231=1,'Specifications and Reduced mass'!$C$47,IF(Y231=2,'Specifications and Reduced mass'!$C$48,IF(Y231=3,'Specifications and Reduced mass'!$C$49)))</f>
        <v>676.54659784648959</v>
      </c>
      <c r="AA231" s="10">
        <f t="shared" si="42"/>
        <v>42.717944363262575</v>
      </c>
      <c r="AB231" s="10">
        <v>0</v>
      </c>
      <c r="AC231" s="10">
        <v>0</v>
      </c>
      <c r="AD231" s="10">
        <v>0</v>
      </c>
    </row>
    <row r="232" spans="7:30" x14ac:dyDescent="0.3">
      <c r="G232" s="94">
        <v>5600</v>
      </c>
      <c r="H232" s="94">
        <v>17.05</v>
      </c>
      <c r="I232" s="10">
        <f t="shared" si="38"/>
        <v>12.714185000000001</v>
      </c>
      <c r="J232" s="10">
        <f t="shared" si="39"/>
        <v>21.679501737142857</v>
      </c>
      <c r="K232" s="10">
        <v>443.8</v>
      </c>
      <c r="L232" s="10">
        <v>3</v>
      </c>
      <c r="M232" s="82">
        <v>1</v>
      </c>
      <c r="N232" s="85">
        <f t="shared" si="46"/>
        <v>227</v>
      </c>
      <c r="O232" s="108">
        <f t="shared" si="44"/>
        <v>25.479073979819226</v>
      </c>
      <c r="P232" s="95">
        <f t="shared" si="40"/>
        <v>40.702668132111654</v>
      </c>
      <c r="Q232" s="10">
        <f t="shared" si="47"/>
        <v>11.306296703364348</v>
      </c>
      <c r="R232" s="93">
        <f t="shared" si="48"/>
        <v>0.77353990677563833</v>
      </c>
      <c r="S232" s="10">
        <f t="shared" si="45"/>
        <v>81.560625095285715</v>
      </c>
      <c r="T232" s="10">
        <f>IF(M232=1,'Specifications and Reduced mass'!$F$13,IF(M232=2,'Specifications and Reduced mass'!$G$13,IF(M232=3,'Specifications and Reduced mass'!$H$13,IF(M232=4,'Specifications and Reduced mass'!$I$13,IF(M232=5,'Specifications and Reduced mass'!$J$13)))))</f>
        <v>103.00500000000001</v>
      </c>
      <c r="U232" s="52">
        <f>'Specifications and Reduced mass'!$C$37-'Lap Simulation'!S232-'Lap Simulation'!T232-'Lap Simulation'!AC232</f>
        <v>523.33579222754884</v>
      </c>
      <c r="V232" s="13">
        <f t="shared" si="43"/>
        <v>0.77353990677563833</v>
      </c>
      <c r="W232" s="13">
        <f>0.5*359.61*'Lap Simulation'!Q232^2</f>
        <v>22984.894818708173</v>
      </c>
      <c r="X232" s="10">
        <f t="shared" si="41"/>
        <v>44.512979147103728</v>
      </c>
      <c r="Y232" s="10">
        <v>1</v>
      </c>
      <c r="Z232" s="13">
        <f>IF(Y232=1,'Specifications and Reduced mass'!$C$47,IF(Y232=2,'Specifications and Reduced mass'!$C$48,IF(Y232=3,'Specifications and Reduced mass'!$C$49)))</f>
        <v>676.54659784648959</v>
      </c>
      <c r="AA232" s="10">
        <f t="shared" si="42"/>
        <v>43.242269101127391</v>
      </c>
      <c r="AB232" s="10">
        <v>0</v>
      </c>
      <c r="AC232" s="10">
        <v>0</v>
      </c>
      <c r="AD232" s="10">
        <v>0</v>
      </c>
    </row>
    <row r="233" spans="7:30" x14ac:dyDescent="0.3">
      <c r="G233" s="94">
        <v>5600</v>
      </c>
      <c r="H233" s="94">
        <v>17.05</v>
      </c>
      <c r="I233" s="10">
        <f t="shared" si="38"/>
        <v>12.714185000000001</v>
      </c>
      <c r="J233" s="10">
        <f t="shared" si="39"/>
        <v>21.679501737142857</v>
      </c>
      <c r="K233" s="10">
        <v>443.8</v>
      </c>
      <c r="L233" s="10">
        <v>3</v>
      </c>
      <c r="M233" s="82">
        <v>1</v>
      </c>
      <c r="N233" s="85">
        <f t="shared" si="46"/>
        <v>228</v>
      </c>
      <c r="O233" s="108">
        <f t="shared" si="44"/>
        <v>25.56698987280992</v>
      </c>
      <c r="P233" s="95">
        <f t="shared" si="40"/>
        <v>40.948227647316337</v>
      </c>
      <c r="Q233" s="10">
        <f t="shared" si="47"/>
        <v>11.374507679810094</v>
      </c>
      <c r="R233" s="93">
        <f t="shared" si="48"/>
        <v>0.77208090844728439</v>
      </c>
      <c r="S233" s="10">
        <f t="shared" si="45"/>
        <v>82.547705450597221</v>
      </c>
      <c r="T233" s="10">
        <f>IF(M233=1,'Specifications and Reduced mass'!$F$13,IF(M233=2,'Specifications and Reduced mass'!$G$13,IF(M233=3,'Specifications and Reduced mass'!$H$13,IF(M233=4,'Specifications and Reduced mass'!$I$13,IF(M233=5,'Specifications and Reduced mass'!$J$13)))))</f>
        <v>103.00500000000001</v>
      </c>
      <c r="U233" s="52">
        <f>'Specifications and Reduced mass'!$C$37-'Lap Simulation'!S233-'Lap Simulation'!T233-'Lap Simulation'!AC233</f>
        <v>522.34871187223723</v>
      </c>
      <c r="V233" s="13">
        <f t="shared" si="43"/>
        <v>0.77208090844728439</v>
      </c>
      <c r="W233" s="13">
        <f>0.5*359.61*'Lap Simulation'!Q233^2</f>
        <v>23263.067504583767</v>
      </c>
      <c r="X233" s="10">
        <f t="shared" si="41"/>
        <v>44.781526298464939</v>
      </c>
      <c r="Y233" s="10">
        <v>1</v>
      </c>
      <c r="Z233" s="13">
        <f>IF(Y233=1,'Specifications and Reduced mass'!$C$47,IF(Y233=2,'Specifications and Reduced mass'!$C$48,IF(Y233=3,'Specifications and Reduced mass'!$C$49)))</f>
        <v>676.54659784648959</v>
      </c>
      <c r="AA233" s="10">
        <f t="shared" si="42"/>
        <v>43.765604893354947</v>
      </c>
      <c r="AB233" s="10">
        <v>0</v>
      </c>
      <c r="AC233" s="10">
        <v>0</v>
      </c>
      <c r="AD233" s="10">
        <v>0</v>
      </c>
    </row>
    <row r="234" spans="7:30" x14ac:dyDescent="0.3">
      <c r="G234" s="94">
        <v>5700</v>
      </c>
      <c r="H234" s="94">
        <v>17.11</v>
      </c>
      <c r="I234" s="10">
        <f t="shared" si="38"/>
        <v>12.758927</v>
      </c>
      <c r="J234" s="10">
        <f t="shared" si="39"/>
        <v>21.374112655719298</v>
      </c>
      <c r="K234" s="10">
        <v>443.8</v>
      </c>
      <c r="L234" s="10">
        <v>3</v>
      </c>
      <c r="M234" s="82">
        <v>1</v>
      </c>
      <c r="N234" s="85">
        <f t="shared" si="46"/>
        <v>229</v>
      </c>
      <c r="O234" s="108">
        <f t="shared" si="44"/>
        <v>25.654385771516562</v>
      </c>
      <c r="P234" s="95">
        <f t="shared" si="40"/>
        <v>41.191864301138352</v>
      </c>
      <c r="Q234" s="10">
        <f t="shared" si="47"/>
        <v>11.442184528093986</v>
      </c>
      <c r="R234" s="93">
        <f t="shared" si="48"/>
        <v>0.77062466198228452</v>
      </c>
      <c r="S234" s="10">
        <f t="shared" si="45"/>
        <v>83.53292404211895</v>
      </c>
      <c r="T234" s="10">
        <f>IF(M234=1,'Specifications and Reduced mass'!$F$13,IF(M234=2,'Specifications and Reduced mass'!$G$13,IF(M234=3,'Specifications and Reduced mass'!$H$13,IF(M234=4,'Specifications and Reduced mass'!$I$13,IF(M234=5,'Specifications and Reduced mass'!$J$13)))))</f>
        <v>103.00500000000001</v>
      </c>
      <c r="U234" s="52">
        <f>'Specifications and Reduced mass'!$C$37-'Lap Simulation'!S234-'Lap Simulation'!T234-'Lap Simulation'!AC234</f>
        <v>521.3634932807156</v>
      </c>
      <c r="V234" s="13">
        <f t="shared" si="43"/>
        <v>0.77062466198228452</v>
      </c>
      <c r="W234" s="13">
        <f>0.5*359.61*'Lap Simulation'!Q234^2</f>
        <v>23540.715520070495</v>
      </c>
      <c r="X234" s="10">
        <f t="shared" si="41"/>
        <v>45.047970583047189</v>
      </c>
      <c r="Y234" s="10">
        <v>1</v>
      </c>
      <c r="Z234" s="13">
        <f>IF(Y234=1,'Specifications and Reduced mass'!$C$47,IF(Y234=2,'Specifications and Reduced mass'!$C$48,IF(Y234=3,'Specifications and Reduced mass'!$C$49)))</f>
        <v>676.54659784648959</v>
      </c>
      <c r="AA234" s="10">
        <f t="shared" si="42"/>
        <v>44.28795360522718</v>
      </c>
      <c r="AB234" s="10">
        <v>0</v>
      </c>
      <c r="AC234" s="10">
        <v>0</v>
      </c>
      <c r="AD234" s="10">
        <v>0</v>
      </c>
    </row>
    <row r="235" spans="7:30" x14ac:dyDescent="0.3">
      <c r="G235" s="94">
        <v>5700</v>
      </c>
      <c r="H235" s="94">
        <v>17.11</v>
      </c>
      <c r="I235" s="10">
        <f t="shared" si="38"/>
        <v>12.758927</v>
      </c>
      <c r="J235" s="10">
        <f t="shared" si="39"/>
        <v>21.374112655719298</v>
      </c>
      <c r="K235" s="10">
        <v>443.8</v>
      </c>
      <c r="L235" s="10">
        <v>3</v>
      </c>
      <c r="M235" s="82">
        <v>1</v>
      </c>
      <c r="N235" s="85">
        <f t="shared" si="46"/>
        <v>230</v>
      </c>
      <c r="O235" s="108">
        <f t="shared" si="44"/>
        <v>25.741271750079324</v>
      </c>
      <c r="P235" s="95">
        <f t="shared" si="40"/>
        <v>41.433612874597081</v>
      </c>
      <c r="Q235" s="10">
        <f t="shared" si="47"/>
        <v>11.509336909610299</v>
      </c>
      <c r="R235" s="93">
        <f t="shared" si="48"/>
        <v>0.76917116219026083</v>
      </c>
      <c r="S235" s="10">
        <f t="shared" si="45"/>
        <v>84.516284381383116</v>
      </c>
      <c r="T235" s="10">
        <f>IF(M235=1,'Specifications and Reduced mass'!$F$13,IF(M235=2,'Specifications and Reduced mass'!$G$13,IF(M235=3,'Specifications and Reduced mass'!$H$13,IF(M235=4,'Specifications and Reduced mass'!$I$13,IF(M235=5,'Specifications and Reduced mass'!$J$13)))))</f>
        <v>103.00500000000001</v>
      </c>
      <c r="U235" s="52">
        <f>'Specifications and Reduced mass'!$C$37-'Lap Simulation'!S235-'Lap Simulation'!T235-'Lap Simulation'!AC235</f>
        <v>520.38013294145139</v>
      </c>
      <c r="V235" s="13">
        <f t="shared" si="43"/>
        <v>0.76917116219026083</v>
      </c>
      <c r="W235" s="13">
        <f>0.5*359.61*'Lap Simulation'!Q235^2</f>
        <v>23817.839854765942</v>
      </c>
      <c r="X235" s="10">
        <f t="shared" si="41"/>
        <v>45.31235003783582</v>
      </c>
      <c r="Y235" s="10">
        <v>1</v>
      </c>
      <c r="Z235" s="13">
        <f>IF(Y235=1,'Specifications and Reduced mass'!$C$47,IF(Y235=2,'Specifications and Reduced mass'!$C$48,IF(Y235=3,'Specifications and Reduced mass'!$C$49)))</f>
        <v>676.54659784648959</v>
      </c>
      <c r="AA235" s="10">
        <f t="shared" si="42"/>
        <v>44.809317098507897</v>
      </c>
      <c r="AB235" s="10">
        <v>0</v>
      </c>
      <c r="AC235" s="10">
        <v>0</v>
      </c>
      <c r="AD235" s="10">
        <v>0</v>
      </c>
    </row>
    <row r="236" spans="7:30" x14ac:dyDescent="0.3">
      <c r="G236" s="94">
        <v>5700</v>
      </c>
      <c r="H236" s="94">
        <v>17.11</v>
      </c>
      <c r="I236" s="10">
        <f t="shared" si="38"/>
        <v>12.758927</v>
      </c>
      <c r="J236" s="10">
        <f t="shared" si="39"/>
        <v>21.374112655719298</v>
      </c>
      <c r="K236" s="10">
        <v>443.8</v>
      </c>
      <c r="L236" s="10">
        <v>3</v>
      </c>
      <c r="M236" s="82">
        <v>1</v>
      </c>
      <c r="N236" s="85">
        <f t="shared" si="46"/>
        <v>231</v>
      </c>
      <c r="O236" s="108">
        <f t="shared" si="44"/>
        <v>25.827657568126011</v>
      </c>
      <c r="P236" s="95">
        <f t="shared" si="40"/>
        <v>41.673507080229619</v>
      </c>
      <c r="Q236" s="10">
        <f t="shared" si="47"/>
        <v>11.575974188952671</v>
      </c>
      <c r="R236" s="93">
        <f t="shared" si="48"/>
        <v>0.76772040389062601</v>
      </c>
      <c r="S236" s="10">
        <f t="shared" si="45"/>
        <v>85.497789973298623</v>
      </c>
      <c r="T236" s="10">
        <f>IF(M236=1,'Specifications and Reduced mass'!$F$13,IF(M236=2,'Specifications and Reduced mass'!$G$13,IF(M236=3,'Specifications and Reduced mass'!$H$13,IF(M236=4,'Specifications and Reduced mass'!$I$13,IF(M236=5,'Specifications and Reduced mass'!$J$13)))))</f>
        <v>103.00500000000001</v>
      </c>
      <c r="U236" s="52">
        <f>'Specifications and Reduced mass'!$C$37-'Lap Simulation'!S236-'Lap Simulation'!T236-'Lap Simulation'!AC236</f>
        <v>519.3986273495359</v>
      </c>
      <c r="V236" s="13">
        <f t="shared" si="43"/>
        <v>0.76772040389062601</v>
      </c>
      <c r="W236" s="13">
        <f>0.5*359.61*'Lap Simulation'!Q236^2</f>
        <v>24094.441496401178</v>
      </c>
      <c r="X236" s="10">
        <f t="shared" si="41"/>
        <v>45.574701531309728</v>
      </c>
      <c r="Y236" s="10">
        <v>1</v>
      </c>
      <c r="Z236" s="13">
        <f>IF(Y236=1,'Specifications and Reduced mass'!$C$47,IF(Y236=2,'Specifications and Reduced mass'!$C$48,IF(Y236=3,'Specifications and Reduced mass'!$C$49)))</f>
        <v>676.54659784648959</v>
      </c>
      <c r="AA236" s="10">
        <f t="shared" si="42"/>
        <v>45.329697231449337</v>
      </c>
      <c r="AB236" s="10">
        <v>0</v>
      </c>
      <c r="AC236" s="10">
        <v>0</v>
      </c>
      <c r="AD236" s="10">
        <v>0</v>
      </c>
    </row>
    <row r="237" spans="7:30" x14ac:dyDescent="0.3">
      <c r="G237" s="94">
        <v>5700</v>
      </c>
      <c r="H237" s="94">
        <v>17.11</v>
      </c>
      <c r="I237" s="10">
        <f t="shared" si="38"/>
        <v>12.758927</v>
      </c>
      <c r="J237" s="10">
        <f t="shared" si="39"/>
        <v>21.374112655719298</v>
      </c>
      <c r="K237" s="10">
        <v>443.8</v>
      </c>
      <c r="L237" s="10">
        <v>3</v>
      </c>
      <c r="M237" s="82">
        <v>1</v>
      </c>
      <c r="N237" s="85">
        <f t="shared" si="46"/>
        <v>232</v>
      </c>
      <c r="O237" s="108">
        <f t="shared" si="44"/>
        <v>25.913552684312847</v>
      </c>
      <c r="P237" s="95">
        <f t="shared" si="40"/>
        <v>41.911579607965059</v>
      </c>
      <c r="Q237" s="10">
        <f t="shared" si="47"/>
        <v>11.642105446656961</v>
      </c>
      <c r="R237" s="93">
        <f t="shared" si="48"/>
        <v>0.76627238191256342</v>
      </c>
      <c r="S237" s="10">
        <f t="shared" si="45"/>
        <v>86.477444316163741</v>
      </c>
      <c r="T237" s="10">
        <f>IF(M237=1,'Specifications and Reduced mass'!$F$13,IF(M237=2,'Specifications and Reduced mass'!$G$13,IF(M237=3,'Specifications and Reduced mass'!$H$13,IF(M237=4,'Specifications and Reduced mass'!$I$13,IF(M237=5,'Specifications and Reduced mass'!$J$13)))))</f>
        <v>103.00500000000001</v>
      </c>
      <c r="U237" s="52">
        <f>'Specifications and Reduced mass'!$C$37-'Lap Simulation'!S237-'Lap Simulation'!T237-'Lap Simulation'!AC237</f>
        <v>518.41897300667074</v>
      </c>
      <c r="V237" s="13">
        <f t="shared" si="43"/>
        <v>0.76627238191256342</v>
      </c>
      <c r="W237" s="13">
        <f>0.5*359.61*'Lap Simulation'!Q237^2</f>
        <v>24370.521430844281</v>
      </c>
      <c r="X237" s="10">
        <f t="shared" si="41"/>
        <v>45.835060813610085</v>
      </c>
      <c r="Y237" s="10">
        <v>1</v>
      </c>
      <c r="Z237" s="13">
        <f>IF(Y237=1,'Specifications and Reduced mass'!$C$47,IF(Y237=2,'Specifications and Reduced mass'!$C$48,IF(Y237=3,'Specifications and Reduced mass'!$C$49)))</f>
        <v>676.54659784648959</v>
      </c>
      <c r="AA237" s="10">
        <f t="shared" si="42"/>
        <v>45.849095858798869</v>
      </c>
      <c r="AB237" s="10">
        <v>0</v>
      </c>
      <c r="AC237" s="10">
        <v>0</v>
      </c>
      <c r="AD237" s="10">
        <v>0</v>
      </c>
    </row>
    <row r="238" spans="7:30" x14ac:dyDescent="0.3">
      <c r="G238" s="94">
        <v>5800</v>
      </c>
      <c r="H238" s="94">
        <v>17.18</v>
      </c>
      <c r="I238" s="10">
        <f t="shared" si="38"/>
        <v>12.811126</v>
      </c>
      <c r="J238" s="10">
        <f t="shared" si="39"/>
        <v>21.091531025655172</v>
      </c>
      <c r="K238" s="10">
        <v>443.8</v>
      </c>
      <c r="L238" s="10">
        <v>3</v>
      </c>
      <c r="M238" s="82">
        <v>1</v>
      </c>
      <c r="N238" s="85">
        <f t="shared" si="46"/>
        <v>233</v>
      </c>
      <c r="O238" s="108">
        <f t="shared" si="44"/>
        <v>25.998966269125493</v>
      </c>
      <c r="P238" s="95">
        <f t="shared" si="40"/>
        <v>42.147862168489233</v>
      </c>
      <c r="Q238" s="10">
        <f t="shared" si="47"/>
        <v>11.707739491247009</v>
      </c>
      <c r="R238" s="93">
        <f t="shared" si="48"/>
        <v>0.7648270910950099</v>
      </c>
      <c r="S238" s="10">
        <f t="shared" si="45"/>
        <v>87.455250901678397</v>
      </c>
      <c r="T238" s="10">
        <f>IF(M238=1,'Specifications and Reduced mass'!$F$13,IF(M238=2,'Specifications and Reduced mass'!$G$13,IF(M238=3,'Specifications and Reduced mass'!$H$13,IF(M238=4,'Specifications and Reduced mass'!$I$13,IF(M238=5,'Specifications and Reduced mass'!$J$13)))))</f>
        <v>103.00500000000001</v>
      </c>
      <c r="U238" s="52">
        <f>'Specifications and Reduced mass'!$C$37-'Lap Simulation'!S238-'Lap Simulation'!T238-'Lap Simulation'!AC238</f>
        <v>517.44116642115614</v>
      </c>
      <c r="V238" s="13">
        <f t="shared" si="43"/>
        <v>0.7648270910950099</v>
      </c>
      <c r="W238" s="13">
        <f>0.5*359.61*'Lap Simulation'!Q238^2</f>
        <v>24646.080642103858</v>
      </c>
      <c r="X238" s="10">
        <f t="shared" si="41"/>
        <v>46.0934625639646</v>
      </c>
      <c r="Y238" s="10">
        <v>1</v>
      </c>
      <c r="Z238" s="13">
        <f>IF(Y238=1,'Specifications and Reduced mass'!$C$47,IF(Y238=2,'Specifications and Reduced mass'!$C$48,IF(Y238=3,'Specifications and Reduced mass'!$C$49)))</f>
        <v>676.54659784648959</v>
      </c>
      <c r="AA238" s="10">
        <f t="shared" si="42"/>
        <v>46.367514831805536</v>
      </c>
      <c r="AB238" s="10">
        <v>0</v>
      </c>
      <c r="AC238" s="10">
        <v>0</v>
      </c>
      <c r="AD238" s="10">
        <v>0</v>
      </c>
    </row>
    <row r="239" spans="7:30" x14ac:dyDescent="0.3">
      <c r="G239" s="94">
        <v>5800</v>
      </c>
      <c r="H239" s="94">
        <v>17.18</v>
      </c>
      <c r="I239" s="10">
        <f t="shared" si="38"/>
        <v>12.811126</v>
      </c>
      <c r="J239" s="10">
        <f t="shared" si="39"/>
        <v>21.091531025655172</v>
      </c>
      <c r="K239" s="10">
        <v>443.8</v>
      </c>
      <c r="L239" s="10">
        <v>3</v>
      </c>
      <c r="M239" s="82">
        <v>1</v>
      </c>
      <c r="N239" s="85">
        <f t="shared" si="46"/>
        <v>234</v>
      </c>
      <c r="O239" s="108">
        <f t="shared" si="44"/>
        <v>26.083907216989068</v>
      </c>
      <c r="P239" s="95">
        <f t="shared" si="40"/>
        <v>42.382385534265872</v>
      </c>
      <c r="Q239" s="10">
        <f t="shared" si="47"/>
        <v>11.772884870629408</v>
      </c>
      <c r="R239" s="93">
        <f t="shared" si="48"/>
        <v>0.76338452628663589</v>
      </c>
      <c r="S239" s="10">
        <f t="shared" si="45"/>
        <v>88.431213214956813</v>
      </c>
      <c r="T239" s="10">
        <f>IF(M239=1,'Specifications and Reduced mass'!$F$13,IF(M239=2,'Specifications and Reduced mass'!$G$13,IF(M239=3,'Specifications and Reduced mass'!$H$13,IF(M239=4,'Specifications and Reduced mass'!$I$13,IF(M239=5,'Specifications and Reduced mass'!$J$13)))))</f>
        <v>103.00500000000001</v>
      </c>
      <c r="U239" s="52">
        <f>'Specifications and Reduced mass'!$C$37-'Lap Simulation'!S239-'Lap Simulation'!T239-'Lap Simulation'!AC239</f>
        <v>516.46520410787764</v>
      </c>
      <c r="V239" s="13">
        <f t="shared" si="43"/>
        <v>0.76338452628663589</v>
      </c>
      <c r="W239" s="13">
        <f>0.5*359.61*'Lap Simulation'!Q239^2</f>
        <v>24921.120112332537</v>
      </c>
      <c r="X239" s="10">
        <f t="shared" si="41"/>
        <v>46.349940435548852</v>
      </c>
      <c r="Y239" s="10">
        <v>1</v>
      </c>
      <c r="Z239" s="13">
        <f>IF(Y239=1,'Specifications and Reduced mass'!$C$47,IF(Y239=2,'Specifications and Reduced mass'!$C$48,IF(Y239=3,'Specifications and Reduced mass'!$C$49)))</f>
        <v>676.54659784648959</v>
      </c>
      <c r="AA239" s="10">
        <f t="shared" si="42"/>
        <v>46.884955998226694</v>
      </c>
      <c r="AB239" s="10">
        <v>0</v>
      </c>
      <c r="AC239" s="10">
        <v>0</v>
      </c>
      <c r="AD239" s="10">
        <v>0</v>
      </c>
    </row>
    <row r="240" spans="7:30" x14ac:dyDescent="0.3">
      <c r="G240" s="94">
        <v>5800</v>
      </c>
      <c r="H240" s="94">
        <v>17.18</v>
      </c>
      <c r="I240" s="10">
        <f t="shared" si="38"/>
        <v>12.811126</v>
      </c>
      <c r="J240" s="10">
        <f t="shared" si="39"/>
        <v>21.091531025655172</v>
      </c>
      <c r="K240" s="10">
        <v>443.8</v>
      </c>
      <c r="L240" s="10">
        <v>3</v>
      </c>
      <c r="M240" s="82">
        <v>1</v>
      </c>
      <c r="N240" s="85">
        <f t="shared" si="46"/>
        <v>235</v>
      </c>
      <c r="O240" s="108">
        <f t="shared" si="44"/>
        <v>26.168384157732209</v>
      </c>
      <c r="P240" s="95">
        <f t="shared" si="40"/>
        <v>42.615179578367368</v>
      </c>
      <c r="Q240" s="10">
        <f t="shared" si="47"/>
        <v>11.837549882879824</v>
      </c>
      <c r="R240" s="93">
        <f t="shared" si="48"/>
        <v>0.76194468234582879</v>
      </c>
      <c r="S240" s="10">
        <f t="shared" si="45"/>
        <v>89.405334734539736</v>
      </c>
      <c r="T240" s="10">
        <f>IF(M240=1,'Specifications and Reduced mass'!$F$13,IF(M240=2,'Specifications and Reduced mass'!$G$13,IF(M240=3,'Specifications and Reduced mass'!$H$13,IF(M240=4,'Specifications and Reduced mass'!$I$13,IF(M240=5,'Specifications and Reduced mass'!$J$13)))))</f>
        <v>103.00500000000001</v>
      </c>
      <c r="U240" s="52">
        <f>'Specifications and Reduced mass'!$C$37-'Lap Simulation'!S240-'Lap Simulation'!T240-'Lap Simulation'!AC240</f>
        <v>515.49108258829472</v>
      </c>
      <c r="V240" s="13">
        <f t="shared" si="43"/>
        <v>0.76194468234582879</v>
      </c>
      <c r="W240" s="13">
        <f>0.5*359.61*'Lap Simulation'!Q240^2</f>
        <v>25195.640821830479</v>
      </c>
      <c r="X240" s="10">
        <f t="shared" si="41"/>
        <v>46.604527097952058</v>
      </c>
      <c r="Y240" s="10">
        <v>1</v>
      </c>
      <c r="Z240" s="13">
        <f>IF(Y240=1,'Specifications and Reduced mass'!$C$47,IF(Y240=2,'Specifications and Reduced mass'!$C$48,IF(Y240=3,'Specifications and Reduced mass'!$C$49)))</f>
        <v>676.54659784648959</v>
      </c>
      <c r="AA240" s="10">
        <f t="shared" si="42"/>
        <v>47.401421202334589</v>
      </c>
      <c r="AB240" s="10">
        <v>0</v>
      </c>
      <c r="AC240" s="10">
        <v>0</v>
      </c>
      <c r="AD240" s="10">
        <v>0</v>
      </c>
    </row>
    <row r="241" spans="7:30" x14ac:dyDescent="0.3">
      <c r="G241" s="94">
        <v>5900</v>
      </c>
      <c r="H241" s="94">
        <v>17.239999999999998</v>
      </c>
      <c r="I241" s="10">
        <f t="shared" si="38"/>
        <v>12.855867999999999</v>
      </c>
      <c r="J241" s="10">
        <f t="shared" si="39"/>
        <v>20.80645972176271</v>
      </c>
      <c r="K241" s="10">
        <v>414.1</v>
      </c>
      <c r="L241" s="10">
        <v>3</v>
      </c>
      <c r="M241" s="82">
        <v>1</v>
      </c>
      <c r="N241" s="85">
        <f t="shared" si="46"/>
        <v>236</v>
      </c>
      <c r="O241" s="108">
        <f t="shared" si="44"/>
        <v>26.252405467446774</v>
      </c>
      <c r="P241" s="95">
        <f t="shared" si="40"/>
        <v>42.846273311256638</v>
      </c>
      <c r="Q241" s="10">
        <f t="shared" si="47"/>
        <v>11.901742586460177</v>
      </c>
      <c r="R241" s="93">
        <f t="shared" si="48"/>
        <v>0.76050755414067339</v>
      </c>
      <c r="S241" s="10">
        <f t="shared" si="45"/>
        <v>90.377618932406918</v>
      </c>
      <c r="T241" s="10">
        <f>IF(M241=1,'Specifications and Reduced mass'!$F$13,IF(M241=2,'Specifications and Reduced mass'!$G$13,IF(M241=3,'Specifications and Reduced mass'!$H$13,IF(M241=4,'Specifications and Reduced mass'!$I$13,IF(M241=5,'Specifications and Reduced mass'!$J$13)))))</f>
        <v>103.00500000000001</v>
      </c>
      <c r="U241" s="52">
        <f>'Specifications and Reduced mass'!$C$37-'Lap Simulation'!S241-'Lap Simulation'!T241-'Lap Simulation'!AC241</f>
        <v>514.51879839042761</v>
      </c>
      <c r="V241" s="13">
        <f t="shared" si="43"/>
        <v>0.76050755414067339</v>
      </c>
      <c r="W241" s="13">
        <f>0.5*359.61*'Lap Simulation'!Q241^2</f>
        <v>25469.643749048864</v>
      </c>
      <c r="X241" s="10">
        <f t="shared" si="41"/>
        <v>46.857254277402269</v>
      </c>
      <c r="Y241" s="10">
        <v>1</v>
      </c>
      <c r="Z241" s="13">
        <f>IF(Y241=1,'Specifications and Reduced mass'!$C$47,IF(Y241=2,'Specifications and Reduced mass'!$C$48,IF(Y241=3,'Specifications and Reduced mass'!$C$49)))</f>
        <v>676.54659784648959</v>
      </c>
      <c r="AA241" s="10">
        <f t="shared" si="42"/>
        <v>47.91691228492288</v>
      </c>
      <c r="AB241" s="10">
        <v>0</v>
      </c>
      <c r="AC241" s="10">
        <v>0</v>
      </c>
      <c r="AD241" s="10">
        <v>0</v>
      </c>
    </row>
    <row r="242" spans="7:30" x14ac:dyDescent="0.3">
      <c r="G242" s="94">
        <v>5900</v>
      </c>
      <c r="H242" s="94">
        <v>17.239999999999998</v>
      </c>
      <c r="I242" s="10">
        <f t="shared" si="38"/>
        <v>12.855867999999999</v>
      </c>
      <c r="J242" s="10">
        <f t="shared" si="39"/>
        <v>20.80645972176271</v>
      </c>
      <c r="K242" s="10">
        <v>414.1</v>
      </c>
      <c r="L242" s="10">
        <v>3</v>
      </c>
      <c r="M242" s="82">
        <v>1</v>
      </c>
      <c r="N242" s="85">
        <f t="shared" si="46"/>
        <v>237</v>
      </c>
      <c r="O242" s="108">
        <f t="shared" si="44"/>
        <v>26.335979278781668</v>
      </c>
      <c r="P242" s="95">
        <f t="shared" si="40"/>
        <v>43.075694915650857</v>
      </c>
      <c r="Q242" s="10">
        <f t="shared" si="47"/>
        <v>11.965470809903016</v>
      </c>
      <c r="R242" s="93">
        <f t="shared" si="48"/>
        <v>0.75907313654893371</v>
      </c>
      <c r="S242" s="10">
        <f t="shared" si="45"/>
        <v>91.34806927398958</v>
      </c>
      <c r="T242" s="10">
        <f>IF(M242=1,'Specifications and Reduced mass'!$F$13,IF(M242=2,'Specifications and Reduced mass'!$G$13,IF(M242=3,'Specifications and Reduced mass'!$H$13,IF(M242=4,'Specifications and Reduced mass'!$I$13,IF(M242=5,'Specifications and Reduced mass'!$J$13)))))</f>
        <v>103.00500000000001</v>
      </c>
      <c r="U242" s="52">
        <f>'Specifications and Reduced mass'!$C$37-'Lap Simulation'!S242-'Lap Simulation'!T242-'Lap Simulation'!AC242</f>
        <v>513.5483480488449</v>
      </c>
      <c r="V242" s="13">
        <f t="shared" si="43"/>
        <v>0.75907313654893371</v>
      </c>
      <c r="W242" s="13">
        <f>0.5*359.61*'Lap Simulation'!Q242^2</f>
        <v>25743.129870593391</v>
      </c>
      <c r="X242" s="10">
        <f t="shared" si="41"/>
        <v>47.108152794893762</v>
      </c>
      <c r="Y242" s="10">
        <v>1</v>
      </c>
      <c r="Z242" s="13">
        <f>IF(Y242=1,'Specifications and Reduced mass'!$C$47,IF(Y242=2,'Specifications and Reduced mass'!$C$48,IF(Y242=3,'Specifications and Reduced mass'!$C$49)))</f>
        <v>676.54659784648959</v>
      </c>
      <c r="AA242" s="10">
        <f t="shared" si="42"/>
        <v>48.431431083313313</v>
      </c>
      <c r="AB242" s="10">
        <v>0</v>
      </c>
      <c r="AC242" s="10">
        <v>0</v>
      </c>
      <c r="AD242" s="10">
        <v>0</v>
      </c>
    </row>
    <row r="243" spans="7:30" x14ac:dyDescent="0.3">
      <c r="G243" s="94">
        <v>5900</v>
      </c>
      <c r="H243" s="94">
        <v>17.239999999999998</v>
      </c>
      <c r="I243" s="10">
        <f t="shared" si="38"/>
        <v>12.855867999999999</v>
      </c>
      <c r="J243" s="10">
        <f t="shared" si="39"/>
        <v>20.80645972176271</v>
      </c>
      <c r="K243" s="10">
        <v>414.1</v>
      </c>
      <c r="L243" s="10">
        <v>3</v>
      </c>
      <c r="M243" s="82">
        <v>1</v>
      </c>
      <c r="N243" s="85">
        <f t="shared" si="46"/>
        <v>238</v>
      </c>
      <c r="O243" s="108">
        <f t="shared" si="44"/>
        <v>26.41911349070638</v>
      </c>
      <c r="P243" s="95">
        <f t="shared" si="40"/>
        <v>43.303471779588037</v>
      </c>
      <c r="Q243" s="10">
        <f t="shared" si="47"/>
        <v>12.028742160996677</v>
      </c>
      <c r="R243" s="93">
        <f t="shared" si="48"/>
        <v>0.75764142445803517</v>
      </c>
      <c r="S243" s="10">
        <f t="shared" si="45"/>
        <v>92.316689218182646</v>
      </c>
      <c r="T243" s="10">
        <f>IF(M243=1,'Specifications and Reduced mass'!$F$13,IF(M243=2,'Specifications and Reduced mass'!$G$13,IF(M243=3,'Specifications and Reduced mass'!$H$13,IF(M243=4,'Specifications and Reduced mass'!$I$13,IF(M243=5,'Specifications and Reduced mass'!$J$13)))))</f>
        <v>103.00500000000001</v>
      </c>
      <c r="U243" s="52">
        <f>'Specifications and Reduced mass'!$C$37-'Lap Simulation'!S243-'Lap Simulation'!T243-'Lap Simulation'!AC243</f>
        <v>512.57972810465185</v>
      </c>
      <c r="V243" s="13">
        <f t="shared" si="43"/>
        <v>0.75764142445803517</v>
      </c>
      <c r="W243" s="13">
        <f>0.5*359.61*'Lap Simulation'!Q243^2</f>
        <v>26016.100161227754</v>
      </c>
      <c r="X243" s="10">
        <f t="shared" si="41"/>
        <v>47.357252602349121</v>
      </c>
      <c r="Y243" s="10">
        <v>1</v>
      </c>
      <c r="Z243" s="13">
        <f>IF(Y243=1,'Specifications and Reduced mass'!$C$47,IF(Y243=2,'Specifications and Reduced mass'!$C$48,IF(Y243=3,'Specifications and Reduced mass'!$C$49)))</f>
        <v>676.54659784648959</v>
      </c>
      <c r="AA243" s="10">
        <f t="shared" si="42"/>
        <v>48.944979431362157</v>
      </c>
      <c r="AB243" s="10">
        <v>0</v>
      </c>
      <c r="AC243" s="10">
        <v>0</v>
      </c>
      <c r="AD243" s="10">
        <v>0</v>
      </c>
    </row>
    <row r="244" spans="7:30" x14ac:dyDescent="0.3">
      <c r="G244" s="94">
        <v>6000</v>
      </c>
      <c r="H244" s="94">
        <v>17.32</v>
      </c>
      <c r="I244" s="10">
        <f t="shared" si="38"/>
        <v>12.915524000000001</v>
      </c>
      <c r="J244" s="10">
        <f t="shared" si="39"/>
        <v>20.554625928533333</v>
      </c>
      <c r="K244" s="10">
        <v>469.1</v>
      </c>
      <c r="L244" s="10">
        <v>3</v>
      </c>
      <c r="M244" s="82">
        <v>1</v>
      </c>
      <c r="N244" s="85">
        <f t="shared" si="46"/>
        <v>239</v>
      </c>
      <c r="O244" s="108">
        <f t="shared" si="44"/>
        <v>26.501815777777256</v>
      </c>
      <c r="P244" s="95">
        <f t="shared" si="40"/>
        <v>43.529630527808635</v>
      </c>
      <c r="Q244" s="10">
        <f t="shared" si="47"/>
        <v>12.091564035502399</v>
      </c>
      <c r="R244" s="93">
        <f t="shared" si="48"/>
        <v>0.75621241276504636</v>
      </c>
      <c r="S244" s="10">
        <f t="shared" si="45"/>
        <v>93.283482217357076</v>
      </c>
      <c r="T244" s="10">
        <f>IF(M244=1,'Specifications and Reduced mass'!$F$13,IF(M244=2,'Specifications and Reduced mass'!$G$13,IF(M244=3,'Specifications and Reduced mass'!$H$13,IF(M244=4,'Specifications and Reduced mass'!$I$13,IF(M244=5,'Specifications and Reduced mass'!$J$13)))))</f>
        <v>103.00500000000001</v>
      </c>
      <c r="U244" s="52">
        <f>'Specifications and Reduced mass'!$C$37-'Lap Simulation'!S244-'Lap Simulation'!T244-'Lap Simulation'!AC244</f>
        <v>511.61293510547739</v>
      </c>
      <c r="V244" s="13">
        <f t="shared" si="43"/>
        <v>0.75621241276504636</v>
      </c>
      <c r="W244" s="13">
        <f>0.5*359.61*'Lap Simulation'!Q244^2</f>
        <v>26288.555593877107</v>
      </c>
      <c r="X244" s="10">
        <f t="shared" si="41"/>
        <v>47.604582816938581</v>
      </c>
      <c r="Y244" s="10">
        <v>1</v>
      </c>
      <c r="Z244" s="13">
        <f>IF(Y244=1,'Specifications and Reduced mass'!$C$47,IF(Y244=2,'Specifications and Reduced mass'!$C$48,IF(Y244=3,'Specifications and Reduced mass'!$C$49)))</f>
        <v>676.54659784648959</v>
      </c>
      <c r="AA244" s="10">
        <f t="shared" si="42"/>
        <v>49.457559159466811</v>
      </c>
      <c r="AB244" s="10">
        <v>0</v>
      </c>
      <c r="AC244" s="10">
        <v>0</v>
      </c>
      <c r="AD244" s="10">
        <v>0</v>
      </c>
    </row>
    <row r="245" spans="7:30" x14ac:dyDescent="0.3">
      <c r="G245" s="94">
        <v>6000</v>
      </c>
      <c r="H245" s="94">
        <v>17.32</v>
      </c>
      <c r="I245" s="10">
        <f t="shared" si="38"/>
        <v>12.915524000000001</v>
      </c>
      <c r="J245" s="10">
        <f t="shared" si="39"/>
        <v>20.554625928533333</v>
      </c>
      <c r="K245" s="10">
        <v>469.1</v>
      </c>
      <c r="L245" s="10">
        <v>3</v>
      </c>
      <c r="M245" s="82">
        <v>1</v>
      </c>
      <c r="N245" s="85">
        <f t="shared" si="46"/>
        <v>240</v>
      </c>
      <c r="O245" s="108">
        <f t="shared" si="44"/>
        <v>26.584093598937088</v>
      </c>
      <c r="P245" s="95">
        <f t="shared" si="40"/>
        <v>43.754197051556098</v>
      </c>
      <c r="Q245" s="10">
        <f t="shared" si="47"/>
        <v>12.153943625432248</v>
      </c>
      <c r="R245" s="93">
        <f t="shared" si="48"/>
        <v>0.75478609637666039</v>
      </c>
      <c r="S245" s="10">
        <f t="shared" si="45"/>
        <v>94.248451717372262</v>
      </c>
      <c r="T245" s="10">
        <f>IF(M245=1,'Specifications and Reduced mass'!$F$13,IF(M245=2,'Specifications and Reduced mass'!$G$13,IF(M245=3,'Specifications and Reduced mass'!$H$13,IF(M245=4,'Specifications and Reduced mass'!$I$13,IF(M245=5,'Specifications and Reduced mass'!$J$13)))))</f>
        <v>103.00500000000001</v>
      </c>
      <c r="U245" s="52">
        <f>'Specifications and Reduced mass'!$C$37-'Lap Simulation'!S245-'Lap Simulation'!T245-'Lap Simulation'!AC245</f>
        <v>510.64796560546222</v>
      </c>
      <c r="V245" s="13">
        <f t="shared" si="43"/>
        <v>0.75478609637666039</v>
      </c>
      <c r="W245" s="13">
        <f>0.5*359.61*'Lap Simulation'!Q245^2</f>
        <v>26560.497139631545</v>
      </c>
      <c r="X245" s="10">
        <f t="shared" si="41"/>
        <v>47.850171753670267</v>
      </c>
      <c r="Y245" s="10">
        <v>1</v>
      </c>
      <c r="Z245" s="13">
        <f>IF(Y245=1,'Specifications and Reduced mass'!$C$47,IF(Y245=2,'Specifications and Reduced mass'!$C$48,IF(Y245=3,'Specifications and Reduced mass'!$C$49)))</f>
        <v>676.54659784648959</v>
      </c>
      <c r="AA245" s="10">
        <f t="shared" si="42"/>
        <v>49.969172094572286</v>
      </c>
      <c r="AB245" s="10">
        <v>0</v>
      </c>
      <c r="AC245" s="10">
        <v>0</v>
      </c>
      <c r="AD245" s="10">
        <v>0</v>
      </c>
    </row>
    <row r="246" spans="7:30" x14ac:dyDescent="0.3">
      <c r="G246" s="94">
        <v>6000</v>
      </c>
      <c r="H246" s="94">
        <v>17.32</v>
      </c>
      <c r="I246" s="10">
        <f t="shared" si="38"/>
        <v>12.915524000000001</v>
      </c>
      <c r="J246" s="10">
        <f t="shared" si="39"/>
        <v>20.554625928533333</v>
      </c>
      <c r="K246" s="10">
        <v>469.1</v>
      </c>
      <c r="L246" s="10">
        <v>3</v>
      </c>
      <c r="M246" s="82">
        <v>1</v>
      </c>
      <c r="N246" s="85">
        <f t="shared" si="46"/>
        <v>241</v>
      </c>
      <c r="O246" s="108">
        <f t="shared" si="44"/>
        <v>26.665954205876414</v>
      </c>
      <c r="P246" s="95">
        <f t="shared" si="40"/>
        <v>43.977196536892656</v>
      </c>
      <c r="Q246" s="10">
        <f t="shared" si="47"/>
        <v>12.215887926914625</v>
      </c>
      <c r="R246" s="93">
        <f t="shared" si="48"/>
        <v>0.75336247020917735</v>
      </c>
      <c r="S246" s="10">
        <f t="shared" si="45"/>
        <v>95.211601157588191</v>
      </c>
      <c r="T246" s="10">
        <f>IF(M246=1,'Specifications and Reduced mass'!$F$13,IF(M246=2,'Specifications and Reduced mass'!$G$13,IF(M246=3,'Specifications and Reduced mass'!$H$13,IF(M246=4,'Specifications and Reduced mass'!$I$13,IF(M246=5,'Specifications and Reduced mass'!$J$13)))))</f>
        <v>103.00500000000001</v>
      </c>
      <c r="U246" s="52">
        <f>'Specifications and Reduced mass'!$C$37-'Lap Simulation'!S246-'Lap Simulation'!T246-'Lap Simulation'!AC246</f>
        <v>509.68481616524627</v>
      </c>
      <c r="V246" s="13">
        <f t="shared" si="43"/>
        <v>0.75336247020917735</v>
      </c>
      <c r="W246" s="13">
        <f>0.5*359.61*'Lap Simulation'!Q246^2</f>
        <v>26831.925767749559</v>
      </c>
      <c r="X246" s="10">
        <f t="shared" si="41"/>
        <v>48.094046956356792</v>
      </c>
      <c r="Y246" s="10">
        <v>1</v>
      </c>
      <c r="Z246" s="13">
        <f>IF(Y246=1,'Specifications and Reduced mass'!$C$47,IF(Y246=2,'Specifications and Reduced mass'!$C$48,IF(Y246=3,'Specifications and Reduced mass'!$C$49)))</f>
        <v>676.54659784648959</v>
      </c>
      <c r="AA246" s="10">
        <f t="shared" si="42"/>
        <v>50.479820060177751</v>
      </c>
      <c r="AB246" s="10">
        <v>0</v>
      </c>
      <c r="AC246" s="10">
        <v>0</v>
      </c>
      <c r="AD246" s="10">
        <v>0</v>
      </c>
    </row>
    <row r="247" spans="7:30" x14ac:dyDescent="0.3">
      <c r="G247" s="94">
        <v>6000</v>
      </c>
      <c r="H247" s="94">
        <v>17.32</v>
      </c>
      <c r="I247" s="10">
        <f t="shared" si="38"/>
        <v>12.915524000000001</v>
      </c>
      <c r="J247" s="10">
        <f t="shared" si="39"/>
        <v>20.554625928533333</v>
      </c>
      <c r="K247" s="10">
        <v>469.1</v>
      </c>
      <c r="L247" s="10">
        <v>3</v>
      </c>
      <c r="M247" s="82">
        <v>1</v>
      </c>
      <c r="N247" s="85">
        <f t="shared" si="46"/>
        <v>242</v>
      </c>
      <c r="O247" s="108">
        <f t="shared" si="44"/>
        <v>26.747404650982904</v>
      </c>
      <c r="P247" s="95">
        <f t="shared" si="40"/>
        <v>44.198653491620135</v>
      </c>
      <c r="Q247" s="10">
        <f t="shared" si="47"/>
        <v>12.27740374767226</v>
      </c>
      <c r="R247" s="93">
        <f t="shared" si="48"/>
        <v>0.75194152918848545</v>
      </c>
      <c r="S247" s="10">
        <f t="shared" si="45"/>
        <v>96.172933970877807</v>
      </c>
      <c r="T247" s="10">
        <f>IF(M247=1,'Specifications and Reduced mass'!$F$13,IF(M247=2,'Specifications and Reduced mass'!$G$13,IF(M247=3,'Specifications and Reduced mass'!$H$13,IF(M247=4,'Specifications and Reduced mass'!$I$13,IF(M247=5,'Specifications and Reduced mass'!$J$13)))))</f>
        <v>103.00500000000001</v>
      </c>
      <c r="U247" s="52">
        <f>'Specifications and Reduced mass'!$C$37-'Lap Simulation'!S247-'Lap Simulation'!T247-'Lap Simulation'!AC247</f>
        <v>508.7234833519567</v>
      </c>
      <c r="V247" s="13">
        <f t="shared" si="43"/>
        <v>0.75194152918848545</v>
      </c>
      <c r="W247" s="13">
        <f>0.5*359.61*'Lap Simulation'!Q247^2</f>
        <v>27102.842445661481</v>
      </c>
      <c r="X247" s="10">
        <f t="shared" si="41"/>
        <v>48.336235227056143</v>
      </c>
      <c r="Y247" s="10">
        <v>1</v>
      </c>
      <c r="Z247" s="13">
        <f>IF(Y247=1,'Specifications and Reduced mass'!$C$47,IF(Y247=2,'Specifications and Reduced mass'!$C$48,IF(Y247=3,'Specifications and Reduced mass'!$C$49)))</f>
        <v>676.54659784648959</v>
      </c>
      <c r="AA247" s="10">
        <f t="shared" si="42"/>
        <v>50.989504876343005</v>
      </c>
      <c r="AB247" s="10">
        <v>0</v>
      </c>
      <c r="AC247" s="10">
        <v>0</v>
      </c>
      <c r="AD247" s="10">
        <v>0</v>
      </c>
    </row>
    <row r="248" spans="7:30" x14ac:dyDescent="0.3">
      <c r="G248" s="94">
        <v>6100</v>
      </c>
      <c r="H248" s="94">
        <v>17.37</v>
      </c>
      <c r="I248" s="10">
        <f t="shared" si="38"/>
        <v>12.952809000000002</v>
      </c>
      <c r="J248" s="10">
        <f t="shared" si="39"/>
        <v>20.276029931016396</v>
      </c>
      <c r="K248" s="10">
        <v>469.1</v>
      </c>
      <c r="L248" s="10">
        <v>3</v>
      </c>
      <c r="M248" s="82">
        <v>1</v>
      </c>
      <c r="N248" s="85">
        <f t="shared" si="46"/>
        <v>243</v>
      </c>
      <c r="O248" s="108">
        <f t="shared" si="44"/>
        <v>26.82845179490338</v>
      </c>
      <c r="P248" s="95">
        <f t="shared" si="40"/>
        <v>44.418591770888803</v>
      </c>
      <c r="Q248" s="10">
        <f t="shared" si="47"/>
        <v>12.338497714135778</v>
      </c>
      <c r="R248" s="93">
        <f t="shared" si="48"/>
        <v>0.75052326825004367</v>
      </c>
      <c r="S248" s="10">
        <f t="shared" si="45"/>
        <v>97.132453583639176</v>
      </c>
      <c r="T248" s="10">
        <f>IF(M248=1,'Specifications and Reduced mass'!$F$13,IF(M248=2,'Specifications and Reduced mass'!$G$13,IF(M248=3,'Specifications and Reduced mass'!$H$13,IF(M248=4,'Specifications and Reduced mass'!$I$13,IF(M248=5,'Specifications and Reduced mass'!$J$13)))))</f>
        <v>103.00500000000001</v>
      </c>
      <c r="U248" s="52">
        <f>'Specifications and Reduced mass'!$C$37-'Lap Simulation'!S248-'Lap Simulation'!T248-'Lap Simulation'!AC248</f>
        <v>507.76396373919533</v>
      </c>
      <c r="V248" s="13">
        <f t="shared" si="43"/>
        <v>0.75052326825004367</v>
      </c>
      <c r="W248" s="13">
        <f>0.5*359.61*'Lap Simulation'!Q248^2</f>
        <v>27373.248138972951</v>
      </c>
      <c r="X248" s="10">
        <f t="shared" si="41"/>
        <v>48.576762654077868</v>
      </c>
      <c r="Y248" s="10">
        <v>1</v>
      </c>
      <c r="Z248" s="13">
        <f>IF(Y248=1,'Specifications and Reduced mass'!$C$47,IF(Y248=2,'Specifications and Reduced mass'!$C$48,IF(Y248=3,'Specifications and Reduced mass'!$C$49)))</f>
        <v>676.54659784648959</v>
      </c>
      <c r="AA248" s="10">
        <f t="shared" si="42"/>
        <v>51.498228359694956</v>
      </c>
      <c r="AB248" s="10">
        <v>0</v>
      </c>
      <c r="AC248" s="10">
        <v>0</v>
      </c>
      <c r="AD248" s="10">
        <v>0</v>
      </c>
    </row>
    <row r="249" spans="7:30" x14ac:dyDescent="0.3">
      <c r="G249" s="94">
        <v>6100</v>
      </c>
      <c r="H249" s="94">
        <v>17.37</v>
      </c>
      <c r="I249" s="10">
        <f t="shared" si="38"/>
        <v>12.952809000000002</v>
      </c>
      <c r="J249" s="10">
        <f t="shared" si="39"/>
        <v>20.276029931016396</v>
      </c>
      <c r="K249" s="10">
        <v>469.1</v>
      </c>
      <c r="L249" s="10">
        <v>3</v>
      </c>
      <c r="M249" s="82">
        <v>1</v>
      </c>
      <c r="N249" s="85">
        <f t="shared" si="46"/>
        <v>244</v>
      </c>
      <c r="O249" s="108">
        <f t="shared" si="44"/>
        <v>26.909102313741233</v>
      </c>
      <c r="P249" s="95">
        <f t="shared" si="40"/>
        <v>44.637034601571735</v>
      </c>
      <c r="Q249" s="10">
        <f t="shared" si="47"/>
        <v>12.39917627821437</v>
      </c>
      <c r="R249" s="93">
        <f t="shared" si="48"/>
        <v>0.74910768233886316</v>
      </c>
      <c r="S249" s="10">
        <f t="shared" si="45"/>
        <v>98.090163415807751</v>
      </c>
      <c r="T249" s="10">
        <f>IF(M249=1,'Specifications and Reduced mass'!$F$13,IF(M249=2,'Specifications and Reduced mass'!$G$13,IF(M249=3,'Specifications and Reduced mass'!$H$13,IF(M249=4,'Specifications and Reduced mass'!$I$13,IF(M249=5,'Specifications and Reduced mass'!$J$13)))))</f>
        <v>103.00500000000001</v>
      </c>
      <c r="U249" s="52">
        <f>'Specifications and Reduced mass'!$C$37-'Lap Simulation'!S249-'Lap Simulation'!T249-'Lap Simulation'!AC249</f>
        <v>506.80625390702676</v>
      </c>
      <c r="V249" s="13">
        <f t="shared" si="43"/>
        <v>0.74910768233886316</v>
      </c>
      <c r="W249" s="13">
        <f>0.5*359.61*'Lap Simulation'!Q249^2</f>
        <v>27643.143811468351</v>
      </c>
      <c r="X249" s="10">
        <f t="shared" si="41"/>
        <v>48.815654638639252</v>
      </c>
      <c r="Y249" s="10">
        <v>1</v>
      </c>
      <c r="Z249" s="13">
        <f>IF(Y249=1,'Specifications and Reduced mass'!$C$47,IF(Y249=2,'Specifications and Reduced mass'!$C$48,IF(Y249=3,'Specifications and Reduced mass'!$C$49)))</f>
        <v>676.54659784648959</v>
      </c>
      <c r="AA249" s="10">
        <f t="shared" si="42"/>
        <v>52.005992323434157</v>
      </c>
      <c r="AB249" s="10">
        <v>0</v>
      </c>
      <c r="AC249" s="10">
        <v>0</v>
      </c>
      <c r="AD249" s="10">
        <v>0</v>
      </c>
    </row>
    <row r="250" spans="7:30" x14ac:dyDescent="0.3">
      <c r="G250" s="94">
        <v>6100</v>
      </c>
      <c r="H250" s="94">
        <v>17.37</v>
      </c>
      <c r="I250" s="10">
        <f t="shared" si="38"/>
        <v>12.952809000000002</v>
      </c>
      <c r="J250" s="10">
        <f t="shared" si="39"/>
        <v>20.276029931016396</v>
      </c>
      <c r="K250" s="10">
        <v>469.1</v>
      </c>
      <c r="L250" s="10">
        <v>3</v>
      </c>
      <c r="M250" s="82">
        <v>1</v>
      </c>
      <c r="N250" s="85">
        <f t="shared" si="46"/>
        <v>245</v>
      </c>
      <c r="O250" s="108">
        <f t="shared" si="44"/>
        <v>26.989362705910551</v>
      </c>
      <c r="P250" s="95">
        <f t="shared" si="40"/>
        <v>44.85400460547681</v>
      </c>
      <c r="Q250" s="10">
        <f t="shared" si="47"/>
        <v>12.459445723743558</v>
      </c>
      <c r="R250" s="93">
        <f t="shared" si="48"/>
        <v>0.74769476640948973</v>
      </c>
      <c r="S250" s="10">
        <f t="shared" si="45"/>
        <v>99.046066880868509</v>
      </c>
      <c r="T250" s="10">
        <f>IF(M250=1,'Specifications and Reduced mass'!$F$13,IF(M250=2,'Specifications and Reduced mass'!$G$13,IF(M250=3,'Specifications and Reduced mass'!$H$13,IF(M250=4,'Specifications and Reduced mass'!$I$13,IF(M250=5,'Specifications and Reduced mass'!$J$13)))))</f>
        <v>103.00500000000001</v>
      </c>
      <c r="U250" s="52">
        <f>'Specifications and Reduced mass'!$C$37-'Lap Simulation'!S250-'Lap Simulation'!T250-'Lap Simulation'!AC250</f>
        <v>505.85035044196604</v>
      </c>
      <c r="V250" s="13">
        <f t="shared" si="43"/>
        <v>0.74769476640948973</v>
      </c>
      <c r="W250" s="13">
        <f>0.5*359.61*'Lap Simulation'!Q250^2</f>
        <v>27912.53042511423</v>
      </c>
      <c r="X250" s="10">
        <f t="shared" si="41"/>
        <v>49.052935920250228</v>
      </c>
      <c r="Y250" s="10">
        <v>1</v>
      </c>
      <c r="Z250" s="13">
        <f>IF(Y250=1,'Specifications and Reduced mass'!$C$47,IF(Y250=2,'Specifications and Reduced mass'!$C$48,IF(Y250=3,'Specifications and Reduced mass'!$C$49)))</f>
        <v>676.54659784648959</v>
      </c>
      <c r="AA250" s="10">
        <f t="shared" si="42"/>
        <v>52.512798577341179</v>
      </c>
      <c r="AB250" s="10">
        <v>0</v>
      </c>
      <c r="AC250" s="10">
        <v>0</v>
      </c>
      <c r="AD250" s="10">
        <v>0</v>
      </c>
    </row>
    <row r="251" spans="7:30" x14ac:dyDescent="0.3">
      <c r="G251" s="94">
        <v>6100</v>
      </c>
      <c r="H251" s="94">
        <v>17.37</v>
      </c>
      <c r="I251" s="10">
        <f t="shared" si="38"/>
        <v>12.952809000000002</v>
      </c>
      <c r="J251" s="10">
        <f t="shared" si="39"/>
        <v>20.276029931016396</v>
      </c>
      <c r="K251" s="10">
        <v>469.1</v>
      </c>
      <c r="L251" s="10">
        <v>3</v>
      </c>
      <c r="M251" s="82">
        <v>1</v>
      </c>
      <c r="N251" s="85">
        <f t="shared" si="46"/>
        <v>246</v>
      </c>
      <c r="O251" s="108">
        <f t="shared" si="44"/>
        <v>27.069239298666687</v>
      </c>
      <c r="P251" s="95">
        <f t="shared" si="40"/>
        <v>45.069523821463541</v>
      </c>
      <c r="Q251" s="10">
        <f t="shared" si="47"/>
        <v>12.51931217262876</v>
      </c>
      <c r="R251" s="93">
        <f t="shared" si="48"/>
        <v>0.74628451542598517</v>
      </c>
      <c r="S251" s="10">
        <f t="shared" si="45"/>
        <v>100.00016738586815</v>
      </c>
      <c r="T251" s="10">
        <f>IF(M251=1,'Specifications and Reduced mass'!$F$13,IF(M251=2,'Specifications and Reduced mass'!$G$13,IF(M251=3,'Specifications and Reduced mass'!$H$13,IF(M251=4,'Specifications and Reduced mass'!$I$13,IF(M251=5,'Specifications and Reduced mass'!$J$13)))))</f>
        <v>103.00500000000001</v>
      </c>
      <c r="U251" s="52">
        <f>'Specifications and Reduced mass'!$C$37-'Lap Simulation'!S251-'Lap Simulation'!T251-'Lap Simulation'!AC251</f>
        <v>504.89624993696634</v>
      </c>
      <c r="V251" s="13">
        <f t="shared" si="43"/>
        <v>0.74628451542598517</v>
      </c>
      <c r="W251" s="13">
        <f>0.5*359.61*'Lap Simulation'!Q251^2</f>
        <v>28181.408940062749</v>
      </c>
      <c r="X251" s="10">
        <f t="shared" si="41"/>
        <v>49.288630600900632</v>
      </c>
      <c r="Y251" s="10">
        <v>1</v>
      </c>
      <c r="Z251" s="13">
        <f>IF(Y251=1,'Specifications and Reduced mass'!$C$47,IF(Y251=2,'Specifications and Reduced mass'!$C$48,IF(Y251=3,'Specifications and Reduced mass'!$C$49)))</f>
        <v>676.54659784648959</v>
      </c>
      <c r="AA251" s="10">
        <f t="shared" si="42"/>
        <v>53.018648927783147</v>
      </c>
      <c r="AB251" s="10">
        <v>0</v>
      </c>
      <c r="AC251" s="10">
        <v>0</v>
      </c>
      <c r="AD251" s="10">
        <v>0</v>
      </c>
    </row>
    <row r="252" spans="7:30" x14ac:dyDescent="0.3">
      <c r="G252" s="94">
        <v>6200</v>
      </c>
      <c r="H252" s="94">
        <v>17.440000000000001</v>
      </c>
      <c r="I252" s="10">
        <f t="shared" si="38"/>
        <v>13.005008000000002</v>
      </c>
      <c r="J252" s="10">
        <f t="shared" si="39"/>
        <v>20.029390385548389</v>
      </c>
      <c r="K252" s="10">
        <v>469.1</v>
      </c>
      <c r="L252" s="10">
        <v>3</v>
      </c>
      <c r="M252" s="82">
        <v>1</v>
      </c>
      <c r="N252" s="85">
        <f t="shared" si="46"/>
        <v>247</v>
      </c>
      <c r="O252" s="108">
        <f t="shared" si="44"/>
        <v>27.148738254331771</v>
      </c>
      <c r="P252" s="95">
        <f t="shared" si="40"/>
        <v>45.283613726527065</v>
      </c>
      <c r="Q252" s="10">
        <f t="shared" si="47"/>
        <v>12.578781590701963</v>
      </c>
      <c r="R252" s="93">
        <f t="shared" si="48"/>
        <v>0.74487692436191022</v>
      </c>
      <c r="S252" s="10">
        <f t="shared" si="45"/>
        <v>100.95246833142724</v>
      </c>
      <c r="T252" s="10">
        <f>IF(M252=1,'Specifications and Reduced mass'!$F$13,IF(M252=2,'Specifications and Reduced mass'!$G$13,IF(M252=3,'Specifications and Reduced mass'!$H$13,IF(M252=4,'Specifications and Reduced mass'!$I$13,IF(M252=5,'Specifications and Reduced mass'!$J$13)))))</f>
        <v>103.00500000000001</v>
      </c>
      <c r="U252" s="52">
        <f>'Specifications and Reduced mass'!$C$37-'Lap Simulation'!S252-'Lap Simulation'!T252-'Lap Simulation'!AC252</f>
        <v>503.9439489914073</v>
      </c>
      <c r="V252" s="13">
        <f t="shared" si="43"/>
        <v>0.74487692436191022</v>
      </c>
      <c r="W252" s="13">
        <f>0.5*359.61*'Lap Simulation'!Q252^2</f>
        <v>28449.780314655087</v>
      </c>
      <c r="X252" s="10">
        <f t="shared" si="41"/>
        <v>49.522762168117964</v>
      </c>
      <c r="Y252" s="10">
        <v>1</v>
      </c>
      <c r="Z252" s="13">
        <f>IF(Y252=1,'Specifications and Reduced mass'!$C$47,IF(Y252=2,'Specifications and Reduced mass'!$C$48,IF(Y252=3,'Specifications and Reduced mass'!$C$49)))</f>
        <v>676.54659784648959</v>
      </c>
      <c r="AA252" s="10">
        <f t="shared" si="42"/>
        <v>53.523545177720116</v>
      </c>
      <c r="AB252" s="10">
        <v>0</v>
      </c>
      <c r="AC252" s="10">
        <v>0</v>
      </c>
      <c r="AD252" s="10">
        <v>0</v>
      </c>
    </row>
    <row r="253" spans="7:30" x14ac:dyDescent="0.3">
      <c r="G253" s="94">
        <v>6200</v>
      </c>
      <c r="H253" s="94">
        <v>17.440000000000001</v>
      </c>
      <c r="I253" s="10">
        <f t="shared" si="38"/>
        <v>13.005008000000002</v>
      </c>
      <c r="J253" s="10">
        <f t="shared" si="39"/>
        <v>20.029390385548389</v>
      </c>
      <c r="K253" s="10">
        <v>469.1</v>
      </c>
      <c r="L253" s="10">
        <v>3</v>
      </c>
      <c r="M253" s="82">
        <v>1</v>
      </c>
      <c r="N253" s="85">
        <f t="shared" si="46"/>
        <v>248</v>
      </c>
      <c r="O253" s="108">
        <f t="shared" si="44"/>
        <v>27.227865576232393</v>
      </c>
      <c r="P253" s="95">
        <f t="shared" si="40"/>
        <v>45.496295255908159</v>
      </c>
      <c r="Q253" s="10">
        <f t="shared" si="47"/>
        <v>12.637859793307822</v>
      </c>
      <c r="R253" s="93">
        <f t="shared" si="48"/>
        <v>0.74347198820030558</v>
      </c>
      <c r="S253" s="10">
        <f t="shared" si="45"/>
        <v>101.90297311175235</v>
      </c>
      <c r="T253" s="10">
        <f>IF(M253=1,'Specifications and Reduced mass'!$F$13,IF(M253=2,'Specifications and Reduced mass'!$G$13,IF(M253=3,'Specifications and Reduced mass'!$H$13,IF(M253=4,'Specifications and Reduced mass'!$I$13,IF(M253=5,'Specifications and Reduced mass'!$J$13)))))</f>
        <v>103.00500000000001</v>
      </c>
      <c r="U253" s="52">
        <f>'Specifications and Reduced mass'!$C$37-'Lap Simulation'!S253-'Lap Simulation'!T253-'Lap Simulation'!AC253</f>
        <v>502.99344421108219</v>
      </c>
      <c r="V253" s="13">
        <f t="shared" si="43"/>
        <v>0.74347198820030558</v>
      </c>
      <c r="W253" s="13">
        <f>0.5*359.61*'Lap Simulation'!Q253^2</f>
        <v>28717.645505424873</v>
      </c>
      <c r="X253" s="10">
        <f t="shared" si="41"/>
        <v>49.755353516959929</v>
      </c>
      <c r="Y253" s="10">
        <v>1</v>
      </c>
      <c r="Z253" s="13">
        <f>IF(Y253=1,'Specifications and Reduced mass'!$C$47,IF(Y253=2,'Specifications and Reduced mass'!$C$48,IF(Y253=3,'Specifications and Reduced mass'!$C$49)))</f>
        <v>676.54659784648959</v>
      </c>
      <c r="AA253" s="10">
        <f t="shared" si="42"/>
        <v>54.027489126711515</v>
      </c>
      <c r="AB253" s="10">
        <v>0</v>
      </c>
      <c r="AC253" s="10">
        <v>0</v>
      </c>
      <c r="AD253" s="10">
        <v>0</v>
      </c>
    </row>
    <row r="254" spans="7:30" x14ac:dyDescent="0.3">
      <c r="G254" s="94">
        <v>6200</v>
      </c>
      <c r="H254" s="94">
        <v>17.440000000000001</v>
      </c>
      <c r="I254" s="10">
        <f t="shared" si="38"/>
        <v>13.005008000000002</v>
      </c>
      <c r="J254" s="10">
        <f t="shared" si="39"/>
        <v>20.029390385548389</v>
      </c>
      <c r="K254" s="10">
        <v>469.1</v>
      </c>
      <c r="L254" s="10">
        <v>3</v>
      </c>
      <c r="M254" s="82">
        <v>1</v>
      </c>
      <c r="N254" s="85">
        <f t="shared" si="46"/>
        <v>249</v>
      </c>
      <c r="O254" s="108">
        <f t="shared" si="44"/>
        <v>27.306627114365529</v>
      </c>
      <c r="P254" s="95">
        <f t="shared" si="40"/>
        <v>45.70758882228337</v>
      </c>
      <c r="Q254" s="10">
        <f t="shared" si="47"/>
        <v>12.696552450634268</v>
      </c>
      <c r="R254" s="93">
        <f t="shared" si="48"/>
        <v>0.74206970193367505</v>
      </c>
      <c r="S254" s="10">
        <f t="shared" si="45"/>
        <v>102.85168511464808</v>
      </c>
      <c r="T254" s="10">
        <f>IF(M254=1,'Specifications and Reduced mass'!$F$13,IF(M254=2,'Specifications and Reduced mass'!$G$13,IF(M254=3,'Specifications and Reduced mass'!$H$13,IF(M254=4,'Specifications and Reduced mass'!$I$13,IF(M254=5,'Specifications and Reduced mass'!$J$13)))))</f>
        <v>103.00500000000001</v>
      </c>
      <c r="U254" s="52">
        <f>'Specifications and Reduced mass'!$C$37-'Lap Simulation'!S254-'Lap Simulation'!T254-'Lap Simulation'!AC254</f>
        <v>502.04473220818647</v>
      </c>
      <c r="V254" s="13">
        <f t="shared" si="43"/>
        <v>0.74206970193367505</v>
      </c>
      <c r="W254" s="13">
        <f>0.5*359.61*'Lap Simulation'!Q254^2</f>
        <v>28985.005467101586</v>
      </c>
      <c r="X254" s="10">
        <f t="shared" si="41"/>
        <v>49.986426971001052</v>
      </c>
      <c r="Y254" s="10">
        <v>1</v>
      </c>
      <c r="Z254" s="13">
        <f>IF(Y254=1,'Specifications and Reduced mass'!$C$47,IF(Y254=2,'Specifications and Reduced mass'!$C$48,IF(Y254=3,'Specifications and Reduced mass'!$C$49)))</f>
        <v>676.54659784648959</v>
      </c>
      <c r="AA254" s="10">
        <f t="shared" si="42"/>
        <v>54.530482570922608</v>
      </c>
      <c r="AB254" s="10">
        <v>0</v>
      </c>
      <c r="AC254" s="10">
        <v>0</v>
      </c>
      <c r="AD254" s="10">
        <v>0</v>
      </c>
    </row>
    <row r="255" spans="7:30" x14ac:dyDescent="0.3">
      <c r="G255" s="94">
        <v>6200</v>
      </c>
      <c r="H255" s="94">
        <v>17.440000000000001</v>
      </c>
      <c r="I255" s="10">
        <f t="shared" si="38"/>
        <v>13.005008000000002</v>
      </c>
      <c r="J255" s="10">
        <f t="shared" si="39"/>
        <v>20.029390385548389</v>
      </c>
      <c r="K255" s="10">
        <v>469.1</v>
      </c>
      <c r="L255" s="10">
        <v>3</v>
      </c>
      <c r="M255" s="82">
        <v>1</v>
      </c>
      <c r="N255" s="85">
        <f t="shared" si="46"/>
        <v>250</v>
      </c>
      <c r="O255" s="108">
        <f t="shared" si="44"/>
        <v>27.385028570807773</v>
      </c>
      <c r="P255" s="95">
        <f t="shared" si="40"/>
        <v>45.917514334086555</v>
      </c>
      <c r="Q255" s="10">
        <f t="shared" si="47"/>
        <v>12.75486509280182</v>
      </c>
      <c r="R255" s="93">
        <f t="shared" si="48"/>
        <v>0.74067006056396711</v>
      </c>
      <c r="S255" s="10">
        <f t="shared" si="45"/>
        <v>103.79860772152921</v>
      </c>
      <c r="T255" s="10">
        <f>IF(M255=1,'Specifications and Reduced mass'!$F$13,IF(M255=2,'Specifications and Reduced mass'!$G$13,IF(M255=3,'Specifications and Reduced mass'!$H$13,IF(M255=4,'Specifications and Reduced mass'!$I$13,IF(M255=5,'Specifications and Reduced mass'!$J$13)))))</f>
        <v>103.00500000000001</v>
      </c>
      <c r="U255" s="52">
        <f>'Specifications and Reduced mass'!$C$37-'Lap Simulation'!S255-'Lap Simulation'!T255-'Lap Simulation'!AC255</f>
        <v>501.09780960130536</v>
      </c>
      <c r="V255" s="13">
        <f t="shared" si="43"/>
        <v>0.74067006056396711</v>
      </c>
      <c r="W255" s="13">
        <f>0.5*359.61*'Lap Simulation'!Q255^2</f>
        <v>29251.861152613954</v>
      </c>
      <c r="X255" s="10">
        <f t="shared" si="41"/>
        <v>50.21600430236937</v>
      </c>
      <c r="Y255" s="10">
        <v>1</v>
      </c>
      <c r="Z255" s="13">
        <f>IF(Y255=1,'Specifications and Reduced mass'!$C$47,IF(Y255=2,'Specifications and Reduced mass'!$C$48,IF(Y255=3,'Specifications and Reduced mass'!$C$49)))</f>
        <v>676.54659784648959</v>
      </c>
      <c r="AA255" s="10">
        <f t="shared" si="42"/>
        <v>55.032527303130784</v>
      </c>
      <c r="AB255" s="10">
        <v>0</v>
      </c>
      <c r="AC255" s="10">
        <v>0</v>
      </c>
      <c r="AD255" s="10">
        <v>0</v>
      </c>
    </row>
    <row r="256" spans="7:30" x14ac:dyDescent="0.3">
      <c r="G256" s="94">
        <v>6300</v>
      </c>
      <c r="H256" s="94">
        <v>17.5</v>
      </c>
      <c r="I256" s="10">
        <f t="shared" si="38"/>
        <v>13.049750000000001</v>
      </c>
      <c r="J256" s="10">
        <f t="shared" si="39"/>
        <v>19.779278222222221</v>
      </c>
      <c r="K256" s="10">
        <v>457.16</v>
      </c>
      <c r="L256" s="10">
        <v>3</v>
      </c>
      <c r="M256" s="82">
        <v>1</v>
      </c>
      <c r="N256" s="85">
        <f t="shared" si="46"/>
        <v>251</v>
      </c>
      <c r="O256" s="108">
        <f t="shared" si="44"/>
        <v>27.463075504881925</v>
      </c>
      <c r="P256" s="95">
        <f t="shared" si="40"/>
        <v>46.126091213009396</v>
      </c>
      <c r="Q256" s="10">
        <f t="shared" si="47"/>
        <v>12.812803114724831</v>
      </c>
      <c r="R256" s="93">
        <f t="shared" si="48"/>
        <v>0.73927305910255703</v>
      </c>
      <c r="S256" s="10">
        <f t="shared" si="45"/>
        <v>104.74374430743273</v>
      </c>
      <c r="T256" s="10">
        <f>IF(M256=1,'Specifications and Reduced mass'!$F$13,IF(M256=2,'Specifications and Reduced mass'!$G$13,IF(M256=3,'Specifications and Reduced mass'!$H$13,IF(M256=4,'Specifications and Reduced mass'!$I$13,IF(M256=5,'Specifications and Reduced mass'!$J$13)))))</f>
        <v>103.00500000000001</v>
      </c>
      <c r="U256" s="52">
        <f>'Specifications and Reduced mass'!$C$37-'Lap Simulation'!S256-'Lap Simulation'!T256-'Lap Simulation'!AC256</f>
        <v>500.15267301540177</v>
      </c>
      <c r="V256" s="13">
        <f t="shared" si="43"/>
        <v>0.73927305910255703</v>
      </c>
      <c r="W256" s="13">
        <f>0.5*359.61*'Lap Simulation'!Q256^2</f>
        <v>29518.213513093364</v>
      </c>
      <c r="X256" s="10">
        <f t="shared" si="41"/>
        <v>50.444106750885162</v>
      </c>
      <c r="Y256" s="10">
        <v>1</v>
      </c>
      <c r="Z256" s="13">
        <f>IF(Y256=1,'Specifications and Reduced mass'!$C$47,IF(Y256=2,'Specifications and Reduced mass'!$C$48,IF(Y256=3,'Specifications and Reduced mass'!$C$49)))</f>
        <v>676.54659784648959</v>
      </c>
      <c r="AA256" s="10">
        <f t="shared" si="42"/>
        <v>55.533625112732096</v>
      </c>
      <c r="AB256" s="10">
        <v>0</v>
      </c>
      <c r="AC256" s="10">
        <v>0</v>
      </c>
      <c r="AD256" s="10">
        <v>0</v>
      </c>
    </row>
    <row r="257" spans="7:30" x14ac:dyDescent="0.3">
      <c r="G257" s="94">
        <v>6300</v>
      </c>
      <c r="H257" s="94">
        <v>17.5</v>
      </c>
      <c r="I257" s="10">
        <f t="shared" si="38"/>
        <v>13.049750000000001</v>
      </c>
      <c r="J257" s="10">
        <f t="shared" si="39"/>
        <v>19.779278222222221</v>
      </c>
      <c r="K257" s="10">
        <v>457.16</v>
      </c>
      <c r="L257" s="10">
        <v>3</v>
      </c>
      <c r="M257" s="82">
        <v>1</v>
      </c>
      <c r="N257" s="85">
        <f t="shared" si="46"/>
        <v>252</v>
      </c>
      <c r="O257" s="108">
        <f t="shared" si="44"/>
        <v>27.540773338094105</v>
      </c>
      <c r="P257" s="95">
        <f t="shared" si="40"/>
        <v>46.333338410725389</v>
      </c>
      <c r="Q257" s="10">
        <f t="shared" si="47"/>
        <v>12.870371780757052</v>
      </c>
      <c r="R257" s="93">
        <f t="shared" si="48"/>
        <v>0.73787869257022964</v>
      </c>
      <c r="S257" s="10">
        <f t="shared" si="45"/>
        <v>105.68709824102987</v>
      </c>
      <c r="T257" s="10">
        <f>IF(M257=1,'Specifications and Reduced mass'!$F$13,IF(M257=2,'Specifications and Reduced mass'!$G$13,IF(M257=3,'Specifications and Reduced mass'!$H$13,IF(M257=4,'Specifications and Reduced mass'!$I$13,IF(M257=5,'Specifications and Reduced mass'!$J$13)))))</f>
        <v>103.00500000000001</v>
      </c>
      <c r="U257" s="52">
        <f>'Specifications and Reduced mass'!$C$37-'Lap Simulation'!S257-'Lap Simulation'!T257-'Lap Simulation'!AC257</f>
        <v>499.20931908180467</v>
      </c>
      <c r="V257" s="13">
        <f t="shared" si="43"/>
        <v>0.73787869257022964</v>
      </c>
      <c r="W257" s="13">
        <f>0.5*359.61*'Lap Simulation'!Q257^2</f>
        <v>29784.063497877236</v>
      </c>
      <c r="X257" s="10">
        <f t="shared" si="41"/>
        <v>50.670755042350599</v>
      </c>
      <c r="Y257" s="10">
        <v>1</v>
      </c>
      <c r="Z257" s="13">
        <f>IF(Y257=1,'Specifications and Reduced mass'!$C$47,IF(Y257=2,'Specifications and Reduced mass'!$C$48,IF(Y257=3,'Specifications and Reduced mass'!$C$49)))</f>
        <v>676.54659784648959</v>
      </c>
      <c r="AA257" s="10">
        <f t="shared" si="42"/>
        <v>56.033777785747503</v>
      </c>
      <c r="AB257" s="10">
        <v>0</v>
      </c>
      <c r="AC257" s="10">
        <v>0</v>
      </c>
      <c r="AD257" s="10">
        <v>0</v>
      </c>
    </row>
    <row r="258" spans="7:30" x14ac:dyDescent="0.3">
      <c r="G258" s="94">
        <v>6300</v>
      </c>
      <c r="H258" s="94">
        <v>17.5</v>
      </c>
      <c r="I258" s="10">
        <f t="shared" si="38"/>
        <v>13.049750000000001</v>
      </c>
      <c r="J258" s="10">
        <f t="shared" si="39"/>
        <v>19.779278222222221</v>
      </c>
      <c r="K258" s="10">
        <v>457.16</v>
      </c>
      <c r="L258" s="10">
        <v>3</v>
      </c>
      <c r="M258" s="82">
        <v>1</v>
      </c>
      <c r="N258" s="85">
        <f t="shared" si="46"/>
        <v>253</v>
      </c>
      <c r="O258" s="108">
        <f t="shared" si="44"/>
        <v>27.61812735885373</v>
      </c>
      <c r="P258" s="95">
        <f t="shared" si="40"/>
        <v>46.539274424879267</v>
      </c>
      <c r="Q258" s="10">
        <f t="shared" si="47"/>
        <v>12.927576229133129</v>
      </c>
      <c r="R258" s="93">
        <f t="shared" si="48"/>
        <v>0.73648695599716085</v>
      </c>
      <c r="S258" s="10">
        <f t="shared" si="45"/>
        <v>106.62867288463808</v>
      </c>
      <c r="T258" s="10">
        <f>IF(M258=1,'Specifications and Reduced mass'!$F$13,IF(M258=2,'Specifications and Reduced mass'!$G$13,IF(M258=3,'Specifications and Reduced mass'!$H$13,IF(M258=4,'Specifications and Reduced mass'!$I$13,IF(M258=5,'Specifications and Reduced mass'!$J$13)))))</f>
        <v>103.00500000000001</v>
      </c>
      <c r="U258" s="52">
        <f>'Specifications and Reduced mass'!$C$37-'Lap Simulation'!S258-'Lap Simulation'!T258-'Lap Simulation'!AC258</f>
        <v>498.26774443819647</v>
      </c>
      <c r="V258" s="13">
        <f t="shared" si="43"/>
        <v>0.73648695599716085</v>
      </c>
      <c r="W258" s="13">
        <f>0.5*359.61*'Lap Simulation'!Q258^2</f>
        <v>30049.412054512417</v>
      </c>
      <c r="X258" s="10">
        <f t="shared" si="41"/>
        <v>50.895969406035938</v>
      </c>
      <c r="Y258" s="10">
        <v>1</v>
      </c>
      <c r="Z258" s="13">
        <f>IF(Y258=1,'Specifications and Reduced mass'!$C$47,IF(Y258=2,'Specifications and Reduced mass'!$C$48,IF(Y258=3,'Specifications and Reduced mass'!$C$49)))</f>
        <v>676.54659784648959</v>
      </c>
      <c r="AA258" s="10">
        <f t="shared" si="42"/>
        <v>56.532987104829303</v>
      </c>
      <c r="AB258" s="10">
        <v>0</v>
      </c>
      <c r="AC258" s="10">
        <v>0</v>
      </c>
      <c r="AD258" s="10">
        <v>0</v>
      </c>
    </row>
    <row r="259" spans="7:30" x14ac:dyDescent="0.3">
      <c r="G259" s="94">
        <v>6300</v>
      </c>
      <c r="H259" s="94">
        <v>17.5</v>
      </c>
      <c r="I259" s="10">
        <f t="shared" si="38"/>
        <v>13.049750000000001</v>
      </c>
      <c r="J259" s="10">
        <f t="shared" si="39"/>
        <v>19.779278222222221</v>
      </c>
      <c r="K259" s="10">
        <v>457.16</v>
      </c>
      <c r="L259" s="10">
        <v>3</v>
      </c>
      <c r="M259" s="82">
        <v>1</v>
      </c>
      <c r="N259" s="85">
        <f t="shared" si="46"/>
        <v>254</v>
      </c>
      <c r="O259" s="108">
        <f t="shared" si="44"/>
        <v>27.695142726987896</v>
      </c>
      <c r="P259" s="95">
        <f t="shared" si="40"/>
        <v>46.743917314380781</v>
      </c>
      <c r="Q259" s="10">
        <f t="shared" si="47"/>
        <v>12.984421476216884</v>
      </c>
      <c r="R259" s="93">
        <f t="shared" si="48"/>
        <v>0.73509784442290049</v>
      </c>
      <c r="S259" s="10">
        <f t="shared" si="45"/>
        <v>107.56847159423303</v>
      </c>
      <c r="T259" s="10">
        <f>IF(M259=1,'Specifications and Reduced mass'!$F$13,IF(M259=2,'Specifications and Reduced mass'!$G$13,IF(M259=3,'Specifications and Reduced mass'!$H$13,IF(M259=4,'Specifications and Reduced mass'!$I$13,IF(M259=5,'Specifications and Reduced mass'!$J$13)))))</f>
        <v>103.00500000000001</v>
      </c>
      <c r="U259" s="52">
        <f>'Specifications and Reduced mass'!$C$37-'Lap Simulation'!S259-'Lap Simulation'!T259-'Lap Simulation'!AC259</f>
        <v>497.32794572860143</v>
      </c>
      <c r="V259" s="13">
        <f t="shared" si="43"/>
        <v>0.73509784442290049</v>
      </c>
      <c r="W259" s="13">
        <f>0.5*359.61*'Lap Simulation'!Q259^2</f>
        <v>30314.260128758557</v>
      </c>
      <c r="X259" s="10">
        <f t="shared" si="41"/>
        <v>51.119769591405053</v>
      </c>
      <c r="Y259" s="10">
        <v>1</v>
      </c>
      <c r="Z259" s="13">
        <f>IF(Y259=1,'Specifications and Reduced mass'!$C$47,IF(Y259=2,'Specifications and Reduced mass'!$C$48,IF(Y259=3,'Specifications and Reduced mass'!$C$49)))</f>
        <v>676.54659784648959</v>
      </c>
      <c r="AA259" s="10">
        <f t="shared" si="42"/>
        <v>57.031254849267505</v>
      </c>
      <c r="AB259" s="10">
        <v>0</v>
      </c>
      <c r="AC259" s="10">
        <v>0</v>
      </c>
      <c r="AD259" s="10">
        <v>0</v>
      </c>
    </row>
    <row r="260" spans="7:30" x14ac:dyDescent="0.3">
      <c r="G260" s="94">
        <v>6400</v>
      </c>
      <c r="H260" s="94">
        <v>17.8</v>
      </c>
      <c r="I260" s="10">
        <f t="shared" si="38"/>
        <v>13.273460000000002</v>
      </c>
      <c r="J260" s="10">
        <f t="shared" si="39"/>
        <v>19.804002320000002</v>
      </c>
      <c r="K260" s="10">
        <v>457.16</v>
      </c>
      <c r="L260" s="10">
        <v>3</v>
      </c>
      <c r="M260" s="82">
        <v>1</v>
      </c>
      <c r="N260" s="85">
        <f t="shared" si="46"/>
        <v>255</v>
      </c>
      <c r="O260" s="108">
        <f t="shared" si="44"/>
        <v>27.771824478060996</v>
      </c>
      <c r="P260" s="95">
        <f t="shared" si="40"/>
        <v>46.947284714039739</v>
      </c>
      <c r="Q260" s="10">
        <f t="shared" si="47"/>
        <v>13.040912420566594</v>
      </c>
      <c r="R260" s="93">
        <f t="shared" si="48"/>
        <v>0.7337113528963547</v>
      </c>
      <c r="S260" s="10">
        <f t="shared" si="45"/>
        <v>108.50649771946063</v>
      </c>
      <c r="T260" s="10">
        <f>IF(M260=1,'Specifications and Reduced mass'!$F$13,IF(M260=2,'Specifications and Reduced mass'!$G$13,IF(M260=3,'Specifications and Reduced mass'!$H$13,IF(M260=4,'Specifications and Reduced mass'!$I$13,IF(M260=5,'Specifications and Reduced mass'!$J$13)))))</f>
        <v>103.00500000000001</v>
      </c>
      <c r="U260" s="52">
        <f>'Specifications and Reduced mass'!$C$37-'Lap Simulation'!S260-'Lap Simulation'!T260-'Lap Simulation'!AC260</f>
        <v>496.38991960337387</v>
      </c>
      <c r="V260" s="13">
        <f t="shared" si="43"/>
        <v>0.7337113528963547</v>
      </c>
      <c r="W260" s="13">
        <f>0.5*359.61*'Lap Simulation'!Q260^2</f>
        <v>30578.60866459148</v>
      </c>
      <c r="X260" s="10">
        <f t="shared" si="41"/>
        <v>51.342174884120446</v>
      </c>
      <c r="Y260" s="10">
        <v>1</v>
      </c>
      <c r="Z260" s="13">
        <f>IF(Y260=1,'Specifications and Reduced mass'!$C$47,IF(Y260=2,'Specifications and Reduced mass'!$C$48,IF(Y260=3,'Specifications and Reduced mass'!$C$49)))</f>
        <v>676.54659784648959</v>
      </c>
      <c r="AA260" s="10">
        <f t="shared" si="42"/>
        <v>57.528582794996119</v>
      </c>
      <c r="AB260" s="10">
        <v>0</v>
      </c>
      <c r="AC260" s="10">
        <v>0</v>
      </c>
      <c r="AD260" s="10">
        <v>0</v>
      </c>
    </row>
    <row r="261" spans="7:30" x14ac:dyDescent="0.3">
      <c r="G261" s="94">
        <v>6400</v>
      </c>
      <c r="H261" s="94">
        <v>17.8</v>
      </c>
      <c r="I261" s="10">
        <f t="shared" ref="I261:I345" si="49">H261*0.7457</f>
        <v>13.273460000000002</v>
      </c>
      <c r="J261" s="10">
        <f t="shared" ref="J261:J345" si="50">(9548.8*I261)/G261</f>
        <v>19.804002320000002</v>
      </c>
      <c r="K261" s="10">
        <v>457.16</v>
      </c>
      <c r="L261" s="10">
        <v>3</v>
      </c>
      <c r="M261" s="82">
        <v>1</v>
      </c>
      <c r="N261" s="85">
        <f t="shared" si="46"/>
        <v>256</v>
      </c>
      <c r="O261" s="108">
        <f t="shared" si="44"/>
        <v>27.848177527509769</v>
      </c>
      <c r="P261" s="95">
        <f t="shared" si="40"/>
        <v>47.149393848576494</v>
      </c>
      <c r="Q261" s="10">
        <f t="shared" si="47"/>
        <v>13.097053846826803</v>
      </c>
      <c r="R261" s="93">
        <f t="shared" si="48"/>
        <v>0.73232747647576757</v>
      </c>
      <c r="S261" s="10">
        <f t="shared" si="45"/>
        <v>109.44275460364884</v>
      </c>
      <c r="T261" s="10">
        <f>IF(M261=1,'Specifications and Reduced mass'!$F$13,IF(M261=2,'Specifications and Reduced mass'!$G$13,IF(M261=3,'Specifications and Reduced mass'!$H$13,IF(M261=4,'Specifications and Reduced mass'!$I$13,IF(M261=5,'Specifications and Reduced mass'!$J$13)))))</f>
        <v>103.00500000000001</v>
      </c>
      <c r="U261" s="52">
        <f>'Specifications and Reduced mass'!$C$37-'Lap Simulation'!S261-'Lap Simulation'!T261-'Lap Simulation'!AC261</f>
        <v>495.45366271918567</v>
      </c>
      <c r="V261" s="13">
        <f t="shared" si="43"/>
        <v>0.73232747647576757</v>
      </c>
      <c r="W261" s="13">
        <f>0.5*359.61*'Lap Simulation'!Q261^2</f>
        <v>30842.458604206535</v>
      </c>
      <c r="X261" s="10">
        <f t="shared" si="41"/>
        <v>51.563204121365366</v>
      </c>
      <c r="Y261" s="10">
        <v>1</v>
      </c>
      <c r="Z261" s="13">
        <f>IF(Y261=1,'Specifications and Reduced mass'!$C$47,IF(Y261=2,'Specifications and Reduced mass'!$C$48,IF(Y261=3,'Specifications and Reduced mass'!$C$49)))</f>
        <v>676.54659784648959</v>
      </c>
      <c r="AA261" s="10">
        <f t="shared" si="42"/>
        <v>58.024972714599485</v>
      </c>
      <c r="AB261" s="10">
        <v>0</v>
      </c>
      <c r="AC261" s="10">
        <v>0</v>
      </c>
      <c r="AD261" s="10">
        <v>0</v>
      </c>
    </row>
    <row r="262" spans="7:30" x14ac:dyDescent="0.3">
      <c r="G262" s="94">
        <v>6400</v>
      </c>
      <c r="H262" s="94">
        <v>17.8</v>
      </c>
      <c r="I262" s="10">
        <f t="shared" si="49"/>
        <v>13.273460000000002</v>
      </c>
      <c r="J262" s="10">
        <f t="shared" si="50"/>
        <v>19.804002320000002</v>
      </c>
      <c r="K262" s="10">
        <v>457.16</v>
      </c>
      <c r="L262" s="10">
        <v>3</v>
      </c>
      <c r="M262" s="82">
        <v>1</v>
      </c>
      <c r="N262" s="85">
        <f t="shared" si="46"/>
        <v>257</v>
      </c>
      <c r="O262" s="108">
        <f t="shared" si="44"/>
        <v>27.924206674603276</v>
      </c>
      <c r="P262" s="95">
        <f t="shared" si="40"/>
        <v>47.350261546040429</v>
      </c>
      <c r="Q262" s="10">
        <f t="shared" si="47"/>
        <v>13.152850429455674</v>
      </c>
      <c r="R262" s="93">
        <f t="shared" si="48"/>
        <v>0.7309462102287041</v>
      </c>
      <c r="S262" s="10">
        <f t="shared" si="45"/>
        <v>110.37724558381973</v>
      </c>
      <c r="T262" s="10">
        <f>IF(M262=1,'Specifications and Reduced mass'!$F$13,IF(M262=2,'Specifications and Reduced mass'!$G$13,IF(M262=3,'Specifications and Reduced mass'!$H$13,IF(M262=4,'Specifications and Reduced mass'!$I$13,IF(M262=5,'Specifications and Reduced mass'!$J$13)))))</f>
        <v>103.00500000000001</v>
      </c>
      <c r="U262" s="52">
        <f>'Specifications and Reduced mass'!$C$37-'Lap Simulation'!S262-'Lap Simulation'!T262-'Lap Simulation'!AC262</f>
        <v>494.51917173901472</v>
      </c>
      <c r="V262" s="13">
        <f t="shared" si="43"/>
        <v>0.7309462102287041</v>
      </c>
      <c r="W262" s="13">
        <f>0.5*359.61*'Lap Simulation'!Q262^2</f>
        <v>31105.810888021988</v>
      </c>
      <c r="X262" s="10">
        <f t="shared" si="41"/>
        <v>51.782875706518396</v>
      </c>
      <c r="Y262" s="10">
        <v>1</v>
      </c>
      <c r="Z262" s="13">
        <f>IF(Y262=1,'Specifications and Reduced mass'!$C$47,IF(Y262=2,'Specifications and Reduced mass'!$C$48,IF(Y262=3,'Specifications and Reduced mass'!$C$49)))</f>
        <v>676.54659784648959</v>
      </c>
      <c r="AA262" s="10">
        <f t="shared" si="42"/>
        <v>58.520426377318678</v>
      </c>
      <c r="AB262" s="10">
        <v>0</v>
      </c>
      <c r="AC262" s="10">
        <v>0</v>
      </c>
      <c r="AD262" s="10">
        <v>0</v>
      </c>
    </row>
    <row r="263" spans="7:30" x14ac:dyDescent="0.3">
      <c r="G263" s="94">
        <v>6500</v>
      </c>
      <c r="H263" s="94">
        <v>17.8</v>
      </c>
      <c r="I263" s="10">
        <f t="shared" si="49"/>
        <v>13.273460000000002</v>
      </c>
      <c r="J263" s="10">
        <f t="shared" si="50"/>
        <v>19.49932536123077</v>
      </c>
      <c r="K263" s="10">
        <v>504.5</v>
      </c>
      <c r="L263" s="10">
        <v>3</v>
      </c>
      <c r="M263" s="82">
        <v>1</v>
      </c>
      <c r="N263" s="85">
        <f t="shared" si="46"/>
        <v>258</v>
      </c>
      <c r="O263" s="108">
        <f t="shared" si="44"/>
        <v>27.999964250360851</v>
      </c>
      <c r="P263" s="95">
        <f t="shared" si="40"/>
        <v>47.519999999999996</v>
      </c>
      <c r="Q263" s="10">
        <f t="shared" si="47"/>
        <v>13.2</v>
      </c>
      <c r="R263" s="93">
        <f t="shared" si="48"/>
        <v>0.72977442663433878</v>
      </c>
      <c r="S263" s="10">
        <f t="shared" si="45"/>
        <v>111.17001178799997</v>
      </c>
      <c r="T263" s="10">
        <f>IF(M263=1,'Specifications and Reduced mass'!$F$13,IF(M263=2,'Specifications and Reduced mass'!$G$13,IF(M263=3,'Specifications and Reduced mass'!$H$13,IF(M263=4,'Specifications and Reduced mass'!$I$13,IF(M263=5,'Specifications and Reduced mass'!$J$13)))))</f>
        <v>103.00500000000001</v>
      </c>
      <c r="U263" s="52">
        <f>'Specifications and Reduced mass'!$C$37-'Lap Simulation'!S263-'Lap Simulation'!T263-'Lap Simulation'!AC263</f>
        <v>493.7264055348345</v>
      </c>
      <c r="V263" s="13">
        <f t="shared" si="43"/>
        <v>0.72977442663433878</v>
      </c>
      <c r="W263" s="13">
        <f>0.5*359.61*'Lap Simulation'!Q263^2</f>
        <v>31329.223199999997</v>
      </c>
      <c r="X263" s="10">
        <f t="shared" si="41"/>
        <v>51.968503937007867</v>
      </c>
      <c r="Y263" s="10">
        <v>1</v>
      </c>
      <c r="Z263" s="13">
        <f>IF(Y263=1,'Specifications and Reduced mass'!$C$47,IF(Y263=2,'Specifications and Reduced mass'!$C$48,IF(Y263=3,'Specifications and Reduced mass'!$C$49)))</f>
        <v>676.54659784648959</v>
      </c>
      <c r="AA263" s="10">
        <f t="shared" si="42"/>
        <v>58.940739604386167</v>
      </c>
      <c r="AB263" s="10">
        <v>0</v>
      </c>
      <c r="AC263" s="10">
        <v>0</v>
      </c>
      <c r="AD263" s="10">
        <v>0</v>
      </c>
    </row>
    <row r="264" spans="7:30" x14ac:dyDescent="0.3">
      <c r="G264" s="94">
        <v>6500</v>
      </c>
      <c r="H264" s="94">
        <v>17.8</v>
      </c>
      <c r="I264" s="10">
        <f t="shared" si="49"/>
        <v>13.273460000000002</v>
      </c>
      <c r="J264" s="10">
        <f t="shared" si="50"/>
        <v>19.49932536123077</v>
      </c>
      <c r="K264" s="10">
        <v>504.5</v>
      </c>
      <c r="L264" s="10">
        <v>3</v>
      </c>
      <c r="M264" s="82">
        <v>1</v>
      </c>
      <c r="N264" s="85">
        <f t="shared" si="46"/>
        <v>259</v>
      </c>
      <c r="O264" s="108">
        <f t="shared" si="44"/>
        <v>28.075721826118425</v>
      </c>
      <c r="P264" s="95">
        <f t="shared" si="40"/>
        <v>47.519999999999996</v>
      </c>
      <c r="Q264" s="10">
        <f t="shared" si="47"/>
        <v>13.2</v>
      </c>
      <c r="R264" s="93">
        <f t="shared" si="48"/>
        <v>0.72977442663433878</v>
      </c>
      <c r="S264" s="10">
        <f t="shared" si="45"/>
        <v>111.17001178799997</v>
      </c>
      <c r="T264" s="10">
        <f>IF(M264=1,'Specifications and Reduced mass'!$F$13,IF(M264=2,'Specifications and Reduced mass'!$G$13,IF(M264=3,'Specifications and Reduced mass'!$H$13,IF(M264=4,'Specifications and Reduced mass'!$I$13,IF(M264=5,'Specifications and Reduced mass'!$J$13)))))</f>
        <v>103.00500000000001</v>
      </c>
      <c r="U264" s="52">
        <f>'Specifications and Reduced mass'!$C$37-'Lap Simulation'!S264-'Lap Simulation'!T264-'Lap Simulation'!AC264</f>
        <v>493.7264055348345</v>
      </c>
      <c r="V264" s="13">
        <f t="shared" si="43"/>
        <v>0.72977442663433878</v>
      </c>
      <c r="W264" s="13">
        <f>0.5*359.61*'Lap Simulation'!Q264^2</f>
        <v>31329.223199999997</v>
      </c>
      <c r="X264" s="10">
        <f t="shared" si="41"/>
        <v>51.968503937007867</v>
      </c>
      <c r="Y264" s="10">
        <v>1</v>
      </c>
      <c r="Z264" s="13">
        <f>IF(Y264=1,'Specifications and Reduced mass'!$C$47,IF(Y264=2,'Specifications and Reduced mass'!$C$48,IF(Y264=3,'Specifications and Reduced mass'!$C$49)))</f>
        <v>676.54659784648959</v>
      </c>
      <c r="AA264" s="10">
        <f t="shared" si="42"/>
        <v>58.940739604386167</v>
      </c>
      <c r="AB264" s="10">
        <v>0</v>
      </c>
      <c r="AC264" s="10">
        <v>0</v>
      </c>
      <c r="AD264" s="10">
        <v>0</v>
      </c>
    </row>
    <row r="265" spans="7:30" x14ac:dyDescent="0.3">
      <c r="G265" s="94">
        <v>6500</v>
      </c>
      <c r="H265" s="94">
        <v>17.8</v>
      </c>
      <c r="I265" s="10">
        <f t="shared" si="49"/>
        <v>13.273460000000002</v>
      </c>
      <c r="J265" s="10">
        <f t="shared" si="50"/>
        <v>19.49932536123077</v>
      </c>
      <c r="K265" s="10">
        <v>504.5</v>
      </c>
      <c r="L265" s="10">
        <v>3</v>
      </c>
      <c r="M265" s="82">
        <v>1</v>
      </c>
      <c r="N265" s="85">
        <f t="shared" si="46"/>
        <v>260</v>
      </c>
      <c r="O265" s="108">
        <f t="shared" si="44"/>
        <v>28.151479401875999</v>
      </c>
      <c r="P265" s="95">
        <f t="shared" ref="P265:P328" si="51">Q265*3.6</f>
        <v>47.519999999999996</v>
      </c>
      <c r="Q265" s="10">
        <f t="shared" si="47"/>
        <v>13.2</v>
      </c>
      <c r="R265" s="93">
        <f t="shared" si="48"/>
        <v>0.72977442663433878</v>
      </c>
      <c r="S265" s="10">
        <f t="shared" si="45"/>
        <v>111.17001178799997</v>
      </c>
      <c r="T265" s="10">
        <f>IF(M265=1,'Specifications and Reduced mass'!$F$13,IF(M265=2,'Specifications and Reduced mass'!$G$13,IF(M265=3,'Specifications and Reduced mass'!$H$13,IF(M265=4,'Specifications and Reduced mass'!$I$13,IF(M265=5,'Specifications and Reduced mass'!$J$13)))))</f>
        <v>103.00500000000001</v>
      </c>
      <c r="U265" s="52">
        <f>'Specifications and Reduced mass'!$C$37-'Lap Simulation'!S265-'Lap Simulation'!T265-'Lap Simulation'!AC265</f>
        <v>493.7264055348345</v>
      </c>
      <c r="V265" s="13">
        <f t="shared" si="43"/>
        <v>0.72977442663433878</v>
      </c>
      <c r="W265" s="13">
        <f>0.5*359.61*'Lap Simulation'!Q265^2</f>
        <v>31329.223199999997</v>
      </c>
      <c r="X265" s="10">
        <f t="shared" ref="X265:X328" si="52">Q265/0.254</f>
        <v>51.968503937007867</v>
      </c>
      <c r="Y265" s="10">
        <v>1</v>
      </c>
      <c r="Z265" s="13">
        <f>IF(Y265=1,'Specifications and Reduced mass'!$C$47,IF(Y265=2,'Specifications and Reduced mass'!$C$48,IF(Y265=3,'Specifications and Reduced mass'!$C$49)))</f>
        <v>676.54659784648959</v>
      </c>
      <c r="AA265" s="10">
        <f t="shared" ref="AA265:AA328" si="53">(0.5*Z265*Q265^2)/1000</f>
        <v>58.940739604386167</v>
      </c>
      <c r="AB265" s="10">
        <v>0</v>
      </c>
      <c r="AC265" s="10">
        <v>0</v>
      </c>
      <c r="AD265" s="10">
        <v>0</v>
      </c>
    </row>
    <row r="266" spans="7:30" x14ac:dyDescent="0.3">
      <c r="G266" s="94">
        <v>6500</v>
      </c>
      <c r="H266" s="94">
        <v>17.8</v>
      </c>
      <c r="I266" s="10">
        <f t="shared" si="49"/>
        <v>13.273460000000002</v>
      </c>
      <c r="J266" s="10">
        <f t="shared" si="50"/>
        <v>19.49932536123077</v>
      </c>
      <c r="K266" s="10">
        <v>504.5</v>
      </c>
      <c r="L266" s="10">
        <v>3</v>
      </c>
      <c r="M266" s="82">
        <v>1</v>
      </c>
      <c r="N266" s="85">
        <f t="shared" si="46"/>
        <v>261</v>
      </c>
      <c r="O266" s="108">
        <f t="shared" si="44"/>
        <v>28.227236977633574</v>
      </c>
      <c r="P266" s="95">
        <f t="shared" si="51"/>
        <v>47.519999999999996</v>
      </c>
      <c r="Q266" s="10">
        <f t="shared" si="47"/>
        <v>13.2</v>
      </c>
      <c r="R266" s="93">
        <f t="shared" si="48"/>
        <v>0.72977442663433878</v>
      </c>
      <c r="S266" s="10">
        <f t="shared" si="45"/>
        <v>111.17001178799997</v>
      </c>
      <c r="T266" s="10">
        <f>IF(M266=1,'Specifications and Reduced mass'!$F$13,IF(M266=2,'Specifications and Reduced mass'!$G$13,IF(M266=3,'Specifications and Reduced mass'!$H$13,IF(M266=4,'Specifications and Reduced mass'!$I$13,IF(M266=5,'Specifications and Reduced mass'!$J$13)))))</f>
        <v>103.00500000000001</v>
      </c>
      <c r="U266" s="52">
        <f>'Specifications and Reduced mass'!$C$37-'Lap Simulation'!S266-'Lap Simulation'!T266-'Lap Simulation'!AC266</f>
        <v>493.7264055348345</v>
      </c>
      <c r="V266" s="13">
        <f t="shared" ref="V266:V329" si="54">U266/Z266</f>
        <v>0.72977442663433878</v>
      </c>
      <c r="W266" s="13">
        <f>0.5*359.61*'Lap Simulation'!Q266^2</f>
        <v>31329.223199999997</v>
      </c>
      <c r="X266" s="10">
        <f t="shared" si="52"/>
        <v>51.968503937007867</v>
      </c>
      <c r="Y266" s="10">
        <v>1</v>
      </c>
      <c r="Z266" s="13">
        <f>IF(Y266=1,'Specifications and Reduced mass'!$C$47,IF(Y266=2,'Specifications and Reduced mass'!$C$48,IF(Y266=3,'Specifications and Reduced mass'!$C$49)))</f>
        <v>676.54659784648959</v>
      </c>
      <c r="AA266" s="10">
        <f t="shared" si="53"/>
        <v>58.940739604386167</v>
      </c>
      <c r="AB266" s="10">
        <v>0</v>
      </c>
      <c r="AC266" s="10">
        <v>0</v>
      </c>
      <c r="AD266" s="10">
        <v>0</v>
      </c>
    </row>
    <row r="267" spans="7:30" x14ac:dyDescent="0.3">
      <c r="G267" s="94">
        <v>6500</v>
      </c>
      <c r="H267" s="94">
        <v>17.8</v>
      </c>
      <c r="I267" s="10">
        <f t="shared" si="49"/>
        <v>13.273460000000002</v>
      </c>
      <c r="J267" s="10">
        <f t="shared" si="50"/>
        <v>19.49932536123077</v>
      </c>
      <c r="K267" s="10">
        <v>504.5</v>
      </c>
      <c r="L267" s="10">
        <v>3</v>
      </c>
      <c r="M267" s="82">
        <v>1</v>
      </c>
      <c r="N267" s="85">
        <f t="shared" si="46"/>
        <v>262</v>
      </c>
      <c r="O267" s="108">
        <f t="shared" ref="O267:O330" si="55">($N$6/Q267)+O266</f>
        <v>28.302994553391148</v>
      </c>
      <c r="P267" s="95">
        <f t="shared" si="51"/>
        <v>47.519999999999996</v>
      </c>
      <c r="Q267" s="10">
        <f t="shared" si="47"/>
        <v>13.2</v>
      </c>
      <c r="R267" s="93">
        <f t="shared" si="48"/>
        <v>0.72977442663433878</v>
      </c>
      <c r="S267" s="10">
        <f t="shared" ref="S267:S330" si="56">0.5*1.167*0.95*1.151*Q267^2</f>
        <v>111.17001178799997</v>
      </c>
      <c r="T267" s="10">
        <f>IF(M267=1,'Specifications and Reduced mass'!$F$13,IF(M267=2,'Specifications and Reduced mass'!$G$13,IF(M267=3,'Specifications and Reduced mass'!$H$13,IF(M267=4,'Specifications and Reduced mass'!$I$13,IF(M267=5,'Specifications and Reduced mass'!$J$13)))))</f>
        <v>103.00500000000001</v>
      </c>
      <c r="U267" s="52">
        <f>'Specifications and Reduced mass'!$C$37-'Lap Simulation'!S267-'Lap Simulation'!T267-'Lap Simulation'!AC267</f>
        <v>493.7264055348345</v>
      </c>
      <c r="V267" s="13">
        <f t="shared" si="54"/>
        <v>0.72977442663433878</v>
      </c>
      <c r="W267" s="13">
        <f>0.5*359.61*'Lap Simulation'!Q267^2</f>
        <v>31329.223199999997</v>
      </c>
      <c r="X267" s="10">
        <f t="shared" si="52"/>
        <v>51.968503937007867</v>
      </c>
      <c r="Y267" s="10">
        <v>1</v>
      </c>
      <c r="Z267" s="13">
        <f>IF(Y267=1,'Specifications and Reduced mass'!$C$47,IF(Y267=2,'Specifications and Reduced mass'!$C$48,IF(Y267=3,'Specifications and Reduced mass'!$C$49)))</f>
        <v>676.54659784648959</v>
      </c>
      <c r="AA267" s="10">
        <f t="shared" si="53"/>
        <v>58.940739604386167</v>
      </c>
      <c r="AB267" s="10">
        <v>0</v>
      </c>
      <c r="AC267" s="10">
        <v>0</v>
      </c>
      <c r="AD267" s="10">
        <v>0</v>
      </c>
    </row>
    <row r="268" spans="7:30" x14ac:dyDescent="0.3">
      <c r="G268" s="94">
        <v>6500</v>
      </c>
      <c r="H268" s="94">
        <v>17.8</v>
      </c>
      <c r="I268" s="10">
        <f t="shared" si="49"/>
        <v>13.273460000000002</v>
      </c>
      <c r="J268" s="10">
        <f t="shared" si="50"/>
        <v>19.49932536123077</v>
      </c>
      <c r="K268" s="10">
        <v>504.5</v>
      </c>
      <c r="L268" s="10">
        <v>3</v>
      </c>
      <c r="M268" s="82">
        <v>1</v>
      </c>
      <c r="N268" s="85">
        <f t="shared" si="46"/>
        <v>263</v>
      </c>
      <c r="O268" s="108">
        <f t="shared" si="55"/>
        <v>28.378752129148722</v>
      </c>
      <c r="P268" s="95">
        <f t="shared" si="51"/>
        <v>47.519999999999996</v>
      </c>
      <c r="Q268" s="10">
        <f t="shared" si="47"/>
        <v>13.2</v>
      </c>
      <c r="R268" s="93">
        <f t="shared" si="48"/>
        <v>0.72977442663433878</v>
      </c>
      <c r="S268" s="10">
        <f t="shared" si="56"/>
        <v>111.17001178799997</v>
      </c>
      <c r="T268" s="10">
        <f>IF(M268=1,'Specifications and Reduced mass'!$F$13,IF(M268=2,'Specifications and Reduced mass'!$G$13,IF(M268=3,'Specifications and Reduced mass'!$H$13,IF(M268=4,'Specifications and Reduced mass'!$I$13,IF(M268=5,'Specifications and Reduced mass'!$J$13)))))</f>
        <v>103.00500000000001</v>
      </c>
      <c r="U268" s="52">
        <f>'Specifications and Reduced mass'!$C$37-'Lap Simulation'!S268-'Lap Simulation'!T268-'Lap Simulation'!AC268</f>
        <v>493.7264055348345</v>
      </c>
      <c r="V268" s="13">
        <f t="shared" si="54"/>
        <v>0.72977442663433878</v>
      </c>
      <c r="W268" s="13">
        <f>0.5*359.61*'Lap Simulation'!Q268^2</f>
        <v>31329.223199999997</v>
      </c>
      <c r="X268" s="10">
        <f t="shared" si="52"/>
        <v>51.968503937007867</v>
      </c>
      <c r="Y268" s="10">
        <v>1</v>
      </c>
      <c r="Z268" s="13">
        <f>IF(Y268=1,'Specifications and Reduced mass'!$C$47,IF(Y268=2,'Specifications and Reduced mass'!$C$48,IF(Y268=3,'Specifications and Reduced mass'!$C$49)))</f>
        <v>676.54659784648959</v>
      </c>
      <c r="AA268" s="10">
        <f t="shared" si="53"/>
        <v>58.940739604386167</v>
      </c>
      <c r="AB268" s="10">
        <v>0</v>
      </c>
      <c r="AC268" s="10">
        <v>0</v>
      </c>
      <c r="AD268" s="10">
        <v>0</v>
      </c>
    </row>
    <row r="269" spans="7:30" x14ac:dyDescent="0.3">
      <c r="G269" s="94">
        <v>6500</v>
      </c>
      <c r="H269" s="94">
        <v>17.8</v>
      </c>
      <c r="I269" s="10">
        <f t="shared" si="49"/>
        <v>13.273460000000002</v>
      </c>
      <c r="J269" s="10">
        <f t="shared" si="50"/>
        <v>19.49932536123077</v>
      </c>
      <c r="K269" s="10">
        <v>504.5</v>
      </c>
      <c r="L269" s="10">
        <v>3</v>
      </c>
      <c r="M269" s="82">
        <v>1</v>
      </c>
      <c r="N269" s="85">
        <f t="shared" ref="N269:N332" si="57">N268+1</f>
        <v>264</v>
      </c>
      <c r="O269" s="108">
        <f t="shared" si="55"/>
        <v>28.454509704906297</v>
      </c>
      <c r="P269" s="95">
        <f t="shared" si="51"/>
        <v>47.519999999999996</v>
      </c>
      <c r="Q269" s="10">
        <f t="shared" si="47"/>
        <v>13.2</v>
      </c>
      <c r="R269" s="93">
        <f t="shared" si="48"/>
        <v>0.72977442663433878</v>
      </c>
      <c r="S269" s="10">
        <f t="shared" si="56"/>
        <v>111.17001178799997</v>
      </c>
      <c r="T269" s="10">
        <f>IF(M269=1,'Specifications and Reduced mass'!$F$13,IF(M269=2,'Specifications and Reduced mass'!$G$13,IF(M269=3,'Specifications and Reduced mass'!$H$13,IF(M269=4,'Specifications and Reduced mass'!$I$13,IF(M269=5,'Specifications and Reduced mass'!$J$13)))))</f>
        <v>103.00500000000001</v>
      </c>
      <c r="U269" s="52">
        <f>'Specifications and Reduced mass'!$C$37-'Lap Simulation'!S269-'Lap Simulation'!T269-'Lap Simulation'!AC269</f>
        <v>493.7264055348345</v>
      </c>
      <c r="V269" s="13">
        <f t="shared" si="54"/>
        <v>0.72977442663433878</v>
      </c>
      <c r="W269" s="13">
        <f>0.5*359.61*'Lap Simulation'!Q269^2</f>
        <v>31329.223199999997</v>
      </c>
      <c r="X269" s="10">
        <f t="shared" si="52"/>
        <v>51.968503937007867</v>
      </c>
      <c r="Y269" s="10">
        <v>1</v>
      </c>
      <c r="Z269" s="13">
        <f>IF(Y269=1,'Specifications and Reduced mass'!$C$47,IF(Y269=2,'Specifications and Reduced mass'!$C$48,IF(Y269=3,'Specifications and Reduced mass'!$C$49)))</f>
        <v>676.54659784648959</v>
      </c>
      <c r="AA269" s="10">
        <f t="shared" si="53"/>
        <v>58.940739604386167</v>
      </c>
      <c r="AB269" s="10">
        <v>0</v>
      </c>
      <c r="AC269" s="10">
        <v>0</v>
      </c>
      <c r="AD269" s="10">
        <v>0</v>
      </c>
    </row>
    <row r="270" spans="7:30" x14ac:dyDescent="0.3">
      <c r="G270" s="94">
        <v>6500</v>
      </c>
      <c r="H270" s="94">
        <v>17.8</v>
      </c>
      <c r="I270" s="10">
        <f t="shared" si="49"/>
        <v>13.273460000000002</v>
      </c>
      <c r="J270" s="10">
        <f t="shared" si="50"/>
        <v>19.49932536123077</v>
      </c>
      <c r="K270" s="10">
        <v>504.5</v>
      </c>
      <c r="L270" s="10">
        <v>3</v>
      </c>
      <c r="M270" s="82">
        <v>1</v>
      </c>
      <c r="N270" s="85">
        <f t="shared" si="57"/>
        <v>265</v>
      </c>
      <c r="O270" s="108">
        <f t="shared" si="55"/>
        <v>28.530267280663871</v>
      </c>
      <c r="P270" s="95">
        <f t="shared" si="51"/>
        <v>47.519999999999996</v>
      </c>
      <c r="Q270" s="10">
        <f t="shared" si="47"/>
        <v>13.2</v>
      </c>
      <c r="R270" s="93">
        <f t="shared" si="48"/>
        <v>0.72977442663433878</v>
      </c>
      <c r="S270" s="10">
        <f t="shared" si="56"/>
        <v>111.17001178799997</v>
      </c>
      <c r="T270" s="10">
        <f>IF(M270=1,'Specifications and Reduced mass'!$F$13,IF(M270=2,'Specifications and Reduced mass'!$G$13,IF(M270=3,'Specifications and Reduced mass'!$H$13,IF(M270=4,'Specifications and Reduced mass'!$I$13,IF(M270=5,'Specifications and Reduced mass'!$J$13)))))</f>
        <v>103.00500000000001</v>
      </c>
      <c r="U270" s="52">
        <f>'Specifications and Reduced mass'!$C$37-'Lap Simulation'!S270-'Lap Simulation'!T270-'Lap Simulation'!AC270</f>
        <v>493.7264055348345</v>
      </c>
      <c r="V270" s="13">
        <f t="shared" si="54"/>
        <v>0.72977442663433878</v>
      </c>
      <c r="W270" s="13">
        <f>0.5*359.61*'Lap Simulation'!Q270^2</f>
        <v>31329.223199999997</v>
      </c>
      <c r="X270" s="10">
        <f t="shared" si="52"/>
        <v>51.968503937007867</v>
      </c>
      <c r="Y270" s="10">
        <v>1</v>
      </c>
      <c r="Z270" s="13">
        <f>IF(Y270=1,'Specifications and Reduced mass'!$C$47,IF(Y270=2,'Specifications and Reduced mass'!$C$48,IF(Y270=3,'Specifications and Reduced mass'!$C$49)))</f>
        <v>676.54659784648959</v>
      </c>
      <c r="AA270" s="10">
        <f t="shared" si="53"/>
        <v>58.940739604386167</v>
      </c>
      <c r="AB270" s="10">
        <v>0</v>
      </c>
      <c r="AC270" s="10">
        <v>0</v>
      </c>
      <c r="AD270" s="10">
        <v>0</v>
      </c>
    </row>
    <row r="271" spans="7:30" x14ac:dyDescent="0.3">
      <c r="G271" s="94">
        <v>6500</v>
      </c>
      <c r="H271" s="94">
        <v>17.8</v>
      </c>
      <c r="I271" s="10">
        <f t="shared" si="49"/>
        <v>13.273460000000002</v>
      </c>
      <c r="J271" s="10">
        <f t="shared" si="50"/>
        <v>19.49932536123077</v>
      </c>
      <c r="K271" s="10">
        <v>504.5</v>
      </c>
      <c r="L271" s="10">
        <v>3</v>
      </c>
      <c r="M271" s="82">
        <v>1</v>
      </c>
      <c r="N271" s="85">
        <f t="shared" si="57"/>
        <v>266</v>
      </c>
      <c r="O271" s="108">
        <f t="shared" si="55"/>
        <v>28.606024856421445</v>
      </c>
      <c r="P271" s="95">
        <f t="shared" si="51"/>
        <v>47.519999999999996</v>
      </c>
      <c r="Q271" s="10">
        <f t="shared" si="47"/>
        <v>13.2</v>
      </c>
      <c r="R271" s="93">
        <f t="shared" si="48"/>
        <v>0.72977442663433878</v>
      </c>
      <c r="S271" s="10">
        <f t="shared" si="56"/>
        <v>111.17001178799997</v>
      </c>
      <c r="T271" s="10">
        <f>IF(M271=1,'Specifications and Reduced mass'!$F$13,IF(M271=2,'Specifications and Reduced mass'!$G$13,IF(M271=3,'Specifications and Reduced mass'!$H$13,IF(M271=4,'Specifications and Reduced mass'!$I$13,IF(M271=5,'Specifications and Reduced mass'!$J$13)))))</f>
        <v>103.00500000000001</v>
      </c>
      <c r="U271" s="52">
        <f>'Specifications and Reduced mass'!$C$37-'Lap Simulation'!S271-'Lap Simulation'!T271-'Lap Simulation'!AC271</f>
        <v>493.7264055348345</v>
      </c>
      <c r="V271" s="13">
        <f t="shared" si="54"/>
        <v>0.72977442663433878</v>
      </c>
      <c r="W271" s="13">
        <f>0.5*359.61*'Lap Simulation'!Q271^2</f>
        <v>31329.223199999997</v>
      </c>
      <c r="X271" s="10">
        <f t="shared" si="52"/>
        <v>51.968503937007867</v>
      </c>
      <c r="Y271" s="10">
        <v>1</v>
      </c>
      <c r="Z271" s="13">
        <f>IF(Y271=1,'Specifications and Reduced mass'!$C$47,IF(Y271=2,'Specifications and Reduced mass'!$C$48,IF(Y271=3,'Specifications and Reduced mass'!$C$49)))</f>
        <v>676.54659784648959</v>
      </c>
      <c r="AA271" s="10">
        <f t="shared" si="53"/>
        <v>58.940739604386167</v>
      </c>
      <c r="AB271" s="10">
        <v>0</v>
      </c>
      <c r="AC271" s="10">
        <v>0</v>
      </c>
      <c r="AD271" s="10">
        <v>0</v>
      </c>
    </row>
    <row r="272" spans="7:30" x14ac:dyDescent="0.3">
      <c r="G272" s="94">
        <v>6500</v>
      </c>
      <c r="H272" s="94">
        <v>17.8</v>
      </c>
      <c r="I272" s="10">
        <f t="shared" si="49"/>
        <v>13.273460000000002</v>
      </c>
      <c r="J272" s="10">
        <f t="shared" si="50"/>
        <v>19.49932536123077</v>
      </c>
      <c r="K272" s="10">
        <v>504.5</v>
      </c>
      <c r="L272" s="10">
        <v>3</v>
      </c>
      <c r="M272" s="82">
        <v>1</v>
      </c>
      <c r="N272" s="85">
        <f t="shared" si="57"/>
        <v>267</v>
      </c>
      <c r="O272" s="108">
        <f t="shared" si="55"/>
        <v>28.68178243217902</v>
      </c>
      <c r="P272" s="95">
        <f t="shared" si="51"/>
        <v>47.519999999999996</v>
      </c>
      <c r="Q272" s="10">
        <f t="shared" si="47"/>
        <v>13.2</v>
      </c>
      <c r="R272" s="93">
        <f t="shared" si="48"/>
        <v>0.72977442663433878</v>
      </c>
      <c r="S272" s="10">
        <f t="shared" si="56"/>
        <v>111.17001178799997</v>
      </c>
      <c r="T272" s="10">
        <f>IF(M272=1,'Specifications and Reduced mass'!$F$13,IF(M272=2,'Specifications and Reduced mass'!$G$13,IF(M272=3,'Specifications and Reduced mass'!$H$13,IF(M272=4,'Specifications and Reduced mass'!$I$13,IF(M272=5,'Specifications and Reduced mass'!$J$13)))))</f>
        <v>103.00500000000001</v>
      </c>
      <c r="U272" s="52">
        <f>'Specifications and Reduced mass'!$C$37-'Lap Simulation'!S272-'Lap Simulation'!T272-'Lap Simulation'!AC272</f>
        <v>493.7264055348345</v>
      </c>
      <c r="V272" s="13">
        <f t="shared" si="54"/>
        <v>0.72977442663433878</v>
      </c>
      <c r="W272" s="13">
        <f>0.5*359.61*'Lap Simulation'!Q272^2</f>
        <v>31329.223199999997</v>
      </c>
      <c r="X272" s="10">
        <f t="shared" si="52"/>
        <v>51.968503937007867</v>
      </c>
      <c r="Y272" s="10">
        <v>1</v>
      </c>
      <c r="Z272" s="13">
        <f>IF(Y272=1,'Specifications and Reduced mass'!$C$47,IF(Y272=2,'Specifications and Reduced mass'!$C$48,IF(Y272=3,'Specifications and Reduced mass'!$C$49)))</f>
        <v>676.54659784648959</v>
      </c>
      <c r="AA272" s="10">
        <f t="shared" si="53"/>
        <v>58.940739604386167</v>
      </c>
      <c r="AB272" s="10">
        <v>0</v>
      </c>
      <c r="AC272" s="10">
        <v>0</v>
      </c>
      <c r="AD272" s="10">
        <v>0</v>
      </c>
    </row>
    <row r="273" spans="7:30" x14ac:dyDescent="0.3">
      <c r="G273" s="94">
        <v>6500</v>
      </c>
      <c r="H273" s="94">
        <v>17.8</v>
      </c>
      <c r="I273" s="10">
        <f t="shared" si="49"/>
        <v>13.273460000000002</v>
      </c>
      <c r="J273" s="10">
        <f t="shared" si="50"/>
        <v>19.49932536123077</v>
      </c>
      <c r="K273" s="10">
        <v>504.5</v>
      </c>
      <c r="L273" s="10">
        <v>3</v>
      </c>
      <c r="M273" s="82">
        <v>1</v>
      </c>
      <c r="N273" s="85">
        <f t="shared" si="57"/>
        <v>268</v>
      </c>
      <c r="O273" s="108">
        <f t="shared" si="55"/>
        <v>28.757540007936594</v>
      </c>
      <c r="P273" s="95">
        <f t="shared" si="51"/>
        <v>47.519999999999996</v>
      </c>
      <c r="Q273" s="10">
        <f t="shared" si="47"/>
        <v>13.2</v>
      </c>
      <c r="R273" s="93">
        <f t="shared" si="48"/>
        <v>0.72977442663433878</v>
      </c>
      <c r="S273" s="10">
        <f t="shared" si="56"/>
        <v>111.17001178799997</v>
      </c>
      <c r="T273" s="10">
        <f>IF(M273=1,'Specifications and Reduced mass'!$F$13,IF(M273=2,'Specifications and Reduced mass'!$G$13,IF(M273=3,'Specifications and Reduced mass'!$H$13,IF(M273=4,'Specifications and Reduced mass'!$I$13,IF(M273=5,'Specifications and Reduced mass'!$J$13)))))</f>
        <v>103.00500000000001</v>
      </c>
      <c r="U273" s="52">
        <f>'Specifications and Reduced mass'!$C$37-'Lap Simulation'!S273-'Lap Simulation'!T273-'Lap Simulation'!AC273</f>
        <v>493.7264055348345</v>
      </c>
      <c r="V273" s="13">
        <f t="shared" si="54"/>
        <v>0.72977442663433878</v>
      </c>
      <c r="W273" s="13">
        <f>0.5*359.61*'Lap Simulation'!Q273^2</f>
        <v>31329.223199999997</v>
      </c>
      <c r="X273" s="10">
        <f t="shared" si="52"/>
        <v>51.968503937007867</v>
      </c>
      <c r="Y273" s="10">
        <v>1</v>
      </c>
      <c r="Z273" s="13">
        <f>IF(Y273=1,'Specifications and Reduced mass'!$C$47,IF(Y273=2,'Specifications and Reduced mass'!$C$48,IF(Y273=3,'Specifications and Reduced mass'!$C$49)))</f>
        <v>676.54659784648959</v>
      </c>
      <c r="AA273" s="10">
        <f t="shared" si="53"/>
        <v>58.940739604386167</v>
      </c>
      <c r="AB273" s="10">
        <v>0</v>
      </c>
      <c r="AC273" s="10">
        <v>0</v>
      </c>
      <c r="AD273" s="10">
        <v>0</v>
      </c>
    </row>
    <row r="274" spans="7:30" x14ac:dyDescent="0.3">
      <c r="G274" s="94">
        <v>6500</v>
      </c>
      <c r="H274" s="94">
        <v>17.8</v>
      </c>
      <c r="I274" s="10">
        <f t="shared" si="49"/>
        <v>13.273460000000002</v>
      </c>
      <c r="J274" s="10">
        <f t="shared" si="50"/>
        <v>19.49932536123077</v>
      </c>
      <c r="K274" s="10">
        <v>504.5</v>
      </c>
      <c r="L274" s="10">
        <v>3</v>
      </c>
      <c r="M274" s="82">
        <v>1</v>
      </c>
      <c r="N274" s="85">
        <f t="shared" si="57"/>
        <v>269</v>
      </c>
      <c r="O274" s="108">
        <f t="shared" si="55"/>
        <v>28.833297583694169</v>
      </c>
      <c r="P274" s="95">
        <f t="shared" si="51"/>
        <v>47.519999999999996</v>
      </c>
      <c r="Q274" s="10">
        <f t="shared" si="47"/>
        <v>13.2</v>
      </c>
      <c r="R274" s="93">
        <f t="shared" si="48"/>
        <v>0.72977442663433878</v>
      </c>
      <c r="S274" s="10">
        <f t="shared" si="56"/>
        <v>111.17001178799997</v>
      </c>
      <c r="T274" s="10">
        <f>IF(M274=1,'Specifications and Reduced mass'!$F$13,IF(M274=2,'Specifications and Reduced mass'!$G$13,IF(M274=3,'Specifications and Reduced mass'!$H$13,IF(M274=4,'Specifications and Reduced mass'!$I$13,IF(M274=5,'Specifications and Reduced mass'!$J$13)))))</f>
        <v>103.00500000000001</v>
      </c>
      <c r="U274" s="52">
        <f>'Specifications and Reduced mass'!$C$37-'Lap Simulation'!S274-'Lap Simulation'!T274-'Lap Simulation'!AC274</f>
        <v>493.7264055348345</v>
      </c>
      <c r="V274" s="13">
        <f t="shared" si="54"/>
        <v>0.72977442663433878</v>
      </c>
      <c r="W274" s="13">
        <f>0.5*359.61*'Lap Simulation'!Q274^2</f>
        <v>31329.223199999997</v>
      </c>
      <c r="X274" s="10">
        <f t="shared" si="52"/>
        <v>51.968503937007867</v>
      </c>
      <c r="Y274" s="10">
        <v>1</v>
      </c>
      <c r="Z274" s="13">
        <f>IF(Y274=1,'Specifications and Reduced mass'!$C$47,IF(Y274=2,'Specifications and Reduced mass'!$C$48,IF(Y274=3,'Specifications and Reduced mass'!$C$49)))</f>
        <v>676.54659784648959</v>
      </c>
      <c r="AA274" s="10">
        <f t="shared" si="53"/>
        <v>58.940739604386167</v>
      </c>
      <c r="AB274" s="10">
        <v>0</v>
      </c>
      <c r="AC274" s="10">
        <v>0</v>
      </c>
      <c r="AD274" s="10">
        <v>0</v>
      </c>
    </row>
    <row r="275" spans="7:30" x14ac:dyDescent="0.3">
      <c r="G275" s="94">
        <v>6500</v>
      </c>
      <c r="H275" s="94">
        <v>17.8</v>
      </c>
      <c r="I275" s="10">
        <f t="shared" si="49"/>
        <v>13.273460000000002</v>
      </c>
      <c r="J275" s="10">
        <f t="shared" si="50"/>
        <v>19.49932536123077</v>
      </c>
      <c r="K275" s="10">
        <v>504.5</v>
      </c>
      <c r="L275" s="10">
        <v>3</v>
      </c>
      <c r="M275" s="82">
        <v>1</v>
      </c>
      <c r="N275" s="85">
        <f t="shared" si="57"/>
        <v>270</v>
      </c>
      <c r="O275" s="108">
        <f t="shared" si="55"/>
        <v>28.909055159451743</v>
      </c>
      <c r="P275" s="95">
        <f t="shared" si="51"/>
        <v>47.519999999999996</v>
      </c>
      <c r="Q275" s="10">
        <f t="shared" si="47"/>
        <v>13.2</v>
      </c>
      <c r="R275" s="93">
        <f t="shared" si="48"/>
        <v>0.72977442663433878</v>
      </c>
      <c r="S275" s="10">
        <f t="shared" si="56"/>
        <v>111.17001178799997</v>
      </c>
      <c r="T275" s="10">
        <f>IF(M275=1,'Specifications and Reduced mass'!$F$13,IF(M275=2,'Specifications and Reduced mass'!$G$13,IF(M275=3,'Specifications and Reduced mass'!$H$13,IF(M275=4,'Specifications and Reduced mass'!$I$13,IF(M275=5,'Specifications and Reduced mass'!$J$13)))))</f>
        <v>103.00500000000001</v>
      </c>
      <c r="U275" s="52">
        <f>'Specifications and Reduced mass'!$C$37-'Lap Simulation'!S275-'Lap Simulation'!T275-'Lap Simulation'!AC275</f>
        <v>493.7264055348345</v>
      </c>
      <c r="V275" s="13">
        <f t="shared" si="54"/>
        <v>0.72977442663433878</v>
      </c>
      <c r="W275" s="13">
        <f>0.5*359.61*'Lap Simulation'!Q275^2</f>
        <v>31329.223199999997</v>
      </c>
      <c r="X275" s="10">
        <f t="shared" si="52"/>
        <v>51.968503937007867</v>
      </c>
      <c r="Y275" s="10">
        <v>1</v>
      </c>
      <c r="Z275" s="13">
        <f>IF(Y275=1,'Specifications and Reduced mass'!$C$47,IF(Y275=2,'Specifications and Reduced mass'!$C$48,IF(Y275=3,'Specifications and Reduced mass'!$C$49)))</f>
        <v>676.54659784648959</v>
      </c>
      <c r="AA275" s="10">
        <f t="shared" si="53"/>
        <v>58.940739604386167</v>
      </c>
      <c r="AB275" s="10">
        <v>0</v>
      </c>
      <c r="AC275" s="10">
        <v>0</v>
      </c>
      <c r="AD275" s="10">
        <v>0</v>
      </c>
    </row>
    <row r="276" spans="7:30" x14ac:dyDescent="0.3">
      <c r="G276" s="94">
        <v>7000</v>
      </c>
      <c r="H276" s="94">
        <v>12.45</v>
      </c>
      <c r="I276" s="10">
        <f t="shared" si="49"/>
        <v>9.2839650000000002</v>
      </c>
      <c r="J276" s="10">
        <f t="shared" si="50"/>
        <v>12.664389284571428</v>
      </c>
      <c r="K276" s="10">
        <v>535.1</v>
      </c>
      <c r="L276" s="10">
        <v>2</v>
      </c>
      <c r="M276" s="82">
        <v>1</v>
      </c>
      <c r="N276" s="86">
        <f t="shared" si="57"/>
        <v>271</v>
      </c>
      <c r="O276" s="108">
        <f t="shared" si="55"/>
        <v>28.984812735209317</v>
      </c>
      <c r="P276" s="95">
        <f t="shared" si="51"/>
        <v>47.519999999999996</v>
      </c>
      <c r="Q276" s="10">
        <f t="shared" si="47"/>
        <v>13.2</v>
      </c>
      <c r="R276" s="86">
        <f t="shared" si="48"/>
        <v>-0.95176989397788148</v>
      </c>
      <c r="S276" s="10">
        <f t="shared" si="56"/>
        <v>111.17001178799997</v>
      </c>
      <c r="T276" s="10">
        <f>IF(M276=1,'Specifications and Reduced mass'!$F$13,IF(M276=2,'Specifications and Reduced mass'!$G$13,IF(M276=3,'Specifications and Reduced mass'!$H$13,IF(M276=4,'Specifications and Reduced mass'!$I$13,IF(M276=5,'Specifications and Reduced mass'!$J$13)))))</f>
        <v>103.00500000000001</v>
      </c>
      <c r="U276" s="52">
        <f>'Specifications and Reduced mass'!$C$37-'Lap Simulation'!S276-'Lap Simulation'!T276-'Lap Simulation'!AC276</f>
        <v>493.7264055348345</v>
      </c>
      <c r="V276" s="13">
        <f t="shared" si="54"/>
        <v>0.79314157831490129</v>
      </c>
      <c r="W276" s="13">
        <f>0.5*359.61*'Lap Simulation'!Q276^2</f>
        <v>31329.223199999997</v>
      </c>
      <c r="X276" s="10">
        <f t="shared" si="52"/>
        <v>51.968503937007867</v>
      </c>
      <c r="Y276" s="10">
        <v>3</v>
      </c>
      <c r="Z276" s="13">
        <f>IF(Y276=1,'Specifications and Reduced mass'!$C$47,IF(Y276=2,'Specifications and Reduced mass'!$C$48,IF(Y276=3,'Specifications and Reduced mass'!$C$49)))</f>
        <v>622.49467060319728</v>
      </c>
      <c r="AA276" s="10">
        <f t="shared" si="53"/>
        <v>54.231735702950544</v>
      </c>
      <c r="AB276" s="10">
        <v>0</v>
      </c>
      <c r="AC276" s="10">
        <v>0</v>
      </c>
      <c r="AD276" s="10">
        <v>0</v>
      </c>
    </row>
    <row r="277" spans="7:30" x14ac:dyDescent="0.3">
      <c r="G277" s="94">
        <v>7000</v>
      </c>
      <c r="H277" s="94">
        <v>12.45</v>
      </c>
      <c r="I277" s="10">
        <f t="shared" si="49"/>
        <v>9.2839650000000002</v>
      </c>
      <c r="J277" s="10">
        <f t="shared" si="50"/>
        <v>12.664389284571428</v>
      </c>
      <c r="K277" s="10">
        <v>535.1</v>
      </c>
      <c r="L277" s="10">
        <v>2</v>
      </c>
      <c r="M277" s="82">
        <v>1</v>
      </c>
      <c r="N277" s="86">
        <f t="shared" si="57"/>
        <v>272</v>
      </c>
      <c r="O277" s="108">
        <f t="shared" si="55"/>
        <v>29.060987551558512</v>
      </c>
      <c r="P277" s="95">
        <f t="shared" si="51"/>
        <v>47.2597135449221</v>
      </c>
      <c r="Q277" s="10">
        <f t="shared" si="47"/>
        <v>13.127698206922805</v>
      </c>
      <c r="R277" s="86">
        <f t="shared" si="48"/>
        <v>-0.9541111416394914</v>
      </c>
      <c r="S277" s="10">
        <f t="shared" si="56"/>
        <v>109.95549996140466</v>
      </c>
      <c r="T277" s="10">
        <f>IF(M277=1,'Specifications and Reduced mass'!$F$13,IF(M277=2,'Specifications and Reduced mass'!$G$13,IF(M277=3,'Specifications and Reduced mass'!$H$13,IF(M277=4,'Specifications and Reduced mass'!$I$13,IF(M277=5,'Specifications and Reduced mass'!$J$13)))))</f>
        <v>103.00500000000001</v>
      </c>
      <c r="U277" s="52">
        <f>'Specifications and Reduced mass'!$C$37-'Lap Simulation'!S277-'Lap Simulation'!T277-'Lap Simulation'!AC277</f>
        <v>494.9409173614298</v>
      </c>
      <c r="V277" s="13">
        <f t="shared" si="54"/>
        <v>0.79509261803290954</v>
      </c>
      <c r="W277" s="13">
        <f>0.5*359.61*'Lap Simulation'!Q277^2</f>
        <v>30986.957228426611</v>
      </c>
      <c r="X277" s="10">
        <f t="shared" si="52"/>
        <v>51.683851208357495</v>
      </c>
      <c r="Y277" s="10">
        <v>3</v>
      </c>
      <c r="Z277" s="13">
        <f>IF(Y277=1,'Specifications and Reduced mass'!$C$47,IF(Y277=2,'Specifications and Reduced mass'!$C$48,IF(Y277=3,'Specifications and Reduced mass'!$C$49)))</f>
        <v>622.49467060319728</v>
      </c>
      <c r="AA277" s="10">
        <f t="shared" si="53"/>
        <v>53.639264016308744</v>
      </c>
      <c r="AB277" s="10">
        <v>0</v>
      </c>
      <c r="AC277" s="10">
        <v>0</v>
      </c>
      <c r="AD277" s="10">
        <v>0</v>
      </c>
    </row>
    <row r="278" spans="7:30" x14ac:dyDescent="0.3">
      <c r="G278" s="94">
        <v>7000</v>
      </c>
      <c r="H278" s="94">
        <v>12.45</v>
      </c>
      <c r="I278" s="10">
        <f t="shared" si="49"/>
        <v>9.2839650000000002</v>
      </c>
      <c r="J278" s="10">
        <f t="shared" si="50"/>
        <v>12.664389284571428</v>
      </c>
      <c r="K278" s="10">
        <v>535.1</v>
      </c>
      <c r="L278" s="10">
        <v>2</v>
      </c>
      <c r="M278" s="82">
        <v>1</v>
      </c>
      <c r="N278" s="86">
        <f t="shared" si="57"/>
        <v>273</v>
      </c>
      <c r="O278" s="108">
        <f t="shared" si="55"/>
        <v>29.137587631538945</v>
      </c>
      <c r="P278" s="95">
        <f t="shared" si="51"/>
        <v>46.997339962563814</v>
      </c>
      <c r="Q278" s="10">
        <f t="shared" si="47"/>
        <v>13.054816656267725</v>
      </c>
      <c r="R278" s="86">
        <f t="shared" si="48"/>
        <v>-0.95645814850891797</v>
      </c>
      <c r="S278" s="10">
        <f t="shared" si="56"/>
        <v>108.73800057133207</v>
      </c>
      <c r="T278" s="10">
        <f>IF(M278=1,'Specifications and Reduced mass'!$F$13,IF(M278=2,'Specifications and Reduced mass'!$G$13,IF(M278=3,'Specifications and Reduced mass'!$H$13,IF(M278=4,'Specifications and Reduced mass'!$I$13,IF(M278=5,'Specifications and Reduced mass'!$J$13)))))</f>
        <v>103.00500000000001</v>
      </c>
      <c r="U278" s="52">
        <f>'Specifications and Reduced mass'!$C$37-'Lap Simulation'!S278-'Lap Simulation'!T278-'Lap Simulation'!AC278</f>
        <v>496.15841675150239</v>
      </c>
      <c r="V278" s="13">
        <f t="shared" si="54"/>
        <v>0.79704845709076499</v>
      </c>
      <c r="W278" s="13">
        <f>0.5*359.61*'Lap Simulation'!Q278^2</f>
        <v>30643.849320781635</v>
      </c>
      <c r="X278" s="10">
        <f t="shared" si="52"/>
        <v>51.396915969557973</v>
      </c>
      <c r="Y278" s="10">
        <v>3</v>
      </c>
      <c r="Z278" s="13">
        <f>IF(Y278=1,'Specifications and Reduced mass'!$C$47,IF(Y278=2,'Specifications and Reduced mass'!$C$48,IF(Y278=3,'Specifications and Reduced mass'!$C$49)))</f>
        <v>622.49467060319728</v>
      </c>
      <c r="AA278" s="10">
        <f t="shared" si="53"/>
        <v>53.045334915475024</v>
      </c>
      <c r="AB278" s="10">
        <v>0</v>
      </c>
      <c r="AC278" s="10">
        <v>0</v>
      </c>
      <c r="AD278" s="10">
        <v>0</v>
      </c>
    </row>
    <row r="279" spans="7:30" x14ac:dyDescent="0.3">
      <c r="G279" s="94">
        <v>7000</v>
      </c>
      <c r="H279" s="94">
        <v>12.45</v>
      </c>
      <c r="I279" s="10">
        <f t="shared" si="49"/>
        <v>9.2839650000000002</v>
      </c>
      <c r="J279" s="10">
        <f t="shared" si="50"/>
        <v>12.664389284571428</v>
      </c>
      <c r="K279" s="10">
        <v>535.1</v>
      </c>
      <c r="L279" s="10">
        <v>2</v>
      </c>
      <c r="M279" s="82">
        <v>1</v>
      </c>
      <c r="N279" s="86">
        <f t="shared" si="57"/>
        <v>274</v>
      </c>
      <c r="O279" s="108">
        <f t="shared" si="55"/>
        <v>29.214621250878935</v>
      </c>
      <c r="P279" s="95">
        <f t="shared" si="51"/>
        <v>46.732842502328559</v>
      </c>
      <c r="Q279" s="10">
        <f t="shared" si="47"/>
        <v>12.98134513953571</v>
      </c>
      <c r="R279" s="86">
        <f t="shared" si="48"/>
        <v>-0.9588109287531692</v>
      </c>
      <c r="S279" s="10">
        <f t="shared" si="56"/>
        <v>107.51750626870965</v>
      </c>
      <c r="T279" s="10">
        <f>IF(M279=1,'Specifications and Reduced mass'!$F$13,IF(M279=2,'Specifications and Reduced mass'!$G$13,IF(M279=3,'Specifications and Reduced mass'!$H$13,IF(M279=4,'Specifications and Reduced mass'!$I$13,IF(M279=5,'Specifications and Reduced mass'!$J$13)))))</f>
        <v>103.00500000000001</v>
      </c>
      <c r="U279" s="52">
        <f>'Specifications and Reduced mass'!$C$37-'Lap Simulation'!S279-'Lap Simulation'!T279-'Lap Simulation'!AC279</f>
        <v>497.37891105412484</v>
      </c>
      <c r="V279" s="13">
        <f t="shared" si="54"/>
        <v>0.79900910729430774</v>
      </c>
      <c r="W279" s="13">
        <f>0.5*359.61*'Lap Simulation'!Q279^2</f>
        <v>30299.897405996344</v>
      </c>
      <c r="X279" s="10">
        <f t="shared" si="52"/>
        <v>51.107658029668151</v>
      </c>
      <c r="Y279" s="10">
        <v>3</v>
      </c>
      <c r="Z279" s="13">
        <f>IF(Y279=1,'Specifications and Reduced mass'!$C$47,IF(Y279=2,'Specifications and Reduced mass'!$C$48,IF(Y279=3,'Specifications and Reduced mass'!$C$49)))</f>
        <v>622.49467060319728</v>
      </c>
      <c r="AA279" s="10">
        <f t="shared" si="53"/>
        <v>52.449944815373222</v>
      </c>
      <c r="AB279" s="10">
        <v>0</v>
      </c>
      <c r="AC279" s="10">
        <v>0</v>
      </c>
      <c r="AD279" s="10">
        <v>0</v>
      </c>
    </row>
    <row r="280" spans="7:30" x14ac:dyDescent="0.3">
      <c r="G280" s="94">
        <v>7000</v>
      </c>
      <c r="H280" s="94">
        <v>12.45</v>
      </c>
      <c r="I280" s="10">
        <f t="shared" si="49"/>
        <v>9.2839650000000002</v>
      </c>
      <c r="J280" s="10">
        <f t="shared" si="50"/>
        <v>12.664389284571428</v>
      </c>
      <c r="K280" s="10">
        <v>535.1</v>
      </c>
      <c r="L280" s="10">
        <v>2</v>
      </c>
      <c r="M280" s="82">
        <v>1</v>
      </c>
      <c r="N280" s="86">
        <f t="shared" si="57"/>
        <v>275</v>
      </c>
      <c r="O280" s="108">
        <f t="shared" si="55"/>
        <v>29.292096949236175</v>
      </c>
      <c r="P280" s="95">
        <f t="shared" si="51"/>
        <v>46.466183284988716</v>
      </c>
      <c r="Q280" s="10">
        <f t="shared" si="47"/>
        <v>12.907273134719087</v>
      </c>
      <c r="R280" s="86">
        <f t="shared" si="48"/>
        <v>-0.96116949657410267</v>
      </c>
      <c r="S280" s="10">
        <f t="shared" si="56"/>
        <v>106.29400968638697</v>
      </c>
      <c r="T280" s="10">
        <f>IF(M280=1,'Specifications and Reduced mass'!$F$13,IF(M280=2,'Specifications and Reduced mass'!$G$13,IF(M280=3,'Specifications and Reduced mass'!$H$13,IF(M280=4,'Specifications and Reduced mass'!$I$13,IF(M280=5,'Specifications and Reduced mass'!$J$13)))))</f>
        <v>103.00500000000001</v>
      </c>
      <c r="U280" s="52">
        <f>'Specifications and Reduced mass'!$C$37-'Lap Simulation'!S280-'Lap Simulation'!T280-'Lap Simulation'!AC280</f>
        <v>498.60240763644754</v>
      </c>
      <c r="V280" s="13">
        <f t="shared" si="54"/>
        <v>0.80097458047841896</v>
      </c>
      <c r="W280" s="13">
        <f>0.5*359.61*'Lap Simulation'!Q280^2</f>
        <v>29955.099407907423</v>
      </c>
      <c r="X280" s="10">
        <f t="shared" si="52"/>
        <v>50.816035963460976</v>
      </c>
      <c r="Y280" s="10">
        <v>3</v>
      </c>
      <c r="Z280" s="13">
        <f>IF(Y280=1,'Specifications and Reduced mass'!$C$47,IF(Y280=2,'Specifications and Reduced mass'!$C$48,IF(Y280=3,'Specifications and Reduced mass'!$C$49)))</f>
        <v>622.49467060319728</v>
      </c>
      <c r="AA280" s="10">
        <f t="shared" si="53"/>
        <v>51.853090122108284</v>
      </c>
      <c r="AB280" s="10">
        <v>0</v>
      </c>
      <c r="AC280" s="10">
        <v>0</v>
      </c>
      <c r="AD280" s="10">
        <v>0</v>
      </c>
    </row>
    <row r="281" spans="7:30" x14ac:dyDescent="0.3">
      <c r="G281" s="94">
        <v>7000</v>
      </c>
      <c r="H281" s="94">
        <v>12.45</v>
      </c>
      <c r="I281" s="10">
        <f t="shared" si="49"/>
        <v>9.2839650000000002</v>
      </c>
      <c r="J281" s="10">
        <f t="shared" si="50"/>
        <v>12.664389284571428</v>
      </c>
      <c r="K281" s="10">
        <v>535.1</v>
      </c>
      <c r="L281" s="10">
        <v>2</v>
      </c>
      <c r="M281" s="82">
        <v>1</v>
      </c>
      <c r="N281" s="86">
        <f t="shared" si="57"/>
        <v>276</v>
      </c>
      <c r="O281" s="108">
        <f t="shared" si="55"/>
        <v>29.37002354208877</v>
      </c>
      <c r="P281" s="95">
        <f t="shared" si="51"/>
        <v>46.197323252792089</v>
      </c>
      <c r="Q281" s="10">
        <f t="shared" ref="Q281:Q344" si="58">MIN(13.2,(SQRT((Q280^2)+2*R280*$N$6)))</f>
        <v>12.832589792442246</v>
      </c>
      <c r="R281" s="86">
        <f t="shared" si="48"/>
        <v>-0.96353386620851067</v>
      </c>
      <c r="S281" s="10">
        <f t="shared" si="56"/>
        <v>105.06750343909118</v>
      </c>
      <c r="T281" s="10">
        <f>IF(M281=1,'Specifications and Reduced mass'!$F$13,IF(M281=2,'Specifications and Reduced mass'!$G$13,IF(M281=3,'Specifications and Reduced mass'!$H$13,IF(M281=4,'Specifications and Reduced mass'!$I$13,IF(M281=5,'Specifications and Reduced mass'!$J$13)))))</f>
        <v>103.00500000000001</v>
      </c>
      <c r="U281" s="52">
        <f>'Specifications and Reduced mass'!$C$37-'Lap Simulation'!S281-'Lap Simulation'!T281-'Lap Simulation'!AC281</f>
        <v>499.82891388374333</v>
      </c>
      <c r="V281" s="13">
        <f t="shared" si="54"/>
        <v>0.80294488850709222</v>
      </c>
      <c r="W281" s="13">
        <f>0.5*359.61*'Lap Simulation'!Q281^2</f>
        <v>29609.453245244411</v>
      </c>
      <c r="X281" s="10">
        <f t="shared" si="52"/>
        <v>50.522007056859231</v>
      </c>
      <c r="Y281" s="10">
        <v>3</v>
      </c>
      <c r="Z281" s="13">
        <f>IF(Y281=1,'Specifications and Reduced mass'!$C$47,IF(Y281=2,'Specifications and Reduced mass'!$C$48,IF(Y281=3,'Specifications and Reduced mass'!$C$49)))</f>
        <v>622.49467060319728</v>
      </c>
      <c r="AA281" s="10">
        <f t="shared" si="53"/>
        <v>51.254767232944552</v>
      </c>
      <c r="AB281" s="10">
        <v>0</v>
      </c>
      <c r="AC281" s="10">
        <v>0</v>
      </c>
      <c r="AD281" s="10">
        <v>0</v>
      </c>
    </row>
    <row r="282" spans="7:30" x14ac:dyDescent="0.3">
      <c r="G282" s="94">
        <v>6900</v>
      </c>
      <c r="H282" s="94">
        <v>12.97</v>
      </c>
      <c r="I282" s="10">
        <f t="shared" si="49"/>
        <v>9.6717290000000009</v>
      </c>
      <c r="J282" s="10">
        <f t="shared" si="50"/>
        <v>13.384551576115943</v>
      </c>
      <c r="K282" s="10">
        <v>450.79</v>
      </c>
      <c r="L282" s="10">
        <v>2</v>
      </c>
      <c r="M282" s="82">
        <v>1</v>
      </c>
      <c r="N282" s="86">
        <f t="shared" si="57"/>
        <v>277</v>
      </c>
      <c r="O282" s="108">
        <f t="shared" si="55"/>
        <v>29.448410133323158</v>
      </c>
      <c r="P282" s="95">
        <f t="shared" si="51"/>
        <v>45.926222116682311</v>
      </c>
      <c r="Q282" s="10">
        <f t="shared" si="58"/>
        <v>12.757283921300642</v>
      </c>
      <c r="R282" s="86">
        <f t="shared" ref="R282:R345" si="59">IF(Y282=1,(U282/Z282),IF(Y282=2,0,IF(Y282=3,(1.2*(-U282/Z282)))))</f>
        <v>-0.96590405192820628</v>
      </c>
      <c r="S282" s="10">
        <f t="shared" si="56"/>
        <v>103.83798012338255</v>
      </c>
      <c r="T282" s="10">
        <f>IF(M282=1,'Specifications and Reduced mass'!$F$13,IF(M282=2,'Specifications and Reduced mass'!$G$13,IF(M282=3,'Specifications and Reduced mass'!$H$13,IF(M282=4,'Specifications and Reduced mass'!$I$13,IF(M282=5,'Specifications and Reduced mass'!$J$13)))))</f>
        <v>103.00500000000001</v>
      </c>
      <c r="U282" s="52">
        <f>'Specifications and Reduced mass'!$C$37-'Lap Simulation'!S282-'Lap Simulation'!T282-'Lap Simulation'!AC282</f>
        <v>501.05843719945199</v>
      </c>
      <c r="V282" s="13">
        <f t="shared" si="54"/>
        <v>0.8049200432735053</v>
      </c>
      <c r="W282" s="13">
        <f>0.5*359.61*'Lap Simulation'!Q282^2</f>
        <v>29262.956831617168</v>
      </c>
      <c r="X282" s="10">
        <f t="shared" si="52"/>
        <v>50.225527249215126</v>
      </c>
      <c r="Y282" s="10">
        <v>3</v>
      </c>
      <c r="Z282" s="13">
        <f>IF(Y282=1,'Specifications and Reduced mass'!$C$47,IF(Y282=2,'Specifications and Reduced mass'!$C$48,IF(Y282=3,'Specifications and Reduced mass'!$C$49)))</f>
        <v>622.49467060319728</v>
      </c>
      <c r="AA282" s="10">
        <f t="shared" si="53"/>
        <v>50.654972536284063</v>
      </c>
      <c r="AB282" s="10">
        <v>0</v>
      </c>
      <c r="AC282" s="10">
        <v>0</v>
      </c>
      <c r="AD282" s="10">
        <v>0</v>
      </c>
    </row>
    <row r="283" spans="7:30" x14ac:dyDescent="0.3">
      <c r="G283" s="94">
        <v>6900</v>
      </c>
      <c r="H283" s="94">
        <v>12.97</v>
      </c>
      <c r="I283" s="10">
        <f t="shared" si="49"/>
        <v>9.6717290000000009</v>
      </c>
      <c r="J283" s="10">
        <f t="shared" si="50"/>
        <v>13.384551576115943</v>
      </c>
      <c r="K283" s="10">
        <v>450.79</v>
      </c>
      <c r="L283" s="10">
        <v>2</v>
      </c>
      <c r="M283" s="82">
        <v>1</v>
      </c>
      <c r="N283" s="86">
        <f t="shared" si="57"/>
        <v>278</v>
      </c>
      <c r="O283" s="108">
        <f t="shared" si="55"/>
        <v>29.52726612856949</v>
      </c>
      <c r="P283" s="95">
        <f t="shared" si="51"/>
        <v>45.65283830042619</v>
      </c>
      <c r="Q283" s="10">
        <f t="shared" si="58"/>
        <v>12.681343972340608</v>
      </c>
      <c r="R283" s="86">
        <f t="shared" si="59"/>
        <v>-0.96828006804011024</v>
      </c>
      <c r="S283" s="10">
        <f t="shared" si="56"/>
        <v>102.60543231760964</v>
      </c>
      <c r="T283" s="10">
        <f>IF(M283=1,'Specifications and Reduced mass'!$F$13,IF(M283=2,'Specifications and Reduced mass'!$G$13,IF(M283=3,'Specifications and Reduced mass'!$H$13,IF(M283=4,'Specifications and Reduced mass'!$I$13,IF(M283=5,'Specifications and Reduced mass'!$J$13)))))</f>
        <v>103.00500000000001</v>
      </c>
      <c r="U283" s="52">
        <f>'Specifications and Reduced mass'!$C$37-'Lap Simulation'!S283-'Lap Simulation'!T283-'Lap Simulation'!AC283</f>
        <v>502.29098500522491</v>
      </c>
      <c r="V283" s="13">
        <f t="shared" si="54"/>
        <v>0.80690005670009191</v>
      </c>
      <c r="W283" s="13">
        <f>0.5*359.61*'Lap Simulation'!Q283^2</f>
        <v>28915.608075503267</v>
      </c>
      <c r="X283" s="10">
        <f t="shared" si="52"/>
        <v>49.926551072207118</v>
      </c>
      <c r="Y283" s="10">
        <v>3</v>
      </c>
      <c r="Z283" s="13">
        <f>IF(Y283=1,'Specifications and Reduced mass'!$C$47,IF(Y283=2,'Specifications and Reduced mass'!$C$48,IF(Y283=3,'Specifications and Reduced mass'!$C$49)))</f>
        <v>622.49467060319728</v>
      </c>
      <c r="AA283" s="10">
        <f t="shared" si="53"/>
        <v>50.053702411644721</v>
      </c>
      <c r="AB283" s="10">
        <v>0</v>
      </c>
      <c r="AC283" s="10">
        <v>0</v>
      </c>
      <c r="AD283" s="10">
        <v>0</v>
      </c>
    </row>
    <row r="284" spans="7:30" x14ac:dyDescent="0.3">
      <c r="G284" s="94">
        <v>6900</v>
      </c>
      <c r="H284" s="94">
        <v>12.97</v>
      </c>
      <c r="I284" s="10">
        <f t="shared" si="49"/>
        <v>9.6717290000000009</v>
      </c>
      <c r="J284" s="10">
        <f t="shared" si="50"/>
        <v>13.384551576115943</v>
      </c>
      <c r="K284" s="10">
        <v>450.79</v>
      </c>
      <c r="L284" s="10">
        <v>2</v>
      </c>
      <c r="M284" s="82">
        <v>1</v>
      </c>
      <c r="N284" s="87">
        <f t="shared" si="57"/>
        <v>279</v>
      </c>
      <c r="O284" s="108">
        <f t="shared" si="55"/>
        <v>29.606601249339413</v>
      </c>
      <c r="P284" s="95">
        <f t="shared" si="51"/>
        <v>45.377128881422855</v>
      </c>
      <c r="Q284" s="10">
        <f t="shared" si="58"/>
        <v>12.60475802261746</v>
      </c>
      <c r="R284" s="86">
        <f t="shared" si="59"/>
        <v>-0.97066192888633607</v>
      </c>
      <c r="S284" s="10">
        <f t="shared" si="56"/>
        <v>101.36985258186462</v>
      </c>
      <c r="T284" s="10">
        <f>IF(M284=1,'Specifications and Reduced mass'!$F$13,IF(M284=2,'Specifications and Reduced mass'!$G$13,IF(M284=3,'Specifications and Reduced mass'!$H$13,IF(M284=4,'Specifications and Reduced mass'!$I$13,IF(M284=5,'Specifications and Reduced mass'!$J$13)))))</f>
        <v>103.00500000000001</v>
      </c>
      <c r="U284" s="52">
        <f>'Specifications and Reduced mass'!$C$37-'Lap Simulation'!S284-'Lap Simulation'!T284-'Lap Simulation'!AC284</f>
        <v>503.52656474096989</v>
      </c>
      <c r="V284" s="13">
        <f t="shared" si="54"/>
        <v>0.80888494073861339</v>
      </c>
      <c r="W284" s="13">
        <f>0.5*359.61*'Lap Simulation'!Q284^2</f>
        <v>28567.404880235357</v>
      </c>
      <c r="X284" s="10">
        <f t="shared" si="52"/>
        <v>49.625031585108111</v>
      </c>
      <c r="Y284" s="10">
        <v>3</v>
      </c>
      <c r="Z284" s="13">
        <f>IF(Y284=1,'Specifications and Reduced mass'!$C$47,IF(Y284=2,'Specifications and Reduced mass'!$C$48,IF(Y284=3,'Specifications and Reduced mass'!$C$49)))</f>
        <v>622.49467060319728</v>
      </c>
      <c r="AA284" s="10">
        <f t="shared" si="53"/>
        <v>49.450953229638436</v>
      </c>
      <c r="AB284" s="10">
        <v>0</v>
      </c>
      <c r="AC284" s="10">
        <v>0</v>
      </c>
      <c r="AD284" s="10">
        <v>0</v>
      </c>
    </row>
    <row r="285" spans="7:30" x14ac:dyDescent="0.3">
      <c r="G285" s="94">
        <v>6900</v>
      </c>
      <c r="H285" s="94">
        <v>12.97</v>
      </c>
      <c r="I285" s="10">
        <f t="shared" si="49"/>
        <v>9.6717290000000009</v>
      </c>
      <c r="J285" s="10">
        <f t="shared" si="50"/>
        <v>13.384551576115943</v>
      </c>
      <c r="K285" s="10">
        <v>450.79</v>
      </c>
      <c r="L285" s="10">
        <v>2</v>
      </c>
      <c r="M285" s="82">
        <v>1</v>
      </c>
      <c r="N285" s="87">
        <f t="shared" si="57"/>
        <v>280</v>
      </c>
      <c r="O285" s="108">
        <f t="shared" si="55"/>
        <v>29.686425548025994</v>
      </c>
      <c r="P285" s="95">
        <f t="shared" si="51"/>
        <v>45.099049527950442</v>
      </c>
      <c r="Q285" s="10">
        <f t="shared" si="58"/>
        <v>12.527513757764011</v>
      </c>
      <c r="R285" s="86">
        <f t="shared" si="59"/>
        <v>-0.97304964884427758</v>
      </c>
      <c r="S285" s="10">
        <f t="shared" si="56"/>
        <v>100.13123345793835</v>
      </c>
      <c r="T285" s="10">
        <f>IF(M285=1,'Specifications and Reduced mass'!$F$13,IF(M285=2,'Specifications and Reduced mass'!$G$13,IF(M285=3,'Specifications and Reduced mass'!$H$13,IF(M285=4,'Specifications and Reduced mass'!$I$13,IF(M285=5,'Specifications and Reduced mass'!$J$13)))))</f>
        <v>103.00500000000001</v>
      </c>
      <c r="U285" s="52">
        <f>'Specifications and Reduced mass'!$C$37-'Lap Simulation'!S285-'Lap Simulation'!T285-'Lap Simulation'!AC285</f>
        <v>504.76518386489613</v>
      </c>
      <c r="V285" s="13">
        <f t="shared" si="54"/>
        <v>0.81087470737023137</v>
      </c>
      <c r="W285" s="13">
        <f>0.5*359.61*'Lap Simulation'!Q285^2</f>
        <v>28218.345143988543</v>
      </c>
      <c r="X285" s="10">
        <f t="shared" si="52"/>
        <v>49.320920306157518</v>
      </c>
      <c r="Y285" s="10">
        <v>3</v>
      </c>
      <c r="Z285" s="13">
        <f>IF(Y285=1,'Specifications and Reduced mass'!$C$47,IF(Y285=2,'Specifications and Reduced mass'!$C$48,IF(Y285=3,'Specifications and Reduced mass'!$C$49)))</f>
        <v>622.49467060319728</v>
      </c>
      <c r="AA285" s="10">
        <f t="shared" si="53"/>
        <v>48.84672135194927</v>
      </c>
      <c r="AB285" s="10">
        <v>0</v>
      </c>
      <c r="AC285" s="10">
        <v>0</v>
      </c>
      <c r="AD285" s="10">
        <v>0</v>
      </c>
    </row>
    <row r="286" spans="7:30" x14ac:dyDescent="0.3">
      <c r="G286" s="94">
        <v>6900</v>
      </c>
      <c r="H286" s="94">
        <v>12.97</v>
      </c>
      <c r="I286" s="10">
        <f t="shared" si="49"/>
        <v>9.6717290000000009</v>
      </c>
      <c r="J286" s="10">
        <f t="shared" si="50"/>
        <v>13.384551576115943</v>
      </c>
      <c r="K286" s="10">
        <v>450.79</v>
      </c>
      <c r="L286" s="10">
        <v>2</v>
      </c>
      <c r="M286" s="82">
        <v>1</v>
      </c>
      <c r="N286" s="87">
        <f t="shared" si="57"/>
        <v>281</v>
      </c>
      <c r="O286" s="108">
        <f t="shared" si="55"/>
        <v>29.766749423830937</v>
      </c>
      <c r="P286" s="95">
        <f t="shared" si="51"/>
        <v>44.818554432583866</v>
      </c>
      <c r="Q286" s="10">
        <f t="shared" si="58"/>
        <v>12.449598453495518</v>
      </c>
      <c r="R286" s="86">
        <f t="shared" si="59"/>
        <v>-0.97544324232669555</v>
      </c>
      <c r="S286" s="10">
        <f t="shared" si="56"/>
        <v>98.889567469275264</v>
      </c>
      <c r="T286" s="10">
        <f>IF(M286=1,'Specifications and Reduced mass'!$F$13,IF(M286=2,'Specifications and Reduced mass'!$G$13,IF(M286=3,'Specifications and Reduced mass'!$H$13,IF(M286=4,'Specifications and Reduced mass'!$I$13,IF(M286=5,'Specifications and Reduced mass'!$J$13)))))</f>
        <v>103.00500000000001</v>
      </c>
      <c r="U286" s="52">
        <f>'Specifications and Reduced mass'!$C$37-'Lap Simulation'!S286-'Lap Simulation'!T286-'Lap Simulation'!AC286</f>
        <v>506.00684985355929</v>
      </c>
      <c r="V286" s="13">
        <f t="shared" si="54"/>
        <v>0.81286936860557968</v>
      </c>
      <c r="W286" s="13">
        <f>0.5*359.61*'Lap Simulation'!Q286^2</f>
        <v>27868.426759767652</v>
      </c>
      <c r="X286" s="10">
        <f t="shared" si="52"/>
        <v>49.014167139746135</v>
      </c>
      <c r="Y286" s="10">
        <v>3</v>
      </c>
      <c r="Z286" s="13">
        <f>IF(Y286=1,'Specifications and Reduced mass'!$C$47,IF(Y286=2,'Specifications and Reduced mass'!$C$48,IF(Y286=3,'Specifications and Reduced mass'!$C$49)))</f>
        <v>622.49467060319728</v>
      </c>
      <c r="AA286" s="10">
        <f t="shared" si="53"/>
        <v>48.241003131311402</v>
      </c>
      <c r="AB286" s="10">
        <v>0</v>
      </c>
      <c r="AC286" s="10">
        <v>0</v>
      </c>
      <c r="AD286" s="10">
        <v>0</v>
      </c>
    </row>
    <row r="287" spans="7:30" x14ac:dyDescent="0.3">
      <c r="G287" s="94">
        <v>6900</v>
      </c>
      <c r="H287" s="94">
        <v>12.97</v>
      </c>
      <c r="I287" s="10">
        <f t="shared" si="49"/>
        <v>9.6717290000000009</v>
      </c>
      <c r="J287" s="10">
        <f t="shared" si="50"/>
        <v>13.384551576115943</v>
      </c>
      <c r="K287" s="10">
        <v>450.79</v>
      </c>
      <c r="L287" s="10">
        <v>2</v>
      </c>
      <c r="M287" s="82">
        <v>1</v>
      </c>
      <c r="N287" s="87">
        <f t="shared" si="57"/>
        <v>282</v>
      </c>
      <c r="O287" s="108">
        <f t="shared" si="55"/>
        <v>29.847583639690068</v>
      </c>
      <c r="P287" s="95">
        <f t="shared" si="51"/>
        <v>44.535596241494012</v>
      </c>
      <c r="Q287" s="10">
        <f t="shared" si="58"/>
        <v>12.370998955970558</v>
      </c>
      <c r="R287" s="86">
        <f t="shared" si="59"/>
        <v>-0.97784272378180404</v>
      </c>
      <c r="S287" s="10">
        <f t="shared" si="56"/>
        <v>97.644847120928375</v>
      </c>
      <c r="T287" s="10">
        <f>IF(M287=1,'Specifications and Reduced mass'!$F$13,IF(M287=2,'Specifications and Reduced mass'!$G$13,IF(M287=3,'Specifications and Reduced mass'!$H$13,IF(M287=4,'Specifications and Reduced mass'!$I$13,IF(M287=5,'Specifications and Reduced mass'!$J$13)))))</f>
        <v>103.00500000000001</v>
      </c>
      <c r="U287" s="52">
        <f>'Specifications and Reduced mass'!$C$37-'Lap Simulation'!S287-'Lap Simulation'!T287-'Lap Simulation'!AC287</f>
        <v>507.25157020190613</v>
      </c>
      <c r="V287" s="13">
        <f t="shared" si="54"/>
        <v>0.81486893648483671</v>
      </c>
      <c r="W287" s="13">
        <f>0.5*359.61*'Lap Simulation'!Q287^2</f>
        <v>27517.647615394555</v>
      </c>
      <c r="X287" s="10">
        <f t="shared" si="52"/>
        <v>48.704720299096685</v>
      </c>
      <c r="Y287" s="10">
        <v>3</v>
      </c>
      <c r="Z287" s="13">
        <f>IF(Y287=1,'Specifications and Reduced mass'!$C$47,IF(Y287=2,'Specifications and Reduced mass'!$C$48,IF(Y287=3,'Specifications and Reduced mass'!$C$49)))</f>
        <v>622.49467060319728</v>
      </c>
      <c r="AA287" s="10">
        <f t="shared" si="53"/>
        <v>47.633794911487136</v>
      </c>
      <c r="AB287" s="10">
        <v>0</v>
      </c>
      <c r="AC287" s="10">
        <v>0</v>
      </c>
      <c r="AD287" s="10">
        <v>0</v>
      </c>
    </row>
    <row r="288" spans="7:30" x14ac:dyDescent="0.3">
      <c r="G288" s="94">
        <v>6900</v>
      </c>
      <c r="H288" s="94">
        <v>12.97</v>
      </c>
      <c r="I288" s="10">
        <f t="shared" si="49"/>
        <v>9.6717290000000009</v>
      </c>
      <c r="J288" s="10">
        <f t="shared" si="50"/>
        <v>13.384551576115943</v>
      </c>
      <c r="K288" s="10">
        <v>450.79</v>
      </c>
      <c r="L288" s="10">
        <v>2</v>
      </c>
      <c r="M288" s="82">
        <v>1</v>
      </c>
      <c r="N288" s="87">
        <f t="shared" si="57"/>
        <v>283</v>
      </c>
      <c r="O288" s="108">
        <f t="shared" si="55"/>
        <v>29.928939340274585</v>
      </c>
      <c r="P288" s="95">
        <f t="shared" si="51"/>
        <v>44.25012597931164</v>
      </c>
      <c r="Q288" s="10">
        <f t="shared" si="58"/>
        <v>12.2917016609199</v>
      </c>
      <c r="R288" s="86">
        <f t="shared" si="59"/>
        <v>-0.98024810769335857</v>
      </c>
      <c r="S288" s="10">
        <f t="shared" si="56"/>
        <v>96.39706489951385</v>
      </c>
      <c r="T288" s="10">
        <f>IF(M288=1,'Specifications and Reduced mass'!$F$13,IF(M288=2,'Specifications and Reduced mass'!$G$13,IF(M288=3,'Specifications and Reduced mass'!$H$13,IF(M288=4,'Specifications and Reduced mass'!$I$13,IF(M288=5,'Specifications and Reduced mass'!$J$13)))))</f>
        <v>103.00500000000001</v>
      </c>
      <c r="U288" s="52">
        <f>'Specifications and Reduced mass'!$C$37-'Lap Simulation'!S288-'Lap Simulation'!T288-'Lap Simulation'!AC288</f>
        <v>508.4993524233206</v>
      </c>
      <c r="V288" s="13">
        <f t="shared" si="54"/>
        <v>0.81687342307779887</v>
      </c>
      <c r="W288" s="13">
        <f>0.5*359.61*'Lap Simulation'!Q288^2</f>
        <v>27166.005593495382</v>
      </c>
      <c r="X288" s="10">
        <f t="shared" si="52"/>
        <v>48.392526224094091</v>
      </c>
      <c r="Y288" s="10">
        <v>3</v>
      </c>
      <c r="Z288" s="13">
        <f>IF(Y288=1,'Specifications and Reduced mass'!$C$47,IF(Y288=2,'Specifications and Reduced mass'!$C$48,IF(Y288=3,'Specifications and Reduced mass'!$C$49)))</f>
        <v>622.49467060319728</v>
      </c>
      <c r="AA288" s="10">
        <f t="shared" si="53"/>
        <v>47.02509302724485</v>
      </c>
      <c r="AB288" s="10">
        <v>0</v>
      </c>
      <c r="AC288" s="10">
        <v>0</v>
      </c>
      <c r="AD288" s="10">
        <v>0</v>
      </c>
    </row>
    <row r="289" spans="7:30" x14ac:dyDescent="0.3">
      <c r="G289" s="94">
        <v>6800</v>
      </c>
      <c r="H289" s="94">
        <v>13.48</v>
      </c>
      <c r="I289" s="10">
        <f t="shared" si="49"/>
        <v>10.052036000000001</v>
      </c>
      <c r="J289" s="10">
        <f t="shared" si="50"/>
        <v>14.115423728941177</v>
      </c>
      <c r="K289" s="10">
        <v>426.9</v>
      </c>
      <c r="L289" s="10">
        <v>2</v>
      </c>
      <c r="M289" s="82">
        <v>1</v>
      </c>
      <c r="N289" s="87">
        <f t="shared" si="57"/>
        <v>284</v>
      </c>
      <c r="O289" s="108">
        <f t="shared" si="55"/>
        <v>30.010828071152829</v>
      </c>
      <c r="P289" s="95">
        <f t="shared" si="51"/>
        <v>43.962092969210865</v>
      </c>
      <c r="Q289" s="10">
        <f t="shared" si="58"/>
        <v>12.211692491447462</v>
      </c>
      <c r="R289" s="86">
        <f t="shared" si="59"/>
        <v>-0.98265940858074297</v>
      </c>
      <c r="S289" s="10">
        <f t="shared" si="56"/>
        <v>95.146213273165884</v>
      </c>
      <c r="T289" s="10">
        <f>IF(M289=1,'Specifications and Reduced mass'!$F$13,IF(M289=2,'Specifications and Reduced mass'!$G$13,IF(M289=3,'Specifications and Reduced mass'!$H$13,IF(M289=4,'Specifications and Reduced mass'!$I$13,IF(M289=5,'Specifications and Reduced mass'!$J$13)))))</f>
        <v>103.00500000000001</v>
      </c>
      <c r="U289" s="52">
        <f>'Specifications and Reduced mass'!$C$37-'Lap Simulation'!S289-'Lap Simulation'!T289-'Lap Simulation'!AC289</f>
        <v>509.75020404966858</v>
      </c>
      <c r="V289" s="13">
        <f t="shared" si="54"/>
        <v>0.81888284048395255</v>
      </c>
      <c r="W289" s="13">
        <f>0.5*359.61*'Lap Simulation'!Q289^2</f>
        <v>26813.498571487773</v>
      </c>
      <c r="X289" s="10">
        <f t="shared" si="52"/>
        <v>48.077529493887646</v>
      </c>
      <c r="Y289" s="10">
        <v>3</v>
      </c>
      <c r="Z289" s="13">
        <f>IF(Y289=1,'Specifications and Reduced mass'!$C$47,IF(Y289=2,'Specifications and Reduced mass'!$C$48,IF(Y289=3,'Specifications and Reduced mass'!$C$49)))</f>
        <v>622.49467060319728</v>
      </c>
      <c r="AA289" s="10">
        <f t="shared" si="53"/>
        <v>46.41489380433687</v>
      </c>
      <c r="AB289" s="10">
        <v>0</v>
      </c>
      <c r="AC289" s="10">
        <v>0</v>
      </c>
      <c r="AD289" s="10">
        <v>0</v>
      </c>
    </row>
    <row r="290" spans="7:30" x14ac:dyDescent="0.3">
      <c r="G290" s="94">
        <v>6800</v>
      </c>
      <c r="H290" s="94">
        <v>13.48</v>
      </c>
      <c r="I290" s="10">
        <f t="shared" si="49"/>
        <v>10.052036000000001</v>
      </c>
      <c r="J290" s="10">
        <f t="shared" si="50"/>
        <v>14.115423728941177</v>
      </c>
      <c r="K290" s="10">
        <v>426.9</v>
      </c>
      <c r="L290" s="10">
        <v>2</v>
      </c>
      <c r="M290" s="82">
        <v>1</v>
      </c>
      <c r="N290" s="87">
        <f t="shared" si="57"/>
        <v>285</v>
      </c>
      <c r="O290" s="108">
        <f t="shared" si="55"/>
        <v>30.093261799205266</v>
      </c>
      <c r="P290" s="95">
        <f t="shared" si="51"/>
        <v>43.671444747834101</v>
      </c>
      <c r="Q290" s="10">
        <f t="shared" si="58"/>
        <v>12.130956874398361</v>
      </c>
      <c r="R290" s="86">
        <f t="shared" si="59"/>
        <v>-0.98507664099905701</v>
      </c>
      <c r="S290" s="10">
        <f t="shared" si="56"/>
        <v>93.892284691491071</v>
      </c>
      <c r="T290" s="10">
        <f>IF(M290=1,'Specifications and Reduced mass'!$F$13,IF(M290=2,'Specifications and Reduced mass'!$G$13,IF(M290=3,'Specifications and Reduced mass'!$H$13,IF(M290=4,'Specifications and Reduced mass'!$I$13,IF(M290=5,'Specifications and Reduced mass'!$J$13)))))</f>
        <v>103.00500000000001</v>
      </c>
      <c r="U290" s="52">
        <f>'Specifications and Reduced mass'!$C$37-'Lap Simulation'!S290-'Lap Simulation'!T290-'Lap Simulation'!AC290</f>
        <v>511.0041326313434</v>
      </c>
      <c r="V290" s="13">
        <f t="shared" si="54"/>
        <v>0.82089720083254758</v>
      </c>
      <c r="W290" s="13">
        <f>0.5*359.61*'Lap Simulation'!Q290^2</f>
        <v>26460.124421568056</v>
      </c>
      <c r="X290" s="10">
        <f t="shared" si="52"/>
        <v>47.759672733851815</v>
      </c>
      <c r="Y290" s="10">
        <v>3</v>
      </c>
      <c r="Z290" s="13">
        <f>IF(Y290=1,'Specifications and Reduced mass'!$C$47,IF(Y290=2,'Specifications and Reduced mass'!$C$48,IF(Y290=3,'Specifications and Reduced mass'!$C$49)))</f>
        <v>622.49467060319728</v>
      </c>
      <c r="AA290" s="10">
        <f t="shared" si="53"/>
        <v>45.803193559477272</v>
      </c>
      <c r="AB290" s="10">
        <v>0</v>
      </c>
      <c r="AC290" s="10">
        <v>0</v>
      </c>
      <c r="AD290" s="10">
        <v>0</v>
      </c>
    </row>
    <row r="291" spans="7:30" x14ac:dyDescent="0.3">
      <c r="G291" s="94">
        <v>6800</v>
      </c>
      <c r="H291" s="94">
        <v>13.48</v>
      </c>
      <c r="I291" s="10">
        <f t="shared" si="49"/>
        <v>10.052036000000001</v>
      </c>
      <c r="J291" s="10">
        <f t="shared" si="50"/>
        <v>14.115423728941177</v>
      </c>
      <c r="K291" s="10">
        <v>426.9</v>
      </c>
      <c r="L291" s="10">
        <v>2</v>
      </c>
      <c r="M291" s="82">
        <v>1</v>
      </c>
      <c r="N291" s="87">
        <f t="shared" si="57"/>
        <v>286</v>
      </c>
      <c r="O291" s="108">
        <f t="shared" si="55"/>
        <v>30.176252934394302</v>
      </c>
      <c r="P291" s="95">
        <f t="shared" si="51"/>
        <v>43.378126974645077</v>
      </c>
      <c r="Q291" s="10">
        <f t="shared" si="58"/>
        <v>12.049479715179189</v>
      </c>
      <c r="R291" s="86">
        <f t="shared" si="59"/>
        <v>-0.98749981953920452</v>
      </c>
      <c r="S291" s="10">
        <f t="shared" si="56"/>
        <v>92.635271585522872</v>
      </c>
      <c r="T291" s="10">
        <f>IF(M291=1,'Specifications and Reduced mass'!$F$13,IF(M291=2,'Specifications and Reduced mass'!$G$13,IF(M291=3,'Specifications and Reduced mass'!$H$13,IF(M291=4,'Specifications and Reduced mass'!$I$13,IF(M291=5,'Specifications and Reduced mass'!$J$13)))))</f>
        <v>103.00500000000001</v>
      </c>
      <c r="U291" s="52">
        <f>'Specifications and Reduced mass'!$C$37-'Lap Simulation'!S291-'Lap Simulation'!T291-'Lap Simulation'!AC291</f>
        <v>512.26114573731161</v>
      </c>
      <c r="V291" s="13">
        <f t="shared" si="54"/>
        <v>0.82291651628267048</v>
      </c>
      <c r="W291" s="13">
        <f>0.5*359.61*'Lap Simulation'!Q291^2</f>
        <v>26105.88101069838</v>
      </c>
      <c r="X291" s="10">
        <f t="shared" si="52"/>
        <v>47.438896516453497</v>
      </c>
      <c r="Y291" s="10">
        <v>3</v>
      </c>
      <c r="Z291" s="13">
        <f>IF(Y291=1,'Specifications and Reduced mass'!$C$47,IF(Y291=2,'Specifications and Reduced mass'!$C$48,IF(Y291=3,'Specifications and Reduced mass'!$C$49)))</f>
        <v>622.49467060319728</v>
      </c>
      <c r="AA291" s="10">
        <f t="shared" si="53"/>
        <v>45.189988600319651</v>
      </c>
      <c r="AB291" s="10">
        <v>0</v>
      </c>
      <c r="AC291" s="10">
        <v>0</v>
      </c>
      <c r="AD291" s="10">
        <v>0</v>
      </c>
    </row>
    <row r="292" spans="7:30" x14ac:dyDescent="0.3">
      <c r="G292" s="94">
        <v>6800</v>
      </c>
      <c r="H292" s="94">
        <v>13.48</v>
      </c>
      <c r="I292" s="10">
        <f t="shared" si="49"/>
        <v>10.052036000000001</v>
      </c>
      <c r="J292" s="10">
        <f t="shared" si="50"/>
        <v>14.115423728941177</v>
      </c>
      <c r="K292" s="10">
        <v>426.9</v>
      </c>
      <c r="L292" s="10">
        <v>2</v>
      </c>
      <c r="M292" s="82">
        <v>1</v>
      </c>
      <c r="N292" s="87">
        <f t="shared" si="57"/>
        <v>287</v>
      </c>
      <c r="O292" s="108">
        <f t="shared" si="55"/>
        <v>30.259814353000397</v>
      </c>
      <c r="P292" s="95">
        <f t="shared" si="51"/>
        <v>43.082083335256371</v>
      </c>
      <c r="Q292" s="10">
        <f t="shared" si="58"/>
        <v>11.967245370904546</v>
      </c>
      <c r="R292" s="86">
        <f t="shared" si="59"/>
        <v>-0.98992895882798115</v>
      </c>
      <c r="S292" s="10">
        <f t="shared" si="56"/>
        <v>91.375166367675959</v>
      </c>
      <c r="T292" s="10">
        <f>IF(M292=1,'Specifications and Reduced mass'!$F$13,IF(M292=2,'Specifications and Reduced mass'!$G$13,IF(M292=3,'Specifications and Reduced mass'!$H$13,IF(M292=4,'Specifications and Reduced mass'!$I$13,IF(M292=5,'Specifications and Reduced mass'!$J$13)))))</f>
        <v>103.00500000000001</v>
      </c>
      <c r="U292" s="52">
        <f>'Specifications and Reduced mass'!$C$37-'Lap Simulation'!S292-'Lap Simulation'!T292-'Lap Simulation'!AC292</f>
        <v>513.52125095515851</v>
      </c>
      <c r="V292" s="13">
        <f t="shared" si="54"/>
        <v>0.82494079902331763</v>
      </c>
      <c r="W292" s="13">
        <f>0.5*359.61*'Lap Simulation'!Q292^2</f>
        <v>25750.76620059388</v>
      </c>
      <c r="X292" s="10">
        <f t="shared" si="52"/>
        <v>47.115139255529712</v>
      </c>
      <c r="Y292" s="10">
        <v>3</v>
      </c>
      <c r="Z292" s="13">
        <f>IF(Y292=1,'Specifications and Reduced mass'!$C$47,IF(Y292=2,'Specifications and Reduced mass'!$C$48,IF(Y292=3,'Specifications and Reduced mass'!$C$49)))</f>
        <v>622.49467060319728</v>
      </c>
      <c r="AA292" s="10">
        <f t="shared" si="53"/>
        <v>44.575275225434865</v>
      </c>
      <c r="AB292" s="10">
        <v>0</v>
      </c>
      <c r="AC292" s="10">
        <v>0</v>
      </c>
      <c r="AD292" s="10">
        <v>0</v>
      </c>
    </row>
    <row r="293" spans="7:30" x14ac:dyDescent="0.3">
      <c r="G293" s="94">
        <v>6800</v>
      </c>
      <c r="H293" s="94">
        <v>13.48</v>
      </c>
      <c r="I293" s="10">
        <f t="shared" si="49"/>
        <v>10.052036000000001</v>
      </c>
      <c r="J293" s="10">
        <f t="shared" si="50"/>
        <v>14.115423728941177</v>
      </c>
      <c r="K293" s="10">
        <v>426.9</v>
      </c>
      <c r="L293" s="10">
        <v>2</v>
      </c>
      <c r="M293" s="82">
        <v>1</v>
      </c>
      <c r="N293" s="87">
        <f t="shared" si="57"/>
        <v>288</v>
      </c>
      <c r="O293" s="108">
        <f t="shared" si="55"/>
        <v>30.343959422446954</v>
      </c>
      <c r="P293" s="95">
        <f t="shared" si="51"/>
        <v>42.783255438233695</v>
      </c>
      <c r="Q293" s="10">
        <f t="shared" si="58"/>
        <v>11.884237621731582</v>
      </c>
      <c r="R293" s="86">
        <f t="shared" si="59"/>
        <v>-0.99236407352816314</v>
      </c>
      <c r="S293" s="10">
        <f t="shared" si="56"/>
        <v>90.111961431700422</v>
      </c>
      <c r="T293" s="10">
        <f>IF(M293=1,'Specifications and Reduced mass'!$F$13,IF(M293=2,'Specifications and Reduced mass'!$G$13,IF(M293=3,'Specifications and Reduced mass'!$H$13,IF(M293=4,'Specifications and Reduced mass'!$I$13,IF(M293=5,'Specifications and Reduced mass'!$J$13)))))</f>
        <v>103.00500000000001</v>
      </c>
      <c r="U293" s="52">
        <f>'Specifications and Reduced mass'!$C$37-'Lap Simulation'!S293-'Lap Simulation'!T293-'Lap Simulation'!AC293</f>
        <v>514.78445589113414</v>
      </c>
      <c r="V293" s="13">
        <f t="shared" si="54"/>
        <v>0.82697006127346928</v>
      </c>
      <c r="W293" s="13">
        <f>0.5*359.61*'Lap Simulation'!Q293^2</f>
        <v>25394.777847709753</v>
      </c>
      <c r="X293" s="10">
        <f t="shared" si="52"/>
        <v>46.788337093431423</v>
      </c>
      <c r="Y293" s="10">
        <v>3</v>
      </c>
      <c r="Z293" s="13">
        <f>IF(Y293=1,'Specifications and Reduced mass'!$C$47,IF(Y293=2,'Specifications and Reduced mass'!$C$48,IF(Y293=3,'Specifications and Reduced mass'!$C$49)))</f>
        <v>622.49467060319728</v>
      </c>
      <c r="AA293" s="10">
        <f t="shared" si="53"/>
        <v>43.959049724288683</v>
      </c>
      <c r="AB293" s="10">
        <v>0</v>
      </c>
      <c r="AC293" s="10">
        <v>0</v>
      </c>
      <c r="AD293" s="10">
        <v>0</v>
      </c>
    </row>
    <row r="294" spans="7:30" x14ac:dyDescent="0.3">
      <c r="G294" s="94">
        <v>6800</v>
      </c>
      <c r="H294" s="94">
        <v>13.48</v>
      </c>
      <c r="I294" s="10">
        <f t="shared" si="49"/>
        <v>10.052036000000001</v>
      </c>
      <c r="J294" s="10">
        <f t="shared" si="50"/>
        <v>14.115423728941177</v>
      </c>
      <c r="K294" s="10">
        <v>426.9</v>
      </c>
      <c r="L294" s="10">
        <v>2</v>
      </c>
      <c r="M294" s="82">
        <v>1</v>
      </c>
      <c r="N294" s="87">
        <f t="shared" si="57"/>
        <v>289</v>
      </c>
      <c r="O294" s="108">
        <f t="shared" si="55"/>
        <v>30.428702027848768</v>
      </c>
      <c r="P294" s="95">
        <f t="shared" si="51"/>
        <v>42.481582704829904</v>
      </c>
      <c r="Q294" s="10">
        <f t="shared" si="58"/>
        <v>11.800439640230529</v>
      </c>
      <c r="R294" s="86">
        <f t="shared" si="59"/>
        <v>-0.99480517833859461</v>
      </c>
      <c r="S294" s="10">
        <f t="shared" si="56"/>
        <v>88.845649152635772</v>
      </c>
      <c r="T294" s="10">
        <f>IF(M294=1,'Specifications and Reduced mass'!$F$13,IF(M294=2,'Specifications and Reduced mass'!$G$13,IF(M294=3,'Specifications and Reduced mass'!$H$13,IF(M294=4,'Specifications and Reduced mass'!$I$13,IF(M294=5,'Specifications and Reduced mass'!$J$13)))))</f>
        <v>103.00500000000001</v>
      </c>
      <c r="U294" s="52">
        <f>'Specifications and Reduced mass'!$C$37-'Lap Simulation'!S294-'Lap Simulation'!T294-'Lap Simulation'!AC294</f>
        <v>516.05076817019869</v>
      </c>
      <c r="V294" s="13">
        <f t="shared" si="54"/>
        <v>0.82900431528216223</v>
      </c>
      <c r="W294" s="13">
        <f>0.5*359.61*'Lap Simulation'!Q294^2</f>
        <v>25037.913803228294</v>
      </c>
      <c r="X294" s="10">
        <f t="shared" si="52"/>
        <v>46.458423780435155</v>
      </c>
      <c r="Y294" s="10">
        <v>3</v>
      </c>
      <c r="Z294" s="13">
        <f>IF(Y294=1,'Specifications and Reduced mass'!$C$47,IF(Y294=2,'Specifications and Reduced mass'!$C$48,IF(Y294=3,'Specifications and Reduced mass'!$C$49)))</f>
        <v>622.49467060319728</v>
      </c>
      <c r="AA294" s="10">
        <f t="shared" si="53"/>
        <v>43.341308377219327</v>
      </c>
      <c r="AB294" s="10">
        <v>0</v>
      </c>
      <c r="AC294" s="10">
        <v>0</v>
      </c>
      <c r="AD294" s="10">
        <v>0</v>
      </c>
    </row>
    <row r="295" spans="7:30" x14ac:dyDescent="0.3">
      <c r="G295" s="94">
        <v>6700</v>
      </c>
      <c r="H295" s="94">
        <v>14</v>
      </c>
      <c r="I295" s="10">
        <f t="shared" si="49"/>
        <v>10.4398</v>
      </c>
      <c r="J295" s="10">
        <f t="shared" si="50"/>
        <v>14.878740632835822</v>
      </c>
      <c r="K295" s="10">
        <v>426.9</v>
      </c>
      <c r="L295" s="10">
        <v>2</v>
      </c>
      <c r="M295" s="82">
        <v>1</v>
      </c>
      <c r="N295" s="87">
        <f t="shared" si="57"/>
        <v>290</v>
      </c>
      <c r="O295" s="108">
        <f t="shared" si="55"/>
        <v>30.514056600432472</v>
      </c>
      <c r="P295" s="95">
        <f t="shared" si="51"/>
        <v>42.177002251046332</v>
      </c>
      <c r="Q295" s="10">
        <f t="shared" si="58"/>
        <v>11.71583395862398</v>
      </c>
      <c r="R295" s="86">
        <f t="shared" si="59"/>
        <v>-0.99725228799427879</v>
      </c>
      <c r="S295" s="10">
        <f t="shared" si="56"/>
        <v>87.576221886764955</v>
      </c>
      <c r="T295" s="10">
        <f>IF(M295=1,'Specifications and Reduced mass'!$F$13,IF(M295=2,'Specifications and Reduced mass'!$G$13,IF(M295=3,'Specifications and Reduced mass'!$H$13,IF(M295=4,'Specifications and Reduced mass'!$I$13,IF(M295=5,'Specifications and Reduced mass'!$J$13)))))</f>
        <v>103.00500000000001</v>
      </c>
      <c r="U295" s="52">
        <f>'Specifications and Reduced mass'!$C$37-'Lap Simulation'!S295-'Lap Simulation'!T295-'Lap Simulation'!AC295</f>
        <v>517.32019543606953</v>
      </c>
      <c r="V295" s="13">
        <f t="shared" si="54"/>
        <v>0.83104357332856571</v>
      </c>
      <c r="W295" s="13">
        <f>0.5*359.61*'Lap Simulation'!Q295^2</f>
        <v>24680.171913045953</v>
      </c>
      <c r="X295" s="10">
        <f t="shared" si="52"/>
        <v>46.125330545763703</v>
      </c>
      <c r="Y295" s="10">
        <v>3</v>
      </c>
      <c r="Z295" s="13">
        <f>IF(Y295=1,'Specifications and Reduced mass'!$C$47,IF(Y295=2,'Specifications and Reduced mass'!$C$48,IF(Y295=3,'Specifications and Reduced mass'!$C$49)))</f>
        <v>622.49467060319728</v>
      </c>
      <c r="AA295" s="10">
        <f t="shared" si="53"/>
        <v>42.722047455415094</v>
      </c>
      <c r="AB295" s="10">
        <v>0</v>
      </c>
      <c r="AC295" s="10">
        <v>0</v>
      </c>
      <c r="AD295" s="10">
        <v>0</v>
      </c>
    </row>
    <row r="296" spans="7:30" x14ac:dyDescent="0.3">
      <c r="G296" s="94">
        <v>6700</v>
      </c>
      <c r="H296" s="94">
        <v>14</v>
      </c>
      <c r="I296" s="10">
        <f t="shared" si="49"/>
        <v>10.4398</v>
      </c>
      <c r="J296" s="10">
        <f t="shared" si="50"/>
        <v>14.878740632835822</v>
      </c>
      <c r="K296" s="10">
        <v>426.9</v>
      </c>
      <c r="L296" s="10">
        <v>2</v>
      </c>
      <c r="M296" s="82">
        <v>1</v>
      </c>
      <c r="N296" s="87">
        <f t="shared" si="57"/>
        <v>291</v>
      </c>
      <c r="O296" s="108">
        <f t="shared" si="55"/>
        <v>30.600038147992816</v>
      </c>
      <c r="P296" s="95">
        <f t="shared" si="51"/>
        <v>41.869448761357667</v>
      </c>
      <c r="Q296" s="10">
        <f t="shared" si="58"/>
        <v>11.630402433710463</v>
      </c>
      <c r="R296" s="86">
        <f t="shared" si="59"/>
        <v>-0.99970541726646411</v>
      </c>
      <c r="S296" s="10">
        <f t="shared" si="56"/>
        <v>86.303671971568278</v>
      </c>
      <c r="T296" s="10">
        <f>IF(M296=1,'Specifications and Reduced mass'!$F$13,IF(M296=2,'Specifications and Reduced mass'!$G$13,IF(M296=3,'Specifications and Reduced mass'!$H$13,IF(M296=4,'Specifications and Reduced mass'!$I$13,IF(M296=5,'Specifications and Reduced mass'!$J$13)))))</f>
        <v>103.00500000000001</v>
      </c>
      <c r="U296" s="52">
        <f>'Specifications and Reduced mass'!$C$37-'Lap Simulation'!S296-'Lap Simulation'!T296-'Lap Simulation'!AC296</f>
        <v>518.59274535126622</v>
      </c>
      <c r="V296" s="13">
        <f t="shared" si="54"/>
        <v>0.83308784772205347</v>
      </c>
      <c r="W296" s="13">
        <f>0.5*359.61*'Lap Simulation'!Q296^2</f>
        <v>24321.550017760328</v>
      </c>
      <c r="X296" s="10">
        <f t="shared" si="52"/>
        <v>45.788985959490013</v>
      </c>
      <c r="Y296" s="10">
        <v>3</v>
      </c>
      <c r="Z296" s="13">
        <f>IF(Y296=1,'Specifications and Reduced mass'!$C$47,IF(Y296=2,'Specifications and Reduced mass'!$C$48,IF(Y296=3,'Specifications and Reduced mass'!$C$49)))</f>
        <v>622.49467060319728</v>
      </c>
      <c r="AA296" s="10">
        <f t="shared" si="53"/>
        <v>42.101263220891802</v>
      </c>
      <c r="AB296" s="10">
        <v>0</v>
      </c>
      <c r="AC296" s="10">
        <v>0</v>
      </c>
      <c r="AD296" s="10">
        <v>0</v>
      </c>
    </row>
    <row r="297" spans="7:30" x14ac:dyDescent="0.3">
      <c r="G297" s="94">
        <v>6700</v>
      </c>
      <c r="H297" s="94">
        <v>14</v>
      </c>
      <c r="I297" s="10">
        <f t="shared" si="49"/>
        <v>10.4398</v>
      </c>
      <c r="J297" s="10">
        <f t="shared" si="50"/>
        <v>14.878740632835822</v>
      </c>
      <c r="K297" s="10">
        <v>426.9</v>
      </c>
      <c r="L297" s="10">
        <v>2</v>
      </c>
      <c r="M297" s="82">
        <v>1</v>
      </c>
      <c r="N297" s="87">
        <f t="shared" si="57"/>
        <v>292</v>
      </c>
      <c r="O297" s="108">
        <f t="shared" si="55"/>
        <v>30.686662287565813</v>
      </c>
      <c r="P297" s="95">
        <f t="shared" si="51"/>
        <v>41.558854353367444</v>
      </c>
      <c r="Q297" s="10">
        <f t="shared" si="58"/>
        <v>11.544126209268734</v>
      </c>
      <c r="R297" s="86">
        <f t="shared" si="59"/>
        <v>-1.0021645809627349</v>
      </c>
      <c r="S297" s="10">
        <f t="shared" si="56"/>
        <v>85.027991725677083</v>
      </c>
      <c r="T297" s="10">
        <f>IF(M297=1,'Specifications and Reduced mass'!$F$13,IF(M297=2,'Specifications and Reduced mass'!$G$13,IF(M297=3,'Specifications and Reduced mass'!$H$13,IF(M297=4,'Specifications and Reduced mass'!$I$13,IF(M297=5,'Specifications and Reduced mass'!$J$13)))))</f>
        <v>103.00500000000001</v>
      </c>
      <c r="U297" s="52">
        <f>'Specifications and Reduced mass'!$C$37-'Lap Simulation'!S297-'Lap Simulation'!T297-'Lap Simulation'!AC297</f>
        <v>519.8684255971574</v>
      </c>
      <c r="V297" s="13">
        <f t="shared" si="54"/>
        <v>0.83513715080227902</v>
      </c>
      <c r="W297" s="13">
        <f>0.5*359.61*'Lap Simulation'!Q297^2</f>
        <v>23962.045952657132</v>
      </c>
      <c r="X297" s="10">
        <f t="shared" si="52"/>
        <v>45.449315784522575</v>
      </c>
      <c r="Y297" s="10">
        <v>3</v>
      </c>
      <c r="Z297" s="13">
        <f>IF(Y297=1,'Specifications and Reduced mass'!$C$47,IF(Y297=2,'Specifications and Reduced mass'!$C$48,IF(Y297=3,'Specifications and Reduced mass'!$C$49)))</f>
        <v>622.49467060319728</v>
      </c>
      <c r="AA297" s="10">
        <f t="shared" si="53"/>
        <v>41.47895192647028</v>
      </c>
      <c r="AB297" s="10">
        <v>0</v>
      </c>
      <c r="AC297" s="10">
        <v>0</v>
      </c>
      <c r="AD297" s="10">
        <v>0</v>
      </c>
    </row>
    <row r="298" spans="7:30" x14ac:dyDescent="0.3">
      <c r="G298" s="94">
        <v>6700</v>
      </c>
      <c r="H298" s="94">
        <v>14</v>
      </c>
      <c r="I298" s="10">
        <f t="shared" si="49"/>
        <v>10.4398</v>
      </c>
      <c r="J298" s="10">
        <f t="shared" si="50"/>
        <v>14.878740632835822</v>
      </c>
      <c r="K298" s="10">
        <v>426.9</v>
      </c>
      <c r="L298" s="10">
        <v>2</v>
      </c>
      <c r="M298" s="82">
        <v>1</v>
      </c>
      <c r="N298" s="87">
        <f t="shared" si="57"/>
        <v>293</v>
      </c>
      <c r="O298" s="108">
        <f t="shared" si="55"/>
        <v>30.773945280519136</v>
      </c>
      <c r="P298" s="95">
        <f t="shared" si="51"/>
        <v>41.245148432583605</v>
      </c>
      <c r="Q298" s="10">
        <f t="shared" si="58"/>
        <v>11.456985675717668</v>
      </c>
      <c r="R298" s="86">
        <f t="shared" si="59"/>
        <v>-1.0046297939271007</v>
      </c>
      <c r="S298" s="10">
        <f t="shared" si="56"/>
        <v>83.749173448827392</v>
      </c>
      <c r="T298" s="10">
        <f>IF(M298=1,'Specifications and Reduced mass'!$F$13,IF(M298=2,'Specifications and Reduced mass'!$G$13,IF(M298=3,'Specifications and Reduced mass'!$H$13,IF(M298=4,'Specifications and Reduced mass'!$I$13,IF(M298=5,'Specifications and Reduced mass'!$J$13)))))</f>
        <v>103.00500000000001</v>
      </c>
      <c r="U298" s="52">
        <f>'Specifications and Reduced mass'!$C$37-'Lap Simulation'!S298-'Lap Simulation'!T298-'Lap Simulation'!AC298</f>
        <v>521.14724387400713</v>
      </c>
      <c r="V298" s="13">
        <f t="shared" si="54"/>
        <v>0.8371914949392506</v>
      </c>
      <c r="W298" s="13">
        <f>0.5*359.61*'Lap Simulation'!Q298^2</f>
        <v>23601.657547697116</v>
      </c>
      <c r="X298" s="10">
        <f t="shared" si="52"/>
        <v>45.106242817786097</v>
      </c>
      <c r="Y298" s="10">
        <v>3</v>
      </c>
      <c r="Z298" s="13">
        <f>IF(Y298=1,'Specifications and Reduced mass'!$C$47,IF(Y298=2,'Specifications and Reduced mass'!$C$48,IF(Y298=3,'Specifications and Reduced mass'!$C$49)))</f>
        <v>622.49467060319728</v>
      </c>
      <c r="AA298" s="10">
        <f t="shared" si="53"/>
        <v>40.855109815753679</v>
      </c>
      <c r="AB298" s="10">
        <v>0</v>
      </c>
      <c r="AC298" s="10">
        <v>0</v>
      </c>
      <c r="AD298" s="10">
        <v>0</v>
      </c>
    </row>
    <row r="299" spans="7:30" x14ac:dyDescent="0.3">
      <c r="G299" s="94">
        <v>6700</v>
      </c>
      <c r="H299" s="94">
        <v>14</v>
      </c>
      <c r="I299" s="10">
        <f t="shared" si="49"/>
        <v>10.4398</v>
      </c>
      <c r="J299" s="10">
        <f t="shared" si="50"/>
        <v>14.878740632835822</v>
      </c>
      <c r="K299" s="10">
        <v>426.9</v>
      </c>
      <c r="L299" s="10">
        <v>2</v>
      </c>
      <c r="M299" s="82">
        <v>1</v>
      </c>
      <c r="N299" s="87">
        <f t="shared" si="57"/>
        <v>294</v>
      </c>
      <c r="O299" s="108">
        <f t="shared" si="55"/>
        <v>30.861904070281852</v>
      </c>
      <c r="P299" s="95">
        <f t="shared" si="51"/>
        <v>40.928257536416865</v>
      </c>
      <c r="Q299" s="10">
        <f t="shared" si="58"/>
        <v>11.368960426782461</v>
      </c>
      <c r="R299" s="86">
        <f t="shared" si="59"/>
        <v>-1.0071010710400854</v>
      </c>
      <c r="S299" s="10">
        <f t="shared" si="56"/>
        <v>82.467209421813507</v>
      </c>
      <c r="T299" s="10">
        <f>IF(M299=1,'Specifications and Reduced mass'!$F$13,IF(M299=2,'Specifications and Reduced mass'!$G$13,IF(M299=3,'Specifications and Reduced mass'!$H$13,IF(M299=4,'Specifications and Reduced mass'!$I$13,IF(M299=5,'Specifications and Reduced mass'!$J$13)))))</f>
        <v>103.00500000000001</v>
      </c>
      <c r="U299" s="52">
        <f>'Specifications and Reduced mass'!$C$37-'Lap Simulation'!S299-'Lap Simulation'!T299-'Lap Simulation'!AC299</f>
        <v>522.42920790102096</v>
      </c>
      <c r="V299" s="13">
        <f t="shared" si="54"/>
        <v>0.83925089253340446</v>
      </c>
      <c r="W299" s="13">
        <f>0.5*359.61*'Lap Simulation'!Q299^2</f>
        <v>23240.382627503001</v>
      </c>
      <c r="X299" s="10">
        <f t="shared" si="52"/>
        <v>44.759686719615992</v>
      </c>
      <c r="Y299" s="10">
        <v>3</v>
      </c>
      <c r="Z299" s="13">
        <f>IF(Y299=1,'Specifications and Reduced mass'!$C$47,IF(Y299=2,'Specifications and Reduced mass'!$C$48,IF(Y299=3,'Specifications and Reduced mass'!$C$49)))</f>
        <v>622.49467060319728</v>
      </c>
      <c r="AA299" s="10">
        <f t="shared" si="53"/>
        <v>40.229733123104879</v>
      </c>
      <c r="AB299" s="10">
        <v>0</v>
      </c>
      <c r="AC299" s="10">
        <v>0</v>
      </c>
      <c r="AD299" s="10">
        <v>0</v>
      </c>
    </row>
    <row r="300" spans="7:30" x14ac:dyDescent="0.3">
      <c r="G300" s="94">
        <v>6700</v>
      </c>
      <c r="H300" s="94">
        <v>14</v>
      </c>
      <c r="I300" s="10">
        <f t="shared" si="49"/>
        <v>10.4398</v>
      </c>
      <c r="J300" s="10">
        <f t="shared" si="50"/>
        <v>14.878740632835822</v>
      </c>
      <c r="K300" s="10">
        <v>426.9</v>
      </c>
      <c r="L300" s="10">
        <v>2</v>
      </c>
      <c r="M300" s="82">
        <v>1</v>
      </c>
      <c r="N300" s="87">
        <f t="shared" si="57"/>
        <v>295</v>
      </c>
      <c r="O300" s="108">
        <f t="shared" si="55"/>
        <v>30.950556322960171</v>
      </c>
      <c r="P300" s="95">
        <f t="shared" si="51"/>
        <v>40.60810516640619</v>
      </c>
      <c r="Q300" s="10">
        <f t="shared" si="58"/>
        <v>11.280029212890607</v>
      </c>
      <c r="R300" s="86">
        <f t="shared" si="59"/>
        <v>-1.0095784272188177</v>
      </c>
      <c r="S300" s="10">
        <f t="shared" si="56"/>
        <v>81.182091906441229</v>
      </c>
      <c r="T300" s="10">
        <f>IF(M300=1,'Specifications and Reduced mass'!$F$13,IF(M300=2,'Specifications and Reduced mass'!$G$13,IF(M300=3,'Specifications and Reduced mass'!$H$13,IF(M300=4,'Specifications and Reduced mass'!$I$13,IF(M300=5,'Specifications and Reduced mass'!$J$13)))))</f>
        <v>103.00500000000001</v>
      </c>
      <c r="U300" s="52">
        <f>'Specifications and Reduced mass'!$C$37-'Lap Simulation'!S300-'Lap Simulation'!T300-'Lap Simulation'!AC300</f>
        <v>523.71432541639331</v>
      </c>
      <c r="V300" s="13">
        <f t="shared" si="54"/>
        <v>0.84131535601568153</v>
      </c>
      <c r="W300" s="13">
        <f>0.5*359.61*'Lap Simulation'!Q300^2</f>
        <v>22878.219011346275</v>
      </c>
      <c r="X300" s="10">
        <f t="shared" si="52"/>
        <v>44.409563830277982</v>
      </c>
      <c r="Y300" s="10">
        <v>3</v>
      </c>
      <c r="Z300" s="13">
        <f>IF(Y300=1,'Specifications and Reduced mass'!$C$47,IF(Y300=2,'Specifications and Reduced mass'!$C$48,IF(Y300=3,'Specifications and Reduced mass'!$C$49)))</f>
        <v>622.49467060319728</v>
      </c>
      <c r="AA300" s="10">
        <f t="shared" si="53"/>
        <v>39.602818073623659</v>
      </c>
      <c r="AB300" s="10">
        <v>0</v>
      </c>
      <c r="AC300" s="10">
        <v>0</v>
      </c>
      <c r="AD300" s="10">
        <v>0</v>
      </c>
    </row>
    <row r="301" spans="7:30" x14ac:dyDescent="0.3">
      <c r="G301" s="94">
        <v>6600</v>
      </c>
      <c r="H301" s="94">
        <v>16.8</v>
      </c>
      <c r="I301" s="10">
        <f t="shared" si="49"/>
        <v>12.527760000000001</v>
      </c>
      <c r="J301" s="10">
        <f t="shared" si="50"/>
        <v>18.125011316363636</v>
      </c>
      <c r="K301" s="10">
        <v>426.9</v>
      </c>
      <c r="L301" s="10">
        <v>2</v>
      </c>
      <c r="M301" s="82">
        <v>1</v>
      </c>
      <c r="N301" s="87">
        <f t="shared" si="57"/>
        <v>296</v>
      </c>
      <c r="O301" s="108">
        <f t="shared" si="55"/>
        <v>31.039920471113554</v>
      </c>
      <c r="P301" s="95">
        <f t="shared" si="51"/>
        <v>40.284611607565395</v>
      </c>
      <c r="Q301" s="10">
        <f t="shared" si="58"/>
        <v>11.190169890990388</v>
      </c>
      <c r="R301" s="86">
        <f t="shared" si="59"/>
        <v>-1.0120618774171204</v>
      </c>
      <c r="S301" s="10">
        <f t="shared" si="56"/>
        <v>79.893813145481317</v>
      </c>
      <c r="T301" s="10">
        <f>IF(M301=1,'Specifications and Reduced mass'!$F$13,IF(M301=2,'Specifications and Reduced mass'!$G$13,IF(M301=3,'Specifications and Reduced mass'!$H$13,IF(M301=4,'Specifications and Reduced mass'!$I$13,IF(M301=5,'Specifications and Reduced mass'!$J$13)))))</f>
        <v>103.00500000000001</v>
      </c>
      <c r="U301" s="52">
        <f>'Specifications and Reduced mass'!$C$37-'Lap Simulation'!S301-'Lap Simulation'!T301-'Lap Simulation'!AC301</f>
        <v>525.00260417735319</v>
      </c>
      <c r="V301" s="13">
        <f t="shared" si="54"/>
        <v>0.8433848978476004</v>
      </c>
      <c r="W301" s="13">
        <f>0.5*359.61*'Lap Simulation'!Q301^2</f>
        <v>22515.164513134114</v>
      </c>
      <c r="X301" s="10">
        <f t="shared" si="52"/>
        <v>44.055786972403105</v>
      </c>
      <c r="Y301" s="10">
        <v>3</v>
      </c>
      <c r="Z301" s="13">
        <f>IF(Y301=1,'Specifications and Reduced mass'!$C$47,IF(Y301=2,'Specifications and Reduced mass'!$C$48,IF(Y301=3,'Specifications and Reduced mass'!$C$49)))</f>
        <v>622.49467060319728</v>
      </c>
      <c r="AA301" s="10">
        <f t="shared" si="53"/>
        <v>38.974360883123985</v>
      </c>
      <c r="AB301" s="10">
        <v>0</v>
      </c>
      <c r="AC301" s="10">
        <v>0</v>
      </c>
      <c r="AD301" s="10">
        <v>0</v>
      </c>
    </row>
    <row r="302" spans="7:30" x14ac:dyDescent="0.3">
      <c r="G302" s="94">
        <v>6600</v>
      </c>
      <c r="H302" s="94">
        <v>16.8</v>
      </c>
      <c r="I302" s="10">
        <f t="shared" si="49"/>
        <v>12.527760000000001</v>
      </c>
      <c r="J302" s="10">
        <f t="shared" si="50"/>
        <v>18.125011316363636</v>
      </c>
      <c r="K302" s="10">
        <v>426.9</v>
      </c>
      <c r="L302" s="10">
        <v>2</v>
      </c>
      <c r="M302" s="82">
        <v>1</v>
      </c>
      <c r="N302" s="87">
        <f t="shared" si="57"/>
        <v>297</v>
      </c>
      <c r="O302" s="108">
        <f t="shared" si="55"/>
        <v>31.130015760996891</v>
      </c>
      <c r="P302" s="95">
        <f t="shared" si="51"/>
        <v>39.957693733619578</v>
      </c>
      <c r="Q302" s="10">
        <f t="shared" si="58"/>
        <v>11.099359370449882</v>
      </c>
      <c r="R302" s="86">
        <f t="shared" si="59"/>
        <v>-1.0145514366256012</v>
      </c>
      <c r="S302" s="10">
        <f t="shared" si="56"/>
        <v>78.602365362622649</v>
      </c>
      <c r="T302" s="10">
        <f>IF(M302=1,'Specifications and Reduced mass'!$F$13,IF(M302=2,'Specifications and Reduced mass'!$G$13,IF(M302=3,'Specifications and Reduced mass'!$H$13,IF(M302=4,'Specifications and Reduced mass'!$I$13,IF(M302=5,'Specifications and Reduced mass'!$J$13)))))</f>
        <v>103.00500000000001</v>
      </c>
      <c r="U302" s="52">
        <f>'Specifications and Reduced mass'!$C$37-'Lap Simulation'!S302-'Lap Simulation'!T302-'Lap Simulation'!AC302</f>
        <v>526.29405196021185</v>
      </c>
      <c r="V302" s="13">
        <f t="shared" si="54"/>
        <v>0.84545953052133438</v>
      </c>
      <c r="W302" s="13">
        <f>0.5*359.61*'Lap Simulation'!Q302^2</f>
        <v>22151.216941396142</v>
      </c>
      <c r="X302" s="10">
        <f t="shared" si="52"/>
        <v>43.698265237991663</v>
      </c>
      <c r="Y302" s="10">
        <v>3</v>
      </c>
      <c r="Z302" s="13">
        <f>IF(Y302=1,'Specifications and Reduced mass'!$C$47,IF(Y302=2,'Specifications and Reduced mass'!$C$48,IF(Y302=3,'Specifications and Reduced mass'!$C$49)))</f>
        <v>622.49467060319728</v>
      </c>
      <c r="AA302" s="10">
        <f t="shared" si="53"/>
        <v>38.344357758111158</v>
      </c>
      <c r="AB302" s="10">
        <v>0</v>
      </c>
      <c r="AC302" s="10">
        <v>0</v>
      </c>
      <c r="AD302" s="10">
        <v>0</v>
      </c>
    </row>
    <row r="303" spans="7:30" x14ac:dyDescent="0.3">
      <c r="G303" s="94">
        <v>6600</v>
      </c>
      <c r="H303" s="94">
        <v>16.8</v>
      </c>
      <c r="I303" s="10">
        <f t="shared" si="49"/>
        <v>12.527760000000001</v>
      </c>
      <c r="J303" s="10">
        <f t="shared" si="50"/>
        <v>18.125011316363636</v>
      </c>
      <c r="K303" s="10">
        <v>426.9</v>
      </c>
      <c r="L303" s="10">
        <v>2</v>
      </c>
      <c r="M303" s="82">
        <v>1</v>
      </c>
      <c r="N303" s="87">
        <f t="shared" si="57"/>
        <v>298</v>
      </c>
      <c r="O303" s="108">
        <f t="shared" si="55"/>
        <v>31.220862303610009</v>
      </c>
      <c r="P303" s="95">
        <f t="shared" si="51"/>
        <v>39.627264796758375</v>
      </c>
      <c r="Q303" s="10">
        <f t="shared" si="58"/>
        <v>11.007573554655103</v>
      </c>
      <c r="R303" s="86">
        <f t="shared" si="59"/>
        <v>-1.017047119871743</v>
      </c>
      <c r="S303" s="10">
        <f t="shared" si="56"/>
        <v>77.307740762425212</v>
      </c>
      <c r="T303" s="10">
        <f>IF(M303=1,'Specifications and Reduced mass'!$F$13,IF(M303=2,'Specifications and Reduced mass'!$G$13,IF(M303=3,'Specifications and Reduced mass'!$H$13,IF(M303=4,'Specifications and Reduced mass'!$I$13,IF(M303=5,'Specifications and Reduced mass'!$J$13)))))</f>
        <v>103.00500000000001</v>
      </c>
      <c r="U303" s="52">
        <f>'Specifications and Reduced mass'!$C$37-'Lap Simulation'!S303-'Lap Simulation'!T303-'Lap Simulation'!AC303</f>
        <v>527.58867656040934</v>
      </c>
      <c r="V303" s="13">
        <f t="shared" si="54"/>
        <v>0.84753926655978595</v>
      </c>
      <c r="W303" s="13">
        <f>0.5*359.61*'Lap Simulation'!Q303^2</f>
        <v>21786.374099271208</v>
      </c>
      <c r="X303" s="10">
        <f t="shared" si="52"/>
        <v>43.336903758484659</v>
      </c>
      <c r="Y303" s="10">
        <v>3</v>
      </c>
      <c r="Z303" s="13">
        <f>IF(Y303=1,'Specifications and Reduced mass'!$C$47,IF(Y303=2,'Specifications and Reduced mass'!$C$48,IF(Y303=3,'Specifications and Reduced mass'!$C$49)))</f>
        <v>622.49467060319728</v>
      </c>
      <c r="AA303" s="10">
        <f t="shared" si="53"/>
        <v>37.7128048957589</v>
      </c>
      <c r="AB303" s="10">
        <v>0</v>
      </c>
      <c r="AC303" s="10">
        <v>0</v>
      </c>
      <c r="AD303" s="10">
        <v>0</v>
      </c>
    </row>
    <row r="304" spans="7:30" x14ac:dyDescent="0.3">
      <c r="G304" s="94">
        <v>6600</v>
      </c>
      <c r="H304" s="94">
        <v>16.8</v>
      </c>
      <c r="I304" s="10">
        <f t="shared" si="49"/>
        <v>12.527760000000001</v>
      </c>
      <c r="J304" s="10">
        <f t="shared" si="50"/>
        <v>18.125011316363636</v>
      </c>
      <c r="K304" s="10">
        <v>426.9</v>
      </c>
      <c r="L304" s="10">
        <v>2</v>
      </c>
      <c r="M304" s="82">
        <v>1</v>
      </c>
      <c r="N304" s="87">
        <f t="shared" si="57"/>
        <v>299</v>
      </c>
      <c r="O304" s="108">
        <f t="shared" si="55"/>
        <v>31.312481129936245</v>
      </c>
      <c r="P304" s="95">
        <f t="shared" si="51"/>
        <v>39.293234200372588</v>
      </c>
      <c r="Q304" s="10">
        <f t="shared" si="58"/>
        <v>10.914787277881274</v>
      </c>
      <c r="R304" s="86">
        <f t="shared" si="59"/>
        <v>-1.0195489422199944</v>
      </c>
      <c r="S304" s="10">
        <f t="shared" si="56"/>
        <v>76.009931530273093</v>
      </c>
      <c r="T304" s="10">
        <f>IF(M304=1,'Specifications and Reduced mass'!$F$13,IF(M304=2,'Specifications and Reduced mass'!$G$13,IF(M304=3,'Specifications and Reduced mass'!$H$13,IF(M304=4,'Specifications and Reduced mass'!$I$13,IF(M304=5,'Specifications and Reduced mass'!$J$13)))))</f>
        <v>103.00500000000001</v>
      </c>
      <c r="U304" s="52">
        <f>'Specifications and Reduced mass'!$C$37-'Lap Simulation'!S304-'Lap Simulation'!T304-'Lap Simulation'!AC304</f>
        <v>528.88648579256142</v>
      </c>
      <c r="V304" s="13">
        <f t="shared" si="54"/>
        <v>0.84962411851666209</v>
      </c>
      <c r="W304" s="13">
        <f>0.5*359.61*'Lap Simulation'!Q304^2</f>
        <v>21420.633784494134</v>
      </c>
      <c r="X304" s="10">
        <f t="shared" si="52"/>
        <v>42.971603456225488</v>
      </c>
      <c r="Y304" s="10">
        <v>3</v>
      </c>
      <c r="Z304" s="13">
        <f>IF(Y304=1,'Specifications and Reduced mass'!$C$47,IF(Y304=2,'Specifications and Reduced mass'!$C$48,IF(Y304=3,'Specifications and Reduced mass'!$C$49)))</f>
        <v>622.49467060319728</v>
      </c>
      <c r="AA304" s="10">
        <f t="shared" si="53"/>
        <v>37.079698483886418</v>
      </c>
      <c r="AB304" s="10">
        <v>0</v>
      </c>
      <c r="AC304" s="10">
        <v>0</v>
      </c>
      <c r="AD304" s="10">
        <v>0</v>
      </c>
    </row>
    <row r="305" spans="7:30" x14ac:dyDescent="0.3">
      <c r="G305" s="94">
        <v>6600</v>
      </c>
      <c r="H305" s="94">
        <v>16.8</v>
      </c>
      <c r="I305" s="10">
        <f t="shared" si="49"/>
        <v>12.527760000000001</v>
      </c>
      <c r="J305" s="10">
        <f t="shared" si="50"/>
        <v>18.125011316363636</v>
      </c>
      <c r="K305" s="10">
        <v>426.9</v>
      </c>
      <c r="L305" s="10">
        <v>2</v>
      </c>
      <c r="M305" s="82">
        <v>1</v>
      </c>
      <c r="N305" s="87">
        <f t="shared" si="57"/>
        <v>300</v>
      </c>
      <c r="O305" s="108">
        <f t="shared" si="55"/>
        <v>31.404894250797803</v>
      </c>
      <c r="P305" s="95">
        <f t="shared" si="51"/>
        <v>38.955507253057142</v>
      </c>
      <c r="Q305" s="10">
        <f t="shared" si="58"/>
        <v>10.820974236960318</v>
      </c>
      <c r="R305" s="86">
        <f t="shared" si="59"/>
        <v>-1.0220569187718616</v>
      </c>
      <c r="S305" s="10">
        <f t="shared" si="56"/>
        <v>74.708929832327286</v>
      </c>
      <c r="T305" s="10">
        <f>IF(M305=1,'Specifications and Reduced mass'!$F$13,IF(M305=2,'Specifications and Reduced mass'!$G$13,IF(M305=3,'Specifications and Reduced mass'!$H$13,IF(M305=4,'Specifications and Reduced mass'!$I$13,IF(M305=5,'Specifications and Reduced mass'!$J$13)))))</f>
        <v>103.00500000000001</v>
      </c>
      <c r="U305" s="52">
        <f>'Specifications and Reduced mass'!$C$37-'Lap Simulation'!S305-'Lap Simulation'!T305-'Lap Simulation'!AC305</f>
        <v>530.18748749050724</v>
      </c>
      <c r="V305" s="13">
        <f t="shared" si="54"/>
        <v>0.85171409897655126</v>
      </c>
      <c r="W305" s="13">
        <f>0.5*359.61*'Lap Simulation'!Q305^2</f>
        <v>21053.993789382403</v>
      </c>
      <c r="X305" s="10">
        <f t="shared" si="52"/>
        <v>42.602260775434324</v>
      </c>
      <c r="Y305" s="10">
        <v>3</v>
      </c>
      <c r="Z305" s="13">
        <f>IF(Y305=1,'Specifications and Reduced mass'!$C$47,IF(Y305=2,'Specifications and Reduced mass'!$C$48,IF(Y305=3,'Specifications and Reduced mass'!$C$49)))</f>
        <v>622.49467060319728</v>
      </c>
      <c r="AA305" s="10">
        <f t="shared" si="53"/>
        <v>36.445034700935345</v>
      </c>
      <c r="AB305" s="10">
        <v>0</v>
      </c>
      <c r="AC305" s="10">
        <v>0</v>
      </c>
      <c r="AD305" s="10">
        <v>0</v>
      </c>
    </row>
    <row r="306" spans="7:30" x14ac:dyDescent="0.3">
      <c r="G306" s="94">
        <v>6500</v>
      </c>
      <c r="H306" s="94">
        <v>18</v>
      </c>
      <c r="I306" s="10">
        <f t="shared" si="49"/>
        <v>13.422600000000001</v>
      </c>
      <c r="J306" s="10">
        <f t="shared" si="50"/>
        <v>19.718418904615383</v>
      </c>
      <c r="K306" s="10">
        <v>504.47</v>
      </c>
      <c r="L306" s="10">
        <v>2</v>
      </c>
      <c r="M306" s="82">
        <v>1</v>
      </c>
      <c r="N306" s="87">
        <f t="shared" si="57"/>
        <v>301</v>
      </c>
      <c r="O306" s="108">
        <f t="shared" si="55"/>
        <v>31.49812472180826</v>
      </c>
      <c r="P306" s="95">
        <f t="shared" si="51"/>
        <v>38.613984901955163</v>
      </c>
      <c r="Q306" s="10">
        <f t="shared" si="58"/>
        <v>10.726106917209767</v>
      </c>
      <c r="R306" s="86">
        <f t="shared" si="59"/>
        <v>-1.0245710646659976</v>
      </c>
      <c r="S306" s="10">
        <f t="shared" si="56"/>
        <v>73.404727815478395</v>
      </c>
      <c r="T306" s="10">
        <f>IF(M306=1,'Specifications and Reduced mass'!$F$13,IF(M306=2,'Specifications and Reduced mass'!$G$13,IF(M306=3,'Specifications and Reduced mass'!$H$13,IF(M306=4,'Specifications and Reduced mass'!$I$13,IF(M306=5,'Specifications and Reduced mass'!$J$13)))))</f>
        <v>103.00500000000001</v>
      </c>
      <c r="U306" s="52">
        <f>'Specifications and Reduced mass'!$C$37-'Lap Simulation'!S306-'Lap Simulation'!T306-'Lap Simulation'!AC306</f>
        <v>531.49168950735611</v>
      </c>
      <c r="V306" s="13">
        <f t="shared" si="54"/>
        <v>0.85380922055499808</v>
      </c>
      <c r="W306" s="13">
        <f>0.5*359.61*'Lap Simulation'!Q306^2</f>
        <v>20686.451900822853</v>
      </c>
      <c r="X306" s="10">
        <f t="shared" si="52"/>
        <v>42.228767390589631</v>
      </c>
      <c r="Y306" s="10">
        <v>3</v>
      </c>
      <c r="Z306" s="13">
        <f>IF(Y306=1,'Specifications and Reduced mass'!$C$47,IF(Y306=2,'Specifications and Reduced mass'!$C$48,IF(Y306=3,'Specifications and Reduced mass'!$C$49)))</f>
        <v>622.49467060319728</v>
      </c>
      <c r="AA306" s="10">
        <f t="shared" si="53"/>
        <v>35.808809715946737</v>
      </c>
      <c r="AB306" s="10">
        <v>0</v>
      </c>
      <c r="AC306" s="10">
        <v>0</v>
      </c>
      <c r="AD306" s="10">
        <v>0</v>
      </c>
    </row>
    <row r="307" spans="7:30" x14ac:dyDescent="0.3">
      <c r="G307" s="94">
        <v>6500</v>
      </c>
      <c r="H307" s="94">
        <v>18</v>
      </c>
      <c r="I307" s="10">
        <f t="shared" si="49"/>
        <v>13.422600000000001</v>
      </c>
      <c r="J307" s="10">
        <f t="shared" si="50"/>
        <v>19.718418904615383</v>
      </c>
      <c r="K307" s="10">
        <v>504.47</v>
      </c>
      <c r="L307" s="10">
        <v>2</v>
      </c>
      <c r="M307" s="82">
        <v>1</v>
      </c>
      <c r="N307" s="87">
        <f t="shared" si="57"/>
        <v>302</v>
      </c>
      <c r="O307" s="108">
        <f t="shared" si="55"/>
        <v>31.592196713962757</v>
      </c>
      <c r="P307" s="95">
        <f t="shared" si="51"/>
        <v>38.268563443279113</v>
      </c>
      <c r="Q307" s="10">
        <f t="shared" si="58"/>
        <v>10.630156512021976</v>
      </c>
      <c r="R307" s="86">
        <f t="shared" si="59"/>
        <v>-1.0270913950782958</v>
      </c>
      <c r="S307" s="10">
        <f t="shared" si="56"/>
        <v>72.097317607299317</v>
      </c>
      <c r="T307" s="10">
        <f>IF(M307=1,'Specifications and Reduced mass'!$F$13,IF(M307=2,'Specifications and Reduced mass'!$G$13,IF(M307=3,'Specifications and Reduced mass'!$H$13,IF(M307=4,'Specifications and Reduced mass'!$I$13,IF(M307=5,'Specifications and Reduced mass'!$J$13)))))</f>
        <v>103.00500000000001</v>
      </c>
      <c r="U307" s="52">
        <f>'Specifications and Reduced mass'!$C$37-'Lap Simulation'!S307-'Lap Simulation'!T307-'Lap Simulation'!AC307</f>
        <v>532.79909971553514</v>
      </c>
      <c r="V307" s="13">
        <f t="shared" si="54"/>
        <v>0.8559094958985799</v>
      </c>
      <c r="W307" s="13">
        <f>0.5*359.61*'Lap Simulation'!Q307^2</f>
        <v>20318.005900258315</v>
      </c>
      <c r="X307" s="10">
        <f t="shared" si="52"/>
        <v>41.851009889850303</v>
      </c>
      <c r="Y307" s="10">
        <v>3</v>
      </c>
      <c r="Z307" s="13">
        <f>IF(Y307=1,'Specifications and Reduced mass'!$C$47,IF(Y307=2,'Specifications and Reduced mass'!$C$48,IF(Y307=3,'Specifications and Reduced mass'!$C$49)))</f>
        <v>622.49467060319728</v>
      </c>
      <c r="AA307" s="10">
        <f t="shared" si="53"/>
        <v>35.17101968853791</v>
      </c>
      <c r="AB307" s="10">
        <v>0</v>
      </c>
      <c r="AC307" s="10">
        <v>0</v>
      </c>
      <c r="AD307" s="10">
        <v>0</v>
      </c>
    </row>
    <row r="308" spans="7:30" x14ac:dyDescent="0.3">
      <c r="G308" s="94">
        <v>6500</v>
      </c>
      <c r="H308" s="94">
        <v>18</v>
      </c>
      <c r="I308" s="10">
        <f t="shared" si="49"/>
        <v>13.422600000000001</v>
      </c>
      <c r="J308" s="10">
        <f t="shared" si="50"/>
        <v>19.718418904615383</v>
      </c>
      <c r="K308" s="10">
        <v>504.47</v>
      </c>
      <c r="L308" s="10">
        <v>2</v>
      </c>
      <c r="M308" s="82">
        <v>1</v>
      </c>
      <c r="N308" s="87">
        <f t="shared" si="57"/>
        <v>303</v>
      </c>
      <c r="O308" s="108">
        <f t="shared" si="55"/>
        <v>31.687135590475425</v>
      </c>
      <c r="P308" s="95">
        <f t="shared" si="51"/>
        <v>37.919134207571901</v>
      </c>
      <c r="Q308" s="10">
        <f t="shared" si="58"/>
        <v>10.533092835436639</v>
      </c>
      <c r="R308" s="86">
        <f t="shared" si="59"/>
        <v>-1.0296179252219806</v>
      </c>
      <c r="S308" s="10">
        <f t="shared" si="56"/>
        <v>70.786691315997587</v>
      </c>
      <c r="T308" s="10">
        <f>IF(M308=1,'Specifications and Reduced mass'!$F$13,IF(M308=2,'Specifications and Reduced mass'!$G$13,IF(M308=3,'Specifications and Reduced mass'!$H$13,IF(M308=4,'Specifications and Reduced mass'!$I$13,IF(M308=5,'Specifications and Reduced mass'!$J$13)))))</f>
        <v>103.00500000000001</v>
      </c>
      <c r="U308" s="52">
        <f>'Specifications and Reduced mass'!$C$37-'Lap Simulation'!S308-'Lap Simulation'!T308-'Lap Simulation'!AC308</f>
        <v>534.10972600683692</v>
      </c>
      <c r="V308" s="13">
        <f t="shared" si="54"/>
        <v>0.85801493768498394</v>
      </c>
      <c r="W308" s="13">
        <f>0.5*359.61*'Lap Simulation'!Q308^2</f>
        <v>19948.653563674212</v>
      </c>
      <c r="X308" s="10">
        <f t="shared" si="52"/>
        <v>41.468869430852905</v>
      </c>
      <c r="Y308" s="10">
        <v>3</v>
      </c>
      <c r="Z308" s="13">
        <f>IF(Y308=1,'Specifications and Reduced mass'!$C$47,IF(Y308=2,'Specifications and Reduced mass'!$C$48,IF(Y308=3,'Specifications and Reduced mass'!$C$49)))</f>
        <v>622.49467060319728</v>
      </c>
      <c r="AA308" s="10">
        <f t="shared" si="53"/>
        <v>34.531660768879277</v>
      </c>
      <c r="AB308" s="10">
        <v>0</v>
      </c>
      <c r="AC308" s="10">
        <v>0</v>
      </c>
      <c r="AD308" s="10">
        <v>0</v>
      </c>
    </row>
    <row r="309" spans="7:30" x14ac:dyDescent="0.3">
      <c r="G309" s="94">
        <v>6500</v>
      </c>
      <c r="H309" s="94">
        <v>18</v>
      </c>
      <c r="I309" s="10">
        <f t="shared" si="49"/>
        <v>13.422600000000001</v>
      </c>
      <c r="J309" s="10">
        <f t="shared" si="50"/>
        <v>19.718418904615383</v>
      </c>
      <c r="K309" s="10">
        <v>504.47</v>
      </c>
      <c r="L309" s="10">
        <v>2</v>
      </c>
      <c r="M309" s="82">
        <v>1</v>
      </c>
      <c r="N309" s="87">
        <f t="shared" si="57"/>
        <v>304</v>
      </c>
      <c r="O309" s="108">
        <f t="shared" si="55"/>
        <v>31.782967990553136</v>
      </c>
      <c r="P309" s="95">
        <f t="shared" si="51"/>
        <v>37.565583216956661</v>
      </c>
      <c r="Q309" s="10">
        <f t="shared" si="58"/>
        <v>10.434884226932406</v>
      </c>
      <c r="R309" s="86">
        <f t="shared" si="59"/>
        <v>-1.0321506703476988</v>
      </c>
      <c r="S309" s="10">
        <f t="shared" si="56"/>
        <v>69.472841030367846</v>
      </c>
      <c r="T309" s="10">
        <f>IF(M309=1,'Specifications and Reduced mass'!$F$13,IF(M309=2,'Specifications and Reduced mass'!$G$13,IF(M309=3,'Specifications and Reduced mass'!$H$13,IF(M309=4,'Specifications and Reduced mass'!$I$13,IF(M309=5,'Specifications and Reduced mass'!$J$13)))))</f>
        <v>103.00500000000001</v>
      </c>
      <c r="U309" s="52">
        <f>'Specifications and Reduced mass'!$C$37-'Lap Simulation'!S309-'Lap Simulation'!T309-'Lap Simulation'!AC309</f>
        <v>535.42357629246669</v>
      </c>
      <c r="V309" s="13">
        <f t="shared" si="54"/>
        <v>0.86012555862308238</v>
      </c>
      <c r="W309" s="13">
        <f>0.5*359.61*'Lap Simulation'!Q309^2</f>
        <v>19578.392661585138</v>
      </c>
      <c r="X309" s="10">
        <f t="shared" si="52"/>
        <v>41.082221365875611</v>
      </c>
      <c r="Y309" s="10">
        <v>3</v>
      </c>
      <c r="Z309" s="13">
        <f>IF(Y309=1,'Specifications and Reduced mass'!$C$47,IF(Y309=2,'Specifications and Reduced mass'!$C$48,IF(Y309=3,'Specifications and Reduced mass'!$C$49)))</f>
        <v>622.49467060319728</v>
      </c>
      <c r="AA309" s="10">
        <f t="shared" si="53"/>
        <v>33.89072909767107</v>
      </c>
      <c r="AB309" s="10">
        <v>0</v>
      </c>
      <c r="AC309" s="10">
        <v>0</v>
      </c>
      <c r="AD309" s="10">
        <v>0</v>
      </c>
    </row>
    <row r="310" spans="7:30" x14ac:dyDescent="0.3">
      <c r="G310" s="94">
        <v>6400</v>
      </c>
      <c r="H310" s="94">
        <v>17.8</v>
      </c>
      <c r="I310" s="10">
        <f t="shared" si="49"/>
        <v>13.273460000000002</v>
      </c>
      <c r="J310" s="10">
        <f t="shared" si="50"/>
        <v>19.804002320000002</v>
      </c>
      <c r="K310" s="10">
        <v>457.1</v>
      </c>
      <c r="L310" s="10">
        <v>2</v>
      </c>
      <c r="M310" s="82">
        <v>1</v>
      </c>
      <c r="N310" s="87">
        <f t="shared" si="57"/>
        <v>305</v>
      </c>
      <c r="O310" s="108">
        <f t="shared" si="55"/>
        <v>31.879721920886197</v>
      </c>
      <c r="P310" s="95">
        <f t="shared" si="51"/>
        <v>37.207790811262683</v>
      </c>
      <c r="Q310" s="10">
        <f t="shared" si="58"/>
        <v>10.335497447572967</v>
      </c>
      <c r="R310" s="86">
        <f t="shared" si="59"/>
        <v>-1.0346896457436119</v>
      </c>
      <c r="S310" s="10">
        <f t="shared" si="56"/>
        <v>68.155758819744051</v>
      </c>
      <c r="T310" s="10">
        <f>IF(M310=1,'Specifications and Reduced mass'!$F$13,IF(M310=2,'Specifications and Reduced mass'!$G$13,IF(M310=3,'Specifications and Reduced mass'!$H$13,IF(M310=4,'Specifications and Reduced mass'!$I$13,IF(M310=5,'Specifications and Reduced mass'!$J$13)))))</f>
        <v>103.00500000000001</v>
      </c>
      <c r="U310" s="52">
        <f>'Specifications and Reduced mass'!$C$37-'Lap Simulation'!S310-'Lap Simulation'!T310-'Lap Simulation'!AC310</f>
        <v>536.74065850309046</v>
      </c>
      <c r="V310" s="13">
        <f t="shared" si="54"/>
        <v>0.86224137145300994</v>
      </c>
      <c r="W310" s="13">
        <f>0.5*359.61*'Lap Simulation'!Q310^2</f>
        <v>19207.220959021404</v>
      </c>
      <c r="X310" s="10">
        <f t="shared" si="52"/>
        <v>40.690934832964437</v>
      </c>
      <c r="Y310" s="10">
        <v>3</v>
      </c>
      <c r="Z310" s="13">
        <f>IF(Y310=1,'Specifications and Reduced mass'!$C$47,IF(Y310=2,'Specifications and Reduced mass'!$C$48,IF(Y310=3,'Specifications and Reduced mass'!$C$49)))</f>
        <v>622.49467060319728</v>
      </c>
      <c r="AA310" s="10">
        <f t="shared" si="53"/>
        <v>33.248220806120116</v>
      </c>
      <c r="AB310" s="10">
        <v>0</v>
      </c>
      <c r="AC310" s="10">
        <v>0</v>
      </c>
      <c r="AD310" s="10">
        <v>0</v>
      </c>
    </row>
    <row r="311" spans="7:30" x14ac:dyDescent="0.3">
      <c r="G311" s="94">
        <v>6400</v>
      </c>
      <c r="H311" s="94">
        <v>17.8</v>
      </c>
      <c r="I311" s="10">
        <f t="shared" si="49"/>
        <v>13.273460000000002</v>
      </c>
      <c r="J311" s="10">
        <f t="shared" si="50"/>
        <v>19.804002320000002</v>
      </c>
      <c r="K311" s="10">
        <v>457.1</v>
      </c>
      <c r="L311" s="10">
        <v>2</v>
      </c>
      <c r="M311" s="82">
        <v>1</v>
      </c>
      <c r="N311" s="87">
        <f t="shared" si="57"/>
        <v>306</v>
      </c>
      <c r="O311" s="108">
        <f t="shared" si="55"/>
        <v>31.977426855742653</v>
      </c>
      <c r="P311" s="95">
        <f t="shared" si="51"/>
        <v>36.845631239497166</v>
      </c>
      <c r="Q311" s="10">
        <f t="shared" si="58"/>
        <v>10.234897566526991</v>
      </c>
      <c r="R311" s="86">
        <f t="shared" si="59"/>
        <v>-1.0372348667354889</v>
      </c>
      <c r="S311" s="10">
        <f t="shared" si="56"/>
        <v>66.83543673395161</v>
      </c>
      <c r="T311" s="10">
        <f>IF(M311=1,'Specifications and Reduced mass'!$F$13,IF(M311=2,'Specifications and Reduced mass'!$G$13,IF(M311=3,'Specifications and Reduced mass'!$H$13,IF(M311=4,'Specifications and Reduced mass'!$I$13,IF(M311=5,'Specifications and Reduced mass'!$J$13)))))</f>
        <v>103.00500000000001</v>
      </c>
      <c r="U311" s="52">
        <f>'Specifications and Reduced mass'!$C$37-'Lap Simulation'!S311-'Lap Simulation'!T311-'Lap Simulation'!AC311</f>
        <v>538.0609805888829</v>
      </c>
      <c r="V311" s="13">
        <f t="shared" si="54"/>
        <v>0.86436238894624084</v>
      </c>
      <c r="W311" s="13">
        <f>0.5*359.61*'Lap Simulation'!Q311^2</f>
        <v>18835.136215515548</v>
      </c>
      <c r="X311" s="10">
        <f t="shared" si="52"/>
        <v>40.294872309161377</v>
      </c>
      <c r="Y311" s="10">
        <v>3</v>
      </c>
      <c r="Z311" s="13">
        <f>IF(Y311=1,'Specifications and Reduced mass'!$C$47,IF(Y311=2,'Specifications and Reduced mass'!$C$48,IF(Y311=3,'Specifications and Reduced mass'!$C$49)))</f>
        <v>622.49467060319728</v>
      </c>
      <c r="AA311" s="10">
        <f t="shared" si="53"/>
        <v>32.60413201591642</v>
      </c>
      <c r="AB311" s="10">
        <v>0</v>
      </c>
      <c r="AC311" s="10">
        <v>0</v>
      </c>
      <c r="AD311" s="10">
        <v>0</v>
      </c>
    </row>
    <row r="312" spans="7:30" x14ac:dyDescent="0.3">
      <c r="G312" s="94">
        <v>6400</v>
      </c>
      <c r="H312" s="94">
        <v>17.8</v>
      </c>
      <c r="I312" s="10">
        <f t="shared" si="49"/>
        <v>13.273460000000002</v>
      </c>
      <c r="J312" s="10">
        <f t="shared" si="50"/>
        <v>19.804002320000002</v>
      </c>
      <c r="K312" s="10">
        <v>457.1</v>
      </c>
      <c r="L312" s="10">
        <v>2</v>
      </c>
      <c r="M312" s="82">
        <v>1</v>
      </c>
      <c r="N312" s="87">
        <f t="shared" si="57"/>
        <v>307</v>
      </c>
      <c r="O312" s="108">
        <f t="shared" si="55"/>
        <v>32.076113846675796</v>
      </c>
      <c r="P312" s="95">
        <f t="shared" si="51"/>
        <v>36.478972212649104</v>
      </c>
      <c r="Q312" s="10">
        <f t="shared" si="58"/>
        <v>10.133047836846973</v>
      </c>
      <c r="R312" s="86">
        <f t="shared" si="59"/>
        <v>-1.0397863486867991</v>
      </c>
      <c r="S312" s="10">
        <f t="shared" si="56"/>
        <v>65.511866803259338</v>
      </c>
      <c r="T312" s="10">
        <f>IF(M312=1,'Specifications and Reduced mass'!$F$13,IF(M312=2,'Specifications and Reduced mass'!$G$13,IF(M312=3,'Specifications and Reduced mass'!$H$13,IF(M312=4,'Specifications and Reduced mass'!$I$13,IF(M312=5,'Specifications and Reduced mass'!$J$13)))))</f>
        <v>103.00500000000001</v>
      </c>
      <c r="U312" s="52">
        <f>'Specifications and Reduced mass'!$C$37-'Lap Simulation'!S312-'Lap Simulation'!T312-'Lap Simulation'!AC312</f>
        <v>539.38455051957521</v>
      </c>
      <c r="V312" s="13">
        <f t="shared" si="54"/>
        <v>0.86648862390566594</v>
      </c>
      <c r="W312" s="13">
        <f>0.5*359.61*'Lap Simulation'!Q312^2</f>
        <v>18462.136185088795</v>
      </c>
      <c r="X312" s="10">
        <f t="shared" si="52"/>
        <v>39.893889121444779</v>
      </c>
      <c r="Y312" s="10">
        <v>3</v>
      </c>
      <c r="Z312" s="13">
        <f>IF(Y312=1,'Specifications and Reduced mass'!$C$47,IF(Y312=2,'Specifications and Reduced mass'!$C$48,IF(Y312=3,'Specifications and Reduced mass'!$C$49)))</f>
        <v>622.49467060319728</v>
      </c>
      <c r="AA312" s="10">
        <f t="shared" si="53"/>
        <v>31.958458839209751</v>
      </c>
      <c r="AB312" s="10">
        <v>0</v>
      </c>
      <c r="AC312" s="10">
        <v>0</v>
      </c>
      <c r="AD312" s="10">
        <v>0</v>
      </c>
    </row>
    <row r="313" spans="7:30" x14ac:dyDescent="0.3">
      <c r="G313" s="94">
        <v>6400</v>
      </c>
      <c r="H313" s="94">
        <v>17.8</v>
      </c>
      <c r="I313" s="10">
        <f t="shared" si="49"/>
        <v>13.273460000000002</v>
      </c>
      <c r="J313" s="10">
        <f t="shared" si="50"/>
        <v>19.804002320000002</v>
      </c>
      <c r="K313" s="10">
        <v>457.1</v>
      </c>
      <c r="L313" s="10">
        <v>2</v>
      </c>
      <c r="M313" s="82">
        <v>1</v>
      </c>
      <c r="N313" s="87">
        <f t="shared" si="57"/>
        <v>308</v>
      </c>
      <c r="O313" s="108">
        <f t="shared" si="55"/>
        <v>32.175815642997492</v>
      </c>
      <c r="P313" s="95">
        <f t="shared" si="51"/>
        <v>36.107674413249931</v>
      </c>
      <c r="Q313" s="10">
        <f t="shared" si="58"/>
        <v>10.029909559236092</v>
      </c>
      <c r="R313" s="86">
        <f t="shared" si="59"/>
        <v>-1.0423441069988029</v>
      </c>
      <c r="S313" s="10">
        <f t="shared" si="56"/>
        <v>64.185041038331519</v>
      </c>
      <c r="T313" s="10">
        <f>IF(M313=1,'Specifications and Reduced mass'!$F$13,IF(M313=2,'Specifications and Reduced mass'!$G$13,IF(M313=3,'Specifications and Reduced mass'!$H$13,IF(M313=4,'Specifications and Reduced mass'!$I$13,IF(M313=5,'Specifications and Reduced mass'!$J$13)))))</f>
        <v>103.00500000000001</v>
      </c>
      <c r="U313" s="52">
        <f>'Specifications and Reduced mass'!$C$37-'Lap Simulation'!S313-'Lap Simulation'!T313-'Lap Simulation'!AC313</f>
        <v>540.71137628450299</v>
      </c>
      <c r="V313" s="13">
        <f t="shared" si="54"/>
        <v>0.86862008916566902</v>
      </c>
      <c r="W313" s="13">
        <f>0.5*359.61*'Lap Simulation'!Q313^2</f>
        <v>18088.21861623754</v>
      </c>
      <c r="X313" s="10">
        <f t="shared" si="52"/>
        <v>39.487832910378316</v>
      </c>
      <c r="Y313" s="10">
        <v>3</v>
      </c>
      <c r="Z313" s="13">
        <f>IF(Y313=1,'Specifications and Reduced mass'!$C$47,IF(Y313=2,'Specifications and Reduced mass'!$C$48,IF(Y313=3,'Specifications and Reduced mass'!$C$49)))</f>
        <v>622.49467060319728</v>
      </c>
      <c r="AA313" s="10">
        <f t="shared" si="53"/>
        <v>31.311197378586268</v>
      </c>
      <c r="AB313" s="10">
        <v>0</v>
      </c>
      <c r="AC313" s="10">
        <v>0</v>
      </c>
      <c r="AD313" s="10">
        <v>0</v>
      </c>
    </row>
    <row r="314" spans="7:30" x14ac:dyDescent="0.3">
      <c r="G314" s="94">
        <v>6300</v>
      </c>
      <c r="H314" s="94">
        <v>17.5</v>
      </c>
      <c r="I314" s="10">
        <f t="shared" si="49"/>
        <v>13.049750000000001</v>
      </c>
      <c r="J314" s="10">
        <f t="shared" si="50"/>
        <v>19.779278222222221</v>
      </c>
      <c r="K314" s="10">
        <v>457.1</v>
      </c>
      <c r="L314" s="10">
        <v>2</v>
      </c>
      <c r="M314" s="82">
        <v>1</v>
      </c>
      <c r="N314" s="87">
        <f t="shared" si="57"/>
        <v>309</v>
      </c>
      <c r="O314" s="108">
        <f t="shared" si="55"/>
        <v>32.276566824336903</v>
      </c>
      <c r="P314" s="95">
        <f t="shared" si="51"/>
        <v>35.731590956461133</v>
      </c>
      <c r="Q314" s="10">
        <f t="shared" si="58"/>
        <v>9.9254419323503136</v>
      </c>
      <c r="R314" s="86">
        <f t="shared" si="59"/>
        <v>-1.0449081571106469</v>
      </c>
      <c r="S314" s="10">
        <f t="shared" si="56"/>
        <v>62.854951430179433</v>
      </c>
      <c r="T314" s="10">
        <f>IF(M314=1,'Specifications and Reduced mass'!$F$13,IF(M314=2,'Specifications and Reduced mass'!$G$13,IF(M314=3,'Specifications and Reduced mass'!$H$13,IF(M314=4,'Specifications and Reduced mass'!$I$13,IF(M314=5,'Specifications and Reduced mass'!$J$13)))))</f>
        <v>103.00500000000001</v>
      </c>
      <c r="U314" s="52">
        <f>'Specifications and Reduced mass'!$C$37-'Lap Simulation'!S314-'Lap Simulation'!T314-'Lap Simulation'!AC314</f>
        <v>542.04146589265508</v>
      </c>
      <c r="V314" s="13">
        <f t="shared" si="54"/>
        <v>0.87075679759220581</v>
      </c>
      <c r="W314" s="13">
        <f>0.5*359.61*'Lap Simulation'!Q314^2</f>
        <v>17713.381251919698</v>
      </c>
      <c r="X314" s="10">
        <f t="shared" si="52"/>
        <v>39.076543040749264</v>
      </c>
      <c r="Y314" s="10">
        <v>3</v>
      </c>
      <c r="Z314" s="13">
        <f>IF(Y314=1,'Specifications and Reduced mass'!$C$47,IF(Y314=2,'Specifications and Reduced mass'!$C$48,IF(Y314=3,'Specifications and Reduced mass'!$C$49)))</f>
        <v>622.49467060319728</v>
      </c>
      <c r="AA314" s="10">
        <f t="shared" si="53"/>
        <v>30.66234372704486</v>
      </c>
      <c r="AB314" s="10">
        <v>0</v>
      </c>
      <c r="AC314" s="10">
        <v>0</v>
      </c>
      <c r="AD314" s="10">
        <v>0</v>
      </c>
    </row>
    <row r="315" spans="7:30" x14ac:dyDescent="0.3">
      <c r="G315" s="94">
        <v>6200</v>
      </c>
      <c r="H315" s="94">
        <v>17.440000000000001</v>
      </c>
      <c r="I315" s="10">
        <f t="shared" si="49"/>
        <v>13.005008000000002</v>
      </c>
      <c r="J315" s="10">
        <f t="shared" si="50"/>
        <v>20.029390385548389</v>
      </c>
      <c r="K315" s="10">
        <v>457.1</v>
      </c>
      <c r="L315" s="10">
        <v>2</v>
      </c>
      <c r="M315" s="82">
        <v>1</v>
      </c>
      <c r="N315" s="87">
        <f t="shared" si="57"/>
        <v>310</v>
      </c>
      <c r="O315" s="108">
        <f t="shared" si="55"/>
        <v>32.37840394679958</v>
      </c>
      <c r="P315" s="95">
        <f t="shared" si="51"/>
        <v>35.350566796694316</v>
      </c>
      <c r="Q315" s="10">
        <f t="shared" si="58"/>
        <v>9.8196018879706433</v>
      </c>
      <c r="R315" s="86">
        <f t="shared" si="59"/>
        <v>-1.0474785144994563</v>
      </c>
      <c r="S315" s="10">
        <f t="shared" si="56"/>
        <v>61.521589950113224</v>
      </c>
      <c r="T315" s="10">
        <f>IF(M315=1,'Specifications and Reduced mass'!$F$13,IF(M315=2,'Specifications and Reduced mass'!$G$13,IF(M315=3,'Specifications and Reduced mass'!$H$13,IF(M315=4,'Specifications and Reduced mass'!$I$13,IF(M315=5,'Specifications and Reduced mass'!$J$13)))))</f>
        <v>103.00500000000001</v>
      </c>
      <c r="U315" s="52">
        <f>'Specifications and Reduced mass'!$C$37-'Lap Simulation'!S315-'Lap Simulation'!T315-'Lap Simulation'!AC315</f>
        <v>543.37482737272126</v>
      </c>
      <c r="V315" s="13">
        <f t="shared" si="54"/>
        <v>0.87289876208288031</v>
      </c>
      <c r="W315" s="13">
        <f>0.5*359.61*'Lap Simulation'!Q315^2</f>
        <v>17337.621829541138</v>
      </c>
      <c r="X315" s="10">
        <f t="shared" si="52"/>
        <v>38.659849952640329</v>
      </c>
      <c r="Y315" s="10">
        <v>3</v>
      </c>
      <c r="Z315" s="13">
        <f>IF(Y315=1,'Specifications and Reduced mass'!$C$47,IF(Y315=2,'Specifications and Reduced mass'!$C$48,IF(Y315=3,'Specifications and Reduced mass'!$C$49)))</f>
        <v>622.49467060319728</v>
      </c>
      <c r="AA315" s="10">
        <f t="shared" si="53"/>
        <v>30.011893967973673</v>
      </c>
      <c r="AB315" s="10">
        <v>0</v>
      </c>
      <c r="AC315" s="10">
        <v>0</v>
      </c>
      <c r="AD315" s="10">
        <v>0</v>
      </c>
    </row>
    <row r="316" spans="7:30" x14ac:dyDescent="0.3">
      <c r="G316" s="94">
        <v>6200</v>
      </c>
      <c r="H316" s="94">
        <v>17.440000000000001</v>
      </c>
      <c r="I316" s="10">
        <f t="shared" si="49"/>
        <v>13.005008000000002</v>
      </c>
      <c r="J316" s="10">
        <f t="shared" si="50"/>
        <v>20.029390385548389</v>
      </c>
      <c r="K316" s="10">
        <v>457.1</v>
      </c>
      <c r="L316" s="10">
        <v>2</v>
      </c>
      <c r="M316" s="82">
        <v>1</v>
      </c>
      <c r="N316" s="87">
        <f t="shared" si="57"/>
        <v>311</v>
      </c>
      <c r="O316" s="108">
        <f t="shared" si="55"/>
        <v>32.481365704471671</v>
      </c>
      <c r="P316" s="95">
        <f t="shared" si="51"/>
        <v>34.964438072872284</v>
      </c>
      <c r="Q316" s="10">
        <f t="shared" si="58"/>
        <v>9.7123439091311905</v>
      </c>
      <c r="R316" s="86">
        <f t="shared" si="59"/>
        <v>-1.0500551946804282</v>
      </c>
      <c r="S316" s="10">
        <f t="shared" si="56"/>
        <v>60.184948549693338</v>
      </c>
      <c r="T316" s="10">
        <f>IF(M316=1,'Specifications and Reduced mass'!$F$13,IF(M316=2,'Specifications and Reduced mass'!$G$13,IF(M316=3,'Specifications and Reduced mass'!$H$13,IF(M316=4,'Specifications and Reduced mass'!$I$13,IF(M316=5,'Specifications and Reduced mass'!$J$13)))))</f>
        <v>103.00500000000001</v>
      </c>
      <c r="U316" s="52">
        <f>'Specifications and Reduced mass'!$C$37-'Lap Simulation'!S316-'Lap Simulation'!T316-'Lap Simulation'!AC316</f>
        <v>544.71146877314118</v>
      </c>
      <c r="V316" s="13">
        <f t="shared" si="54"/>
        <v>0.87504599556702356</v>
      </c>
      <c r="W316" s="13">
        <f>0.5*359.61*'Lap Simulation'!Q316^2</f>
        <v>16960.938080941993</v>
      </c>
      <c r="X316" s="10">
        <f t="shared" si="52"/>
        <v>38.237574445398387</v>
      </c>
      <c r="Y316" s="10">
        <v>3</v>
      </c>
      <c r="Z316" s="13">
        <f>IF(Y316=1,'Specifications and Reduced mass'!$C$47,IF(Y316=2,'Specifications and Reduced mass'!$C$48,IF(Y316=3,'Specifications and Reduced mass'!$C$49)))</f>
        <v>622.49467060319728</v>
      </c>
      <c r="AA316" s="10">
        <f t="shared" si="53"/>
        <v>29.359844175126415</v>
      </c>
      <c r="AB316" s="10">
        <v>0</v>
      </c>
      <c r="AC316" s="10">
        <v>0</v>
      </c>
      <c r="AD316" s="10">
        <v>0</v>
      </c>
    </row>
    <row r="317" spans="7:30" x14ac:dyDescent="0.3">
      <c r="G317" s="94">
        <v>6100</v>
      </c>
      <c r="H317" s="94">
        <v>17.37</v>
      </c>
      <c r="I317" s="10">
        <f t="shared" si="49"/>
        <v>12.952809000000002</v>
      </c>
      <c r="J317" s="10">
        <f t="shared" si="50"/>
        <v>20.276029931016396</v>
      </c>
      <c r="K317" s="10">
        <v>457.1</v>
      </c>
      <c r="L317" s="10">
        <v>2</v>
      </c>
      <c r="M317" s="82">
        <v>1</v>
      </c>
      <c r="N317" s="87">
        <f t="shared" si="57"/>
        <v>312</v>
      </c>
      <c r="O317" s="108">
        <f t="shared" si="55"/>
        <v>32.585493108284631</v>
      </c>
      <c r="P317" s="95">
        <f t="shared" si="51"/>
        <v>34.573031384384052</v>
      </c>
      <c r="Q317" s="10">
        <f t="shared" si="58"/>
        <v>9.6036198289955692</v>
      </c>
      <c r="R317" s="86">
        <f t="shared" si="59"/>
        <v>-1.0526382132069254</v>
      </c>
      <c r="S317" s="10">
        <f t="shared" si="56"/>
        <v>58.845019160681936</v>
      </c>
      <c r="T317" s="10">
        <f>IF(M317=1,'Specifications and Reduced mass'!$F$13,IF(M317=2,'Specifications and Reduced mass'!$G$13,IF(M317=3,'Specifications and Reduced mass'!$H$13,IF(M317=4,'Specifications and Reduced mass'!$I$13,IF(M317=5,'Specifications and Reduced mass'!$J$13)))))</f>
        <v>103.00500000000001</v>
      </c>
      <c r="U317" s="52">
        <f>'Specifications and Reduced mass'!$C$37-'Lap Simulation'!S317-'Lap Simulation'!T317-'Lap Simulation'!AC317</f>
        <v>546.05139816215262</v>
      </c>
      <c r="V317" s="13">
        <f t="shared" si="54"/>
        <v>0.87719851100577118</v>
      </c>
      <c r="W317" s="13">
        <f>0.5*359.61*'Lap Simulation'!Q317^2</f>
        <v>16583.327732382964</v>
      </c>
      <c r="X317" s="10">
        <f t="shared" si="52"/>
        <v>37.809526885809326</v>
      </c>
      <c r="Y317" s="10">
        <v>3</v>
      </c>
      <c r="Z317" s="13">
        <f>IF(Y317=1,'Specifications and Reduced mass'!$C$47,IF(Y317=2,'Specifications and Reduced mass'!$C$48,IF(Y317=3,'Specifications and Reduced mass'!$C$49)))</f>
        <v>622.49467060319728</v>
      </c>
      <c r="AA317" s="10">
        <f t="shared" si="53"/>
        <v>28.706190412598648</v>
      </c>
      <c r="AB317" s="10">
        <v>0</v>
      </c>
      <c r="AC317" s="10">
        <v>0</v>
      </c>
      <c r="AD317" s="10">
        <v>0</v>
      </c>
    </row>
    <row r="318" spans="7:30" x14ac:dyDescent="0.3">
      <c r="G318" s="94">
        <v>6100</v>
      </c>
      <c r="H318" s="94">
        <v>17.37</v>
      </c>
      <c r="I318" s="10">
        <f t="shared" si="49"/>
        <v>12.952809000000002</v>
      </c>
      <c r="J318" s="10">
        <f t="shared" si="50"/>
        <v>20.276029931016396</v>
      </c>
      <c r="K318" s="10">
        <v>457.1</v>
      </c>
      <c r="L318" s="10">
        <v>2</v>
      </c>
      <c r="M318" s="82">
        <v>1</v>
      </c>
      <c r="N318" s="87">
        <f t="shared" si="57"/>
        <v>313</v>
      </c>
      <c r="O318" s="108">
        <f t="shared" si="55"/>
        <v>32.690829684576329</v>
      </c>
      <c r="P318" s="95">
        <f t="shared" si="51"/>
        <v>34.176162988540433</v>
      </c>
      <c r="Q318" s="10">
        <f t="shared" si="58"/>
        <v>9.4933786079278981</v>
      </c>
      <c r="R318" s="86">
        <f t="shared" si="59"/>
        <v>-1.0552275856705695</v>
      </c>
      <c r="S318" s="10">
        <f t="shared" si="56"/>
        <v>57.501793694994227</v>
      </c>
      <c r="T318" s="10">
        <f>IF(M318=1,'Specifications and Reduced mass'!$F$13,IF(M318=2,'Specifications and Reduced mass'!$G$13,IF(M318=3,'Specifications and Reduced mass'!$H$13,IF(M318=4,'Specifications and Reduced mass'!$I$13,IF(M318=5,'Specifications and Reduced mass'!$J$13)))))</f>
        <v>103.00500000000001</v>
      </c>
      <c r="U318" s="52">
        <f>'Specifications and Reduced mass'!$C$37-'Lap Simulation'!S318-'Lap Simulation'!T318-'Lap Simulation'!AC318</f>
        <v>547.39462362784025</v>
      </c>
      <c r="V318" s="13">
        <f t="shared" si="54"/>
        <v>0.87935632139214126</v>
      </c>
      <c r="W318" s="13">
        <f>0.5*359.61*'Lap Simulation'!Q318^2</f>
        <v>16204.788504531622</v>
      </c>
      <c r="X318" s="10">
        <f t="shared" si="52"/>
        <v>37.375506330424798</v>
      </c>
      <c r="Y318" s="10">
        <v>3</v>
      </c>
      <c r="Z318" s="13">
        <f>IF(Y318=1,'Specifications and Reduced mass'!$C$47,IF(Y318=2,'Specifications and Reduced mass'!$C$48,IF(Y318=3,'Specifications and Reduced mass'!$C$49)))</f>
        <v>622.49467060319728</v>
      </c>
      <c r="AA318" s="10">
        <f t="shared" si="53"/>
        <v>28.050928734804064</v>
      </c>
      <c r="AB318" s="10">
        <v>0</v>
      </c>
      <c r="AC318" s="10">
        <v>0</v>
      </c>
      <c r="AD318" s="10">
        <v>0</v>
      </c>
    </row>
    <row r="319" spans="7:30" x14ac:dyDescent="0.3">
      <c r="G319" s="94">
        <v>6000</v>
      </c>
      <c r="H319" s="94">
        <v>17.32</v>
      </c>
      <c r="I319" s="10">
        <f t="shared" si="49"/>
        <v>12.915524000000001</v>
      </c>
      <c r="J319" s="10">
        <f t="shared" si="50"/>
        <v>20.554625928533333</v>
      </c>
      <c r="K319" s="10">
        <v>457.1</v>
      </c>
      <c r="L319" s="10">
        <v>2</v>
      </c>
      <c r="M319" s="82">
        <v>1</v>
      </c>
      <c r="N319" s="87">
        <f t="shared" si="57"/>
        <v>314</v>
      </c>
      <c r="O319" s="108">
        <f t="shared" si="55"/>
        <v>32.797421696065136</v>
      </c>
      <c r="P319" s="95">
        <f t="shared" si="51"/>
        <v>33.773637908858738</v>
      </c>
      <c r="Q319" s="10">
        <f t="shared" si="58"/>
        <v>9.381566085794093</v>
      </c>
      <c r="R319" s="86">
        <f t="shared" si="59"/>
        <v>-1.0578233277013369</v>
      </c>
      <c r="S319" s="10">
        <f t="shared" si="56"/>
        <v>56.155264044649655</v>
      </c>
      <c r="T319" s="10">
        <f>IF(M319=1,'Specifications and Reduced mass'!$F$13,IF(M319=2,'Specifications and Reduced mass'!$G$13,IF(M319=3,'Specifications and Reduced mass'!$H$13,IF(M319=4,'Specifications and Reduced mass'!$I$13,IF(M319=5,'Specifications and Reduced mass'!$J$13)))))</f>
        <v>103.00500000000001</v>
      </c>
      <c r="U319" s="52">
        <f>'Specifications and Reduced mass'!$C$37-'Lap Simulation'!S319-'Lap Simulation'!T319-'Lap Simulation'!AC319</f>
        <v>548.74115327818481</v>
      </c>
      <c r="V319" s="13">
        <f t="shared" si="54"/>
        <v>0.88151943975111413</v>
      </c>
      <c r="W319" s="13">
        <f>0.5*359.61*'Lap Simulation'!Q319^2</f>
        <v>15825.318112448629</v>
      </c>
      <c r="X319" s="10">
        <f t="shared" si="52"/>
        <v>36.935299550370445</v>
      </c>
      <c r="Y319" s="10">
        <v>3</v>
      </c>
      <c r="Z319" s="13">
        <f>IF(Y319=1,'Specifications and Reduced mass'!$C$47,IF(Y319=2,'Specifications and Reduced mass'!$C$48,IF(Y319=3,'Specifications and Reduced mass'!$C$49)))</f>
        <v>622.49467060319728</v>
      </c>
      <c r="AA319" s="10">
        <f t="shared" si="53"/>
        <v>27.394055186450657</v>
      </c>
      <c r="AB319" s="10">
        <v>0</v>
      </c>
      <c r="AC319" s="10">
        <v>0</v>
      </c>
      <c r="AD319" s="10">
        <v>0</v>
      </c>
    </row>
    <row r="320" spans="7:30" x14ac:dyDescent="0.3">
      <c r="G320" s="94">
        <v>5900</v>
      </c>
      <c r="H320" s="94">
        <v>17.239999999999998</v>
      </c>
      <c r="I320" s="10">
        <f t="shared" si="49"/>
        <v>12.855867999999999</v>
      </c>
      <c r="J320" s="10">
        <f t="shared" si="50"/>
        <v>20.80645972176271</v>
      </c>
      <c r="K320" s="10">
        <v>414.1</v>
      </c>
      <c r="L320" s="10">
        <v>2</v>
      </c>
      <c r="M320" s="82">
        <v>1</v>
      </c>
      <c r="N320" s="87">
        <f t="shared" si="57"/>
        <v>315</v>
      </c>
      <c r="O320" s="108">
        <f t="shared" si="55"/>
        <v>32.905318388407679</v>
      </c>
      <c r="P320" s="95">
        <f t="shared" si="51"/>
        <v>33.365248941745982</v>
      </c>
      <c r="Q320" s="10">
        <f t="shared" si="58"/>
        <v>9.2681247060405507</v>
      </c>
      <c r="R320" s="86">
        <f t="shared" si="59"/>
        <v>-1.0604254549676515</v>
      </c>
      <c r="S320" s="10">
        <f t="shared" si="56"/>
        <v>54.805422081722909</v>
      </c>
      <c r="T320" s="10">
        <f>IF(M320=1,'Specifications and Reduced mass'!$F$13,IF(M320=2,'Specifications and Reduced mass'!$G$13,IF(M320=3,'Specifications and Reduced mass'!$H$13,IF(M320=4,'Specifications and Reduced mass'!$I$13,IF(M320=5,'Specifications and Reduced mass'!$J$13)))))</f>
        <v>103.00500000000001</v>
      </c>
      <c r="U320" s="52">
        <f>'Specifications and Reduced mass'!$C$37-'Lap Simulation'!S320-'Lap Simulation'!T320-'Lap Simulation'!AC320</f>
        <v>550.09099524111161</v>
      </c>
      <c r="V320" s="13">
        <f t="shared" si="54"/>
        <v>0.8836878791397097</v>
      </c>
      <c r="W320" s="13">
        <f>0.5*359.61*'Lap Simulation'!Q320^2</f>
        <v>15444.914265573954</v>
      </c>
      <c r="X320" s="10">
        <f t="shared" si="52"/>
        <v>36.48867994504154</v>
      </c>
      <c r="Y320" s="10">
        <v>3</v>
      </c>
      <c r="Z320" s="13">
        <f>IF(Y320=1,'Specifications and Reduced mass'!$C$47,IF(Y320=2,'Specifications and Reduced mass'!$C$48,IF(Y320=3,'Specifications and Reduced mass'!$C$49)))</f>
        <v>622.49467060319728</v>
      </c>
      <c r="AA320" s="10">
        <f t="shared" si="53"/>
        <v>26.735565802516842</v>
      </c>
      <c r="AB320" s="10">
        <v>0</v>
      </c>
      <c r="AC320" s="10">
        <v>0</v>
      </c>
      <c r="AD320" s="10">
        <v>0</v>
      </c>
    </row>
    <row r="321" spans="7:30" x14ac:dyDescent="0.3">
      <c r="G321" s="94">
        <v>5800</v>
      </c>
      <c r="H321" s="94">
        <v>17.18</v>
      </c>
      <c r="I321" s="10">
        <f t="shared" si="49"/>
        <v>12.811126</v>
      </c>
      <c r="J321" s="10">
        <f t="shared" si="50"/>
        <v>21.091531025655172</v>
      </c>
      <c r="K321" s="10">
        <v>443.8</v>
      </c>
      <c r="L321" s="10">
        <v>2</v>
      </c>
      <c r="M321" s="82">
        <v>1</v>
      </c>
      <c r="N321" s="87">
        <f t="shared" si="57"/>
        <v>316</v>
      </c>
      <c r="O321" s="108">
        <f t="shared" si="55"/>
        <v>33.014572266054955</v>
      </c>
      <c r="P321" s="95">
        <f t="shared" si="51"/>
        <v>32.950775547047748</v>
      </c>
      <c r="Q321" s="10">
        <f t="shared" si="58"/>
        <v>9.1529932075132638</v>
      </c>
      <c r="R321" s="86">
        <f t="shared" si="59"/>
        <v>-1.0630339831764797</v>
      </c>
      <c r="S321" s="10">
        <f t="shared" si="56"/>
        <v>53.452259658294892</v>
      </c>
      <c r="T321" s="10">
        <f>IF(M321=1,'Specifications and Reduced mass'!$F$13,IF(M321=2,'Specifications and Reduced mass'!$G$13,IF(M321=3,'Specifications and Reduced mass'!$H$13,IF(M321=4,'Specifications and Reduced mass'!$I$13,IF(M321=5,'Specifications and Reduced mass'!$J$13)))))</f>
        <v>103.00500000000001</v>
      </c>
      <c r="U321" s="52">
        <f>'Specifications and Reduced mass'!$C$37-'Lap Simulation'!S321-'Lap Simulation'!T321-'Lap Simulation'!AC321</f>
        <v>551.4441576645396</v>
      </c>
      <c r="V321" s="13">
        <f t="shared" si="54"/>
        <v>0.88586165264706651</v>
      </c>
      <c r="W321" s="13">
        <f>0.5*359.61*'Lap Simulation'!Q321^2</f>
        <v>15063.574667713039</v>
      </c>
      <c r="X321" s="10">
        <f t="shared" si="52"/>
        <v>36.035406328792376</v>
      </c>
      <c r="Y321" s="10">
        <v>3</v>
      </c>
      <c r="Z321" s="13">
        <f>IF(Y321=1,'Specifications and Reduced mass'!$C$47,IF(Y321=2,'Specifications and Reduced mass'!$C$48,IF(Y321=3,'Specifications and Reduced mass'!$C$49)))</f>
        <v>622.49467060319728</v>
      </c>
      <c r="AA321" s="10">
        <f t="shared" si="53"/>
        <v>26.075456608227508</v>
      </c>
      <c r="AB321" s="10">
        <v>0</v>
      </c>
      <c r="AC321" s="10">
        <v>0</v>
      </c>
      <c r="AD321" s="10">
        <v>0</v>
      </c>
    </row>
    <row r="322" spans="7:30" x14ac:dyDescent="0.3">
      <c r="G322" s="94">
        <v>5800</v>
      </c>
      <c r="H322" s="94">
        <v>17.18</v>
      </c>
      <c r="I322" s="10">
        <f t="shared" si="49"/>
        <v>12.811126</v>
      </c>
      <c r="J322" s="10">
        <f t="shared" si="50"/>
        <v>21.091531025655172</v>
      </c>
      <c r="K322" s="10">
        <v>443.8</v>
      </c>
      <c r="L322" s="10">
        <v>2</v>
      </c>
      <c r="M322" s="82">
        <v>1</v>
      </c>
      <c r="N322" s="87">
        <f t="shared" si="57"/>
        <v>317</v>
      </c>
      <c r="O322" s="108">
        <f t="shared" si="55"/>
        <v>33.125239401776135</v>
      </c>
      <c r="P322" s="95">
        <f t="shared" si="51"/>
        <v>32.529982605405522</v>
      </c>
      <c r="Q322" s="10">
        <f t="shared" si="58"/>
        <v>9.036106279279311</v>
      </c>
      <c r="R322" s="86">
        <f t="shared" si="59"/>
        <v>-1.0656489280734252</v>
      </c>
      <c r="S322" s="10">
        <f t="shared" si="56"/>
        <v>52.095768606403553</v>
      </c>
      <c r="T322" s="10">
        <f>IF(M322=1,'Specifications and Reduced mass'!$F$13,IF(M322=2,'Specifications and Reduced mass'!$G$13,IF(M322=3,'Specifications and Reduced mass'!$H$13,IF(M322=4,'Specifications and Reduced mass'!$I$13,IF(M322=5,'Specifications and Reduced mass'!$J$13)))))</f>
        <v>103.00500000000001</v>
      </c>
      <c r="U322" s="52">
        <f>'Specifications and Reduced mass'!$C$37-'Lap Simulation'!S322-'Lap Simulation'!T322-'Lap Simulation'!AC322</f>
        <v>552.80064871643094</v>
      </c>
      <c r="V322" s="13">
        <f t="shared" si="54"/>
        <v>0.88804077339452103</v>
      </c>
      <c r="W322" s="13">
        <f>0.5*359.61*'Lap Simulation'!Q322^2</f>
        <v>14681.297017022946</v>
      </c>
      <c r="X322" s="10">
        <f t="shared" si="52"/>
        <v>35.575221571965791</v>
      </c>
      <c r="Y322" s="10">
        <v>3</v>
      </c>
      <c r="Z322" s="13">
        <f>IF(Y322=1,'Specifications and Reduced mass'!$C$47,IF(Y322=2,'Specifications and Reduced mass'!$C$48,IF(Y322=3,'Specifications and Reduced mass'!$C$49)))</f>
        <v>622.49467060319728</v>
      </c>
      <c r="AA322" s="10">
        <f t="shared" si="53"/>
        <v>25.413723619030065</v>
      </c>
      <c r="AB322" s="10">
        <v>0</v>
      </c>
      <c r="AC322" s="10">
        <v>0</v>
      </c>
      <c r="AD322" s="10">
        <v>0</v>
      </c>
    </row>
    <row r="323" spans="7:30" x14ac:dyDescent="0.3">
      <c r="G323" s="94">
        <v>5800</v>
      </c>
      <c r="H323" s="94">
        <v>17.18</v>
      </c>
      <c r="I323" s="10">
        <f t="shared" si="49"/>
        <v>12.811126</v>
      </c>
      <c r="J323" s="10">
        <f t="shared" si="50"/>
        <v>21.091531025655172</v>
      </c>
      <c r="K323" s="10">
        <v>443.8</v>
      </c>
      <c r="L323" s="10">
        <v>2</v>
      </c>
      <c r="M323" s="82">
        <v>1</v>
      </c>
      <c r="N323" s="87">
        <f t="shared" si="57"/>
        <v>318</v>
      </c>
      <c r="O323" s="108">
        <f t="shared" si="55"/>
        <v>33.237379785010809</v>
      </c>
      <c r="P323" s="95">
        <f t="shared" si="51"/>
        <v>32.102619022321569</v>
      </c>
      <c r="Q323" s="10">
        <f t="shared" si="58"/>
        <v>8.9173941728671018</v>
      </c>
      <c r="R323" s="86">
        <f t="shared" si="59"/>
        <v>-1.0682703054428244</v>
      </c>
      <c r="S323" s="10">
        <f t="shared" si="56"/>
        <v>50.735940737994547</v>
      </c>
      <c r="T323" s="10">
        <f>IF(M323=1,'Specifications and Reduced mass'!$F$13,IF(M323=2,'Specifications and Reduced mass'!$G$13,IF(M323=3,'Specifications and Reduced mass'!$H$13,IF(M323=4,'Specifications and Reduced mass'!$I$13,IF(M323=5,'Specifications and Reduced mass'!$J$13)))))</f>
        <v>103.00500000000001</v>
      </c>
      <c r="U323" s="52">
        <f>'Specifications and Reduced mass'!$C$37-'Lap Simulation'!S323-'Lap Simulation'!T323-'Lap Simulation'!AC323</f>
        <v>554.16047658484001</v>
      </c>
      <c r="V323" s="13">
        <f t="shared" si="54"/>
        <v>0.89022525453568713</v>
      </c>
      <c r="W323" s="13">
        <f>0.5*359.61*'Lap Simulation'!Q323^2</f>
        <v>14298.079005998461</v>
      </c>
      <c r="X323" s="10">
        <f t="shared" si="52"/>
        <v>35.107851074279928</v>
      </c>
      <c r="Y323" s="10">
        <v>3</v>
      </c>
      <c r="Z323" s="13">
        <f>IF(Y323=1,'Specifications and Reduced mass'!$C$47,IF(Y323=2,'Specifications and Reduced mass'!$C$48,IF(Y323=3,'Specifications and Reduced mass'!$C$49)))</f>
        <v>622.49467060319728</v>
      </c>
      <c r="AA323" s="10">
        <f t="shared" si="53"/>
        <v>24.750362840570347</v>
      </c>
      <c r="AB323" s="10">
        <v>0</v>
      </c>
      <c r="AC323" s="10">
        <v>0</v>
      </c>
      <c r="AD323" s="10">
        <v>0</v>
      </c>
    </row>
    <row r="324" spans="7:30" x14ac:dyDescent="0.3">
      <c r="G324" s="94">
        <v>5600</v>
      </c>
      <c r="H324" s="94">
        <v>17.05</v>
      </c>
      <c r="I324" s="10">
        <f t="shared" si="49"/>
        <v>12.714185000000001</v>
      </c>
      <c r="J324" s="10">
        <f t="shared" si="50"/>
        <v>21.679501737142857</v>
      </c>
      <c r="K324" s="10">
        <v>443.8</v>
      </c>
      <c r="L324" s="10">
        <v>2</v>
      </c>
      <c r="M324" s="82">
        <v>1</v>
      </c>
      <c r="N324" s="85">
        <f t="shared" si="57"/>
        <v>319</v>
      </c>
      <c r="O324" s="108">
        <f t="shared" si="55"/>
        <v>33.351057715172011</v>
      </c>
      <c r="P324" s="95">
        <f t="shared" si="51"/>
        <v>31.668416155141774</v>
      </c>
      <c r="Q324" s="10">
        <f t="shared" si="58"/>
        <v>8.7967822653171588</v>
      </c>
      <c r="R324" s="93">
        <f t="shared" si="59"/>
        <v>0.82111661080884268</v>
      </c>
      <c r="S324" s="10">
        <f t="shared" si="56"/>
        <v>49.372767844871845</v>
      </c>
      <c r="T324" s="10">
        <f>IF(M324=1,'Specifications and Reduced mass'!$F$13,IF(M324=2,'Specifications and Reduced mass'!$G$13,IF(M324=3,'Specifications and Reduced mass'!$H$13,IF(M324=4,'Specifications and Reduced mass'!$I$13,IF(M324=5,'Specifications and Reduced mass'!$J$13)))))</f>
        <v>103.00500000000001</v>
      </c>
      <c r="U324" s="52">
        <f>'Specifications and Reduced mass'!$C$37-'Lap Simulation'!S324-'Lap Simulation'!T324-'Lap Simulation'!AC324</f>
        <v>555.52364947796264</v>
      </c>
      <c r="V324" s="13">
        <f t="shared" si="54"/>
        <v>0.82111661080884268</v>
      </c>
      <c r="W324" s="13">
        <f>0.5*359.61*'Lap Simulation'!Q324^2</f>
        <v>13913.918321458164</v>
      </c>
      <c r="X324" s="10">
        <f t="shared" si="52"/>
        <v>34.633001044555741</v>
      </c>
      <c r="Y324" s="10">
        <v>1</v>
      </c>
      <c r="Z324" s="13">
        <f>IF(Y324=1,'Specifications and Reduced mass'!$C$47,IF(Y324=2,'Specifications and Reduced mass'!$C$48,IF(Y324=3,'Specifications and Reduced mass'!$C$49)))</f>
        <v>676.54659784648959</v>
      </c>
      <c r="AA324" s="10">
        <f t="shared" si="53"/>
        <v>26.176730633454188</v>
      </c>
      <c r="AB324" s="10">
        <v>0</v>
      </c>
      <c r="AC324" s="10">
        <v>0</v>
      </c>
      <c r="AD324" s="10">
        <v>0</v>
      </c>
    </row>
    <row r="325" spans="7:30" x14ac:dyDescent="0.3">
      <c r="G325" s="94">
        <v>5600</v>
      </c>
      <c r="H325" s="94">
        <v>17.05</v>
      </c>
      <c r="I325" s="10">
        <f t="shared" si="49"/>
        <v>12.714185000000001</v>
      </c>
      <c r="J325" s="10">
        <f t="shared" si="50"/>
        <v>21.679501737142857</v>
      </c>
      <c r="K325" s="10">
        <v>443.8</v>
      </c>
      <c r="L325" s="10">
        <v>2</v>
      </c>
      <c r="M325" s="82">
        <v>1</v>
      </c>
      <c r="N325" s="85">
        <f t="shared" si="57"/>
        <v>320</v>
      </c>
      <c r="O325" s="108">
        <f t="shared" si="55"/>
        <v>33.463548272275688</v>
      </c>
      <c r="P325" s="95">
        <f t="shared" si="51"/>
        <v>32.002686204870514</v>
      </c>
      <c r="Q325" s="10">
        <f t="shared" si="58"/>
        <v>8.8896350569084763</v>
      </c>
      <c r="R325" s="93">
        <f t="shared" si="59"/>
        <v>0.81956787653920782</v>
      </c>
      <c r="S325" s="10">
        <f t="shared" si="56"/>
        <v>50.420558745961628</v>
      </c>
      <c r="T325" s="10">
        <f>IF(M325=1,'Specifications and Reduced mass'!$F$13,IF(M325=2,'Specifications and Reduced mass'!$G$13,IF(M325=3,'Specifications and Reduced mass'!$H$13,IF(M325=4,'Specifications and Reduced mass'!$I$13,IF(M325=5,'Specifications and Reduced mass'!$J$13)))))</f>
        <v>103.00500000000001</v>
      </c>
      <c r="U325" s="52">
        <f>'Specifications and Reduced mass'!$C$37-'Lap Simulation'!S325-'Lap Simulation'!T325-'Lap Simulation'!AC325</f>
        <v>554.47585857687284</v>
      </c>
      <c r="V325" s="13">
        <f t="shared" si="54"/>
        <v>0.81956787653920782</v>
      </c>
      <c r="W325" s="13">
        <f>0.5*359.61*'Lap Simulation'!Q325^2</f>
        <v>14209.200065871133</v>
      </c>
      <c r="X325" s="10">
        <f t="shared" si="52"/>
        <v>34.9985632161751</v>
      </c>
      <c r="Y325" s="10">
        <v>1</v>
      </c>
      <c r="Z325" s="13">
        <f>IF(Y325=1,'Specifications and Reduced mass'!$C$47,IF(Y325=2,'Specifications and Reduced mass'!$C$48,IF(Y325=3,'Specifications and Reduced mass'!$C$49)))</f>
        <v>676.54659784648959</v>
      </c>
      <c r="AA325" s="10">
        <f t="shared" si="53"/>
        <v>26.73225428293215</v>
      </c>
      <c r="AB325" s="10">
        <v>0</v>
      </c>
      <c r="AC325" s="10">
        <v>0</v>
      </c>
      <c r="AD325" s="10">
        <v>0</v>
      </c>
    </row>
    <row r="326" spans="7:30" x14ac:dyDescent="0.3">
      <c r="G326" s="94">
        <v>5700</v>
      </c>
      <c r="H326" s="94">
        <v>17.11</v>
      </c>
      <c r="I326" s="10">
        <f t="shared" si="49"/>
        <v>12.758927</v>
      </c>
      <c r="J326" s="10">
        <f t="shared" si="50"/>
        <v>21.374112655719298</v>
      </c>
      <c r="K326" s="10">
        <v>443.8</v>
      </c>
      <c r="L326" s="10">
        <v>2</v>
      </c>
      <c r="M326" s="82">
        <v>1</v>
      </c>
      <c r="N326" s="85">
        <f t="shared" si="57"/>
        <v>321</v>
      </c>
      <c r="O326" s="108">
        <f t="shared" si="55"/>
        <v>33.574890039829647</v>
      </c>
      <c r="P326" s="95">
        <f t="shared" si="51"/>
        <v>32.332879916383973</v>
      </c>
      <c r="Q326" s="10">
        <f t="shared" si="58"/>
        <v>8.9813555323288803</v>
      </c>
      <c r="R326" s="93">
        <f t="shared" si="59"/>
        <v>0.81802206338675221</v>
      </c>
      <c r="S326" s="10">
        <f t="shared" si="56"/>
        <v>51.466373375161929</v>
      </c>
      <c r="T326" s="10">
        <f>IF(M326=1,'Specifications and Reduced mass'!$F$13,IF(M326=2,'Specifications and Reduced mass'!$G$13,IF(M326=3,'Specifications and Reduced mass'!$H$13,IF(M326=4,'Specifications and Reduced mass'!$I$13,IF(M326=5,'Specifications and Reduced mass'!$J$13)))))</f>
        <v>103.00500000000001</v>
      </c>
      <c r="U326" s="52">
        <f>'Specifications and Reduced mass'!$C$37-'Lap Simulation'!S326-'Lap Simulation'!T326-'Lap Simulation'!AC326</f>
        <v>553.43004394767263</v>
      </c>
      <c r="V326" s="13">
        <f t="shared" si="54"/>
        <v>0.81802206338675221</v>
      </c>
      <c r="W326" s="13">
        <f>0.5*359.61*'Lap Simulation'!Q326^2</f>
        <v>14503.924869953398</v>
      </c>
      <c r="X326" s="10">
        <f t="shared" si="52"/>
        <v>35.359667450113704</v>
      </c>
      <c r="Y326" s="10">
        <v>1</v>
      </c>
      <c r="Z326" s="13">
        <f>IF(Y326=1,'Specifications and Reduced mass'!$C$47,IF(Y326=2,'Specifications and Reduced mass'!$C$48,IF(Y326=3,'Specifications and Reduced mass'!$C$49)))</f>
        <v>676.54659784648959</v>
      </c>
      <c r="AA326" s="10">
        <f t="shared" si="53"/>
        <v>27.286730141509022</v>
      </c>
      <c r="AB326" s="10">
        <v>0</v>
      </c>
      <c r="AC326" s="10">
        <v>0</v>
      </c>
      <c r="AD326" s="10">
        <v>0</v>
      </c>
    </row>
    <row r="327" spans="7:30" x14ac:dyDescent="0.3">
      <c r="G327" s="94">
        <v>5700</v>
      </c>
      <c r="H327" s="94">
        <v>17.11</v>
      </c>
      <c r="I327" s="10">
        <f t="shared" si="49"/>
        <v>12.758927</v>
      </c>
      <c r="J327" s="10">
        <f t="shared" si="50"/>
        <v>21.374112655719298</v>
      </c>
      <c r="K327" s="10">
        <v>443.8</v>
      </c>
      <c r="L327" s="10">
        <v>2</v>
      </c>
      <c r="M327" s="82">
        <v>1</v>
      </c>
      <c r="N327" s="85">
        <f t="shared" si="57"/>
        <v>322</v>
      </c>
      <c r="O327" s="108">
        <f t="shared" si="55"/>
        <v>33.685119579689307</v>
      </c>
      <c r="P327" s="95">
        <f t="shared" si="51"/>
        <v>32.659122088174549</v>
      </c>
      <c r="Q327" s="10">
        <f t="shared" si="58"/>
        <v>9.0719783578262625</v>
      </c>
      <c r="R327" s="93">
        <f t="shared" si="59"/>
        <v>0.81647916584186309</v>
      </c>
      <c r="S327" s="10">
        <f t="shared" si="56"/>
        <v>52.510215459982277</v>
      </c>
      <c r="T327" s="10">
        <f>IF(M327=1,'Specifications and Reduced mass'!$F$13,IF(M327=2,'Specifications and Reduced mass'!$G$13,IF(M327=3,'Specifications and Reduced mass'!$H$13,IF(M327=4,'Specifications and Reduced mass'!$I$13,IF(M327=5,'Specifications and Reduced mass'!$J$13)))))</f>
        <v>103.00500000000001</v>
      </c>
      <c r="U327" s="52">
        <f>'Specifications and Reduced mass'!$C$37-'Lap Simulation'!S327-'Lap Simulation'!T327-'Lap Simulation'!AC327</f>
        <v>552.3862018628522</v>
      </c>
      <c r="V327" s="13">
        <f t="shared" si="54"/>
        <v>0.81647916584186309</v>
      </c>
      <c r="W327" s="13">
        <f>0.5*359.61*'Lap Simulation'!Q327^2</f>
        <v>14798.093784167906</v>
      </c>
      <c r="X327" s="10">
        <f t="shared" si="52"/>
        <v>35.716450227662449</v>
      </c>
      <c r="Y327" s="10">
        <v>1</v>
      </c>
      <c r="Z327" s="13">
        <f>IF(Y327=1,'Specifications and Reduced mass'!$C$47,IF(Y327=2,'Specifications and Reduced mass'!$C$48,IF(Y327=3,'Specifications and Reduced mass'!$C$49)))</f>
        <v>676.54659784648959</v>
      </c>
      <c r="AA327" s="10">
        <f t="shared" si="53"/>
        <v>27.840160185456693</v>
      </c>
      <c r="AB327" s="10">
        <v>0</v>
      </c>
      <c r="AC327" s="10">
        <v>0</v>
      </c>
      <c r="AD327" s="10">
        <v>0</v>
      </c>
    </row>
    <row r="328" spans="7:30" x14ac:dyDescent="0.3">
      <c r="G328" s="94">
        <v>5800</v>
      </c>
      <c r="H328" s="94">
        <v>17.18</v>
      </c>
      <c r="I328" s="10">
        <f t="shared" si="49"/>
        <v>12.811126</v>
      </c>
      <c r="J328" s="10">
        <f t="shared" si="50"/>
        <v>21.091531025655172</v>
      </c>
      <c r="K328" s="10">
        <v>477</v>
      </c>
      <c r="L328" s="10">
        <v>2</v>
      </c>
      <c r="M328" s="82">
        <v>1</v>
      </c>
      <c r="N328" s="85">
        <f t="shared" si="57"/>
        <v>323</v>
      </c>
      <c r="O328" s="108">
        <f t="shared" si="55"/>
        <v>33.794271577091301</v>
      </c>
      <c r="P328" s="95">
        <f t="shared" si="51"/>
        <v>32.981531128025445</v>
      </c>
      <c r="Q328" s="10">
        <f t="shared" si="58"/>
        <v>9.1615364244515121</v>
      </c>
      <c r="R328" s="93">
        <f t="shared" si="59"/>
        <v>0.81493917840532026</v>
      </c>
      <c r="S328" s="10">
        <f t="shared" si="56"/>
        <v>53.552088720901644</v>
      </c>
      <c r="T328" s="10">
        <f>IF(M328=1,'Specifications and Reduced mass'!$F$13,IF(M328=2,'Specifications and Reduced mass'!$G$13,IF(M328=3,'Specifications and Reduced mass'!$H$13,IF(M328=4,'Specifications and Reduced mass'!$I$13,IF(M328=5,'Specifications and Reduced mass'!$J$13)))))</f>
        <v>103.00500000000001</v>
      </c>
      <c r="U328" s="52">
        <f>'Specifications and Reduced mass'!$C$37-'Lap Simulation'!S328-'Lap Simulation'!T328-'Lap Simulation'!AC328</f>
        <v>551.34432860193283</v>
      </c>
      <c r="V328" s="13">
        <f t="shared" si="54"/>
        <v>0.81493917840532026</v>
      </c>
      <c r="W328" s="13">
        <f>0.5*359.61*'Lap Simulation'!Q328^2</f>
        <v>15091.707856996296</v>
      </c>
      <c r="X328" s="10">
        <f t="shared" si="52"/>
        <v>36.069041041147685</v>
      </c>
      <c r="Y328" s="10">
        <v>1</v>
      </c>
      <c r="Z328" s="13">
        <f>IF(Y328=1,'Specifications and Reduced mass'!$C$47,IF(Y328=2,'Specifications and Reduced mass'!$C$48,IF(Y328=3,'Specifications and Reduced mass'!$C$49)))</f>
        <v>676.54659784648959</v>
      </c>
      <c r="AA328" s="10">
        <f t="shared" si="53"/>
        <v>28.392546387319541</v>
      </c>
      <c r="AB328" s="10">
        <v>0</v>
      </c>
      <c r="AC328" s="10">
        <v>0</v>
      </c>
      <c r="AD328" s="10">
        <v>0</v>
      </c>
    </row>
    <row r="329" spans="7:30" x14ac:dyDescent="0.3">
      <c r="G329" s="94">
        <v>5900</v>
      </c>
      <c r="H329" s="94">
        <v>17.239999999999998</v>
      </c>
      <c r="I329" s="10">
        <f t="shared" si="49"/>
        <v>12.855867999999999</v>
      </c>
      <c r="J329" s="10">
        <f t="shared" si="50"/>
        <v>20.80645972176271</v>
      </c>
      <c r="K329" s="10">
        <v>477</v>
      </c>
      <c r="L329" s="10">
        <v>2</v>
      </c>
      <c r="M329" s="82">
        <v>1</v>
      </c>
      <c r="N329" s="85">
        <f t="shared" si="57"/>
        <v>324</v>
      </c>
      <c r="O329" s="108">
        <f t="shared" si="55"/>
        <v>33.902378972584742</v>
      </c>
      <c r="P329" s="95">
        <f t="shared" ref="P329:P392" si="60">Q329*3.6</f>
        <v>33.300219504579509</v>
      </c>
      <c r="Q329" s="10">
        <f t="shared" si="58"/>
        <v>9.2500609734943069</v>
      </c>
      <c r="R329" s="93">
        <f t="shared" si="59"/>
        <v>0.81340209558827525</v>
      </c>
      <c r="S329" s="10">
        <f t="shared" si="56"/>
        <v>54.59199687138171</v>
      </c>
      <c r="T329" s="10">
        <f>IF(M329=1,'Specifications and Reduced mass'!$F$13,IF(M329=2,'Specifications and Reduced mass'!$G$13,IF(M329=3,'Specifications and Reduced mass'!$H$13,IF(M329=4,'Specifications and Reduced mass'!$I$13,IF(M329=5,'Specifications and Reduced mass'!$J$13)))))</f>
        <v>103.00500000000001</v>
      </c>
      <c r="U329" s="52">
        <f>'Specifications and Reduced mass'!$C$37-'Lap Simulation'!S329-'Lap Simulation'!T329-'Lap Simulation'!AC329</f>
        <v>550.30442045145276</v>
      </c>
      <c r="V329" s="13">
        <f t="shared" si="54"/>
        <v>0.81340209558827525</v>
      </c>
      <c r="W329" s="13">
        <f>0.5*359.61*'Lap Simulation'!Q329^2</f>
        <v>15384.768134942635</v>
      </c>
      <c r="X329" s="10">
        <f t="shared" ref="X329:X392" si="61">Q329/0.254</f>
        <v>36.41756288777286</v>
      </c>
      <c r="Y329" s="10">
        <v>1</v>
      </c>
      <c r="Z329" s="13">
        <f>IF(Y329=1,'Specifications and Reduced mass'!$C$47,IF(Y329=2,'Specifications and Reduced mass'!$C$48,IF(Y329=3,'Specifications and Reduced mass'!$C$49)))</f>
        <v>676.54659784648959</v>
      </c>
      <c r="AA329" s="10">
        <f t="shared" ref="AA329:AA392" si="62">(0.5*Z329*Q329^2)/1000</f>
        <v>28.943890715921476</v>
      </c>
      <c r="AB329" s="10">
        <v>0</v>
      </c>
      <c r="AC329" s="10">
        <v>0</v>
      </c>
      <c r="AD329" s="10">
        <v>0</v>
      </c>
    </row>
    <row r="330" spans="7:30" x14ac:dyDescent="0.3">
      <c r="G330" s="94">
        <v>5900</v>
      </c>
      <c r="H330" s="94">
        <v>17.239999999999998</v>
      </c>
      <c r="I330" s="10">
        <f t="shared" si="49"/>
        <v>12.855867999999999</v>
      </c>
      <c r="J330" s="10">
        <f t="shared" si="50"/>
        <v>20.80645972176271</v>
      </c>
      <c r="K330" s="10">
        <v>477</v>
      </c>
      <c r="L330" s="10">
        <v>2</v>
      </c>
      <c r="M330" s="82">
        <v>1</v>
      </c>
      <c r="N330" s="85">
        <f t="shared" si="57"/>
        <v>325</v>
      </c>
      <c r="O330" s="108">
        <f t="shared" si="55"/>
        <v>34.009473082278156</v>
      </c>
      <c r="P330" s="95">
        <f t="shared" si="60"/>
        <v>33.615294158624067</v>
      </c>
      <c r="Q330" s="10">
        <f t="shared" si="58"/>
        <v>9.337581710728907</v>
      </c>
      <c r="R330" s="93">
        <f t="shared" si="59"/>
        <v>0.81186791191223262</v>
      </c>
      <c r="S330" s="10">
        <f t="shared" si="56"/>
        <v>55.629943617880002</v>
      </c>
      <c r="T330" s="10">
        <f>IF(M330=1,'Specifications and Reduced mass'!$F$13,IF(M330=2,'Specifications and Reduced mass'!$G$13,IF(M330=3,'Specifications and Reduced mass'!$H$13,IF(M330=4,'Specifications and Reduced mass'!$I$13,IF(M330=5,'Specifications and Reduced mass'!$J$13)))))</f>
        <v>103.00500000000001</v>
      </c>
      <c r="U330" s="52">
        <f>'Specifications and Reduced mass'!$C$37-'Lap Simulation'!S330-'Lap Simulation'!T330-'Lap Simulation'!AC330</f>
        <v>549.26647370495448</v>
      </c>
      <c r="V330" s="13">
        <f t="shared" ref="V330:V393" si="63">U330/Z330</f>
        <v>0.81186791191223262</v>
      </c>
      <c r="W330" s="13">
        <f>0.5*359.61*'Lap Simulation'!Q330^2</f>
        <v>15677.275662537131</v>
      </c>
      <c r="X330" s="10">
        <f t="shared" si="61"/>
        <v>36.762132719405145</v>
      </c>
      <c r="Y330" s="10">
        <v>1</v>
      </c>
      <c r="Z330" s="13">
        <f>IF(Y330=1,'Specifications and Reduced mass'!$C$47,IF(Y330=2,'Specifications and Reduced mass'!$C$48,IF(Y330=3,'Specifications and Reduced mass'!$C$49)))</f>
        <v>676.54659784648959</v>
      </c>
      <c r="AA330" s="10">
        <f t="shared" si="62"/>
        <v>29.494195136372923</v>
      </c>
      <c r="AB330" s="10">
        <v>0</v>
      </c>
      <c r="AC330" s="10">
        <v>0</v>
      </c>
      <c r="AD330" s="10">
        <v>0</v>
      </c>
    </row>
    <row r="331" spans="7:30" x14ac:dyDescent="0.3">
      <c r="G331" s="94">
        <v>6000</v>
      </c>
      <c r="H331" s="94">
        <v>17.32</v>
      </c>
      <c r="I331" s="10">
        <f t="shared" si="49"/>
        <v>12.915524000000001</v>
      </c>
      <c r="J331" s="10">
        <f t="shared" si="50"/>
        <v>20.554625928533333</v>
      </c>
      <c r="K331" s="10">
        <v>469</v>
      </c>
      <c r="L331" s="10">
        <v>2</v>
      </c>
      <c r="M331" s="82">
        <v>1</v>
      </c>
      <c r="N331" s="85">
        <f t="shared" si="57"/>
        <v>326</v>
      </c>
      <c r="O331" s="108">
        <f t="shared" ref="O331:O394" si="64">($N$6/Q331)+O330</f>
        <v>34.115583707642088</v>
      </c>
      <c r="P331" s="95">
        <f t="shared" si="60"/>
        <v>33.926856878402255</v>
      </c>
      <c r="Q331" s="10">
        <f t="shared" si="58"/>
        <v>9.424126910667292</v>
      </c>
      <c r="R331" s="93">
        <f t="shared" si="59"/>
        <v>0.81033662190902966</v>
      </c>
      <c r="S331" s="10">
        <f t="shared" ref="S331:S394" si="65">0.5*1.167*0.95*1.151*Q331^2</f>
        <v>56.665932659863266</v>
      </c>
      <c r="T331" s="10">
        <f>IF(M331=1,'Specifications and Reduced mass'!$F$13,IF(M331=2,'Specifications and Reduced mass'!$G$13,IF(M331=3,'Specifications and Reduced mass'!$H$13,IF(M331=4,'Specifications and Reduced mass'!$I$13,IF(M331=5,'Specifications and Reduced mass'!$J$13)))))</f>
        <v>103.00500000000001</v>
      </c>
      <c r="U331" s="52">
        <f>'Specifications and Reduced mass'!$C$37-'Lap Simulation'!S331-'Lap Simulation'!T331-'Lap Simulation'!AC331</f>
        <v>548.23048466297121</v>
      </c>
      <c r="V331" s="13">
        <f t="shared" si="63"/>
        <v>0.81033662190902966</v>
      </c>
      <c r="W331" s="13">
        <f>0.5*359.61*'Lap Simulation'!Q331^2</f>
        <v>15969.231482339888</v>
      </c>
      <c r="X331" s="10">
        <f t="shared" si="61"/>
        <v>37.102861853020833</v>
      </c>
      <c r="Y331" s="10">
        <v>1</v>
      </c>
      <c r="Z331" s="13">
        <f>IF(Y331=1,'Specifications and Reduced mass'!$C$47,IF(Y331=2,'Specifications and Reduced mass'!$C$48,IF(Y331=3,'Specifications and Reduced mass'!$C$49)))</f>
        <v>676.54659784648959</v>
      </c>
      <c r="AA331" s="10">
        <f t="shared" si="62"/>
        <v>30.043461610077877</v>
      </c>
      <c r="AB331" s="10">
        <v>0</v>
      </c>
      <c r="AC331" s="10">
        <v>0</v>
      </c>
      <c r="AD331" s="10">
        <v>0</v>
      </c>
    </row>
    <row r="332" spans="7:30" x14ac:dyDescent="0.3">
      <c r="G332" s="94">
        <v>6000</v>
      </c>
      <c r="H332" s="94">
        <v>17.32</v>
      </c>
      <c r="I332" s="10">
        <f t="shared" si="49"/>
        <v>12.915524000000001</v>
      </c>
      <c r="J332" s="10">
        <f t="shared" si="50"/>
        <v>20.554625928533333</v>
      </c>
      <c r="K332" s="10">
        <v>469</v>
      </c>
      <c r="L332" s="10">
        <v>2</v>
      </c>
      <c r="M332" s="82">
        <v>1</v>
      </c>
      <c r="N332" s="85">
        <f t="shared" si="57"/>
        <v>327</v>
      </c>
      <c r="O332" s="108">
        <f t="shared" si="64"/>
        <v>34.220739235954973</v>
      </c>
      <c r="P332" s="95">
        <f t="shared" si="60"/>
        <v>34.235004642726018</v>
      </c>
      <c r="Q332" s="10">
        <f t="shared" si="58"/>
        <v>9.509723511868339</v>
      </c>
      <c r="R332" s="93">
        <f t="shared" si="59"/>
        <v>0.80880822012081788</v>
      </c>
      <c r="S332" s="10">
        <f t="shared" si="65"/>
        <v>57.699967689820504</v>
      </c>
      <c r="T332" s="10">
        <f>IF(M332=1,'Specifications and Reduced mass'!$F$13,IF(M332=2,'Specifications and Reduced mass'!$G$13,IF(M332=3,'Specifications and Reduced mass'!$H$13,IF(M332=4,'Specifications and Reduced mass'!$I$13,IF(M332=5,'Specifications and Reduced mass'!$J$13)))))</f>
        <v>103.00500000000001</v>
      </c>
      <c r="U332" s="52">
        <f>'Specifications and Reduced mass'!$C$37-'Lap Simulation'!S332-'Lap Simulation'!T332-'Lap Simulation'!AC332</f>
        <v>547.19644963301403</v>
      </c>
      <c r="V332" s="13">
        <f t="shared" si="63"/>
        <v>0.80880822012081788</v>
      </c>
      <c r="W332" s="13">
        <f>0.5*359.61*'Lap Simulation'!Q332^2</f>
        <v>16260.636634944596</v>
      </c>
      <c r="X332" s="10">
        <f t="shared" si="61"/>
        <v>37.439856345938345</v>
      </c>
      <c r="Y332" s="10">
        <v>1</v>
      </c>
      <c r="Z332" s="13">
        <f>IF(Y332=1,'Specifications and Reduced mass'!$C$47,IF(Y332=2,'Specifications and Reduced mass'!$C$48,IF(Y332=3,'Specifications and Reduced mass'!$C$49)))</f>
        <v>676.54659784648959</v>
      </c>
      <c r="AA332" s="10">
        <f t="shared" si="62"/>
        <v>30.591692094740846</v>
      </c>
      <c r="AB332" s="10">
        <v>0</v>
      </c>
      <c r="AC332" s="10">
        <v>0</v>
      </c>
      <c r="AD332" s="10">
        <v>0</v>
      </c>
    </row>
    <row r="333" spans="7:30" x14ac:dyDescent="0.3">
      <c r="G333" s="94">
        <v>6000</v>
      </c>
      <c r="H333" s="94">
        <v>17.32</v>
      </c>
      <c r="I333" s="10">
        <f t="shared" si="49"/>
        <v>12.915524000000001</v>
      </c>
      <c r="J333" s="10">
        <f t="shared" si="50"/>
        <v>20.554625928533333</v>
      </c>
      <c r="K333" s="10">
        <v>469</v>
      </c>
      <c r="L333" s="10">
        <v>2</v>
      </c>
      <c r="M333" s="82">
        <v>1</v>
      </c>
      <c r="N333" s="85">
        <f t="shared" ref="N333:N396" si="66">N332+1</f>
        <v>328</v>
      </c>
      <c r="O333" s="108">
        <f t="shared" si="64"/>
        <v>34.324966732348358</v>
      </c>
      <c r="P333" s="95">
        <f t="shared" si="60"/>
        <v>34.53982993520674</v>
      </c>
      <c r="Q333" s="10">
        <f t="shared" si="58"/>
        <v>9.5943972042240944</v>
      </c>
      <c r="R333" s="93">
        <f t="shared" si="59"/>
        <v>0.80728270110004241</v>
      </c>
      <c r="S333" s="10">
        <f t="shared" si="65"/>
        <v>58.73205239327622</v>
      </c>
      <c r="T333" s="10">
        <f>IF(M333=1,'Specifications and Reduced mass'!$F$13,IF(M333=2,'Specifications and Reduced mass'!$G$13,IF(M333=3,'Specifications and Reduced mass'!$H$13,IF(M333=4,'Specifications and Reduced mass'!$I$13,IF(M333=5,'Specifications and Reduced mass'!$J$13)))))</f>
        <v>103.00500000000001</v>
      </c>
      <c r="U333" s="52">
        <f>'Specifications and Reduced mass'!$C$37-'Lap Simulation'!S333-'Lap Simulation'!T333-'Lap Simulation'!AC333</f>
        <v>546.16436492955825</v>
      </c>
      <c r="V333" s="13">
        <f t="shared" si="63"/>
        <v>0.80728270110004241</v>
      </c>
      <c r="W333" s="13">
        <f>0.5*359.61*'Lap Simulation'!Q333^2</f>
        <v>16551.492158982241</v>
      </c>
      <c r="X333" s="10">
        <f t="shared" si="61"/>
        <v>37.773217339464935</v>
      </c>
      <c r="Y333" s="10">
        <v>1</v>
      </c>
      <c r="Z333" s="13">
        <f>IF(Y333=1,'Specifications and Reduced mass'!$C$47,IF(Y333=2,'Specifications and Reduced mass'!$C$48,IF(Y333=3,'Specifications and Reduced mass'!$C$49)))</f>
        <v>676.54659784648959</v>
      </c>
      <c r="AA333" s="10">
        <f t="shared" si="62"/>
        <v>31.138888544373859</v>
      </c>
      <c r="AB333" s="10">
        <v>0</v>
      </c>
      <c r="AC333" s="10">
        <v>0</v>
      </c>
      <c r="AD333" s="10">
        <v>0</v>
      </c>
    </row>
    <row r="334" spans="7:30" x14ac:dyDescent="0.3">
      <c r="G334" s="94">
        <v>6100</v>
      </c>
      <c r="H334" s="94">
        <v>17.37</v>
      </c>
      <c r="I334" s="10">
        <f t="shared" si="49"/>
        <v>12.952809000000002</v>
      </c>
      <c r="J334" s="10">
        <f t="shared" si="50"/>
        <v>20.276029931016396</v>
      </c>
      <c r="K334" s="10">
        <v>469</v>
      </c>
      <c r="L334" s="10">
        <v>2</v>
      </c>
      <c r="M334" s="82">
        <v>1</v>
      </c>
      <c r="N334" s="85">
        <f t="shared" si="66"/>
        <v>329</v>
      </c>
      <c r="O334" s="108">
        <f t="shared" si="64"/>
        <v>34.428292024294386</v>
      </c>
      <c r="P334" s="95">
        <f t="shared" si="60"/>
        <v>34.841421032522724</v>
      </c>
      <c r="Q334" s="10">
        <f t="shared" si="58"/>
        <v>9.6781725090340895</v>
      </c>
      <c r="R334" s="93">
        <f t="shared" si="59"/>
        <v>0.80576005940942386</v>
      </c>
      <c r="S334" s="10">
        <f t="shared" si="65"/>
        <v>59.762190448803537</v>
      </c>
      <c r="T334" s="10">
        <f>IF(M334=1,'Specifications and Reduced mass'!$F$13,IF(M334=2,'Specifications and Reduced mass'!$G$13,IF(M334=3,'Specifications and Reduced mass'!$H$13,IF(M334=4,'Specifications and Reduced mass'!$I$13,IF(M334=5,'Specifications and Reduced mass'!$J$13)))))</f>
        <v>103.00500000000001</v>
      </c>
      <c r="U334" s="52">
        <f>'Specifications and Reduced mass'!$C$37-'Lap Simulation'!S334-'Lap Simulation'!T334-'Lap Simulation'!AC334</f>
        <v>545.13422687403101</v>
      </c>
      <c r="V334" s="13">
        <f t="shared" si="63"/>
        <v>0.80576005940942386</v>
      </c>
      <c r="W334" s="13">
        <f>0.5*359.61*'Lap Simulation'!Q334^2</f>
        <v>16841.799091124827</v>
      </c>
      <c r="X334" s="10">
        <f t="shared" si="61"/>
        <v>38.10304137414996</v>
      </c>
      <c r="Y334" s="10">
        <v>1</v>
      </c>
      <c r="Z334" s="13">
        <f>IF(Y334=1,'Specifications and Reduced mass'!$C$47,IF(Y334=2,'Specifications and Reduced mass'!$C$48,IF(Y334=3,'Specifications and Reduced mass'!$C$49)))</f>
        <v>676.54659784648959</v>
      </c>
      <c r="AA334" s="10">
        <f t="shared" si="62"/>
        <v>31.685052909303415</v>
      </c>
      <c r="AB334" s="10">
        <v>0</v>
      </c>
      <c r="AC334" s="10">
        <v>0</v>
      </c>
      <c r="AD334" s="10">
        <v>0</v>
      </c>
    </row>
    <row r="335" spans="7:30" x14ac:dyDescent="0.3">
      <c r="G335" s="94">
        <v>6100</v>
      </c>
      <c r="H335" s="94">
        <v>17.37</v>
      </c>
      <c r="I335" s="10">
        <f t="shared" si="49"/>
        <v>12.952809000000002</v>
      </c>
      <c r="J335" s="10">
        <f t="shared" si="50"/>
        <v>20.276029931016396</v>
      </c>
      <c r="K335" s="10">
        <v>469</v>
      </c>
      <c r="L335" s="10">
        <v>2</v>
      </c>
      <c r="M335" s="82">
        <v>1</v>
      </c>
      <c r="N335" s="85">
        <f t="shared" si="66"/>
        <v>330</v>
      </c>
      <c r="O335" s="108">
        <f t="shared" si="64"/>
        <v>34.530739779280182</v>
      </c>
      <c r="P335" s="95">
        <f t="shared" si="60"/>
        <v>35.139862269300501</v>
      </c>
      <c r="Q335" s="10">
        <f t="shared" si="58"/>
        <v>9.7610728525834727</v>
      </c>
      <c r="R335" s="93">
        <f t="shared" si="59"/>
        <v>0.80424028962193739</v>
      </c>
      <c r="S335" s="10">
        <f t="shared" si="65"/>
        <v>60.790385528037298</v>
      </c>
      <c r="T335" s="10">
        <f>IF(M335=1,'Specifications and Reduced mass'!$F$13,IF(M335=2,'Specifications and Reduced mass'!$G$13,IF(M335=3,'Specifications and Reduced mass'!$H$13,IF(M335=4,'Specifications and Reduced mass'!$I$13,IF(M335=5,'Specifications and Reduced mass'!$J$13)))))</f>
        <v>103.00500000000001</v>
      </c>
      <c r="U335" s="52">
        <f>'Specifications and Reduced mass'!$C$37-'Lap Simulation'!S335-'Lap Simulation'!T335-'Lap Simulation'!AC335</f>
        <v>544.10603179479722</v>
      </c>
      <c r="V335" s="13">
        <f t="shared" si="63"/>
        <v>0.80424028962193739</v>
      </c>
      <c r="W335" s="13">
        <f>0.5*359.61*'Lap Simulation'!Q335^2</f>
        <v>17131.558466089049</v>
      </c>
      <c r="X335" s="10">
        <f t="shared" si="61"/>
        <v>38.429420679462488</v>
      </c>
      <c r="Y335" s="10">
        <v>1</v>
      </c>
      <c r="Z335" s="13">
        <f>IF(Y335=1,'Specifications and Reduced mass'!$C$47,IF(Y335=2,'Specifications and Reduced mass'!$C$48,IF(Y335=3,'Specifications and Reduced mass'!$C$49)))</f>
        <v>676.54659784648959</v>
      </c>
      <c r="AA335" s="10">
        <f t="shared" si="62"/>
        <v>32.230187136177449</v>
      </c>
      <c r="AB335" s="10">
        <v>0</v>
      </c>
      <c r="AC335" s="10">
        <v>0</v>
      </c>
      <c r="AD335" s="10">
        <v>0</v>
      </c>
    </row>
    <row r="336" spans="7:30" x14ac:dyDescent="0.3">
      <c r="G336" s="94">
        <v>6200</v>
      </c>
      <c r="H336" s="94">
        <v>17.440000000000001</v>
      </c>
      <c r="I336" s="10">
        <f t="shared" si="49"/>
        <v>13.005008000000002</v>
      </c>
      <c r="J336" s="10">
        <f t="shared" si="50"/>
        <v>20.029390385548389</v>
      </c>
      <c r="K336" s="10">
        <v>469</v>
      </c>
      <c r="L336" s="10">
        <v>2</v>
      </c>
      <c r="M336" s="82">
        <v>1</v>
      </c>
      <c r="N336" s="85">
        <f t="shared" si="66"/>
        <v>331</v>
      </c>
      <c r="O336" s="108">
        <f t="shared" si="64"/>
        <v>34.632333576328669</v>
      </c>
      <c r="P336" s="95">
        <f t="shared" si="60"/>
        <v>35.435234281889684</v>
      </c>
      <c r="Q336" s="10">
        <f t="shared" si="58"/>
        <v>9.8431206338582449</v>
      </c>
      <c r="R336" s="93">
        <f t="shared" si="59"/>
        <v>0.80272338632079521</v>
      </c>
      <c r="S336" s="10">
        <f t="shared" si="65"/>
        <v>61.816641295687162</v>
      </c>
      <c r="T336" s="10">
        <f>IF(M336=1,'Specifications and Reduced mass'!$F$13,IF(M336=2,'Specifications and Reduced mass'!$G$13,IF(M336=3,'Specifications and Reduced mass'!$H$13,IF(M336=4,'Specifications and Reduced mass'!$I$13,IF(M336=5,'Specifications and Reduced mass'!$J$13)))))</f>
        <v>103.00500000000001</v>
      </c>
      <c r="U336" s="52">
        <f>'Specifications and Reduced mass'!$C$37-'Lap Simulation'!S336-'Lap Simulation'!T336-'Lap Simulation'!AC336</f>
        <v>543.07977602714732</v>
      </c>
      <c r="V336" s="13">
        <f t="shared" si="63"/>
        <v>0.80272338632079521</v>
      </c>
      <c r="W336" s="13">
        <f>0.5*359.61*'Lap Simulation'!Q336^2</f>
        <v>17420.771316639995</v>
      </c>
      <c r="X336" s="10">
        <f t="shared" si="61"/>
        <v>38.752443440386791</v>
      </c>
      <c r="Y336" s="10">
        <v>1</v>
      </c>
      <c r="Z336" s="13">
        <f>IF(Y336=1,'Specifications and Reduced mass'!$C$47,IF(Y336=2,'Specifications and Reduced mass'!$C$48,IF(Y336=3,'Specifications and Reduced mass'!$C$49)))</f>
        <v>676.54659784648959</v>
      </c>
      <c r="AA336" s="10">
        <f t="shared" si="62"/>
        <v>32.774293167972246</v>
      </c>
      <c r="AB336" s="10">
        <v>0</v>
      </c>
      <c r="AC336" s="10">
        <v>0</v>
      </c>
      <c r="AD336" s="10">
        <v>0</v>
      </c>
    </row>
    <row r="337" spans="7:30" x14ac:dyDescent="0.3">
      <c r="G337" s="94">
        <v>6200</v>
      </c>
      <c r="H337" s="94">
        <v>17.440000000000001</v>
      </c>
      <c r="I337" s="10">
        <f t="shared" si="49"/>
        <v>13.005008000000002</v>
      </c>
      <c r="J337" s="10">
        <f t="shared" si="50"/>
        <v>20.029390385548389</v>
      </c>
      <c r="K337" s="10">
        <v>469</v>
      </c>
      <c r="L337" s="10">
        <v>2</v>
      </c>
      <c r="M337" s="82">
        <v>1</v>
      </c>
      <c r="N337" s="85">
        <f t="shared" si="66"/>
        <v>332</v>
      </c>
      <c r="O337" s="108">
        <f t="shared" si="64"/>
        <v>34.733095971951201</v>
      </c>
      <c r="P337" s="95">
        <f t="shared" si="60"/>
        <v>35.727614233052904</v>
      </c>
      <c r="Q337" s="10">
        <f t="shared" si="58"/>
        <v>9.9243372869591404</v>
      </c>
      <c r="R337" s="93">
        <f t="shared" si="59"/>
        <v>0.80120934409942579</v>
      </c>
      <c r="S337" s="10">
        <f t="shared" si="65"/>
        <v>62.840961409550623</v>
      </c>
      <c r="T337" s="10">
        <f>IF(M337=1,'Specifications and Reduced mass'!$F$13,IF(M337=2,'Specifications and Reduced mass'!$G$13,IF(M337=3,'Specifications and Reduced mass'!$H$13,IF(M337=4,'Specifications and Reduced mass'!$I$13,IF(M337=5,'Specifications and Reduced mass'!$J$13)))))</f>
        <v>103.00500000000001</v>
      </c>
      <c r="U337" s="52">
        <f>'Specifications and Reduced mass'!$C$37-'Lap Simulation'!S337-'Lap Simulation'!T337-'Lap Simulation'!AC337</f>
        <v>542.05545591328394</v>
      </c>
      <c r="V337" s="13">
        <f t="shared" si="63"/>
        <v>0.80120934409942579</v>
      </c>
      <c r="W337" s="13">
        <f>0.5*359.61*'Lap Simulation'!Q337^2</f>
        <v>17709.438673594814</v>
      </c>
      <c r="X337" s="10">
        <f t="shared" si="61"/>
        <v>39.072194043146219</v>
      </c>
      <c r="Y337" s="10">
        <v>1</v>
      </c>
      <c r="Z337" s="13">
        <f>IF(Y337=1,'Specifications and Reduced mass'!$C$47,IF(Y337=2,'Specifications and Reduced mass'!$C$48,IF(Y337=3,'Specifications and Reduced mass'!$C$49)))</f>
        <v>676.54659784648959</v>
      </c>
      <c r="AA337" s="10">
        <f t="shared" si="62"/>
        <v>33.317372943999388</v>
      </c>
      <c r="AB337" s="10">
        <v>0</v>
      </c>
      <c r="AC337" s="10">
        <v>0</v>
      </c>
      <c r="AD337" s="10">
        <v>0</v>
      </c>
    </row>
    <row r="338" spans="7:30" x14ac:dyDescent="0.3">
      <c r="G338" s="94">
        <v>6300</v>
      </c>
      <c r="H338" s="94">
        <v>17.5</v>
      </c>
      <c r="I338" s="10">
        <f t="shared" si="49"/>
        <v>13.049750000000001</v>
      </c>
      <c r="J338" s="10">
        <f t="shared" si="50"/>
        <v>19.779278222222221</v>
      </c>
      <c r="K338" s="10">
        <v>457.1</v>
      </c>
      <c r="L338" s="10">
        <v>2</v>
      </c>
      <c r="M338" s="82">
        <v>1</v>
      </c>
      <c r="N338" s="85">
        <f t="shared" si="66"/>
        <v>333</v>
      </c>
      <c r="O338" s="108">
        <f t="shared" si="64"/>
        <v>34.833048561052664</v>
      </c>
      <c r="P338" s="95">
        <f t="shared" si="60"/>
        <v>36.017076019367558</v>
      </c>
      <c r="Q338" s="10">
        <f t="shared" si="58"/>
        <v>10.00474333871321</v>
      </c>
      <c r="R338" s="93">
        <f t="shared" si="59"/>
        <v>0.7996981575614549</v>
      </c>
      <c r="S338" s="10">
        <f t="shared" si="65"/>
        <v>63.863349520526157</v>
      </c>
      <c r="T338" s="10">
        <f>IF(M338=1,'Specifications and Reduced mass'!$F$13,IF(M338=2,'Specifications and Reduced mass'!$G$13,IF(M338=3,'Specifications and Reduced mass'!$H$13,IF(M338=4,'Specifications and Reduced mass'!$I$13,IF(M338=5,'Specifications and Reduced mass'!$J$13)))))</f>
        <v>103.00500000000001</v>
      </c>
      <c r="U338" s="52">
        <f>'Specifications and Reduced mass'!$C$37-'Lap Simulation'!S338-'Lap Simulation'!T338-'Lap Simulation'!AC338</f>
        <v>541.03306780230832</v>
      </c>
      <c r="V338" s="13">
        <f t="shared" si="63"/>
        <v>0.7996981575614549</v>
      </c>
      <c r="W338" s="13">
        <f>0.5*359.61*'Lap Simulation'!Q338^2</f>
        <v>17997.561565826407</v>
      </c>
      <c r="X338" s="10">
        <f t="shared" si="61"/>
        <v>39.388753302020511</v>
      </c>
      <c r="Y338" s="10">
        <v>1</v>
      </c>
      <c r="Z338" s="13">
        <f>IF(Y338=1,'Specifications and Reduced mass'!$C$47,IF(Y338=2,'Specifications and Reduced mass'!$C$48,IF(Y338=3,'Specifications and Reduced mass'!$C$49)))</f>
        <v>676.54659784648959</v>
      </c>
      <c r="AA338" s="10">
        <f t="shared" si="62"/>
        <v>33.859428399912673</v>
      </c>
      <c r="AB338" s="10">
        <v>0</v>
      </c>
      <c r="AC338" s="10">
        <v>0</v>
      </c>
      <c r="AD338" s="10">
        <v>0</v>
      </c>
    </row>
    <row r="339" spans="7:30" x14ac:dyDescent="0.3">
      <c r="G339" s="94">
        <v>6400</v>
      </c>
      <c r="H339" s="94">
        <v>17.8</v>
      </c>
      <c r="I339" s="10">
        <f t="shared" si="49"/>
        <v>13.273460000000002</v>
      </c>
      <c r="J339" s="10">
        <f t="shared" si="50"/>
        <v>19.804002320000002</v>
      </c>
      <c r="K339" s="10">
        <v>457.1</v>
      </c>
      <c r="L339" s="10">
        <v>2</v>
      </c>
      <c r="M339" s="82">
        <v>1</v>
      </c>
      <c r="N339" s="85">
        <f t="shared" si="66"/>
        <v>334</v>
      </c>
      <c r="O339" s="108">
        <f t="shared" si="64"/>
        <v>34.932212033253244</v>
      </c>
      <c r="P339" s="95">
        <f t="shared" si="60"/>
        <v>36.303690462939088</v>
      </c>
      <c r="Q339" s="10">
        <f t="shared" si="58"/>
        <v>10.084358461927524</v>
      </c>
      <c r="R339" s="93">
        <f t="shared" si="59"/>
        <v>0.79818982132068728</v>
      </c>
      <c r="S339" s="10">
        <f t="shared" si="65"/>
        <v>64.88380927262611</v>
      </c>
      <c r="T339" s="10">
        <f>IF(M339=1,'Specifications and Reduced mass'!$F$13,IF(M339=2,'Specifications and Reduced mass'!$G$13,IF(M339=3,'Specifications and Reduced mass'!$H$13,IF(M339=4,'Specifications and Reduced mass'!$I$13,IF(M339=5,'Specifications and Reduced mass'!$J$13)))))</f>
        <v>103.00500000000001</v>
      </c>
      <c r="U339" s="52">
        <f>'Specifications and Reduced mass'!$C$37-'Lap Simulation'!S339-'Lap Simulation'!T339-'Lap Simulation'!AC339</f>
        <v>540.01260805020843</v>
      </c>
      <c r="V339" s="13">
        <f t="shared" si="63"/>
        <v>0.79818982132068728</v>
      </c>
      <c r="W339" s="13">
        <f>0.5*359.61*'Lap Simulation'!Q339^2</f>
        <v>18285.141020267078</v>
      </c>
      <c r="X339" s="10">
        <f t="shared" si="61"/>
        <v>39.702198669006002</v>
      </c>
      <c r="Y339" s="10">
        <v>1</v>
      </c>
      <c r="Z339" s="13">
        <f>IF(Y339=1,'Specifications and Reduced mass'!$C$47,IF(Y339=2,'Specifications and Reduced mass'!$C$48,IF(Y339=3,'Specifications and Reduced mass'!$C$49)))</f>
        <v>676.54659784648959</v>
      </c>
      <c r="AA339" s="10">
        <f t="shared" si="62"/>
        <v>34.400461467714976</v>
      </c>
      <c r="AB339" s="10">
        <v>0</v>
      </c>
      <c r="AC339" s="10">
        <v>0</v>
      </c>
      <c r="AD339" s="10">
        <v>0</v>
      </c>
    </row>
    <row r="340" spans="7:30" x14ac:dyDescent="0.3">
      <c r="G340" s="94">
        <v>6400</v>
      </c>
      <c r="H340" s="94">
        <v>17.8</v>
      </c>
      <c r="I340" s="10">
        <f t="shared" si="49"/>
        <v>13.273460000000002</v>
      </c>
      <c r="J340" s="10">
        <f t="shared" si="50"/>
        <v>19.804002320000002</v>
      </c>
      <c r="K340" s="10">
        <v>457.1</v>
      </c>
      <c r="L340" s="10">
        <v>2</v>
      </c>
      <c r="M340" s="82">
        <v>1</v>
      </c>
      <c r="N340" s="85">
        <f t="shared" si="66"/>
        <v>335</v>
      </c>
      <c r="O340" s="108">
        <f t="shared" si="64"/>
        <v>35.030606225041282</v>
      </c>
      <c r="P340" s="95">
        <f t="shared" si="60"/>
        <v>36.5875254888538</v>
      </c>
      <c r="Q340" s="10">
        <f t="shared" si="58"/>
        <v>10.163201524681611</v>
      </c>
      <c r="R340" s="93">
        <f t="shared" si="59"/>
        <v>0.79668433000108596</v>
      </c>
      <c r="S340" s="10">
        <f t="shared" si="65"/>
        <v>65.902344302989775</v>
      </c>
      <c r="T340" s="10">
        <f>IF(M340=1,'Specifications and Reduced mass'!$F$13,IF(M340=2,'Specifications and Reduced mass'!$G$13,IF(M340=3,'Specifications and Reduced mass'!$H$13,IF(M340=4,'Specifications and Reduced mass'!$I$13,IF(M340=5,'Specifications and Reduced mass'!$J$13)))))</f>
        <v>103.00500000000001</v>
      </c>
      <c r="U340" s="52">
        <f>'Specifications and Reduced mass'!$C$37-'Lap Simulation'!S340-'Lap Simulation'!T340-'Lap Simulation'!AC340</f>
        <v>538.99407301984468</v>
      </c>
      <c r="V340" s="13">
        <f t="shared" si="63"/>
        <v>0.79668433000108596</v>
      </c>
      <c r="W340" s="13">
        <f>0.5*359.61*'Lap Simulation'!Q340^2</f>
        <v>18572.178061912211</v>
      </c>
      <c r="X340" s="10">
        <f t="shared" si="61"/>
        <v>40.012604427880355</v>
      </c>
      <c r="Y340" s="10">
        <v>1</v>
      </c>
      <c r="Z340" s="13">
        <f>IF(Y340=1,'Specifications and Reduced mass'!$C$47,IF(Y340=2,'Specifications and Reduced mass'!$C$48,IF(Y340=3,'Specifications and Reduced mass'!$C$49)))</f>
        <v>676.54659784648959</v>
      </c>
      <c r="AA340" s="10">
        <f t="shared" si="62"/>
        <v>34.940474075765181</v>
      </c>
      <c r="AB340" s="10">
        <v>0</v>
      </c>
      <c r="AC340" s="10">
        <v>0</v>
      </c>
      <c r="AD340" s="10">
        <v>0</v>
      </c>
    </row>
    <row r="341" spans="7:30" x14ac:dyDescent="0.3">
      <c r="G341" s="94">
        <v>6500</v>
      </c>
      <c r="H341" s="94">
        <v>18</v>
      </c>
      <c r="I341" s="10">
        <f t="shared" si="49"/>
        <v>13.422600000000001</v>
      </c>
      <c r="J341" s="10">
        <f t="shared" si="50"/>
        <v>19.718418904615383</v>
      </c>
      <c r="K341" s="10">
        <v>504.4</v>
      </c>
      <c r="L341" s="10">
        <v>2</v>
      </c>
      <c r="M341" s="82">
        <v>1</v>
      </c>
      <c r="N341" s="85">
        <f t="shared" si="66"/>
        <v>336</v>
      </c>
      <c r="O341" s="108">
        <f t="shared" si="64"/>
        <v>35.128250168128254</v>
      </c>
      <c r="P341" s="95">
        <f t="shared" si="60"/>
        <v>36.868646289647721</v>
      </c>
      <c r="Q341" s="10">
        <f t="shared" si="58"/>
        <v>10.241290636013256</v>
      </c>
      <c r="R341" s="93">
        <f t="shared" si="59"/>
        <v>0.79518167823675456</v>
      </c>
      <c r="S341" s="10">
        <f t="shared" si="65"/>
        <v>66.918958241896291</v>
      </c>
      <c r="T341" s="10">
        <f>IF(M341=1,'Specifications and Reduced mass'!$F$13,IF(M341=2,'Specifications and Reduced mass'!$G$13,IF(M341=3,'Specifications and Reduced mass'!$H$13,IF(M341=4,'Specifications and Reduced mass'!$I$13,IF(M341=5,'Specifications and Reduced mass'!$J$13)))))</f>
        <v>103.00500000000001</v>
      </c>
      <c r="U341" s="52">
        <f>'Specifications and Reduced mass'!$C$37-'Lap Simulation'!S341-'Lap Simulation'!T341-'Lap Simulation'!AC341</f>
        <v>537.97745908093827</v>
      </c>
      <c r="V341" s="13">
        <f t="shared" si="63"/>
        <v>0.79518167823675456</v>
      </c>
      <c r="W341" s="13">
        <f>0.5*359.61*'Lap Simulation'!Q341^2</f>
        <v>18858.6737138239</v>
      </c>
      <c r="X341" s="10">
        <f t="shared" si="61"/>
        <v>40.320041874067932</v>
      </c>
      <c r="Y341" s="10">
        <v>1</v>
      </c>
      <c r="Z341" s="13">
        <f>IF(Y341=1,'Specifications and Reduced mass'!$C$47,IF(Y341=2,'Specifications and Reduced mass'!$C$48,IF(Y341=3,'Specifications and Reduced mass'!$C$49)))</f>
        <v>676.54659784648959</v>
      </c>
      <c r="AA341" s="10">
        <f t="shared" si="62"/>
        <v>35.479468148785024</v>
      </c>
      <c r="AB341" s="10">
        <v>0</v>
      </c>
      <c r="AC341" s="10">
        <v>0</v>
      </c>
      <c r="AD341" s="10">
        <v>0</v>
      </c>
    </row>
    <row r="342" spans="7:30" x14ac:dyDescent="0.3">
      <c r="G342" s="94">
        <v>6500</v>
      </c>
      <c r="H342" s="94">
        <v>18</v>
      </c>
      <c r="I342" s="10">
        <f t="shared" si="49"/>
        <v>13.422600000000001</v>
      </c>
      <c r="J342" s="10">
        <f t="shared" si="50"/>
        <v>19.718418904615383</v>
      </c>
      <c r="K342" s="10">
        <v>504.4</v>
      </c>
      <c r="L342" s="10">
        <v>2</v>
      </c>
      <c r="M342" s="82">
        <v>1</v>
      </c>
      <c r="N342" s="85">
        <f t="shared" si="66"/>
        <v>337</v>
      </c>
      <c r="O342" s="108">
        <f t="shared" si="64"/>
        <v>35.225162134338348</v>
      </c>
      <c r="P342" s="95">
        <f t="shared" si="60"/>
        <v>37.147115477935181</v>
      </c>
      <c r="Q342" s="10">
        <f t="shared" si="58"/>
        <v>10.318643188315328</v>
      </c>
      <c r="R342" s="93">
        <f t="shared" si="59"/>
        <v>0.79368186067191682</v>
      </c>
      <c r="S342" s="10">
        <f t="shared" si="65"/>
        <v>67.933654712777624</v>
      </c>
      <c r="T342" s="10">
        <f>IF(M342=1,'Specifications and Reduced mass'!$F$13,IF(M342=2,'Specifications and Reduced mass'!$G$13,IF(M342=3,'Specifications and Reduced mass'!$H$13,IF(M342=4,'Specifications and Reduced mass'!$I$13,IF(M342=5,'Specifications and Reduced mass'!$J$13)))))</f>
        <v>103.00500000000001</v>
      </c>
      <c r="U342" s="52">
        <f>'Specifications and Reduced mass'!$C$37-'Lap Simulation'!S342-'Lap Simulation'!T342-'Lap Simulation'!AC342</f>
        <v>536.96276261005687</v>
      </c>
      <c r="V342" s="13">
        <f t="shared" si="63"/>
        <v>0.79368186067191682</v>
      </c>
      <c r="W342" s="13">
        <f>0.5*359.61*'Lap Simulation'!Q342^2</f>
        <v>19144.62899713462</v>
      </c>
      <c r="X342" s="10">
        <f t="shared" si="61"/>
        <v>40.62457948155641</v>
      </c>
      <c r="Y342" s="10">
        <v>1</v>
      </c>
      <c r="Z342" s="13">
        <f>IF(Y342=1,'Specifications and Reduced mass'!$C$47,IF(Y342=2,'Specifications and Reduced mass'!$C$48,IF(Y342=3,'Specifications and Reduced mass'!$C$49)))</f>
        <v>676.54659784648959</v>
      </c>
      <c r="AA342" s="10">
        <f t="shared" si="62"/>
        <v>36.017445607865966</v>
      </c>
      <c r="AB342" s="10">
        <v>0</v>
      </c>
      <c r="AC342" s="10">
        <v>0</v>
      </c>
      <c r="AD342" s="10">
        <v>0</v>
      </c>
    </row>
    <row r="343" spans="7:30" x14ac:dyDescent="0.3">
      <c r="G343" s="94">
        <v>6600</v>
      </c>
      <c r="H343" s="94">
        <v>16.8</v>
      </c>
      <c r="I343" s="10">
        <f t="shared" si="49"/>
        <v>12.527760000000001</v>
      </c>
      <c r="J343" s="10">
        <f t="shared" si="50"/>
        <v>18.125011316363636</v>
      </c>
      <c r="K343" s="10">
        <v>492.1</v>
      </c>
      <c r="L343" s="10">
        <v>2</v>
      </c>
      <c r="M343" s="82">
        <v>1</v>
      </c>
      <c r="N343" s="85">
        <f t="shared" si="66"/>
        <v>338</v>
      </c>
      <c r="O343" s="108">
        <f t="shared" si="64"/>
        <v>35.32135967733138</v>
      </c>
      <c r="P343" s="95">
        <f t="shared" si="60"/>
        <v>37.422993228223575</v>
      </c>
      <c r="Q343" s="10">
        <f t="shared" si="58"/>
        <v>10.395275896728771</v>
      </c>
      <c r="R343" s="93">
        <f t="shared" si="59"/>
        <v>0.79218487196089882</v>
      </c>
      <c r="S343" s="10">
        <f t="shared" si="65"/>
        <v>68.946437332231483</v>
      </c>
      <c r="T343" s="10">
        <f>IF(M343=1,'Specifications and Reduced mass'!$F$13,IF(M343=2,'Specifications and Reduced mass'!$G$13,IF(M343=3,'Specifications and Reduced mass'!$H$13,IF(M343=4,'Specifications and Reduced mass'!$I$13,IF(M343=5,'Specifications and Reduced mass'!$J$13)))))</f>
        <v>103.00500000000001</v>
      </c>
      <c r="U343" s="52">
        <f>'Specifications and Reduced mass'!$C$37-'Lap Simulation'!S343-'Lap Simulation'!T343-'Lap Simulation'!AC343</f>
        <v>535.94997999060308</v>
      </c>
      <c r="V343" s="13">
        <f t="shared" si="63"/>
        <v>0.79218487196089882</v>
      </c>
      <c r="W343" s="13">
        <f>0.5*359.61*'Lap Simulation'!Q343^2</f>
        <v>19430.044931050852</v>
      </c>
      <c r="X343" s="10">
        <f t="shared" si="61"/>
        <v>40.926283057987284</v>
      </c>
      <c r="Y343" s="10">
        <v>1</v>
      </c>
      <c r="Z343" s="13">
        <f>IF(Y343=1,'Specifications and Reduced mass'!$C$47,IF(Y343=2,'Specifications and Reduced mass'!$C$48,IF(Y343=3,'Specifications and Reduced mass'!$C$49)))</f>
        <v>676.54659784648959</v>
      </c>
      <c r="AA343" s="10">
        <f t="shared" si="62"/>
        <v>36.554408370476025</v>
      </c>
      <c r="AB343" s="10">
        <v>0</v>
      </c>
      <c r="AC343" s="10">
        <v>0</v>
      </c>
      <c r="AD343" s="10">
        <v>0</v>
      </c>
    </row>
    <row r="344" spans="7:30" x14ac:dyDescent="0.3">
      <c r="G344" s="94">
        <v>5200</v>
      </c>
      <c r="H344" s="94">
        <v>15.92</v>
      </c>
      <c r="I344" s="10">
        <f t="shared" si="49"/>
        <v>11.871544</v>
      </c>
      <c r="J344" s="10">
        <f t="shared" si="50"/>
        <v>21.799807566769228</v>
      </c>
      <c r="K344" s="10">
        <v>470.5</v>
      </c>
      <c r="L344" s="10">
        <v>3</v>
      </c>
      <c r="M344" s="82">
        <v>1</v>
      </c>
      <c r="N344" s="85">
        <f t="shared" si="66"/>
        <v>339</v>
      </c>
      <c r="O344" s="108">
        <f t="shared" si="64"/>
        <v>35.416859671427787</v>
      </c>
      <c r="P344" s="95">
        <f t="shared" si="60"/>
        <v>37.696337408837138</v>
      </c>
      <c r="Q344" s="10">
        <f t="shared" si="58"/>
        <v>10.471204835788093</v>
      </c>
      <c r="R344" s="93">
        <f t="shared" si="59"/>
        <v>0.79069070676810893</v>
      </c>
      <c r="S344" s="10">
        <f t="shared" si="65"/>
        <v>69.957309710034139</v>
      </c>
      <c r="T344" s="10">
        <f>IF(M344=1,'Specifications and Reduced mass'!$F$13,IF(M344=2,'Specifications and Reduced mass'!$G$13,IF(M344=3,'Specifications and Reduced mass'!$H$13,IF(M344=4,'Specifications and Reduced mass'!$I$13,IF(M344=5,'Specifications and Reduced mass'!$J$13)))))</f>
        <v>103.00500000000001</v>
      </c>
      <c r="U344" s="52">
        <f>'Specifications and Reduced mass'!$C$37-'Lap Simulation'!S344-'Lap Simulation'!T344-'Lap Simulation'!AC344</f>
        <v>534.9391076128004</v>
      </c>
      <c r="V344" s="13">
        <f t="shared" si="63"/>
        <v>0.79069070676810893</v>
      </c>
      <c r="W344" s="13">
        <f>0.5*359.61*'Lap Simulation'!Q344^2</f>
        <v>19714.922532856712</v>
      </c>
      <c r="X344" s="10">
        <f t="shared" si="61"/>
        <v>41.225215888929498</v>
      </c>
      <c r="Y344" s="10">
        <v>1</v>
      </c>
      <c r="Z344" s="13">
        <f>IF(Y344=1,'Specifications and Reduced mass'!$C$47,IF(Y344=2,'Specifications and Reduced mass'!$C$48,IF(Y344=3,'Specifications and Reduced mass'!$C$49)))</f>
        <v>676.54659784648959</v>
      </c>
      <c r="AA344" s="10">
        <f t="shared" si="62"/>
        <v>37.09035835046663</v>
      </c>
      <c r="AB344" s="10">
        <v>0</v>
      </c>
      <c r="AC344" s="10">
        <v>0</v>
      </c>
      <c r="AD344" s="10">
        <v>0</v>
      </c>
    </row>
    <row r="345" spans="7:30" x14ac:dyDescent="0.3">
      <c r="G345" s="94">
        <v>5200</v>
      </c>
      <c r="H345" s="94">
        <v>15.92</v>
      </c>
      <c r="I345" s="10">
        <f t="shared" si="49"/>
        <v>11.871544</v>
      </c>
      <c r="J345" s="10">
        <f t="shared" si="50"/>
        <v>21.799807566769228</v>
      </c>
      <c r="K345" s="10">
        <v>470.5</v>
      </c>
      <c r="L345" s="10">
        <v>3</v>
      </c>
      <c r="M345" s="82">
        <v>1</v>
      </c>
      <c r="N345" s="85">
        <f t="shared" si="66"/>
        <v>340</v>
      </c>
      <c r="O345" s="108">
        <f t="shared" si="64"/>
        <v>35.511678347777838</v>
      </c>
      <c r="P345" s="95">
        <f t="shared" si="60"/>
        <v>37.967203704780836</v>
      </c>
      <c r="Q345" s="10">
        <f t="shared" ref="Q345:Q408" si="67">MIN(13.2,(SQRT((Q344^2)+2*R344*$N$6)))</f>
        <v>10.546445473550232</v>
      </c>
      <c r="R345" s="93">
        <f t="shared" si="59"/>
        <v>0.78919935976801903</v>
      </c>
      <c r="S345" s="10">
        <f t="shared" si="65"/>
        <v>70.966275449153443</v>
      </c>
      <c r="T345" s="10">
        <f>IF(M345=1,'Specifications and Reduced mass'!$F$13,IF(M345=2,'Specifications and Reduced mass'!$G$13,IF(M345=3,'Specifications and Reduced mass'!$H$13,IF(M345=4,'Specifications and Reduced mass'!$I$13,IF(M345=5,'Specifications and Reduced mass'!$J$13)))))</f>
        <v>103.00500000000001</v>
      </c>
      <c r="U345" s="52">
        <f>'Specifications and Reduced mass'!$C$37-'Lap Simulation'!S345-'Lap Simulation'!T345-'Lap Simulation'!AC345</f>
        <v>533.93014187368101</v>
      </c>
      <c r="V345" s="13">
        <f t="shared" si="63"/>
        <v>0.78919935976801903</v>
      </c>
      <c r="W345" s="13">
        <f>0.5*359.61*'Lap Simulation'!Q345^2</f>
        <v>19999.262817917592</v>
      </c>
      <c r="X345" s="10">
        <f t="shared" si="61"/>
        <v>41.521438872245007</v>
      </c>
      <c r="Y345" s="10">
        <v>1</v>
      </c>
      <c r="Z345" s="13">
        <f>IF(Y345=1,'Specifications and Reduced mass'!$C$47,IF(Y345=2,'Specifications and Reduced mass'!$C$48,IF(Y345=3,'Specifications and Reduced mass'!$C$49)))</f>
        <v>676.54659784648959</v>
      </c>
      <c r="AA345" s="10">
        <f t="shared" si="62"/>
        <v>37.62529745807943</v>
      </c>
      <c r="AB345" s="10">
        <v>0</v>
      </c>
      <c r="AC345" s="10">
        <v>0</v>
      </c>
      <c r="AD345" s="10">
        <v>0</v>
      </c>
    </row>
    <row r="346" spans="7:30" x14ac:dyDescent="0.3">
      <c r="G346" s="94">
        <v>5300</v>
      </c>
      <c r="H346" s="94">
        <v>16.25</v>
      </c>
      <c r="I346" s="10">
        <f t="shared" ref="I346:I409" si="68">H346*0.7457</f>
        <v>12.117625</v>
      </c>
      <c r="J346" s="10">
        <f t="shared" ref="J346:J409" si="69">(9548.8*I346)/G346</f>
        <v>21.831844830188679</v>
      </c>
      <c r="K346" s="10">
        <v>470.5</v>
      </c>
      <c r="L346" s="10">
        <v>3</v>
      </c>
      <c r="M346" s="82">
        <v>1</v>
      </c>
      <c r="N346" s="85">
        <f t="shared" si="66"/>
        <v>341</v>
      </c>
      <c r="O346" s="108">
        <f t="shared" si="64"/>
        <v>35.605831328093778</v>
      </c>
      <c r="P346" s="95">
        <f t="shared" si="60"/>
        <v>38.235645732294245</v>
      </c>
      <c r="Q346" s="10">
        <f t="shared" si="67"/>
        <v>10.621012703415067</v>
      </c>
      <c r="R346" s="93">
        <f t="shared" ref="R346:R409" si="70">IF(Y346=1,(U346/Z346),IF(Y346=2,0,IF(Y346=3,(1.2*(-U346/Z346)))))</f>
        <v>0.78771082564514616</v>
      </c>
      <c r="S346" s="10">
        <f t="shared" si="65"/>
        <v>71.973338145761488</v>
      </c>
      <c r="T346" s="10">
        <f>IF(M346=1,'Specifications and Reduced mass'!$F$13,IF(M346=2,'Specifications and Reduced mass'!$G$13,IF(M346=3,'Specifications and Reduced mass'!$H$13,IF(M346=4,'Specifications and Reduced mass'!$I$13,IF(M346=5,'Specifications and Reduced mass'!$J$13)))))</f>
        <v>103.00500000000001</v>
      </c>
      <c r="U346" s="52">
        <f>'Specifications and Reduced mass'!$C$37-'Lap Simulation'!S346-'Lap Simulation'!T346-'Lap Simulation'!AC346</f>
        <v>532.92307917707296</v>
      </c>
      <c r="V346" s="13">
        <f t="shared" si="63"/>
        <v>0.78771082564514616</v>
      </c>
      <c r="W346" s="13">
        <f>0.5*359.61*'Lap Simulation'!Q346^2</f>
        <v>20283.066799683773</v>
      </c>
      <c r="X346" s="10">
        <f t="shared" si="61"/>
        <v>41.815010643366406</v>
      </c>
      <c r="Y346" s="10">
        <v>1</v>
      </c>
      <c r="Z346" s="13">
        <f>IF(Y346=1,'Specifications and Reduced mass'!$C$47,IF(Y346=2,'Specifications and Reduced mass'!$C$48,IF(Y346=3,'Specifications and Reduced mass'!$C$49)))</f>
        <v>676.54659784648959</v>
      </c>
      <c r="AA346" s="10">
        <f t="shared" si="62"/>
        <v>38.15922759995312</v>
      </c>
      <c r="AB346" s="10">
        <v>0</v>
      </c>
      <c r="AC346" s="10">
        <v>0</v>
      </c>
      <c r="AD346" s="10">
        <v>0</v>
      </c>
    </row>
    <row r="347" spans="7:30" x14ac:dyDescent="0.3">
      <c r="G347" s="94">
        <v>5300</v>
      </c>
      <c r="H347" s="94">
        <v>16.25</v>
      </c>
      <c r="I347" s="10">
        <f t="shared" si="68"/>
        <v>12.117625</v>
      </c>
      <c r="J347" s="10">
        <f t="shared" si="69"/>
        <v>21.831844830188679</v>
      </c>
      <c r="K347" s="10">
        <v>470.5</v>
      </c>
      <c r="L347" s="10">
        <v>3</v>
      </c>
      <c r="M347" s="82">
        <v>1</v>
      </c>
      <c r="N347" s="85">
        <f t="shared" si="66"/>
        <v>342</v>
      </c>
      <c r="O347" s="108">
        <f t="shared" si="64"/>
        <v>35.699333656142542</v>
      </c>
      <c r="P347" s="95">
        <f t="shared" si="60"/>
        <v>38.501715145772835</v>
      </c>
      <c r="Q347" s="10">
        <f t="shared" si="67"/>
        <v>10.694920873825787</v>
      </c>
      <c r="R347" s="93">
        <f t="shared" si="70"/>
        <v>0.78622509909403271</v>
      </c>
      <c r="S347" s="10">
        <f t="shared" si="65"/>
        <v>72.978501389247555</v>
      </c>
      <c r="T347" s="10">
        <f>IF(M347=1,'Specifications and Reduced mass'!$F$13,IF(M347=2,'Specifications and Reduced mass'!$G$13,IF(M347=3,'Specifications and Reduced mass'!$H$13,IF(M347=4,'Specifications and Reduced mass'!$I$13,IF(M347=5,'Specifications and Reduced mass'!$J$13)))))</f>
        <v>103.00500000000001</v>
      </c>
      <c r="U347" s="52">
        <f>'Specifications and Reduced mass'!$C$37-'Lap Simulation'!S347-'Lap Simulation'!T347-'Lap Simulation'!AC347</f>
        <v>531.91791593358698</v>
      </c>
      <c r="V347" s="13">
        <f t="shared" si="63"/>
        <v>0.78622509909403271</v>
      </c>
      <c r="W347" s="13">
        <f>0.5*359.61*'Lap Simulation'!Q347^2</f>
        <v>20566.335489694022</v>
      </c>
      <c r="X347" s="10">
        <f t="shared" si="61"/>
        <v>42.105987692227508</v>
      </c>
      <c r="Y347" s="10">
        <v>1</v>
      </c>
      <c r="Z347" s="13">
        <f>IF(Y347=1,'Specifications and Reduced mass'!$C$47,IF(Y347=2,'Specifications and Reduced mass'!$C$48,IF(Y347=3,'Specifications and Reduced mass'!$C$49)))</f>
        <v>676.54659784648959</v>
      </c>
      <c r="AA347" s="10">
        <f t="shared" si="62"/>
        <v>38.692150679130194</v>
      </c>
      <c r="AB347" s="10">
        <v>0</v>
      </c>
      <c r="AC347" s="10">
        <v>0</v>
      </c>
      <c r="AD347" s="10">
        <v>0</v>
      </c>
    </row>
    <row r="348" spans="7:30" x14ac:dyDescent="0.3">
      <c r="G348" s="94">
        <v>5300</v>
      </c>
      <c r="H348" s="94">
        <v>16.25</v>
      </c>
      <c r="I348" s="10">
        <f t="shared" si="68"/>
        <v>12.117625</v>
      </c>
      <c r="J348" s="10">
        <f t="shared" si="69"/>
        <v>21.831844830188679</v>
      </c>
      <c r="K348" s="10">
        <v>470.5</v>
      </c>
      <c r="L348" s="10">
        <v>3</v>
      </c>
      <c r="M348" s="82">
        <v>1</v>
      </c>
      <c r="N348" s="85">
        <f t="shared" si="66"/>
        <v>343</v>
      </c>
      <c r="O348" s="108">
        <f t="shared" si="64"/>
        <v>35.792199827178024</v>
      </c>
      <c r="P348" s="95">
        <f t="shared" si="60"/>
        <v>38.765461737669916</v>
      </c>
      <c r="Q348" s="10">
        <f t="shared" si="67"/>
        <v>10.768183816019421</v>
      </c>
      <c r="R348" s="93">
        <f t="shared" si="70"/>
        <v>0.78474217481922759</v>
      </c>
      <c r="S348" s="10">
        <f t="shared" si="65"/>
        <v>73.981768762230857</v>
      </c>
      <c r="T348" s="10">
        <f>IF(M348=1,'Specifications and Reduced mass'!$F$13,IF(M348=2,'Specifications and Reduced mass'!$G$13,IF(M348=3,'Specifications and Reduced mass'!$H$13,IF(M348=4,'Specifications and Reduced mass'!$I$13,IF(M348=5,'Specifications and Reduced mass'!$J$13)))))</f>
        <v>103.00500000000001</v>
      </c>
      <c r="U348" s="52">
        <f>'Specifications and Reduced mass'!$C$37-'Lap Simulation'!S348-'Lap Simulation'!T348-'Lap Simulation'!AC348</f>
        <v>530.91464856060361</v>
      </c>
      <c r="V348" s="13">
        <f t="shared" si="63"/>
        <v>0.78474217481922759</v>
      </c>
      <c r="W348" s="13">
        <f>0.5*359.61*'Lap Simulation'!Q348^2</f>
        <v>20849.069897579229</v>
      </c>
      <c r="X348" s="10">
        <f t="shared" si="61"/>
        <v>42.394424472517407</v>
      </c>
      <c r="Y348" s="10">
        <v>1</v>
      </c>
      <c r="Z348" s="13">
        <f>IF(Y348=1,'Specifications and Reduced mass'!$C$47,IF(Y348=2,'Specifications and Reduced mass'!$C$48,IF(Y348=3,'Specifications and Reduced mass'!$C$49)))</f>
        <v>676.54659784648959</v>
      </c>
      <c r="AA348" s="10">
        <f t="shared" si="62"/>
        <v>39.224068595063777</v>
      </c>
      <c r="AB348" s="10">
        <v>0</v>
      </c>
      <c r="AC348" s="10">
        <v>0</v>
      </c>
      <c r="AD348" s="10">
        <v>0</v>
      </c>
    </row>
    <row r="349" spans="7:30" x14ac:dyDescent="0.3">
      <c r="G349" s="94">
        <v>5400</v>
      </c>
      <c r="H349" s="94">
        <v>16.579999999999998</v>
      </c>
      <c r="I349" s="10">
        <f t="shared" si="68"/>
        <v>12.363705999999999</v>
      </c>
      <c r="J349" s="10">
        <f t="shared" si="69"/>
        <v>21.862695528296292</v>
      </c>
      <c r="K349" s="10">
        <v>470.5</v>
      </c>
      <c r="L349" s="10">
        <v>3</v>
      </c>
      <c r="M349" s="82">
        <v>1</v>
      </c>
      <c r="N349" s="85">
        <f t="shared" si="66"/>
        <v>344</v>
      </c>
      <c r="O349" s="108">
        <f t="shared" si="64"/>
        <v>35.884443815475343</v>
      </c>
      <c r="P349" s="95">
        <f t="shared" si="60"/>
        <v>39.026933531934901</v>
      </c>
      <c r="Q349" s="10">
        <f t="shared" si="67"/>
        <v>10.840814869981918</v>
      </c>
      <c r="R349" s="93">
        <f t="shared" si="70"/>
        <v>0.78326204753526829</v>
      </c>
      <c r="S349" s="10">
        <f t="shared" si="65"/>
        <v>74.983143840573319</v>
      </c>
      <c r="T349" s="10">
        <f>IF(M349=1,'Specifications and Reduced mass'!$F$13,IF(M349=2,'Specifications and Reduced mass'!$G$13,IF(M349=3,'Specifications and Reduced mass'!$H$13,IF(M349=4,'Specifications and Reduced mass'!$I$13,IF(M349=5,'Specifications and Reduced mass'!$J$13)))))</f>
        <v>103.00500000000001</v>
      </c>
      <c r="U349" s="52">
        <f>'Specifications and Reduced mass'!$C$37-'Lap Simulation'!S349-'Lap Simulation'!T349-'Lap Simulation'!AC349</f>
        <v>529.91327348226116</v>
      </c>
      <c r="V349" s="13">
        <f t="shared" si="63"/>
        <v>0.78326204753526829</v>
      </c>
      <c r="W349" s="13">
        <f>0.5*359.61*'Lap Simulation'!Q349^2</f>
        <v>21131.271031065975</v>
      </c>
      <c r="X349" s="10">
        <f t="shared" si="61"/>
        <v>42.680373503865816</v>
      </c>
      <c r="Y349" s="10">
        <v>1</v>
      </c>
      <c r="Z349" s="13">
        <f>IF(Y349=1,'Specifications and Reduced mass'!$C$47,IF(Y349=2,'Specifications and Reduced mass'!$C$48,IF(Y349=3,'Specifications and Reduced mass'!$C$49)))</f>
        <v>676.54659784648959</v>
      </c>
      <c r="AA349" s="10">
        <f t="shared" si="62"/>
        <v>39.754983243624388</v>
      </c>
      <c r="AB349" s="10">
        <v>0</v>
      </c>
      <c r="AC349" s="10">
        <v>0</v>
      </c>
      <c r="AD349" s="10">
        <v>0</v>
      </c>
    </row>
    <row r="350" spans="7:30" x14ac:dyDescent="0.3">
      <c r="G350" s="94">
        <v>5400</v>
      </c>
      <c r="H350" s="94">
        <v>16.579999999999998</v>
      </c>
      <c r="I350" s="10">
        <f t="shared" si="68"/>
        <v>12.363705999999999</v>
      </c>
      <c r="J350" s="10">
        <f t="shared" si="69"/>
        <v>21.862695528296292</v>
      </c>
      <c r="K350" s="10">
        <v>470.5</v>
      </c>
      <c r="L350" s="10">
        <v>3</v>
      </c>
      <c r="M350" s="82">
        <v>1</v>
      </c>
      <c r="N350" s="85">
        <f t="shared" si="66"/>
        <v>345</v>
      </c>
      <c r="O350" s="108">
        <f t="shared" si="64"/>
        <v>35.976079100114411</v>
      </c>
      <c r="P350" s="95">
        <f t="shared" si="60"/>
        <v>39.286176871492337</v>
      </c>
      <c r="Q350" s="10">
        <f t="shared" si="67"/>
        <v>10.912826908747871</v>
      </c>
      <c r="R350" s="93">
        <f t="shared" si="70"/>
        <v>0.78178471196666088</v>
      </c>
      <c r="S350" s="10">
        <f t="shared" si="65"/>
        <v>75.982630193392296</v>
      </c>
      <c r="T350" s="10">
        <f>IF(M350=1,'Specifications and Reduced mass'!$F$13,IF(M350=2,'Specifications and Reduced mass'!$G$13,IF(M350=3,'Specifications and Reduced mass'!$H$13,IF(M350=4,'Specifications and Reduced mass'!$I$13,IF(M350=5,'Specifications and Reduced mass'!$J$13)))))</f>
        <v>103.00500000000001</v>
      </c>
      <c r="U350" s="52">
        <f>'Specifications and Reduced mass'!$C$37-'Lap Simulation'!S350-'Lap Simulation'!T350-'Lap Simulation'!AC350</f>
        <v>528.9137871294422</v>
      </c>
      <c r="V350" s="13">
        <f t="shared" si="63"/>
        <v>0.78178471196666088</v>
      </c>
      <c r="W350" s="13">
        <f>0.5*359.61*'Lap Simulation'!Q350^2</f>
        <v>21412.939895980133</v>
      </c>
      <c r="X350" s="10">
        <f t="shared" si="61"/>
        <v>42.963885467511304</v>
      </c>
      <c r="Y350" s="10">
        <v>1</v>
      </c>
      <c r="Z350" s="13">
        <f>IF(Y350=1,'Specifications and Reduced mass'!$C$47,IF(Y350=2,'Specifications and Reduced mass'!$C$48,IF(Y350=3,'Specifications and Reduced mass'!$C$49)))</f>
        <v>676.54659784648959</v>
      </c>
      <c r="AA350" s="10">
        <f t="shared" si="62"/>
        <v>40.284896517106652</v>
      </c>
      <c r="AB350" s="10">
        <v>0</v>
      </c>
      <c r="AC350" s="10">
        <v>0</v>
      </c>
      <c r="AD350" s="10">
        <v>0</v>
      </c>
    </row>
    <row r="351" spans="7:30" x14ac:dyDescent="0.3">
      <c r="G351" s="94">
        <v>5400</v>
      </c>
      <c r="H351" s="94">
        <v>16.579999999999998</v>
      </c>
      <c r="I351" s="10">
        <f t="shared" si="68"/>
        <v>12.363705999999999</v>
      </c>
      <c r="J351" s="10">
        <f t="shared" si="69"/>
        <v>21.862695528296292</v>
      </c>
      <c r="K351" s="10">
        <v>470.5</v>
      </c>
      <c r="L351" s="10">
        <v>3</v>
      </c>
      <c r="M351" s="82">
        <v>1</v>
      </c>
      <c r="N351" s="85">
        <f t="shared" si="66"/>
        <v>346</v>
      </c>
      <c r="O351" s="108">
        <f t="shared" si="64"/>
        <v>36.067118689147037</v>
      </c>
      <c r="P351" s="95">
        <f t="shared" si="60"/>
        <v>39.543236500220296</v>
      </c>
      <c r="Q351" s="10">
        <f t="shared" si="67"/>
        <v>10.984232361172305</v>
      </c>
      <c r="R351" s="93">
        <f t="shared" si="70"/>
        <v>0.78031016284786181</v>
      </c>
      <c r="S351" s="10">
        <f t="shared" si="65"/>
        <v>76.980231383073331</v>
      </c>
      <c r="T351" s="10">
        <f>IF(M351=1,'Specifications and Reduced mass'!$F$13,IF(M351=2,'Specifications and Reduced mass'!$G$13,IF(M351=3,'Specifications and Reduced mass'!$H$13,IF(M351=4,'Specifications and Reduced mass'!$I$13,IF(M351=5,'Specifications and Reduced mass'!$J$13)))))</f>
        <v>103.00500000000001</v>
      </c>
      <c r="U351" s="52">
        <f>'Specifications and Reduced mass'!$C$37-'Lap Simulation'!S351-'Lap Simulation'!T351-'Lap Simulation'!AC351</f>
        <v>527.91618593976114</v>
      </c>
      <c r="V351" s="13">
        <f t="shared" si="63"/>
        <v>0.78031016284786181</v>
      </c>
      <c r="W351" s="13">
        <f>0.5*359.61*'Lap Simulation'!Q351^2</f>
        <v>21694.077496250462</v>
      </c>
      <c r="X351" s="10">
        <f t="shared" si="61"/>
        <v>43.245009295953956</v>
      </c>
      <c r="Y351" s="10">
        <v>1</v>
      </c>
      <c r="Z351" s="13">
        <f>IF(Y351=1,'Specifications and Reduced mass'!$C$47,IF(Y351=2,'Specifications and Reduced mass'!$C$48,IF(Y351=3,'Specifications and Reduced mass'!$C$49)))</f>
        <v>676.54659784648959</v>
      </c>
      <c r="AA351" s="10">
        <f t="shared" si="62"/>
        <v>40.813810304236092</v>
      </c>
      <c r="AB351" s="10">
        <v>0</v>
      </c>
      <c r="AC351" s="10">
        <v>0</v>
      </c>
      <c r="AD351" s="10">
        <v>0</v>
      </c>
    </row>
    <row r="352" spans="7:30" x14ac:dyDescent="0.3">
      <c r="G352" s="94">
        <v>5500</v>
      </c>
      <c r="H352" s="94">
        <v>16.940000000000001</v>
      </c>
      <c r="I352" s="10">
        <f t="shared" si="68"/>
        <v>12.632158000000002</v>
      </c>
      <c r="J352" s="10">
        <f t="shared" si="69"/>
        <v>21.931263692800002</v>
      </c>
      <c r="K352" s="10">
        <v>443.88</v>
      </c>
      <c r="L352" s="10">
        <v>3</v>
      </c>
      <c r="M352" s="82">
        <v>1</v>
      </c>
      <c r="N352" s="85">
        <f t="shared" si="66"/>
        <v>347</v>
      </c>
      <c r="O352" s="108">
        <f t="shared" si="64"/>
        <v>36.157575142269593</v>
      </c>
      <c r="P352" s="95">
        <f t="shared" si="60"/>
        <v>39.798155639845568</v>
      </c>
      <c r="Q352" s="10">
        <f t="shared" si="67"/>
        <v>11.055043233290435</v>
      </c>
      <c r="R352" s="93">
        <f t="shared" si="70"/>
        <v>0.77883839492325913</v>
      </c>
      <c r="S352" s="10">
        <f t="shared" si="65"/>
        <v>77.975950965282848</v>
      </c>
      <c r="T352" s="10">
        <f>IF(M352=1,'Specifications and Reduced mass'!$F$13,IF(M352=2,'Specifications and Reduced mass'!$G$13,IF(M352=3,'Specifications and Reduced mass'!$H$13,IF(M352=4,'Specifications and Reduced mass'!$I$13,IF(M352=5,'Specifications and Reduced mass'!$J$13)))))</f>
        <v>103.00500000000001</v>
      </c>
      <c r="U352" s="52">
        <f>'Specifications and Reduced mass'!$C$37-'Lap Simulation'!S352-'Lap Simulation'!T352-'Lap Simulation'!AC352</f>
        <v>526.92046635755162</v>
      </c>
      <c r="V352" s="13">
        <f t="shared" si="63"/>
        <v>0.77883839492325913</v>
      </c>
      <c r="W352" s="13">
        <f>0.5*359.61*'Lap Simulation'!Q352^2</f>
        <v>21974.684833912183</v>
      </c>
      <c r="X352" s="10">
        <f t="shared" si="61"/>
        <v>43.52379225704896</v>
      </c>
      <c r="Y352" s="10">
        <v>1</v>
      </c>
      <c r="Z352" s="13">
        <f>IF(Y352=1,'Specifications and Reduced mass'!$C$47,IF(Y352=2,'Specifications and Reduced mass'!$C$48,IF(Y352=3,'Specifications and Reduced mass'!$C$49)))</f>
        <v>676.54659784648959</v>
      </c>
      <c r="AA352" s="10">
        <f t="shared" si="62"/>
        <v>41.341726490175851</v>
      </c>
      <c r="AB352" s="10">
        <v>0</v>
      </c>
      <c r="AC352" s="10">
        <v>0</v>
      </c>
      <c r="AD352" s="10">
        <v>0</v>
      </c>
    </row>
    <row r="353" spans="7:30" x14ac:dyDescent="0.3">
      <c r="G353" s="94">
        <v>5500</v>
      </c>
      <c r="H353" s="94">
        <v>16.940000000000001</v>
      </c>
      <c r="I353" s="10">
        <f t="shared" si="68"/>
        <v>12.632158000000002</v>
      </c>
      <c r="J353" s="10">
        <f t="shared" si="69"/>
        <v>21.931263692800002</v>
      </c>
      <c r="K353" s="10">
        <v>443.88</v>
      </c>
      <c r="L353" s="10">
        <v>3</v>
      </c>
      <c r="M353" s="82">
        <v>1</v>
      </c>
      <c r="N353" s="85">
        <f t="shared" si="66"/>
        <v>348</v>
      </c>
      <c r="O353" s="108">
        <f t="shared" si="64"/>
        <v>36.247460592112688</v>
      </c>
      <c r="P353" s="95">
        <f t="shared" si="60"/>
        <v>40.050976062135895</v>
      </c>
      <c r="Q353" s="10">
        <f t="shared" si="67"/>
        <v>11.125271128371082</v>
      </c>
      <c r="R353" s="93">
        <f t="shared" si="70"/>
        <v>0.77736940294715362</v>
      </c>
      <c r="S353" s="10">
        <f t="shared" si="65"/>
        <v>78.969792488980801</v>
      </c>
      <c r="T353" s="10">
        <f>IF(M353=1,'Specifications and Reduced mass'!$F$13,IF(M353=2,'Specifications and Reduced mass'!$G$13,IF(M353=3,'Specifications and Reduced mass'!$H$13,IF(M353=4,'Specifications and Reduced mass'!$I$13,IF(M353=5,'Specifications and Reduced mass'!$J$13)))))</f>
        <v>103.00500000000001</v>
      </c>
      <c r="U353" s="52">
        <f>'Specifications and Reduced mass'!$C$37-'Lap Simulation'!S353-'Lap Simulation'!T353-'Lap Simulation'!AC353</f>
        <v>525.92662483385368</v>
      </c>
      <c r="V353" s="13">
        <f t="shared" si="63"/>
        <v>0.77736940294715362</v>
      </c>
      <c r="W353" s="13">
        <f>0.5*359.61*'Lap Simulation'!Q353^2</f>
        <v>22254.762909110537</v>
      </c>
      <c r="X353" s="10">
        <f t="shared" si="61"/>
        <v>43.800280032957019</v>
      </c>
      <c r="Y353" s="10">
        <v>1</v>
      </c>
      <c r="Z353" s="13">
        <f>IF(Y353=1,'Specifications and Reduced mass'!$C$47,IF(Y353=2,'Specifications and Reduced mass'!$C$48,IF(Y353=3,'Specifications and Reduced mass'!$C$49)))</f>
        <v>676.54659784648959</v>
      </c>
      <c r="AA353" s="10">
        <f t="shared" si="62"/>
        <v>41.868646956533411</v>
      </c>
      <c r="AB353" s="10">
        <v>0</v>
      </c>
      <c r="AC353" s="10">
        <v>0</v>
      </c>
      <c r="AD353" s="10">
        <v>0</v>
      </c>
    </row>
    <row r="354" spans="7:30" x14ac:dyDescent="0.3">
      <c r="G354" s="94">
        <v>5500</v>
      </c>
      <c r="H354" s="94">
        <v>16.940000000000001</v>
      </c>
      <c r="I354" s="10">
        <f t="shared" si="68"/>
        <v>12.632158000000002</v>
      </c>
      <c r="J354" s="10">
        <f t="shared" si="69"/>
        <v>21.931263692800002</v>
      </c>
      <c r="K354" s="10">
        <v>443.88</v>
      </c>
      <c r="L354" s="10">
        <v>3</v>
      </c>
      <c r="M354" s="82">
        <v>1</v>
      </c>
      <c r="N354" s="85">
        <f t="shared" si="66"/>
        <v>349</v>
      </c>
      <c r="O354" s="108">
        <f t="shared" si="64"/>
        <v>36.336786764249467</v>
      </c>
      <c r="P354" s="95">
        <f t="shared" si="60"/>
        <v>40.301738156736775</v>
      </c>
      <c r="Q354" s="10">
        <f t="shared" si="67"/>
        <v>11.194927265760215</v>
      </c>
      <c r="R354" s="93">
        <f t="shared" si="70"/>
        <v>0.77590318168374017</v>
      </c>
      <c r="S354" s="10">
        <f t="shared" si="65"/>
        <v>79.961759496433359</v>
      </c>
      <c r="T354" s="10">
        <f>IF(M354=1,'Specifications and Reduced mass'!$F$13,IF(M354=2,'Specifications and Reduced mass'!$G$13,IF(M354=3,'Specifications and Reduced mass'!$H$13,IF(M354=4,'Specifications and Reduced mass'!$I$13,IF(M354=5,'Specifications and Reduced mass'!$J$13)))))</f>
        <v>103.00500000000001</v>
      </c>
      <c r="U354" s="52">
        <f>'Specifications and Reduced mass'!$C$37-'Lap Simulation'!S354-'Lap Simulation'!T354-'Lap Simulation'!AC354</f>
        <v>524.93465782640112</v>
      </c>
      <c r="V354" s="13">
        <f t="shared" si="63"/>
        <v>0.77590318168374017</v>
      </c>
      <c r="W354" s="13">
        <f>0.5*359.61*'Lap Simulation'!Q354^2</f>
        <v>22534.312720104364</v>
      </c>
      <c r="X354" s="10">
        <f t="shared" si="61"/>
        <v>44.074516794331558</v>
      </c>
      <c r="Y354" s="10">
        <v>1</v>
      </c>
      <c r="Z354" s="13">
        <f>IF(Y354=1,'Specifications and Reduced mass'!$C$47,IF(Y354=2,'Specifications and Reduced mass'!$C$48,IF(Y354=3,'Specifications and Reduced mass'!$C$49)))</f>
        <v>676.54659784648959</v>
      </c>
      <c r="AA354" s="10">
        <f t="shared" si="62"/>
        <v>42.394573581367268</v>
      </c>
      <c r="AB354" s="10">
        <v>0</v>
      </c>
      <c r="AC354" s="10">
        <v>0</v>
      </c>
      <c r="AD354" s="10">
        <v>0</v>
      </c>
    </row>
    <row r="355" spans="7:30" x14ac:dyDescent="0.3">
      <c r="G355" s="94">
        <v>5600</v>
      </c>
      <c r="H355" s="94">
        <v>17.05</v>
      </c>
      <c r="I355" s="10">
        <f t="shared" si="68"/>
        <v>12.714185000000001</v>
      </c>
      <c r="J355" s="10">
        <f t="shared" si="69"/>
        <v>21.679501737142857</v>
      </c>
      <c r="K355" s="10">
        <v>443.88</v>
      </c>
      <c r="L355" s="10">
        <v>3</v>
      </c>
      <c r="M355" s="82">
        <v>1</v>
      </c>
      <c r="N355" s="85">
        <f t="shared" si="66"/>
        <v>350</v>
      </c>
      <c r="O355" s="108">
        <f t="shared" si="64"/>
        <v>36.425564996015609</v>
      </c>
      <c r="P355" s="95">
        <f t="shared" si="60"/>
        <v>40.550480994969902</v>
      </c>
      <c r="Q355" s="10">
        <f t="shared" si="67"/>
        <v>11.264022498602751</v>
      </c>
      <c r="R355" s="93">
        <f t="shared" si="70"/>
        <v>0.77443972590708909</v>
      </c>
      <c r="S355" s="10">
        <f t="shared" si="65"/>
        <v>80.951855523225447</v>
      </c>
      <c r="T355" s="10">
        <f>IF(M355=1,'Specifications and Reduced mass'!$F$13,IF(M355=2,'Specifications and Reduced mass'!$G$13,IF(M355=3,'Specifications and Reduced mass'!$H$13,IF(M355=4,'Specifications and Reduced mass'!$I$13,IF(M355=5,'Specifications and Reduced mass'!$J$13)))))</f>
        <v>103.00500000000001</v>
      </c>
      <c r="U355" s="52">
        <f>'Specifications and Reduced mass'!$C$37-'Lap Simulation'!S355-'Lap Simulation'!T355-'Lap Simulation'!AC355</f>
        <v>523.944561799609</v>
      </c>
      <c r="V355" s="13">
        <f t="shared" si="63"/>
        <v>0.77443972590708909</v>
      </c>
      <c r="W355" s="13">
        <f>0.5*359.61*'Lap Simulation'!Q355^2</f>
        <v>22813.335263269651</v>
      </c>
      <c r="X355" s="10">
        <f t="shared" si="61"/>
        <v>44.346545270089571</v>
      </c>
      <c r="Y355" s="10">
        <v>1</v>
      </c>
      <c r="Z355" s="13">
        <f>IF(Y355=1,'Specifications and Reduced mass'!$C$47,IF(Y355=2,'Specifications and Reduced mass'!$C$48,IF(Y355=3,'Specifications and Reduced mass'!$C$49)))</f>
        <v>676.54659784648959</v>
      </c>
      <c r="AA355" s="10">
        <f t="shared" si="62"/>
        <v>42.919508239193661</v>
      </c>
      <c r="AB355" s="10">
        <v>0</v>
      </c>
      <c r="AC355" s="10">
        <v>0</v>
      </c>
      <c r="AD355" s="10">
        <v>0</v>
      </c>
    </row>
    <row r="356" spans="7:30" x14ac:dyDescent="0.3">
      <c r="G356" s="94">
        <v>5600</v>
      </c>
      <c r="H356" s="94">
        <v>17.05</v>
      </c>
      <c r="I356" s="10">
        <f t="shared" si="68"/>
        <v>12.714185000000001</v>
      </c>
      <c r="J356" s="10">
        <f t="shared" si="69"/>
        <v>21.679501737142857</v>
      </c>
      <c r="K356" s="10">
        <v>443.88</v>
      </c>
      <c r="L356" s="10">
        <v>3</v>
      </c>
      <c r="M356" s="82">
        <v>1</v>
      </c>
      <c r="N356" s="85">
        <f t="shared" si="66"/>
        <v>351</v>
      </c>
      <c r="O356" s="108">
        <f t="shared" si="64"/>
        <v>36.513806254226061</v>
      </c>
      <c r="P356" s="95">
        <f t="shared" si="60"/>
        <v>40.797242389883742</v>
      </c>
      <c r="Q356" s="10">
        <f t="shared" si="67"/>
        <v>11.332567330523261</v>
      </c>
      <c r="R356" s="93">
        <f t="shared" si="70"/>
        <v>0.77297903040112748</v>
      </c>
      <c r="S356" s="10">
        <f t="shared" si="65"/>
        <v>81.940084098273502</v>
      </c>
      <c r="T356" s="10">
        <f>IF(M356=1,'Specifications and Reduced mass'!$F$13,IF(M356=2,'Specifications and Reduced mass'!$G$13,IF(M356=3,'Specifications and Reduced mass'!$H$13,IF(M356=4,'Specifications and Reduced mass'!$I$13,IF(M356=5,'Specifications and Reduced mass'!$J$13)))))</f>
        <v>103.00500000000001</v>
      </c>
      <c r="U356" s="52">
        <f>'Specifications and Reduced mass'!$C$37-'Lap Simulation'!S356-'Lap Simulation'!T356-'Lap Simulation'!AC356</f>
        <v>522.95633322456104</v>
      </c>
      <c r="V356" s="13">
        <f t="shared" si="63"/>
        <v>0.77297903040112748</v>
      </c>
      <c r="W356" s="13">
        <f>0.5*359.61*'Lap Simulation'!Q356^2</f>
        <v>23091.831533103097</v>
      </c>
      <c r="X356" s="10">
        <f t="shared" si="61"/>
        <v>44.616406813083707</v>
      </c>
      <c r="Y356" s="10">
        <v>1</v>
      </c>
      <c r="Z356" s="13">
        <f>IF(Y356=1,'Specifications and Reduced mass'!$C$47,IF(Y356=2,'Specifications and Reduced mass'!$C$48,IF(Y356=3,'Specifications and Reduced mass'!$C$49)))</f>
        <v>676.54659784648959</v>
      </c>
      <c r="AA356" s="10">
        <f t="shared" si="62"/>
        <v>43.443452800993271</v>
      </c>
      <c r="AB356" s="10">
        <v>0</v>
      </c>
      <c r="AC356" s="10">
        <v>0</v>
      </c>
      <c r="AD356" s="10">
        <v>0</v>
      </c>
    </row>
    <row r="357" spans="7:30" x14ac:dyDescent="0.3">
      <c r="G357" s="94">
        <v>5700</v>
      </c>
      <c r="H357" s="94">
        <v>17.11</v>
      </c>
      <c r="I357" s="10">
        <f t="shared" si="68"/>
        <v>12.758927</v>
      </c>
      <c r="J357" s="10">
        <f t="shared" si="69"/>
        <v>21.374112655719298</v>
      </c>
      <c r="K357" s="10">
        <v>443.88</v>
      </c>
      <c r="L357" s="10">
        <v>3</v>
      </c>
      <c r="M357" s="82">
        <v>1</v>
      </c>
      <c r="N357" s="85">
        <f t="shared" si="66"/>
        <v>352</v>
      </c>
      <c r="O357" s="108">
        <f t="shared" si="64"/>
        <v>36.601521151866507</v>
      </c>
      <c r="P357" s="95">
        <f t="shared" si="60"/>
        <v>41.042058952822096</v>
      </c>
      <c r="Q357" s="10">
        <f t="shared" si="67"/>
        <v>11.400571931339471</v>
      </c>
      <c r="R357" s="93">
        <f t="shared" si="70"/>
        <v>0.77152108995962032</v>
      </c>
      <c r="S357" s="10">
        <f t="shared" si="65"/>
        <v>82.926448743837895</v>
      </c>
      <c r="T357" s="10">
        <f>IF(M357=1,'Specifications and Reduced mass'!$F$13,IF(M357=2,'Specifications and Reduced mass'!$G$13,IF(M357=3,'Specifications and Reduced mass'!$H$13,IF(M357=4,'Specifications and Reduced mass'!$I$13,IF(M357=5,'Specifications and Reduced mass'!$J$13)))))</f>
        <v>103.00500000000001</v>
      </c>
      <c r="U357" s="52">
        <f>'Specifications and Reduced mass'!$C$37-'Lap Simulation'!S357-'Lap Simulation'!T357-'Lap Simulation'!AC357</f>
        <v>521.9699685789966</v>
      </c>
      <c r="V357" s="13">
        <f t="shared" si="63"/>
        <v>0.77152108995962032</v>
      </c>
      <c r="W357" s="13">
        <f>0.5*359.61*'Lap Simulation'!Q357^2</f>
        <v>23369.802522225651</v>
      </c>
      <c r="X357" s="10">
        <f t="shared" si="61"/>
        <v>44.884141461966422</v>
      </c>
      <c r="Y357" s="10">
        <v>1</v>
      </c>
      <c r="Z357" s="13">
        <f>IF(Y357=1,'Specifications and Reduced mass'!$C$47,IF(Y357=2,'Specifications and Reduced mass'!$C$48,IF(Y357=3,'Specifications and Reduced mass'!$C$49)))</f>
        <v>676.54659784648959</v>
      </c>
      <c r="AA357" s="10">
        <f t="shared" si="62"/>
        <v>43.966409134217827</v>
      </c>
      <c r="AB357" s="10">
        <v>0</v>
      </c>
      <c r="AC357" s="10">
        <v>0</v>
      </c>
      <c r="AD357" s="10">
        <v>0</v>
      </c>
    </row>
    <row r="358" spans="7:30" x14ac:dyDescent="0.3">
      <c r="G358" s="94">
        <v>5700</v>
      </c>
      <c r="H358" s="94">
        <v>17.11</v>
      </c>
      <c r="I358" s="10">
        <f t="shared" si="68"/>
        <v>12.758927</v>
      </c>
      <c r="J358" s="10">
        <f t="shared" si="69"/>
        <v>21.374112655719298</v>
      </c>
      <c r="K358" s="10">
        <v>443.88</v>
      </c>
      <c r="L358" s="10">
        <v>3</v>
      </c>
      <c r="M358" s="82">
        <v>1</v>
      </c>
      <c r="N358" s="85">
        <f t="shared" si="66"/>
        <v>353</v>
      </c>
      <c r="O358" s="108">
        <f t="shared" si="64"/>
        <v>36.688719963831211</v>
      </c>
      <c r="P358" s="95">
        <f t="shared" si="60"/>
        <v>41.284966146754655</v>
      </c>
      <c r="Q358" s="10">
        <f t="shared" si="67"/>
        <v>11.468046151876292</v>
      </c>
      <c r="R358" s="93">
        <f t="shared" si="70"/>
        <v>0.770065899386153</v>
      </c>
      <c r="S358" s="10">
        <f t="shared" si="65"/>
        <v>83.910952975535579</v>
      </c>
      <c r="T358" s="10">
        <f>IF(M358=1,'Specifications and Reduced mass'!$F$13,IF(M358=2,'Specifications and Reduced mass'!$G$13,IF(M358=3,'Specifications and Reduced mass'!$H$13,IF(M358=4,'Specifications and Reduced mass'!$I$13,IF(M358=5,'Specifications and Reduced mass'!$J$13)))))</f>
        <v>103.00500000000001</v>
      </c>
      <c r="U358" s="52">
        <f>'Specifications and Reduced mass'!$C$37-'Lap Simulation'!S358-'Lap Simulation'!T358-'Lap Simulation'!AC358</f>
        <v>520.98546434729894</v>
      </c>
      <c r="V358" s="13">
        <f t="shared" si="63"/>
        <v>0.770065899386153</v>
      </c>
      <c r="W358" s="13">
        <f>0.5*359.61*'Lap Simulation'!Q358^2</f>
        <v>23647.249221386028</v>
      </c>
      <c r="X358" s="10">
        <f t="shared" si="61"/>
        <v>45.149787999512959</v>
      </c>
      <c r="Y358" s="10">
        <v>1</v>
      </c>
      <c r="Z358" s="13">
        <f>IF(Y358=1,'Specifications and Reduced mass'!$C$47,IF(Y358=2,'Specifications and Reduced mass'!$C$48,IF(Y358=3,'Specifications and Reduced mass'!$C$49)))</f>
        <v>676.54659784648959</v>
      </c>
      <c r="AA358" s="10">
        <f t="shared" si="62"/>
        <v>44.488379102796827</v>
      </c>
      <c r="AB358" s="10">
        <v>0</v>
      </c>
      <c r="AC358" s="10">
        <v>0</v>
      </c>
      <c r="AD358" s="10">
        <v>0</v>
      </c>
    </row>
    <row r="359" spans="7:30" x14ac:dyDescent="0.3">
      <c r="G359" s="94">
        <v>5700</v>
      </c>
      <c r="H359" s="94">
        <v>17.11</v>
      </c>
      <c r="I359" s="10">
        <f t="shared" si="68"/>
        <v>12.758927</v>
      </c>
      <c r="J359" s="10">
        <f t="shared" si="69"/>
        <v>21.374112655719298</v>
      </c>
      <c r="K359" s="10">
        <v>443.88</v>
      </c>
      <c r="L359" s="10">
        <v>3</v>
      </c>
      <c r="M359" s="82">
        <v>1</v>
      </c>
      <c r="N359" s="85">
        <f t="shared" si="66"/>
        <v>354</v>
      </c>
      <c r="O359" s="108">
        <f t="shared" si="64"/>
        <v>36.775412641772867</v>
      </c>
      <c r="P359" s="95">
        <f t="shared" si="60"/>
        <v>41.52599833659351</v>
      </c>
      <c r="Q359" s="10">
        <f t="shared" si="67"/>
        <v>11.534999537942641</v>
      </c>
      <c r="R359" s="93">
        <f t="shared" si="70"/>
        <v>0.76861345349411125</v>
      </c>
      <c r="S359" s="10">
        <f t="shared" si="65"/>
        <v>84.893600302352553</v>
      </c>
      <c r="T359" s="10">
        <f>IF(M359=1,'Specifications and Reduced mass'!$F$13,IF(M359=2,'Specifications and Reduced mass'!$G$13,IF(M359=3,'Specifications and Reduced mass'!$H$13,IF(M359=4,'Specifications and Reduced mass'!$I$13,IF(M359=5,'Specifications and Reduced mass'!$J$13)))))</f>
        <v>103.00500000000001</v>
      </c>
      <c r="U359" s="52">
        <f>'Specifications and Reduced mass'!$C$37-'Lap Simulation'!S359-'Lap Simulation'!T359-'Lap Simulation'!AC359</f>
        <v>520.00281702048198</v>
      </c>
      <c r="V359" s="13">
        <f t="shared" si="63"/>
        <v>0.76861345349411125</v>
      </c>
      <c r="W359" s="13">
        <f>0.5*359.61*'Lap Simulation'!Q359^2</f>
        <v>23924.172619464283</v>
      </c>
      <c r="X359" s="10">
        <f t="shared" si="61"/>
        <v>45.41338400764819</v>
      </c>
      <c r="Y359" s="10">
        <v>1</v>
      </c>
      <c r="Z359" s="13">
        <f>IF(Y359=1,'Specifications and Reduced mass'!$C$47,IF(Y359=2,'Specifications and Reduced mass'!$C$48,IF(Y359=3,'Specifications and Reduced mass'!$C$49)))</f>
        <v>676.54659784648959</v>
      </c>
      <c r="AA359" s="10">
        <f t="shared" si="62"/>
        <v>45.009364567144125</v>
      </c>
      <c r="AB359" s="10">
        <v>0</v>
      </c>
      <c r="AC359" s="10">
        <v>0</v>
      </c>
      <c r="AD359" s="10">
        <v>0</v>
      </c>
    </row>
    <row r="360" spans="7:30" x14ac:dyDescent="0.3">
      <c r="G360" s="94">
        <v>5700</v>
      </c>
      <c r="H360" s="94">
        <v>17.11</v>
      </c>
      <c r="I360" s="10">
        <f t="shared" si="68"/>
        <v>12.758927</v>
      </c>
      <c r="J360" s="10">
        <f t="shared" si="69"/>
        <v>21.374112655719298</v>
      </c>
      <c r="K360" s="10">
        <v>443.88</v>
      </c>
      <c r="L360" s="10">
        <v>3</v>
      </c>
      <c r="M360" s="82">
        <v>1</v>
      </c>
      <c r="N360" s="85">
        <f t="shared" si="66"/>
        <v>355</v>
      </c>
      <c r="O360" s="108">
        <f t="shared" si="64"/>
        <v>36.861608828124993</v>
      </c>
      <c r="P360" s="95">
        <f t="shared" si="60"/>
        <v>41.765188836701483</v>
      </c>
      <c r="Q360" s="10">
        <f t="shared" si="67"/>
        <v>11.60144134352819</v>
      </c>
      <c r="R360" s="93">
        <f t="shared" si="70"/>
        <v>0.76716374710666368</v>
      </c>
      <c r="S360" s="10">
        <f t="shared" si="65"/>
        <v>85.874394226656477</v>
      </c>
      <c r="T360" s="10">
        <f>IF(M360=1,'Specifications and Reduced mass'!$F$13,IF(M360=2,'Specifications and Reduced mass'!$G$13,IF(M360=3,'Specifications and Reduced mass'!$H$13,IF(M360=4,'Specifications and Reduced mass'!$I$13,IF(M360=5,'Specifications and Reduced mass'!$J$13)))))</f>
        <v>103.00500000000001</v>
      </c>
      <c r="U360" s="52">
        <f>'Specifications and Reduced mass'!$C$37-'Lap Simulation'!S360-'Lap Simulation'!T360-'Lap Simulation'!AC360</f>
        <v>519.02202309617803</v>
      </c>
      <c r="V360" s="13">
        <f t="shared" si="63"/>
        <v>0.76716374710666368</v>
      </c>
      <c r="W360" s="13">
        <f>0.5*359.61*'Lap Simulation'!Q360^2</f>
        <v>24200.573703475307</v>
      </c>
      <c r="X360" s="10">
        <f t="shared" si="61"/>
        <v>45.674965919402325</v>
      </c>
      <c r="Y360" s="10">
        <v>1</v>
      </c>
      <c r="Z360" s="13">
        <f>IF(Y360=1,'Specifications and Reduced mass'!$C$47,IF(Y360=2,'Specifications and Reduced mass'!$C$48,IF(Y360=3,'Specifications and Reduced mass'!$C$49)))</f>
        <v>676.54659784648959</v>
      </c>
      <c r="AA360" s="10">
        <f t="shared" si="62"/>
        <v>45.529367384164615</v>
      </c>
      <c r="AB360" s="10">
        <v>0</v>
      </c>
      <c r="AC360" s="10">
        <v>0</v>
      </c>
      <c r="AD360" s="10">
        <v>0</v>
      </c>
    </row>
    <row r="361" spans="7:30" x14ac:dyDescent="0.3">
      <c r="G361" s="94">
        <v>5800</v>
      </c>
      <c r="H361" s="94">
        <v>17.18</v>
      </c>
      <c r="I361" s="10">
        <f t="shared" si="68"/>
        <v>12.811126</v>
      </c>
      <c r="J361" s="10">
        <f t="shared" si="69"/>
        <v>21.091531025655172</v>
      </c>
      <c r="K361" s="10">
        <v>443.88</v>
      </c>
      <c r="L361" s="10">
        <v>3</v>
      </c>
      <c r="M361" s="82">
        <v>1</v>
      </c>
      <c r="N361" s="85">
        <f t="shared" si="66"/>
        <v>356</v>
      </c>
      <c r="O361" s="108">
        <f t="shared" si="64"/>
        <v>36.947317869352467</v>
      </c>
      <c r="P361" s="95">
        <f t="shared" si="60"/>
        <v>42.002569955781745</v>
      </c>
      <c r="Q361" s="10">
        <f t="shared" si="67"/>
        <v>11.667380543272706</v>
      </c>
      <c r="R361" s="93">
        <f t="shared" si="70"/>
        <v>0.7657167750567434</v>
      </c>
      <c r="S361" s="10">
        <f t="shared" si="65"/>
        <v>86.853338244208985</v>
      </c>
      <c r="T361" s="10">
        <f>IF(M361=1,'Specifications and Reduced mass'!$F$13,IF(M361=2,'Specifications and Reduced mass'!$G$13,IF(M361=3,'Specifications and Reduced mass'!$H$13,IF(M361=4,'Specifications and Reduced mass'!$I$13,IF(M361=5,'Specifications and Reduced mass'!$J$13)))))</f>
        <v>103.00500000000001</v>
      </c>
      <c r="U361" s="52">
        <f>'Specifications and Reduced mass'!$C$37-'Lap Simulation'!S361-'Lap Simulation'!T361-'Lap Simulation'!AC361</f>
        <v>518.04307907862551</v>
      </c>
      <c r="V361" s="13">
        <f t="shared" si="63"/>
        <v>0.7657167750567434</v>
      </c>
      <c r="W361" s="13">
        <f>0.5*359.61*'Lap Simulation'!Q361^2</f>
        <v>24476.453458572334</v>
      </c>
      <c r="X361" s="10">
        <f t="shared" si="61"/>
        <v>45.93456906800278</v>
      </c>
      <c r="Y361" s="10">
        <v>1</v>
      </c>
      <c r="Z361" s="13">
        <f>IF(Y361=1,'Specifications and Reduced mass'!$C$47,IF(Y361=2,'Specifications and Reduced mass'!$C$48,IF(Y361=3,'Specifications and Reduced mass'!$C$49)))</f>
        <v>676.54659784648959</v>
      </c>
      <c r="AA361" s="10">
        <f t="shared" si="62"/>
        <v>46.048389407260792</v>
      </c>
      <c r="AB361" s="10">
        <v>0</v>
      </c>
      <c r="AC361" s="10">
        <v>0</v>
      </c>
      <c r="AD361" s="10">
        <v>0</v>
      </c>
    </row>
    <row r="362" spans="7:30" x14ac:dyDescent="0.3">
      <c r="G362" s="94">
        <v>5800</v>
      </c>
      <c r="H362" s="94">
        <v>17.18</v>
      </c>
      <c r="I362" s="10">
        <f t="shared" si="68"/>
        <v>12.811126</v>
      </c>
      <c r="J362" s="10">
        <f t="shared" si="69"/>
        <v>21.091531025655172</v>
      </c>
      <c r="K362" s="10">
        <v>443.88</v>
      </c>
      <c r="L362" s="10">
        <v>3</v>
      </c>
      <c r="M362" s="82">
        <v>1</v>
      </c>
      <c r="N362" s="85">
        <f t="shared" si="66"/>
        <v>357</v>
      </c>
      <c r="O362" s="108">
        <f t="shared" si="64"/>
        <v>37.032548828481509</v>
      </c>
      <c r="P362" s="95">
        <f t="shared" si="60"/>
        <v>42.238173039323208</v>
      </c>
      <c r="Q362" s="10">
        <f t="shared" si="67"/>
        <v>11.732825844256446</v>
      </c>
      <c r="R362" s="93">
        <f t="shared" si="70"/>
        <v>0.76427253218702906</v>
      </c>
      <c r="S362" s="10">
        <f t="shared" si="65"/>
        <v>87.830435844178297</v>
      </c>
      <c r="T362" s="10">
        <f>IF(M362=1,'Specifications and Reduced mass'!$F$13,IF(M362=2,'Specifications and Reduced mass'!$G$13,IF(M362=3,'Specifications and Reduced mass'!$H$13,IF(M362=4,'Specifications and Reduced mass'!$I$13,IF(M362=5,'Specifications and Reduced mass'!$J$13)))))</f>
        <v>103.00500000000001</v>
      </c>
      <c r="U362" s="52">
        <f>'Specifications and Reduced mass'!$C$37-'Lap Simulation'!S362-'Lap Simulation'!T362-'Lap Simulation'!AC362</f>
        <v>517.06598147865623</v>
      </c>
      <c r="V362" s="13">
        <f t="shared" si="63"/>
        <v>0.76427253218702906</v>
      </c>
      <c r="W362" s="13">
        <f>0.5*359.61*'Lap Simulation'!Q362^2</f>
        <v>24751.812868050485</v>
      </c>
      <c r="X362" s="10">
        <f t="shared" si="61"/>
        <v>46.192227733293095</v>
      </c>
      <c r="Y362" s="10">
        <v>1</v>
      </c>
      <c r="Z362" s="13">
        <f>IF(Y362=1,'Specifications and Reduced mass'!$C$47,IF(Y362=2,'Specifications and Reduced mass'!$C$48,IF(Y362=3,'Specifications and Reduced mass'!$C$49)))</f>
        <v>676.54659784648959</v>
      </c>
      <c r="AA362" s="10">
        <f t="shared" si="62"/>
        <v>46.566432486339416</v>
      </c>
      <c r="AB362" s="10">
        <v>0</v>
      </c>
      <c r="AC362" s="10">
        <v>0</v>
      </c>
      <c r="AD362" s="10">
        <v>0</v>
      </c>
    </row>
    <row r="363" spans="7:30" x14ac:dyDescent="0.3">
      <c r="G363" s="94">
        <v>5800</v>
      </c>
      <c r="H363" s="94">
        <v>17.18</v>
      </c>
      <c r="I363" s="10">
        <f t="shared" si="68"/>
        <v>12.811126</v>
      </c>
      <c r="J363" s="10">
        <f t="shared" si="69"/>
        <v>21.091531025655172</v>
      </c>
      <c r="K363" s="10">
        <v>443.88</v>
      </c>
      <c r="L363" s="10">
        <v>3</v>
      </c>
      <c r="M363" s="82">
        <v>1</v>
      </c>
      <c r="N363" s="85">
        <f t="shared" si="66"/>
        <v>358</v>
      </c>
      <c r="O363" s="108">
        <f t="shared" si="64"/>
        <v>37.117310496956385</v>
      </c>
      <c r="P363" s="95">
        <f t="shared" si="60"/>
        <v>42.472028509762723</v>
      </c>
      <c r="Q363" s="10">
        <f t="shared" si="67"/>
        <v>11.797785697156312</v>
      </c>
      <c r="R363" s="93">
        <f t="shared" si="70"/>
        <v>0.76283101334992653</v>
      </c>
      <c r="S363" s="10">
        <f t="shared" si="65"/>
        <v>88.805690509151631</v>
      </c>
      <c r="T363" s="10">
        <f>IF(M363=1,'Specifications and Reduced mass'!$F$13,IF(M363=2,'Specifications and Reduced mass'!$G$13,IF(M363=3,'Specifications and Reduced mass'!$H$13,IF(M363=4,'Specifications and Reduced mass'!$I$13,IF(M363=5,'Specifications and Reduced mass'!$J$13)))))</f>
        <v>103.00500000000001</v>
      </c>
      <c r="U363" s="52">
        <f>'Specifications and Reduced mass'!$C$37-'Lap Simulation'!S363-'Lap Simulation'!T363-'Lap Simulation'!AC363</f>
        <v>516.09072681368286</v>
      </c>
      <c r="V363" s="13">
        <f t="shared" si="63"/>
        <v>0.76283101334992653</v>
      </c>
      <c r="W363" s="13">
        <f>0.5*359.61*'Lap Simulation'!Q363^2</f>
        <v>25026.652913350266</v>
      </c>
      <c r="X363" s="10">
        <f t="shared" si="61"/>
        <v>46.447975185654769</v>
      </c>
      <c r="Y363" s="10">
        <v>1</v>
      </c>
      <c r="Z363" s="13">
        <f>IF(Y363=1,'Specifications and Reduced mass'!$C$47,IF(Y363=2,'Specifications and Reduced mass'!$C$48,IF(Y363=3,'Specifications and Reduced mass'!$C$49)))</f>
        <v>676.54659784648959</v>
      </c>
      <c r="AA363" s="10">
        <f t="shared" si="62"/>
        <v>47.083498467818075</v>
      </c>
      <c r="AB363" s="10">
        <v>0</v>
      </c>
      <c r="AC363" s="10">
        <v>0</v>
      </c>
      <c r="AD363" s="10">
        <v>0</v>
      </c>
    </row>
    <row r="364" spans="7:30" x14ac:dyDescent="0.3">
      <c r="G364" s="94">
        <v>5900</v>
      </c>
      <c r="H364" s="94">
        <v>17.239999999999998</v>
      </c>
      <c r="I364" s="10">
        <f t="shared" si="68"/>
        <v>12.855867999999999</v>
      </c>
      <c r="J364" s="10">
        <f t="shared" si="69"/>
        <v>20.80645972176271</v>
      </c>
      <c r="K364" s="10">
        <v>414.1</v>
      </c>
      <c r="L364" s="10">
        <v>3</v>
      </c>
      <c r="M364" s="82">
        <v>1</v>
      </c>
      <c r="N364" s="85">
        <f t="shared" si="66"/>
        <v>359</v>
      </c>
      <c r="O364" s="108">
        <f t="shared" si="64"/>
        <v>37.201611405866529</v>
      </c>
      <c r="P364" s="95">
        <f t="shared" si="60"/>
        <v>42.704165904512493</v>
      </c>
      <c r="Q364" s="10">
        <f t="shared" si="67"/>
        <v>11.862268306809026</v>
      </c>
      <c r="R364" s="93">
        <f t="shared" si="70"/>
        <v>0.76139221340755092</v>
      </c>
      <c r="S364" s="10">
        <f t="shared" si="65"/>
        <v>89.779105715147537</v>
      </c>
      <c r="T364" s="10">
        <f>IF(M364=1,'Specifications and Reduced mass'!$F$13,IF(M364=2,'Specifications and Reduced mass'!$G$13,IF(M364=3,'Specifications and Reduced mass'!$H$13,IF(M364=4,'Specifications and Reduced mass'!$I$13,IF(M364=5,'Specifications and Reduced mass'!$J$13)))))</f>
        <v>103.00500000000001</v>
      </c>
      <c r="U364" s="52">
        <f>'Specifications and Reduced mass'!$C$37-'Lap Simulation'!S364-'Lap Simulation'!T364-'Lap Simulation'!AC364</f>
        <v>515.11731160768693</v>
      </c>
      <c r="V364" s="13">
        <f t="shared" si="63"/>
        <v>0.76139221340755092</v>
      </c>
      <c r="W364" s="13">
        <f>0.5*359.61*'Lap Simulation'!Q364^2</f>
        <v>25300.974574061031</v>
      </c>
      <c r="X364" s="10">
        <f t="shared" si="61"/>
        <v>46.701843727594593</v>
      </c>
      <c r="Y364" s="10">
        <v>1</v>
      </c>
      <c r="Z364" s="13">
        <f>IF(Y364=1,'Specifications and Reduced mass'!$C$47,IF(Y364=2,'Specifications and Reduced mass'!$C$48,IF(Y364=3,'Specifications and Reduced mass'!$C$49)))</f>
        <v>676.54659784648959</v>
      </c>
      <c r="AA364" s="10">
        <f t="shared" si="62"/>
        <v>47.599589194631754</v>
      </c>
      <c r="AB364" s="10">
        <v>0</v>
      </c>
      <c r="AC364" s="10">
        <v>0</v>
      </c>
      <c r="AD364" s="10">
        <v>0</v>
      </c>
    </row>
    <row r="365" spans="7:30" x14ac:dyDescent="0.3">
      <c r="G365" s="94">
        <v>5900</v>
      </c>
      <c r="H365" s="94">
        <v>17.239999999999998</v>
      </c>
      <c r="I365" s="10">
        <f t="shared" si="68"/>
        <v>12.855867999999999</v>
      </c>
      <c r="J365" s="10">
        <f t="shared" si="69"/>
        <v>20.80645972176271</v>
      </c>
      <c r="K365" s="10">
        <v>414.1</v>
      </c>
      <c r="L365" s="10">
        <v>3</v>
      </c>
      <c r="M365" s="82">
        <v>1</v>
      </c>
      <c r="N365" s="85">
        <f t="shared" si="66"/>
        <v>360</v>
      </c>
      <c r="O365" s="108">
        <f t="shared" si="64"/>
        <v>37.285459836584444</v>
      </c>
      <c r="P365" s="95">
        <f t="shared" si="60"/>
        <v>42.934613911990077</v>
      </c>
      <c r="Q365" s="10">
        <f t="shared" si="67"/>
        <v>11.926281642219465</v>
      </c>
      <c r="R365" s="93">
        <f t="shared" si="70"/>
        <v>0.75995612723170813</v>
      </c>
      <c r="S365" s="10">
        <f t="shared" si="65"/>
        <v>90.750684931628356</v>
      </c>
      <c r="T365" s="10">
        <f>IF(M365=1,'Specifications and Reduced mass'!$F$13,IF(M365=2,'Specifications and Reduced mass'!$G$13,IF(M365=3,'Specifications and Reduced mass'!$H$13,IF(M365=4,'Specifications and Reduced mass'!$I$13,IF(M365=5,'Specifications and Reduced mass'!$J$13)))))</f>
        <v>103.00500000000001</v>
      </c>
      <c r="U365" s="52">
        <f>'Specifications and Reduced mass'!$C$37-'Lap Simulation'!S365-'Lap Simulation'!T365-'Lap Simulation'!AC365</f>
        <v>514.14573239120614</v>
      </c>
      <c r="V365" s="13">
        <f t="shared" si="63"/>
        <v>0.75995612723170813</v>
      </c>
      <c r="W365" s="13">
        <f>0.5*359.61*'Lap Simulation'!Q365^2</f>
        <v>25574.778827924525</v>
      </c>
      <c r="X365" s="10">
        <f t="shared" si="61"/>
        <v>46.953864733147498</v>
      </c>
      <c r="Y365" s="10">
        <v>1</v>
      </c>
      <c r="Z365" s="13">
        <f>IF(Y365=1,'Specifications and Reduced mass'!$C$47,IF(Y365=2,'Specifications and Reduced mass'!$C$48,IF(Y365=3,'Specifications and Reduced mass'!$C$49)))</f>
        <v>676.54659784648959</v>
      </c>
      <c r="AA365" s="10">
        <f t="shared" si="62"/>
        <v>48.114706506239457</v>
      </c>
      <c r="AB365" s="10">
        <v>0</v>
      </c>
      <c r="AC365" s="10">
        <v>0</v>
      </c>
      <c r="AD365" s="10">
        <v>0</v>
      </c>
    </row>
    <row r="366" spans="7:30" x14ac:dyDescent="0.3">
      <c r="G366" s="94">
        <v>5900</v>
      </c>
      <c r="H366" s="94">
        <v>17.239999999999998</v>
      </c>
      <c r="I366" s="10">
        <f t="shared" si="68"/>
        <v>12.855867999999999</v>
      </c>
      <c r="J366" s="10">
        <f t="shared" si="69"/>
        <v>20.80645972176271</v>
      </c>
      <c r="K366" s="10">
        <v>414.1</v>
      </c>
      <c r="L366" s="10">
        <v>3</v>
      </c>
      <c r="M366" s="82">
        <v>1</v>
      </c>
      <c r="N366" s="85">
        <f t="shared" si="66"/>
        <v>361</v>
      </c>
      <c r="O366" s="108">
        <f t="shared" si="64"/>
        <v>37.36886383085173</v>
      </c>
      <c r="P366" s="95">
        <f t="shared" si="60"/>
        <v>43.163400405777779</v>
      </c>
      <c r="Q366" s="10">
        <f t="shared" si="67"/>
        <v>11.989833446049383</v>
      </c>
      <c r="R366" s="93">
        <f t="shared" si="70"/>
        <v>0.75852274970387634</v>
      </c>
      <c r="S366" s="10">
        <f t="shared" si="65"/>
        <v>91.72043162151256</v>
      </c>
      <c r="T366" s="10">
        <f>IF(M366=1,'Specifications and Reduced mass'!$F$13,IF(M366=2,'Specifications and Reduced mass'!$G$13,IF(M366=3,'Specifications and Reduced mass'!$H$13,IF(M366=4,'Specifications and Reduced mass'!$I$13,IF(M366=5,'Specifications and Reduced mass'!$J$13)))))</f>
        <v>103.00500000000001</v>
      </c>
      <c r="U366" s="52">
        <f>'Specifications and Reduced mass'!$C$37-'Lap Simulation'!S366-'Lap Simulation'!T366-'Lap Simulation'!AC366</f>
        <v>513.17598570132191</v>
      </c>
      <c r="V366" s="13">
        <f t="shared" si="63"/>
        <v>0.75852274970387634</v>
      </c>
      <c r="W366" s="13">
        <f>0.5*359.61*'Lap Simulation'!Q366^2</f>
        <v>25848.066650838318</v>
      </c>
      <c r="X366" s="10">
        <f t="shared" si="61"/>
        <v>47.204068685233793</v>
      </c>
      <c r="Y366" s="10">
        <v>1</v>
      </c>
      <c r="Z366" s="13">
        <f>IF(Y366=1,'Specifications and Reduced mass'!$C$47,IF(Y366=2,'Specifications and Reduced mass'!$C$48,IF(Y366=3,'Specifications and Reduced mass'!$C$49)))</f>
        <v>676.54659784648959</v>
      </c>
      <c r="AA366" s="10">
        <f t="shared" si="62"/>
        <v>48.62885223863065</v>
      </c>
      <c r="AB366" s="10">
        <v>0</v>
      </c>
      <c r="AC366" s="10">
        <v>0</v>
      </c>
      <c r="AD366" s="10">
        <v>0</v>
      </c>
    </row>
    <row r="367" spans="7:30" x14ac:dyDescent="0.3">
      <c r="G367" s="94">
        <v>5900</v>
      </c>
      <c r="H367" s="94">
        <v>17.239999999999998</v>
      </c>
      <c r="I367" s="10">
        <f t="shared" si="68"/>
        <v>12.855867999999999</v>
      </c>
      <c r="J367" s="10">
        <f t="shared" si="69"/>
        <v>20.80645972176271</v>
      </c>
      <c r="K367" s="10">
        <v>414.1</v>
      </c>
      <c r="L367" s="10">
        <v>3</v>
      </c>
      <c r="M367" s="82">
        <v>1</v>
      </c>
      <c r="N367" s="85">
        <f t="shared" si="66"/>
        <v>362</v>
      </c>
      <c r="O367" s="108">
        <f t="shared" si="64"/>
        <v>37.45183120034779</v>
      </c>
      <c r="P367" s="95">
        <f t="shared" si="60"/>
        <v>43.390552477029168</v>
      </c>
      <c r="Q367" s="10">
        <f t="shared" si="67"/>
        <v>12.052931243619213</v>
      </c>
      <c r="R367" s="93">
        <f t="shared" si="70"/>
        <v>0.75709207571518811</v>
      </c>
      <c r="S367" s="10">
        <f t="shared" si="65"/>
        <v>92.688349241187112</v>
      </c>
      <c r="T367" s="10">
        <f>IF(M367=1,'Specifications and Reduced mass'!$F$13,IF(M367=2,'Specifications and Reduced mass'!$G$13,IF(M367=3,'Specifications and Reduced mass'!$H$13,IF(M367=4,'Specifications and Reduced mass'!$I$13,IF(M367=5,'Specifications and Reduced mass'!$J$13)))))</f>
        <v>103.00500000000001</v>
      </c>
      <c r="U367" s="52">
        <f>'Specifications and Reduced mass'!$C$37-'Lap Simulation'!S367-'Lap Simulation'!T367-'Lap Simulation'!AC367</f>
        <v>512.20806808164741</v>
      </c>
      <c r="V367" s="13">
        <f t="shared" si="63"/>
        <v>0.75709207571518811</v>
      </c>
      <c r="W367" s="13">
        <f>0.5*359.61*'Lap Simulation'!Q367^2</f>
        <v>26120.839016859332</v>
      </c>
      <c r="X367" s="10">
        <f t="shared" si="61"/>
        <v>47.452485211099265</v>
      </c>
      <c r="Y367" s="10">
        <v>1</v>
      </c>
      <c r="Z367" s="13">
        <f>IF(Y367=1,'Specifications and Reduced mass'!$C$47,IF(Y367=2,'Specifications and Reduced mass'!$C$48,IF(Y367=3,'Specifications and Reduced mass'!$C$49)))</f>
        <v>676.54659784648959</v>
      </c>
      <c r="AA367" s="10">
        <f t="shared" si="62"/>
        <v>49.14202822433198</v>
      </c>
      <c r="AB367" s="10">
        <v>0</v>
      </c>
      <c r="AC367" s="10">
        <v>0</v>
      </c>
      <c r="AD367" s="10">
        <v>0</v>
      </c>
    </row>
    <row r="368" spans="7:30" x14ac:dyDescent="0.3">
      <c r="G368" s="94">
        <v>6000</v>
      </c>
      <c r="H368" s="94">
        <v>17.32</v>
      </c>
      <c r="I368" s="10">
        <f t="shared" si="68"/>
        <v>12.915524000000001</v>
      </c>
      <c r="J368" s="10">
        <f t="shared" si="69"/>
        <v>20.554625928533333</v>
      </c>
      <c r="K368" s="10">
        <v>469.1</v>
      </c>
      <c r="L368" s="10">
        <v>3</v>
      </c>
      <c r="M368" s="82">
        <v>1</v>
      </c>
      <c r="N368" s="85">
        <f t="shared" si="66"/>
        <v>363</v>
      </c>
      <c r="O368" s="108">
        <f t="shared" si="64"/>
        <v>37.53436953577333</v>
      </c>
      <c r="P368" s="95">
        <f t="shared" si="60"/>
        <v>43.616096465231273</v>
      </c>
      <c r="Q368" s="10">
        <f t="shared" si="67"/>
        <v>12.115582351453131</v>
      </c>
      <c r="R368" s="93">
        <f t="shared" si="70"/>
        <v>0.75566410016641172</v>
      </c>
      <c r="S368" s="10">
        <f t="shared" si="65"/>
        <v>93.654441240519745</v>
      </c>
      <c r="T368" s="10">
        <f>IF(M368=1,'Specifications and Reduced mass'!$F$13,IF(M368=2,'Specifications and Reduced mass'!$G$13,IF(M368=3,'Specifications and Reduced mass'!$H$13,IF(M368=4,'Specifications and Reduced mass'!$I$13,IF(M368=5,'Specifications and Reduced mass'!$J$13)))))</f>
        <v>103.00500000000001</v>
      </c>
      <c r="U368" s="52">
        <f>'Specifications and Reduced mass'!$C$37-'Lap Simulation'!S368-'Lap Simulation'!T368-'Lap Simulation'!AC368</f>
        <v>511.24197608231475</v>
      </c>
      <c r="V368" s="13">
        <f t="shared" si="63"/>
        <v>0.75566410016641172</v>
      </c>
      <c r="W368" s="13">
        <f>0.5*359.61*'Lap Simulation'!Q368^2</f>
        <v>26393.09689820727</v>
      </c>
      <c r="X368" s="10">
        <f t="shared" si="61"/>
        <v>47.699143115957206</v>
      </c>
      <c r="Y368" s="10">
        <v>1</v>
      </c>
      <c r="Z368" s="13">
        <f>IF(Y368=1,'Specifications and Reduced mass'!$C$47,IF(Y368=2,'Specifications and Reduced mass'!$C$48,IF(Y368=3,'Specifications and Reduced mass'!$C$49)))</f>
        <v>676.54659784648959</v>
      </c>
      <c r="AA368" s="10">
        <f t="shared" si="62"/>
        <v>49.654236292413636</v>
      </c>
      <c r="AB368" s="10">
        <v>0</v>
      </c>
      <c r="AC368" s="10">
        <v>0</v>
      </c>
      <c r="AD368" s="10">
        <v>0</v>
      </c>
    </row>
    <row r="369" spans="7:30" x14ac:dyDescent="0.3">
      <c r="G369" s="94">
        <v>6000</v>
      </c>
      <c r="H369" s="94">
        <v>17.32</v>
      </c>
      <c r="I369" s="10">
        <f t="shared" si="68"/>
        <v>12.915524000000001</v>
      </c>
      <c r="J369" s="10">
        <f t="shared" si="69"/>
        <v>20.554625928533333</v>
      </c>
      <c r="K369" s="10">
        <v>469.1</v>
      </c>
      <c r="L369" s="10">
        <v>3</v>
      </c>
      <c r="M369" s="82">
        <v>1</v>
      </c>
      <c r="N369" s="85">
        <f t="shared" si="66"/>
        <v>364</v>
      </c>
      <c r="O369" s="108">
        <f t="shared" si="64"/>
        <v>37.61648621547829</v>
      </c>
      <c r="P369" s="95">
        <f t="shared" si="60"/>
        <v>43.840057987423712</v>
      </c>
      <c r="Q369" s="10">
        <f t="shared" si="67"/>
        <v>12.177793885395475</v>
      </c>
      <c r="R369" s="93">
        <f t="shared" si="70"/>
        <v>0.75423881796793346</v>
      </c>
      <c r="S369" s="10">
        <f t="shared" si="65"/>
        <v>94.618711062871341</v>
      </c>
      <c r="T369" s="10">
        <f>IF(M369=1,'Specifications and Reduced mass'!$F$13,IF(M369=2,'Specifications and Reduced mass'!$G$13,IF(M369=3,'Specifications and Reduced mass'!$H$13,IF(M369=4,'Specifications and Reduced mass'!$I$13,IF(M369=5,'Specifications and Reduced mass'!$J$13)))))</f>
        <v>103.00500000000001</v>
      </c>
      <c r="U369" s="52">
        <f>'Specifications and Reduced mass'!$C$37-'Lap Simulation'!S369-'Lap Simulation'!T369-'Lap Simulation'!AC369</f>
        <v>510.27770625996311</v>
      </c>
      <c r="V369" s="13">
        <f t="shared" si="63"/>
        <v>0.75423881796793346</v>
      </c>
      <c r="W369" s="13">
        <f>0.5*359.61*'Lap Simulation'!Q369^2</f>
        <v>26664.841265268122</v>
      </c>
      <c r="X369" s="10">
        <f t="shared" si="61"/>
        <v>47.944070414942814</v>
      </c>
      <c r="Y369" s="10">
        <v>1</v>
      </c>
      <c r="Z369" s="13">
        <f>IF(Y369=1,'Specifications and Reduced mass'!$C$47,IF(Y369=2,'Specifications and Reduced mass'!$C$48,IF(Y369=3,'Specifications and Reduced mass'!$C$49)))</f>
        <v>676.54659784648959</v>
      </c>
      <c r="AA369" s="10">
        <f t="shared" si="62"/>
        <v>50.16547826849596</v>
      </c>
      <c r="AB369" s="10">
        <v>0</v>
      </c>
      <c r="AC369" s="10">
        <v>0</v>
      </c>
      <c r="AD369" s="10">
        <v>0</v>
      </c>
    </row>
    <row r="370" spans="7:30" x14ac:dyDescent="0.3">
      <c r="G370" s="94">
        <v>6000</v>
      </c>
      <c r="H370" s="94">
        <v>17.32</v>
      </c>
      <c r="I370" s="10">
        <f t="shared" si="68"/>
        <v>12.915524000000001</v>
      </c>
      <c r="J370" s="10">
        <f t="shared" si="69"/>
        <v>20.554625928533333</v>
      </c>
      <c r="K370" s="10">
        <v>469.1</v>
      </c>
      <c r="L370" s="10">
        <v>3</v>
      </c>
      <c r="M370" s="82">
        <v>1</v>
      </c>
      <c r="N370" s="85">
        <f t="shared" si="66"/>
        <v>365</v>
      </c>
      <c r="O370" s="108">
        <f t="shared" si="64"/>
        <v>37.698188413661867</v>
      </c>
      <c r="P370" s="95">
        <f t="shared" si="60"/>
        <v>44.062461965968296</v>
      </c>
      <c r="Q370" s="10">
        <f t="shared" si="67"/>
        <v>12.239572768324527</v>
      </c>
      <c r="R370" s="93">
        <f t="shared" si="70"/>
        <v>0.75281622403973958</v>
      </c>
      <c r="S370" s="10">
        <f t="shared" si="65"/>
        <v>95.581162145108067</v>
      </c>
      <c r="T370" s="10">
        <f>IF(M370=1,'Specifications and Reduced mass'!$F$13,IF(M370=2,'Specifications and Reduced mass'!$G$13,IF(M370=3,'Specifications and Reduced mass'!$H$13,IF(M370=4,'Specifications and Reduced mass'!$I$13,IF(M370=5,'Specifications and Reduced mass'!$J$13)))))</f>
        <v>103.00500000000001</v>
      </c>
      <c r="U370" s="52">
        <f>'Specifications and Reduced mass'!$C$37-'Lap Simulation'!S370-'Lap Simulation'!T370-'Lap Simulation'!AC370</f>
        <v>509.3152551777265</v>
      </c>
      <c r="V370" s="13">
        <f t="shared" si="63"/>
        <v>0.75281622403973958</v>
      </c>
      <c r="W370" s="13">
        <f>0.5*359.61*'Lap Simulation'!Q370^2</f>
        <v>26936.073086597575</v>
      </c>
      <c r="X370" s="10">
        <f t="shared" si="61"/>
        <v>48.187294363482387</v>
      </c>
      <c r="Y370" s="10">
        <v>1</v>
      </c>
      <c r="Z370" s="13">
        <f>IF(Y370=1,'Specifications and Reduced mass'!$C$47,IF(Y370=2,'Specifications and Reduced mass'!$C$48,IF(Y370=3,'Specifications and Reduced mass'!$C$49)))</f>
        <v>676.54659784648959</v>
      </c>
      <c r="AA370" s="10">
        <f t="shared" si="62"/>
        <v>50.67575597475593</v>
      </c>
      <c r="AB370" s="10">
        <v>0</v>
      </c>
      <c r="AC370" s="10">
        <v>0</v>
      </c>
      <c r="AD370" s="10">
        <v>0</v>
      </c>
    </row>
    <row r="371" spans="7:30" x14ac:dyDescent="0.3">
      <c r="G371" s="94">
        <v>6100</v>
      </c>
      <c r="H371" s="94">
        <v>17.37</v>
      </c>
      <c r="I371" s="10">
        <f t="shared" si="68"/>
        <v>12.952809000000002</v>
      </c>
      <c r="J371" s="10">
        <f t="shared" si="69"/>
        <v>20.276029931016396</v>
      </c>
      <c r="K371" s="10">
        <v>469.1</v>
      </c>
      <c r="L371" s="10">
        <v>3</v>
      </c>
      <c r="M371" s="82">
        <v>1</v>
      </c>
      <c r="N371" s="85">
        <f t="shared" si="66"/>
        <v>366</v>
      </c>
      <c r="O371" s="108">
        <f t="shared" si="64"/>
        <v>37.779483108170304</v>
      </c>
      <c r="P371" s="95">
        <f t="shared" si="60"/>
        <v>44.283332654956226</v>
      </c>
      <c r="Q371" s="10">
        <f t="shared" si="67"/>
        <v>12.300925737487841</v>
      </c>
      <c r="R371" s="93">
        <f t="shared" si="70"/>
        <v>0.75139631331139722</v>
      </c>
      <c r="S371" s="10">
        <f t="shared" si="65"/>
        <v>96.541797917613749</v>
      </c>
      <c r="T371" s="10">
        <f>IF(M371=1,'Specifications and Reduced mass'!$F$13,IF(M371=2,'Specifications and Reduced mass'!$G$13,IF(M371=3,'Specifications and Reduced mass'!$H$13,IF(M371=4,'Specifications and Reduced mass'!$I$13,IF(M371=5,'Specifications and Reduced mass'!$J$13)))))</f>
        <v>103.00500000000001</v>
      </c>
      <c r="U371" s="52">
        <f>'Specifications and Reduced mass'!$C$37-'Lap Simulation'!S371-'Lap Simulation'!T371-'Lap Simulation'!AC371</f>
        <v>508.35461940522077</v>
      </c>
      <c r="V371" s="13">
        <f t="shared" si="63"/>
        <v>0.75139631331139722</v>
      </c>
      <c r="W371" s="13">
        <f>0.5*359.61*'Lap Simulation'!Q371^2</f>
        <v>27206.793328924501</v>
      </c>
      <c r="X371" s="10">
        <f t="shared" si="61"/>
        <v>48.428841486172601</v>
      </c>
      <c r="Y371" s="10">
        <v>1</v>
      </c>
      <c r="Z371" s="13">
        <f>IF(Y371=1,'Specifications and Reduced mass'!$C$47,IF(Y371=2,'Specifications and Reduced mass'!$C$48,IF(Y371=3,'Specifications and Reduced mass'!$C$49)))</f>
        <v>676.54659784648959</v>
      </c>
      <c r="AA371" s="10">
        <f t="shared" si="62"/>
        <v>51.185071229933655</v>
      </c>
      <c r="AB371" s="10">
        <v>0</v>
      </c>
      <c r="AC371" s="10">
        <v>0</v>
      </c>
      <c r="AD371" s="10">
        <v>0</v>
      </c>
    </row>
    <row r="372" spans="7:30" x14ac:dyDescent="0.3">
      <c r="G372" s="94">
        <v>6100</v>
      </c>
      <c r="H372" s="94">
        <v>17.37</v>
      </c>
      <c r="I372" s="10">
        <f t="shared" si="68"/>
        <v>12.952809000000002</v>
      </c>
      <c r="J372" s="10">
        <f t="shared" si="69"/>
        <v>20.276029931016396</v>
      </c>
      <c r="K372" s="10">
        <v>469.1</v>
      </c>
      <c r="L372" s="10">
        <v>3</v>
      </c>
      <c r="M372" s="82">
        <v>1</v>
      </c>
      <c r="N372" s="85">
        <f t="shared" si="66"/>
        <v>367</v>
      </c>
      <c r="O372" s="108">
        <f t="shared" si="64"/>
        <v>37.86037708791617</v>
      </c>
      <c r="P372" s="95">
        <f t="shared" si="60"/>
        <v>44.502693665333837</v>
      </c>
      <c r="Q372" s="10">
        <f t="shared" si="67"/>
        <v>12.361859351481622</v>
      </c>
      <c r="R372" s="93">
        <f t="shared" si="70"/>
        <v>0.74997908072203767</v>
      </c>
      <c r="S372" s="10">
        <f t="shared" si="65"/>
        <v>97.500621804302085</v>
      </c>
      <c r="T372" s="10">
        <f>IF(M372=1,'Specifications and Reduced mass'!$F$13,IF(M372=2,'Specifications and Reduced mass'!$G$13,IF(M372=3,'Specifications and Reduced mass'!$H$13,IF(M372=4,'Specifications and Reduced mass'!$I$13,IF(M372=5,'Specifications and Reduced mass'!$J$13)))))</f>
        <v>103.00500000000001</v>
      </c>
      <c r="U372" s="52">
        <f>'Specifications and Reduced mass'!$C$37-'Lap Simulation'!S372-'Lap Simulation'!T372-'Lap Simulation'!AC372</f>
        <v>507.3957955185324</v>
      </c>
      <c r="V372" s="13">
        <f t="shared" si="63"/>
        <v>0.74997908072203767</v>
      </c>
      <c r="W372" s="13">
        <f>0.5*359.61*'Lap Simulation'!Q372^2</f>
        <v>27477.002957154415</v>
      </c>
      <c r="X372" s="10">
        <f t="shared" si="61"/>
        <v>48.668737604258354</v>
      </c>
      <c r="Y372" s="10">
        <v>1</v>
      </c>
      <c r="Z372" s="13">
        <f>IF(Y372=1,'Specifications and Reduced mass'!$C$47,IF(Y372=2,'Specifications and Reduced mass'!$C$48,IF(Y372=3,'Specifications and Reduced mass'!$C$49)))</f>
        <v>676.54659784648959</v>
      </c>
      <c r="AA372" s="10">
        <f t="shared" si="62"/>
        <v>51.69342584933888</v>
      </c>
      <c r="AB372" s="10">
        <v>0</v>
      </c>
      <c r="AC372" s="10">
        <v>0</v>
      </c>
      <c r="AD372" s="10">
        <v>0</v>
      </c>
    </row>
    <row r="373" spans="7:30" x14ac:dyDescent="0.3">
      <c r="G373" s="94">
        <v>6100</v>
      </c>
      <c r="H373" s="94">
        <v>17.37</v>
      </c>
      <c r="I373" s="10">
        <f t="shared" si="68"/>
        <v>12.952809000000002</v>
      </c>
      <c r="J373" s="10">
        <f t="shared" si="69"/>
        <v>20.276029931016396</v>
      </c>
      <c r="K373" s="10">
        <v>469.1</v>
      </c>
      <c r="L373" s="10">
        <v>3</v>
      </c>
      <c r="M373" s="82">
        <v>1</v>
      </c>
      <c r="N373" s="85">
        <f t="shared" si="66"/>
        <v>368</v>
      </c>
      <c r="O373" s="108">
        <f t="shared" si="64"/>
        <v>37.940876959941491</v>
      </c>
      <c r="P373" s="95">
        <f t="shared" si="60"/>
        <v>44.720567988822097</v>
      </c>
      <c r="Q373" s="10">
        <f t="shared" si="67"/>
        <v>12.422379996895026</v>
      </c>
      <c r="R373" s="93">
        <f t="shared" si="70"/>
        <v>0.74856452122033745</v>
      </c>
      <c r="S373" s="10">
        <f t="shared" si="65"/>
        <v>98.45763722262879</v>
      </c>
      <c r="T373" s="10">
        <f>IF(M373=1,'Specifications and Reduced mass'!$F$13,IF(M373=2,'Specifications and Reduced mass'!$G$13,IF(M373=3,'Specifications and Reduced mass'!$H$13,IF(M373=4,'Specifications and Reduced mass'!$I$13,IF(M373=5,'Specifications and Reduced mass'!$J$13)))))</f>
        <v>103.00500000000001</v>
      </c>
      <c r="U373" s="52">
        <f>'Specifications and Reduced mass'!$C$37-'Lap Simulation'!S373-'Lap Simulation'!T373-'Lap Simulation'!AC373</f>
        <v>506.43878010020569</v>
      </c>
      <c r="V373" s="13">
        <f t="shared" si="63"/>
        <v>0.74856452122033745</v>
      </c>
      <c r="W373" s="13">
        <f>0.5*359.61*'Lap Simulation'!Q373^2</f>
        <v>27746.702934372868</v>
      </c>
      <c r="X373" s="10">
        <f t="shared" si="61"/>
        <v>48.907007861791442</v>
      </c>
      <c r="Y373" s="10">
        <v>1</v>
      </c>
      <c r="Z373" s="13">
        <f>IF(Y373=1,'Specifications and Reduced mass'!$C$47,IF(Y373=2,'Specifications and Reduced mass'!$C$48,IF(Y373=3,'Specifications and Reduced mass'!$C$49)))</f>
        <v>676.54659784648959</v>
      </c>
      <c r="AA373" s="10">
        <f t="shared" si="62"/>
        <v>52.200821644857406</v>
      </c>
      <c r="AB373" s="10">
        <v>0</v>
      </c>
      <c r="AC373" s="10">
        <v>0</v>
      </c>
      <c r="AD373" s="10">
        <v>0</v>
      </c>
    </row>
    <row r="374" spans="7:30" x14ac:dyDescent="0.3">
      <c r="G374" s="94">
        <v>6100</v>
      </c>
      <c r="H374" s="94">
        <v>17.37</v>
      </c>
      <c r="I374" s="10">
        <f t="shared" si="68"/>
        <v>12.952809000000002</v>
      </c>
      <c r="J374" s="10">
        <f t="shared" si="69"/>
        <v>20.276029931016396</v>
      </c>
      <c r="K374" s="10">
        <v>469.1</v>
      </c>
      <c r="L374" s="10">
        <v>3</v>
      </c>
      <c r="M374" s="82">
        <v>1</v>
      </c>
      <c r="N374" s="85">
        <f t="shared" si="66"/>
        <v>369</v>
      </c>
      <c r="O374" s="108">
        <f t="shared" si="64"/>
        <v>38.020989156145284</v>
      </c>
      <c r="P374" s="95">
        <f t="shared" si="60"/>
        <v>44.936978020700174</v>
      </c>
      <c r="Q374" s="10">
        <f t="shared" si="67"/>
        <v>12.482493894638937</v>
      </c>
      <c r="R374" s="93">
        <f t="shared" si="70"/>
        <v>0.74715262976450059</v>
      </c>
      <c r="S374" s="10">
        <f t="shared" si="65"/>
        <v>99.412847583603806</v>
      </c>
      <c r="T374" s="10">
        <f>IF(M374=1,'Specifications and Reduced mass'!$F$13,IF(M374=2,'Specifications and Reduced mass'!$G$13,IF(M374=3,'Specifications and Reduced mass'!$H$13,IF(M374=4,'Specifications and Reduced mass'!$I$13,IF(M374=5,'Specifications and Reduced mass'!$J$13)))))</f>
        <v>103.00500000000001</v>
      </c>
      <c r="U374" s="52">
        <f>'Specifications and Reduced mass'!$C$37-'Lap Simulation'!S374-'Lap Simulation'!T374-'Lap Simulation'!AC374</f>
        <v>505.48356973923069</v>
      </c>
      <c r="V374" s="13">
        <f t="shared" si="63"/>
        <v>0.74715262976450059</v>
      </c>
      <c r="W374" s="13">
        <f>0.5*359.61*'Lap Simulation'!Q374^2</f>
        <v>28015.894221848914</v>
      </c>
      <c r="X374" s="10">
        <f t="shared" si="61"/>
        <v>49.143676750546994</v>
      </c>
      <c r="Y374" s="10">
        <v>1</v>
      </c>
      <c r="Z374" s="13">
        <f>IF(Y374=1,'Specifications and Reduced mass'!$C$47,IF(Y374=2,'Specifications and Reduced mass'!$C$48,IF(Y374=3,'Specifications and Reduced mass'!$C$49)))</f>
        <v>676.54659784648959</v>
      </c>
      <c r="AA374" s="10">
        <f t="shared" si="62"/>
        <v>52.70726042495761</v>
      </c>
      <c r="AB374" s="10">
        <v>0</v>
      </c>
      <c r="AC374" s="10">
        <v>0</v>
      </c>
      <c r="AD374" s="10">
        <v>0</v>
      </c>
    </row>
    <row r="375" spans="7:30" x14ac:dyDescent="0.3">
      <c r="G375" s="94">
        <v>6200</v>
      </c>
      <c r="H375" s="94">
        <v>17.440000000000001</v>
      </c>
      <c r="I375" s="10">
        <f t="shared" si="68"/>
        <v>13.005008000000002</v>
      </c>
      <c r="J375" s="10">
        <f t="shared" si="69"/>
        <v>20.029390385548389</v>
      </c>
      <c r="K375" s="10">
        <v>469.1</v>
      </c>
      <c r="L375" s="10">
        <v>3</v>
      </c>
      <c r="M375" s="82">
        <v>1</v>
      </c>
      <c r="N375" s="85">
        <f t="shared" si="66"/>
        <v>370</v>
      </c>
      <c r="O375" s="108">
        <f t="shared" si="64"/>
        <v>38.100719939694812</v>
      </c>
      <c r="P375" s="95">
        <f t="shared" si="60"/>
        <v>45.151945581518262</v>
      </c>
      <c r="Q375" s="10">
        <f t="shared" si="67"/>
        <v>12.542207105977294</v>
      </c>
      <c r="R375" s="93">
        <f t="shared" si="70"/>
        <v>0.74574340132224037</v>
      </c>
      <c r="S375" s="10">
        <f t="shared" si="65"/>
        <v>100.36625629180345</v>
      </c>
      <c r="T375" s="10">
        <f>IF(M375=1,'Specifications and Reduced mass'!$F$13,IF(M375=2,'Specifications and Reduced mass'!$G$13,IF(M375=3,'Specifications and Reduced mass'!$H$13,IF(M375=4,'Specifications and Reduced mass'!$I$13,IF(M375=5,'Specifications and Reduced mass'!$J$13)))))</f>
        <v>103.00500000000001</v>
      </c>
      <c r="U375" s="52">
        <f>'Specifications and Reduced mass'!$C$37-'Lap Simulation'!S375-'Lap Simulation'!T375-'Lap Simulation'!AC375</f>
        <v>504.53016103103107</v>
      </c>
      <c r="V375" s="13">
        <f t="shared" si="63"/>
        <v>0.74574340132224037</v>
      </c>
      <c r="W375" s="13">
        <f>0.5*359.61*'Lap Simulation'!Q375^2</f>
        <v>28284.577779038518</v>
      </c>
      <c r="X375" s="10">
        <f t="shared" si="61"/>
        <v>49.378768133768872</v>
      </c>
      <c r="Y375" s="10">
        <v>1</v>
      </c>
      <c r="Z375" s="13">
        <f>IF(Y375=1,'Specifications and Reduced mass'!$C$47,IF(Y375=2,'Specifications and Reduced mass'!$C$48,IF(Y375=3,'Specifications and Reduced mass'!$C$49)))</f>
        <v>676.54659784648959</v>
      </c>
      <c r="AA375" s="10">
        <f t="shared" si="62"/>
        <v>53.212743994696829</v>
      </c>
      <c r="AB375" s="10">
        <v>0</v>
      </c>
      <c r="AC375" s="10">
        <v>0</v>
      </c>
      <c r="AD375" s="10">
        <v>0</v>
      </c>
    </row>
    <row r="376" spans="7:30" x14ac:dyDescent="0.3">
      <c r="G376" s="94">
        <v>6800</v>
      </c>
      <c r="H376" s="94">
        <v>13.48</v>
      </c>
      <c r="I376" s="10">
        <f t="shared" si="68"/>
        <v>10.052036000000001</v>
      </c>
      <c r="J376" s="10">
        <f t="shared" si="69"/>
        <v>14.115423728941177</v>
      </c>
      <c r="K376" s="10">
        <v>426.7</v>
      </c>
      <c r="L376" s="10">
        <v>2</v>
      </c>
      <c r="M376" s="82">
        <v>1</v>
      </c>
      <c r="N376" s="86">
        <f t="shared" si="66"/>
        <v>371</v>
      </c>
      <c r="O376" s="108">
        <f t="shared" si="64"/>
        <v>38.180075411138525</v>
      </c>
      <c r="P376" s="95">
        <f t="shared" si="60"/>
        <v>45.365491937800684</v>
      </c>
      <c r="Q376" s="10">
        <f t="shared" si="67"/>
        <v>12.601525538277967</v>
      </c>
      <c r="R376" s="86">
        <f t="shared" si="70"/>
        <v>-0.97076214340498868</v>
      </c>
      <c r="S376" s="10">
        <f t="shared" si="65"/>
        <v>101.31786674538262</v>
      </c>
      <c r="T376" s="10">
        <f>IF(M376=1,'Specifications and Reduced mass'!$F$13,IF(M376=2,'Specifications and Reduced mass'!$G$13,IF(M376=3,'Specifications and Reduced mass'!$H$13,IF(M376=4,'Specifications and Reduced mass'!$I$13,IF(M376=5,'Specifications and Reduced mass'!$J$13)))))</f>
        <v>103.00500000000001</v>
      </c>
      <c r="U376" s="52">
        <f>'Specifications and Reduced mass'!$C$37-'Lap Simulation'!S376-'Lap Simulation'!T376-'Lap Simulation'!AC376</f>
        <v>503.57855057745189</v>
      </c>
      <c r="V376" s="13">
        <f t="shared" si="63"/>
        <v>0.80896845283749064</v>
      </c>
      <c r="W376" s="13">
        <f>0.5*359.61*'Lap Simulation'!Q376^2</f>
        <v>28552.754563588012</v>
      </c>
      <c r="X376" s="10">
        <f t="shared" si="61"/>
        <v>49.612305268810893</v>
      </c>
      <c r="Y376" s="10">
        <v>3</v>
      </c>
      <c r="Z376" s="13">
        <f>IF(Y376=1,'Specifications and Reduced mass'!$C$47,IF(Y376=2,'Specifications and Reduced mass'!$C$48,IF(Y376=3,'Specifications and Reduced mass'!$C$49)))</f>
        <v>622.49467060319728</v>
      </c>
      <c r="AA376" s="10">
        <f t="shared" si="62"/>
        <v>49.425593133880199</v>
      </c>
      <c r="AB376" s="10">
        <v>0</v>
      </c>
      <c r="AC376" s="10">
        <v>0</v>
      </c>
      <c r="AD376" s="10">
        <v>0</v>
      </c>
    </row>
    <row r="377" spans="7:30" x14ac:dyDescent="0.3">
      <c r="G377" s="94">
        <v>6800</v>
      </c>
      <c r="H377" s="94">
        <v>13.48</v>
      </c>
      <c r="I377" s="10">
        <f t="shared" si="68"/>
        <v>10.052036000000001</v>
      </c>
      <c r="J377" s="10">
        <f t="shared" si="69"/>
        <v>14.115423728941177</v>
      </c>
      <c r="K377" s="10">
        <v>426.7</v>
      </c>
      <c r="L377" s="10">
        <v>2</v>
      </c>
      <c r="M377" s="82">
        <v>1</v>
      </c>
      <c r="N377" s="86">
        <f t="shared" si="66"/>
        <v>372</v>
      </c>
      <c r="O377" s="108">
        <f t="shared" si="64"/>
        <v>38.259920490380651</v>
      </c>
      <c r="P377" s="95">
        <f t="shared" si="60"/>
        <v>45.087312006834047</v>
      </c>
      <c r="Q377" s="10">
        <f t="shared" si="67"/>
        <v>12.524253335231679</v>
      </c>
      <c r="R377" s="86">
        <f t="shared" si="70"/>
        <v>-0.97315010987945594</v>
      </c>
      <c r="S377" s="10">
        <f t="shared" si="65"/>
        <v>100.0791197421035</v>
      </c>
      <c r="T377" s="10">
        <f>IF(M377=1,'Specifications and Reduced mass'!$F$13,IF(M377=2,'Specifications and Reduced mass'!$G$13,IF(M377=3,'Specifications and Reduced mass'!$H$13,IF(M377=4,'Specifications and Reduced mass'!$I$13,IF(M377=5,'Specifications and Reduced mass'!$J$13)))))</f>
        <v>103.00500000000001</v>
      </c>
      <c r="U377" s="52">
        <f>'Specifications and Reduced mass'!$C$37-'Lap Simulation'!S377-'Lap Simulation'!T377-'Lap Simulation'!AC377</f>
        <v>504.81729758073095</v>
      </c>
      <c r="V377" s="13">
        <f t="shared" si="63"/>
        <v>0.81095842489954661</v>
      </c>
      <c r="W377" s="13">
        <f>0.5*359.61*'Lap Simulation'!Q377^2</f>
        <v>28203.658789198147</v>
      </c>
      <c r="X377" s="10">
        <f t="shared" si="61"/>
        <v>49.308083996975114</v>
      </c>
      <c r="Y377" s="10">
        <v>3</v>
      </c>
      <c r="Z377" s="13">
        <f>IF(Y377=1,'Specifications and Reduced mass'!$C$47,IF(Y377=2,'Specifications and Reduced mass'!$C$48,IF(Y377=3,'Specifications and Reduced mass'!$C$49)))</f>
        <v>622.49467060319728</v>
      </c>
      <c r="AA377" s="10">
        <f t="shared" si="62"/>
        <v>48.821298873187253</v>
      </c>
      <c r="AB377" s="10">
        <v>0</v>
      </c>
      <c r="AC377" s="10">
        <v>0</v>
      </c>
      <c r="AD377" s="10">
        <v>0</v>
      </c>
    </row>
    <row r="378" spans="7:30" x14ac:dyDescent="0.3">
      <c r="G378" s="94">
        <v>6800</v>
      </c>
      <c r="H378" s="94">
        <v>13.48</v>
      </c>
      <c r="I378" s="10">
        <f t="shared" si="68"/>
        <v>10.052036000000001</v>
      </c>
      <c r="J378" s="10">
        <f t="shared" si="69"/>
        <v>14.115423728941177</v>
      </c>
      <c r="K378" s="10">
        <v>426.7</v>
      </c>
      <c r="L378" s="10">
        <v>2</v>
      </c>
      <c r="M378" s="82">
        <v>1</v>
      </c>
      <c r="N378" s="86">
        <f t="shared" si="66"/>
        <v>373</v>
      </c>
      <c r="O378" s="108">
        <f t="shared" si="64"/>
        <v>38.340265591559174</v>
      </c>
      <c r="P378" s="95">
        <f t="shared" si="60"/>
        <v>44.806714375788879</v>
      </c>
      <c r="Q378" s="10">
        <f t="shared" si="67"/>
        <v>12.446309548830245</v>
      </c>
      <c r="R378" s="86">
        <f t="shared" si="70"/>
        <v>-0.97554395048480269</v>
      </c>
      <c r="S378" s="10">
        <f t="shared" si="65"/>
        <v>98.837325559518646</v>
      </c>
      <c r="T378" s="10">
        <f>IF(M378=1,'Specifications and Reduced mass'!$F$13,IF(M378=2,'Specifications and Reduced mass'!$G$13,IF(M378=3,'Specifications and Reduced mass'!$H$13,IF(M378=4,'Specifications and Reduced mass'!$I$13,IF(M378=5,'Specifications and Reduced mass'!$J$13)))))</f>
        <v>103.00500000000001</v>
      </c>
      <c r="U378" s="52">
        <f>'Specifications and Reduced mass'!$C$37-'Lap Simulation'!S378-'Lap Simulation'!T378-'Lap Simulation'!AC378</f>
        <v>506.05909176331591</v>
      </c>
      <c r="V378" s="13">
        <f t="shared" si="63"/>
        <v>0.81295329207066891</v>
      </c>
      <c r="W378" s="13">
        <f>0.5*359.61*'Lap Simulation'!Q378^2</f>
        <v>27853.704278184396</v>
      </c>
      <c r="X378" s="10">
        <f t="shared" si="61"/>
        <v>49.001218696182065</v>
      </c>
      <c r="Y378" s="10">
        <v>3</v>
      </c>
      <c r="Z378" s="13">
        <f>IF(Y378=1,'Specifications and Reduced mass'!$C$47,IF(Y378=2,'Specifications and Reduced mass'!$C$48,IF(Y378=3,'Specifications and Reduced mass'!$C$49)))</f>
        <v>622.49467060319728</v>
      </c>
      <c r="AA378" s="10">
        <f t="shared" si="62"/>
        <v>48.215518116090379</v>
      </c>
      <c r="AB378" s="10">
        <v>0</v>
      </c>
      <c r="AC378" s="10">
        <v>0</v>
      </c>
      <c r="AD378" s="10">
        <v>0</v>
      </c>
    </row>
    <row r="379" spans="7:30" x14ac:dyDescent="0.3">
      <c r="G379" s="94">
        <v>6800</v>
      </c>
      <c r="H379" s="94">
        <v>13.48</v>
      </c>
      <c r="I379" s="10">
        <f t="shared" si="68"/>
        <v>10.052036000000001</v>
      </c>
      <c r="J379" s="10">
        <f t="shared" si="69"/>
        <v>14.115423728941177</v>
      </c>
      <c r="K379" s="10">
        <v>426.7</v>
      </c>
      <c r="L379" s="10">
        <v>2</v>
      </c>
      <c r="M379" s="82">
        <v>1</v>
      </c>
      <c r="N379" s="86">
        <f t="shared" si="66"/>
        <v>374</v>
      </c>
      <c r="O379" s="108">
        <f t="shared" si="64"/>
        <v>38.421121493280403</v>
      </c>
      <c r="P379" s="95">
        <f t="shared" si="60"/>
        <v>44.523651624243037</v>
      </c>
      <c r="Q379" s="10">
        <f t="shared" si="67"/>
        <v>12.367681006734177</v>
      </c>
      <c r="R379" s="86">
        <f t="shared" si="70"/>
        <v>-0.97794367967073481</v>
      </c>
      <c r="S379" s="10">
        <f t="shared" si="65"/>
        <v>97.592476701907202</v>
      </c>
      <c r="T379" s="10">
        <f>IF(M379=1,'Specifications and Reduced mass'!$F$13,IF(M379=2,'Specifications and Reduced mass'!$G$13,IF(M379=3,'Specifications and Reduced mass'!$H$13,IF(M379=4,'Specifications and Reduced mass'!$I$13,IF(M379=5,'Specifications and Reduced mass'!$J$13)))))</f>
        <v>103.00500000000001</v>
      </c>
      <c r="U379" s="52">
        <f>'Specifications and Reduced mass'!$C$37-'Lap Simulation'!S379-'Lap Simulation'!T379-'Lap Simulation'!AC379</f>
        <v>507.30394062092728</v>
      </c>
      <c r="V379" s="13">
        <f t="shared" si="63"/>
        <v>0.81495306639227905</v>
      </c>
      <c r="W379" s="13">
        <f>0.5*359.61*'Lap Simulation'!Q379^2</f>
        <v>27502.888918150547</v>
      </c>
      <c r="X379" s="10">
        <f t="shared" si="61"/>
        <v>48.691657506827468</v>
      </c>
      <c r="Y379" s="10">
        <v>3</v>
      </c>
      <c r="Z379" s="13">
        <f>IF(Y379=1,'Specifications and Reduced mass'!$C$47,IF(Y379=2,'Specifications and Reduced mass'!$C$48,IF(Y379=3,'Specifications and Reduced mass'!$C$49)))</f>
        <v>622.49467060319728</v>
      </c>
      <c r="AA379" s="10">
        <f t="shared" si="62"/>
        <v>47.608247205974386</v>
      </c>
      <c r="AB379" s="10">
        <v>0</v>
      </c>
      <c r="AC379" s="10">
        <v>0</v>
      </c>
      <c r="AD379" s="10">
        <v>0</v>
      </c>
    </row>
    <row r="380" spans="7:30" x14ac:dyDescent="0.3">
      <c r="G380" s="94">
        <v>6800</v>
      </c>
      <c r="H380" s="94">
        <v>13.48</v>
      </c>
      <c r="I380" s="10">
        <f t="shared" si="68"/>
        <v>10.052036000000001</v>
      </c>
      <c r="J380" s="10">
        <f t="shared" si="69"/>
        <v>14.115423728941177</v>
      </c>
      <c r="K380" s="10">
        <v>426.7</v>
      </c>
      <c r="L380" s="10">
        <v>2</v>
      </c>
      <c r="M380" s="82">
        <v>1</v>
      </c>
      <c r="N380" s="86">
        <f t="shared" si="66"/>
        <v>375</v>
      </c>
      <c r="O380" s="108">
        <f t="shared" si="64"/>
        <v>38.502499356667222</v>
      </c>
      <c r="P380" s="95">
        <f t="shared" si="60"/>
        <v>44.238074706974921</v>
      </c>
      <c r="Q380" s="10">
        <f t="shared" si="67"/>
        <v>12.288354085270811</v>
      </c>
      <c r="R380" s="86">
        <f t="shared" si="70"/>
        <v>-0.9803493119225033</v>
      </c>
      <c r="S380" s="10">
        <f t="shared" si="65"/>
        <v>96.344565655109733</v>
      </c>
      <c r="T380" s="10">
        <f>IF(M380=1,'Specifications and Reduced mass'!$F$13,IF(M380=2,'Specifications and Reduced mass'!$G$13,IF(M380=3,'Specifications and Reduced mass'!$H$13,IF(M380=4,'Specifications and Reduced mass'!$I$13,IF(M380=5,'Specifications and Reduced mass'!$J$13)))))</f>
        <v>103.00500000000001</v>
      </c>
      <c r="U380" s="52">
        <f>'Specifications and Reduced mass'!$C$37-'Lap Simulation'!S380-'Lap Simulation'!T380-'Lap Simulation'!AC380</f>
        <v>508.5518516677248</v>
      </c>
      <c r="V380" s="13">
        <f t="shared" si="63"/>
        <v>0.81695775993541941</v>
      </c>
      <c r="W380" s="13">
        <f>0.5*359.61*'Lap Simulation'!Q380^2</f>
        <v>27151.210591504157</v>
      </c>
      <c r="X380" s="10">
        <f t="shared" si="61"/>
        <v>48.379346792404768</v>
      </c>
      <c r="Y380" s="10">
        <v>3</v>
      </c>
      <c r="Z380" s="13">
        <f>IF(Y380=1,'Specifications and Reduced mass'!$C$47,IF(Y380=2,'Specifications and Reduced mass'!$C$48,IF(Y380=3,'Specifications and Reduced mass'!$C$49)))</f>
        <v>622.49467060319728</v>
      </c>
      <c r="AA380" s="10">
        <f t="shared" si="62"/>
        <v>46.999482477229279</v>
      </c>
      <c r="AB380" s="10">
        <v>0</v>
      </c>
      <c r="AC380" s="10">
        <v>0</v>
      </c>
      <c r="AD380" s="10">
        <v>0</v>
      </c>
    </row>
    <row r="381" spans="7:30" x14ac:dyDescent="0.3">
      <c r="G381" s="94">
        <v>6800</v>
      </c>
      <c r="H381" s="94">
        <v>13.48</v>
      </c>
      <c r="I381" s="10">
        <f t="shared" si="68"/>
        <v>10.052036000000001</v>
      </c>
      <c r="J381" s="10">
        <f t="shared" si="69"/>
        <v>14.115423728941177</v>
      </c>
      <c r="K381" s="10">
        <v>426.7</v>
      </c>
      <c r="L381" s="10">
        <v>2</v>
      </c>
      <c r="M381" s="82">
        <v>1</v>
      </c>
      <c r="N381" s="86">
        <f t="shared" si="66"/>
        <v>376</v>
      </c>
      <c r="O381" s="108">
        <f t="shared" si="64"/>
        <v>38.584410744571592</v>
      </c>
      <c r="P381" s="95">
        <f t="shared" si="60"/>
        <v>43.949932873837959</v>
      </c>
      <c r="Q381" s="10">
        <f t="shared" si="67"/>
        <v>12.208314687177211</v>
      </c>
      <c r="R381" s="86">
        <f t="shared" si="70"/>
        <v>-0.98276086176099042</v>
      </c>
      <c r="S381" s="10">
        <f t="shared" si="65"/>
        <v>95.093584886482731</v>
      </c>
      <c r="T381" s="10">
        <f>IF(M381=1,'Specifications and Reduced mass'!$F$13,IF(M381=2,'Specifications and Reduced mass'!$G$13,IF(M381=3,'Specifications and Reduced mass'!$H$13,IF(M381=4,'Specifications and Reduced mass'!$I$13,IF(M381=5,'Specifications and Reduced mass'!$J$13)))))</f>
        <v>103.00500000000001</v>
      </c>
      <c r="U381" s="52">
        <f>'Specifications and Reduced mass'!$C$37-'Lap Simulation'!S381-'Lap Simulation'!T381-'Lap Simulation'!AC381</f>
        <v>509.80283243635176</v>
      </c>
      <c r="V381" s="13">
        <f t="shared" si="63"/>
        <v>0.81896738480082543</v>
      </c>
      <c r="W381" s="13">
        <f>0.5*359.61*'Lap Simulation'!Q381^2</f>
        <v>26798.667175443697</v>
      </c>
      <c r="X381" s="10">
        <f t="shared" si="61"/>
        <v>48.064231051878785</v>
      </c>
      <c r="Y381" s="10">
        <v>3</v>
      </c>
      <c r="Z381" s="13">
        <f>IF(Y381=1,'Specifications and Reduced mass'!$C$47,IF(Y381=2,'Specifications and Reduced mass'!$C$48,IF(Y381=3,'Specifications and Reduced mass'!$C$49)))</f>
        <v>622.49467060319728</v>
      </c>
      <c r="AA381" s="10">
        <f t="shared" si="62"/>
        <v>46.389220255227997</v>
      </c>
      <c r="AB381" s="10">
        <v>0</v>
      </c>
      <c r="AC381" s="10">
        <v>0</v>
      </c>
      <c r="AD381" s="10">
        <v>0</v>
      </c>
    </row>
    <row r="382" spans="7:30" x14ac:dyDescent="0.3">
      <c r="G382" s="94">
        <v>6800</v>
      </c>
      <c r="H382" s="94">
        <v>13.48</v>
      </c>
      <c r="I382" s="10">
        <f t="shared" si="68"/>
        <v>10.052036000000001</v>
      </c>
      <c r="J382" s="10">
        <f t="shared" si="69"/>
        <v>14.115423728941177</v>
      </c>
      <c r="K382" s="10">
        <v>426.7</v>
      </c>
      <c r="L382" s="10">
        <v>2</v>
      </c>
      <c r="M382" s="82">
        <v>1</v>
      </c>
      <c r="N382" s="86">
        <f t="shared" si="66"/>
        <v>377</v>
      </c>
      <c r="O382" s="108">
        <f t="shared" si="64"/>
        <v>38.666867642044366</v>
      </c>
      <c r="P382" s="95">
        <f t="shared" si="60"/>
        <v>43.659173584460085</v>
      </c>
      <c r="Q382" s="10">
        <f t="shared" si="67"/>
        <v>12.127548217905579</v>
      </c>
      <c r="R382" s="86">
        <f t="shared" si="70"/>
        <v>-0.98517834374279956</v>
      </c>
      <c r="S382" s="10">
        <f t="shared" si="65"/>
        <v>93.83952684485331</v>
      </c>
      <c r="T382" s="10">
        <f>IF(M382=1,'Specifications and Reduced mass'!$F$13,IF(M382=2,'Specifications and Reduced mass'!$G$13,IF(M382=3,'Specifications and Reduced mass'!$H$13,IF(M382=4,'Specifications and Reduced mass'!$I$13,IF(M382=5,'Specifications and Reduced mass'!$J$13)))))</f>
        <v>103.00500000000001</v>
      </c>
      <c r="U382" s="52">
        <f>'Specifications and Reduced mass'!$C$37-'Lap Simulation'!S382-'Lap Simulation'!T382-'Lap Simulation'!AC382</f>
        <v>511.05689047798126</v>
      </c>
      <c r="V382" s="13">
        <f t="shared" si="63"/>
        <v>0.82098195311899969</v>
      </c>
      <c r="W382" s="13">
        <f>0.5*359.61*'Lap Simulation'!Q382^2</f>
        <v>26445.256541945826</v>
      </c>
      <c r="X382" s="10">
        <f t="shared" si="61"/>
        <v>47.746252826399918</v>
      </c>
      <c r="Y382" s="10">
        <v>3</v>
      </c>
      <c r="Z382" s="13">
        <f>IF(Y382=1,'Specifications and Reduced mass'!$C$47,IF(Y382=2,'Specifications and Reduced mass'!$C$48,IF(Y382=3,'Specifications and Reduced mass'!$C$49)))</f>
        <v>622.49467060319728</v>
      </c>
      <c r="AA382" s="10">
        <f t="shared" si="62"/>
        <v>45.777456856304369</v>
      </c>
      <c r="AB382" s="10">
        <v>0</v>
      </c>
      <c r="AC382" s="10">
        <v>0</v>
      </c>
      <c r="AD382" s="10">
        <v>0</v>
      </c>
    </row>
    <row r="383" spans="7:30" x14ac:dyDescent="0.3">
      <c r="G383" s="94">
        <v>6700</v>
      </c>
      <c r="H383" s="94">
        <v>14</v>
      </c>
      <c r="I383" s="10">
        <f t="shared" si="68"/>
        <v>10.4398</v>
      </c>
      <c r="J383" s="10">
        <f t="shared" si="69"/>
        <v>14.878740632835822</v>
      </c>
      <c r="K383" s="10">
        <v>426.7</v>
      </c>
      <c r="L383" s="10">
        <v>2</v>
      </c>
      <c r="M383" s="82">
        <v>1</v>
      </c>
      <c r="N383" s="86">
        <f t="shared" si="66"/>
        <v>378</v>
      </c>
      <c r="O383" s="108">
        <f t="shared" si="64"/>
        <v>38.749882478164395</v>
      </c>
      <c r="P383" s="95">
        <f t="shared" si="60"/>
        <v>43.365742417352941</v>
      </c>
      <c r="Q383" s="10">
        <f t="shared" si="67"/>
        <v>12.046039560375817</v>
      </c>
      <c r="R383" s="86">
        <f t="shared" si="70"/>
        <v>-0.98760177246033998</v>
      </c>
      <c r="S383" s="10">
        <f t="shared" si="65"/>
        <v>92.582383960473521</v>
      </c>
      <c r="T383" s="10">
        <f>IF(M383=1,'Specifications and Reduced mass'!$F$13,IF(M383=2,'Specifications and Reduced mass'!$G$13,IF(M383=3,'Specifications and Reduced mass'!$H$13,IF(M383=4,'Specifications and Reduced mass'!$I$13,IF(M383=5,'Specifications and Reduced mass'!$J$13)))))</f>
        <v>103.00500000000001</v>
      </c>
      <c r="U383" s="52">
        <f>'Specifications and Reduced mass'!$C$37-'Lap Simulation'!S383-'Lap Simulation'!T383-'Lap Simulation'!AC383</f>
        <v>512.31403336236099</v>
      </c>
      <c r="V383" s="13">
        <f t="shared" si="63"/>
        <v>0.82300147705028337</v>
      </c>
      <c r="W383" s="13">
        <f>0.5*359.61*'Lap Simulation'!Q383^2</f>
        <v>26090.976557752485</v>
      </c>
      <c r="X383" s="10">
        <f t="shared" si="61"/>
        <v>47.425352599904791</v>
      </c>
      <c r="Y383" s="10">
        <v>3</v>
      </c>
      <c r="Z383" s="13">
        <f>IF(Y383=1,'Specifications and Reduced mass'!$C$47,IF(Y383=2,'Specifications and Reduced mass'!$C$48,IF(Y383=3,'Specifications and Reduced mass'!$C$49)))</f>
        <v>622.49467060319728</v>
      </c>
      <c r="AA383" s="10">
        <f t="shared" si="62"/>
        <v>45.164188587730798</v>
      </c>
      <c r="AB383" s="10">
        <v>0</v>
      </c>
      <c r="AC383" s="10">
        <v>0</v>
      </c>
      <c r="AD383" s="10">
        <v>0</v>
      </c>
    </row>
    <row r="384" spans="7:30" x14ac:dyDescent="0.3">
      <c r="G384" s="94">
        <v>6700</v>
      </c>
      <c r="H384" s="94">
        <v>14</v>
      </c>
      <c r="I384" s="10">
        <f t="shared" si="68"/>
        <v>10.4398</v>
      </c>
      <c r="J384" s="10">
        <f t="shared" si="69"/>
        <v>14.878740632835822</v>
      </c>
      <c r="K384" s="10">
        <v>426.7</v>
      </c>
      <c r="L384" s="10">
        <v>2</v>
      </c>
      <c r="M384" s="82">
        <v>1</v>
      </c>
      <c r="N384" s="87">
        <f t="shared" si="66"/>
        <v>379</v>
      </c>
      <c r="O384" s="108">
        <f t="shared" si="64"/>
        <v>38.833468149338849</v>
      </c>
      <c r="P384" s="95">
        <f t="shared" si="60"/>
        <v>43.069582972975631</v>
      </c>
      <c r="Q384" s="10">
        <f t="shared" si="67"/>
        <v>11.963773048048786</v>
      </c>
      <c r="R384" s="86">
        <f t="shared" si="70"/>
        <v>-0.99003116254191814</v>
      </c>
      <c r="S384" s="10">
        <f t="shared" si="65"/>
        <v>91.322148644974604</v>
      </c>
      <c r="T384" s="10">
        <f>IF(M384=1,'Specifications and Reduced mass'!$F$13,IF(M384=2,'Specifications and Reduced mass'!$G$13,IF(M384=3,'Specifications and Reduced mass'!$H$13,IF(M384=4,'Specifications and Reduced mass'!$I$13,IF(M384=5,'Specifications and Reduced mass'!$J$13)))))</f>
        <v>103.00500000000001</v>
      </c>
      <c r="U384" s="52">
        <f>'Specifications and Reduced mass'!$C$37-'Lap Simulation'!S384-'Lap Simulation'!T384-'Lap Simulation'!AC384</f>
        <v>513.57426867785989</v>
      </c>
      <c r="V384" s="13">
        <f t="shared" si="63"/>
        <v>0.82502596878493184</v>
      </c>
      <c r="W384" s="13">
        <f>0.5*359.61*'Lap Simulation'!Q384^2</f>
        <v>25735.825084358021</v>
      </c>
      <c r="X384" s="10">
        <f t="shared" si="61"/>
        <v>47.101468693105453</v>
      </c>
      <c r="Y384" s="10">
        <v>3</v>
      </c>
      <c r="Z384" s="13">
        <f>IF(Y384=1,'Specifications and Reduced mass'!$C$47,IF(Y384=2,'Specifications and Reduced mass'!$C$48,IF(Y384=3,'Specifications and Reduced mass'!$C$49)))</f>
        <v>622.49467060319728</v>
      </c>
      <c r="AA384" s="10">
        <f t="shared" si="62"/>
        <v>44.54941174769597</v>
      </c>
      <c r="AB384" s="10">
        <v>0</v>
      </c>
      <c r="AC384" s="10">
        <v>0</v>
      </c>
      <c r="AD384" s="10">
        <v>0</v>
      </c>
    </row>
    <row r="385" spans="7:30" x14ac:dyDescent="0.3">
      <c r="G385" s="94">
        <v>6700</v>
      </c>
      <c r="H385" s="94">
        <v>14</v>
      </c>
      <c r="I385" s="10">
        <f t="shared" si="68"/>
        <v>10.4398</v>
      </c>
      <c r="J385" s="10">
        <f t="shared" si="69"/>
        <v>14.878740632835822</v>
      </c>
      <c r="K385" s="10">
        <v>426.7</v>
      </c>
      <c r="L385" s="10">
        <v>2</v>
      </c>
      <c r="M385" s="82">
        <v>1</v>
      </c>
      <c r="N385" s="87">
        <f t="shared" si="66"/>
        <v>380</v>
      </c>
      <c r="O385" s="108">
        <f t="shared" si="64"/>
        <v>38.917638044197737</v>
      </c>
      <c r="P385" s="95">
        <f t="shared" si="60"/>
        <v>42.770636770253326</v>
      </c>
      <c r="Q385" s="10">
        <f t="shared" si="67"/>
        <v>11.880732436181479</v>
      </c>
      <c r="R385" s="86">
        <f t="shared" si="70"/>
        <v>-0.99246652865182383</v>
      </c>
      <c r="S385" s="10">
        <f t="shared" si="65"/>
        <v>90.058813291321329</v>
      </c>
      <c r="T385" s="10">
        <f>IF(M385=1,'Specifications and Reduced mass'!$F$13,IF(M385=2,'Specifications and Reduced mass'!$G$13,IF(M385=3,'Specifications and Reduced mass'!$H$13,IF(M385=4,'Specifications and Reduced mass'!$I$13,IF(M385=5,'Specifications and Reduced mass'!$J$13)))))</f>
        <v>103.00500000000001</v>
      </c>
      <c r="U385" s="52">
        <f>'Specifications and Reduced mass'!$C$37-'Lap Simulation'!S385-'Lap Simulation'!T385-'Lap Simulation'!AC385</f>
        <v>514.83760403151314</v>
      </c>
      <c r="V385" s="13">
        <f t="shared" si="63"/>
        <v>0.82705544054318658</v>
      </c>
      <c r="W385" s="13">
        <f>0.5*359.61*'Lap Simulation'!Q385^2</f>
        <v>25379.799977996321</v>
      </c>
      <c r="X385" s="10">
        <f t="shared" si="61"/>
        <v>46.774537150320782</v>
      </c>
      <c r="Y385" s="10">
        <v>3</v>
      </c>
      <c r="Z385" s="13">
        <f>IF(Y385=1,'Specifications and Reduced mass'!$C$47,IF(Y385=2,'Specifications and Reduced mass'!$C$48,IF(Y385=3,'Specifications and Reduced mass'!$C$49)))</f>
        <v>622.49467060319728</v>
      </c>
      <c r="AA385" s="10">
        <f t="shared" si="62"/>
        <v>43.933122625282536</v>
      </c>
      <c r="AB385" s="10">
        <v>0</v>
      </c>
      <c r="AC385" s="10">
        <v>0</v>
      </c>
      <c r="AD385" s="10">
        <v>0</v>
      </c>
    </row>
    <row r="386" spans="7:30" x14ac:dyDescent="0.3">
      <c r="G386" s="94">
        <v>6700</v>
      </c>
      <c r="H386" s="94">
        <v>14</v>
      </c>
      <c r="I386" s="10">
        <f t="shared" si="68"/>
        <v>10.4398</v>
      </c>
      <c r="J386" s="10">
        <f t="shared" si="69"/>
        <v>14.878740632835822</v>
      </c>
      <c r="K386" s="10">
        <v>426.7</v>
      </c>
      <c r="L386" s="10">
        <v>2</v>
      </c>
      <c r="M386" s="82">
        <v>1</v>
      </c>
      <c r="N386" s="87">
        <f t="shared" si="66"/>
        <v>381</v>
      </c>
      <c r="O386" s="108">
        <f t="shared" si="64"/>
        <v>39.00240607021793</v>
      </c>
      <c r="P386" s="95">
        <f t="shared" si="60"/>
        <v>42.468843136001368</v>
      </c>
      <c r="Q386" s="10">
        <f t="shared" si="67"/>
        <v>11.796900871111491</v>
      </c>
      <c r="R386" s="86">
        <f t="shared" si="70"/>
        <v>-0.99490788549041942</v>
      </c>
      <c r="S386" s="10">
        <f t="shared" si="65"/>
        <v>88.792370273766025</v>
      </c>
      <c r="T386" s="10">
        <f>IF(M386=1,'Specifications and Reduced mass'!$F$13,IF(M386=2,'Specifications and Reduced mass'!$G$13,IF(M386=3,'Specifications and Reduced mass'!$H$13,IF(M386=4,'Specifications and Reduced mass'!$I$13,IF(M386=5,'Specifications and Reduced mass'!$J$13)))))</f>
        <v>103.00500000000001</v>
      </c>
      <c r="U386" s="52">
        <f>'Specifications and Reduced mass'!$C$37-'Lap Simulation'!S386-'Lap Simulation'!T386-'Lap Simulation'!AC386</f>
        <v>516.10404704906853</v>
      </c>
      <c r="V386" s="13">
        <f t="shared" si="63"/>
        <v>0.82908990457534959</v>
      </c>
      <c r="W386" s="13">
        <f>0.5*359.61*'Lap Simulation'!Q386^2</f>
        <v>25022.899089627841</v>
      </c>
      <c r="X386" s="10">
        <f t="shared" si="61"/>
        <v>46.444491618549179</v>
      </c>
      <c r="Y386" s="10">
        <v>3</v>
      </c>
      <c r="Z386" s="13">
        <f>IF(Y386=1,'Specifications and Reduced mass'!$C$47,IF(Y386=2,'Specifications and Reduced mass'!$C$48,IF(Y386=3,'Specifications and Reduced mass'!$C$49)))</f>
        <v>622.49467060319728</v>
      </c>
      <c r="AA386" s="10">
        <f t="shared" si="62"/>
        <v>43.315317500444728</v>
      </c>
      <c r="AB386" s="10">
        <v>0</v>
      </c>
      <c r="AC386" s="10">
        <v>0</v>
      </c>
      <c r="AD386" s="10">
        <v>0</v>
      </c>
    </row>
    <row r="387" spans="7:30" x14ac:dyDescent="0.3">
      <c r="G387" s="94">
        <v>6700</v>
      </c>
      <c r="H387" s="94">
        <v>14</v>
      </c>
      <c r="I387" s="10">
        <f t="shared" si="68"/>
        <v>10.4398</v>
      </c>
      <c r="J387" s="10">
        <f t="shared" si="69"/>
        <v>14.878740632835822</v>
      </c>
      <c r="K387" s="10">
        <v>426.7</v>
      </c>
      <c r="L387" s="10">
        <v>2</v>
      </c>
      <c r="M387" s="82">
        <v>1</v>
      </c>
      <c r="N387" s="87">
        <f t="shared" si="66"/>
        <v>382</v>
      </c>
      <c r="O387" s="108">
        <f t="shared" si="64"/>
        <v>39.087786682225726</v>
      </c>
      <c r="P387" s="95">
        <f t="shared" si="60"/>
        <v>42.164139086650152</v>
      </c>
      <c r="Q387" s="10">
        <f t="shared" si="67"/>
        <v>11.71226085740282</v>
      </c>
      <c r="R387" s="86">
        <f t="shared" si="70"/>
        <v>-0.99735524779422846</v>
      </c>
      <c r="S387" s="10">
        <f t="shared" si="65"/>
        <v>87.522811947802481</v>
      </c>
      <c r="T387" s="10">
        <f>IF(M387=1,'Specifications and Reduced mass'!$F$13,IF(M387=2,'Specifications and Reduced mass'!$G$13,IF(M387=3,'Specifications and Reduced mass'!$H$13,IF(M387=4,'Specifications and Reduced mass'!$I$13,IF(M387=5,'Specifications and Reduced mass'!$J$13)))))</f>
        <v>103.00500000000001</v>
      </c>
      <c r="U387" s="52">
        <f>'Specifications and Reduced mass'!$C$37-'Lap Simulation'!S387-'Lap Simulation'!T387-'Lap Simulation'!AC387</f>
        <v>517.37360537503207</v>
      </c>
      <c r="V387" s="13">
        <f t="shared" si="63"/>
        <v>0.83112937316185709</v>
      </c>
      <c r="W387" s="13">
        <f>0.5*359.61*'Lap Simulation'!Q387^2</f>
        <v>24665.120264926631</v>
      </c>
      <c r="X387" s="10">
        <f t="shared" si="61"/>
        <v>46.111263218121337</v>
      </c>
      <c r="Y387" s="10">
        <v>3</v>
      </c>
      <c r="Z387" s="13">
        <f>IF(Y387=1,'Specifications and Reduced mass'!$C$47,IF(Y387=2,'Specifications and Reduced mass'!$C$48,IF(Y387=3,'Specifications and Reduced mass'!$C$49)))</f>
        <v>622.49467060319728</v>
      </c>
      <c r="AA387" s="10">
        <f t="shared" si="62"/>
        <v>42.695992643985839</v>
      </c>
      <c r="AB387" s="10">
        <v>0</v>
      </c>
      <c r="AC387" s="10">
        <v>0</v>
      </c>
      <c r="AD387" s="10">
        <v>0</v>
      </c>
    </row>
    <row r="388" spans="7:30" x14ac:dyDescent="0.3">
      <c r="G388" s="94">
        <v>6700</v>
      </c>
      <c r="H388" s="94">
        <v>14</v>
      </c>
      <c r="I388" s="10">
        <f t="shared" si="68"/>
        <v>10.4398</v>
      </c>
      <c r="J388" s="10">
        <f t="shared" si="69"/>
        <v>14.878740632835822</v>
      </c>
      <c r="K388" s="10">
        <v>426.7</v>
      </c>
      <c r="L388" s="10">
        <v>2</v>
      </c>
      <c r="M388" s="82">
        <v>1</v>
      </c>
      <c r="N388" s="87">
        <f t="shared" si="66"/>
        <v>383</v>
      </c>
      <c r="O388" s="108">
        <f t="shared" si="64"/>
        <v>39.173794912942526</v>
      </c>
      <c r="P388" s="95">
        <f t="shared" si="60"/>
        <v>41.856459201604146</v>
      </c>
      <c r="Q388" s="10">
        <f t="shared" si="67"/>
        <v>11.626794222667819</v>
      </c>
      <c r="R388" s="86">
        <f t="shared" si="70"/>
        <v>-0.99980863033602463</v>
      </c>
      <c r="S388" s="10">
        <f t="shared" si="65"/>
        <v>86.250130650119871</v>
      </c>
      <c r="T388" s="10">
        <f>IF(M388=1,'Specifications and Reduced mass'!$F$13,IF(M388=2,'Specifications and Reduced mass'!$G$13,IF(M388=3,'Specifications and Reduced mass'!$H$13,IF(M388=4,'Specifications and Reduced mass'!$I$13,IF(M388=5,'Specifications and Reduced mass'!$J$13)))))</f>
        <v>103.00500000000001</v>
      </c>
      <c r="U388" s="52">
        <f>'Specifications and Reduced mass'!$C$37-'Lap Simulation'!S388-'Lap Simulation'!T388-'Lap Simulation'!AC388</f>
        <v>518.64628667271461</v>
      </c>
      <c r="V388" s="13">
        <f t="shared" si="63"/>
        <v>0.83317385861335391</v>
      </c>
      <c r="W388" s="13">
        <f>0.5*359.61*'Lap Simulation'!Q388^2</f>
        <v>24306.461344267347</v>
      </c>
      <c r="X388" s="10">
        <f t="shared" si="61"/>
        <v>45.774780404204009</v>
      </c>
      <c r="Y388" s="10">
        <v>3</v>
      </c>
      <c r="Z388" s="13">
        <f>IF(Y388=1,'Specifications and Reduced mass'!$C$47,IF(Y388=2,'Specifications and Reduced mass'!$C$48,IF(Y388=3,'Specifications and Reduced mass'!$C$49)))</f>
        <v>622.49467060319728</v>
      </c>
      <c r="AA388" s="10">
        <f t="shared" si="62"/>
        <v>42.075144317535802</v>
      </c>
      <c r="AB388" s="10">
        <v>0</v>
      </c>
      <c r="AC388" s="10">
        <v>0</v>
      </c>
      <c r="AD388" s="10">
        <v>0</v>
      </c>
    </row>
    <row r="389" spans="7:30" x14ac:dyDescent="0.3">
      <c r="G389" s="94">
        <v>6700</v>
      </c>
      <c r="H389" s="94">
        <v>14</v>
      </c>
      <c r="I389" s="10">
        <f t="shared" si="68"/>
        <v>10.4398</v>
      </c>
      <c r="J389" s="10">
        <f t="shared" si="69"/>
        <v>14.878740632835822</v>
      </c>
      <c r="K389" s="10">
        <v>426.7</v>
      </c>
      <c r="L389" s="10">
        <v>2</v>
      </c>
      <c r="M389" s="82">
        <v>1</v>
      </c>
      <c r="N389" s="87">
        <f t="shared" si="66"/>
        <v>384</v>
      </c>
      <c r="O389" s="108">
        <f t="shared" si="64"/>
        <v>39.260446405755388</v>
      </c>
      <c r="P389" s="95">
        <f t="shared" si="60"/>
        <v>41.545735487499108</v>
      </c>
      <c r="Q389" s="10">
        <f t="shared" si="67"/>
        <v>11.540482079860864</v>
      </c>
      <c r="R389" s="86">
        <f t="shared" si="70"/>
        <v>-1.0022680479249215</v>
      </c>
      <c r="S389" s="10">
        <f t="shared" si="65"/>
        <v>84.974318698556516</v>
      </c>
      <c r="T389" s="10">
        <f>IF(M389=1,'Specifications and Reduced mass'!$F$13,IF(M389=2,'Specifications and Reduced mass'!$G$13,IF(M389=3,'Specifications and Reduced mass'!$H$13,IF(M389=4,'Specifications and Reduced mass'!$I$13,IF(M389=5,'Specifications and Reduced mass'!$J$13)))))</f>
        <v>103.00500000000001</v>
      </c>
      <c r="U389" s="52">
        <f>'Specifications and Reduced mass'!$C$37-'Lap Simulation'!S389-'Lap Simulation'!T389-'Lap Simulation'!AC389</f>
        <v>519.92209862427796</v>
      </c>
      <c r="V389" s="13">
        <f t="shared" si="63"/>
        <v>0.8352233732707679</v>
      </c>
      <c r="W389" s="13">
        <f>0.5*359.61*'Lap Simulation'!Q389^2</f>
        <v>23946.920162712209</v>
      </c>
      <c r="X389" s="10">
        <f t="shared" si="61"/>
        <v>45.434968818349859</v>
      </c>
      <c r="Y389" s="10">
        <v>3</v>
      </c>
      <c r="Z389" s="13">
        <f>IF(Y389=1,'Specifications and Reduced mass'!$C$47,IF(Y389=2,'Specifications and Reduced mass'!$C$48,IF(Y389=3,'Specifications and Reduced mass'!$C$49)))</f>
        <v>622.49467060319728</v>
      </c>
      <c r="AA389" s="10">
        <f t="shared" si="62"/>
        <v>41.452768773528547</v>
      </c>
      <c r="AB389" s="10">
        <v>0</v>
      </c>
      <c r="AC389" s="10">
        <v>0</v>
      </c>
      <c r="AD389" s="10">
        <v>0</v>
      </c>
    </row>
    <row r="390" spans="7:30" x14ac:dyDescent="0.3">
      <c r="G390" s="94">
        <v>6600</v>
      </c>
      <c r="H390" s="94">
        <v>16.8</v>
      </c>
      <c r="I390" s="10">
        <f t="shared" si="68"/>
        <v>12.527760000000001</v>
      </c>
      <c r="J390" s="10">
        <f t="shared" si="69"/>
        <v>18.125011316363636</v>
      </c>
      <c r="K390" s="10">
        <v>492.1</v>
      </c>
      <c r="L390" s="10">
        <v>2</v>
      </c>
      <c r="M390" s="82">
        <v>1</v>
      </c>
      <c r="N390" s="87">
        <f t="shared" si="66"/>
        <v>385</v>
      </c>
      <c r="O390" s="108">
        <f t="shared" si="64"/>
        <v>39.347757449913665</v>
      </c>
      <c r="P390" s="95">
        <f t="shared" si="60"/>
        <v>41.23189723254351</v>
      </c>
      <c r="Q390" s="10">
        <f t="shared" si="67"/>
        <v>11.453304786817641</v>
      </c>
      <c r="R390" s="86">
        <f t="shared" si="70"/>
        <v>-1.0047335154064607</v>
      </c>
      <c r="S390" s="10">
        <f t="shared" si="65"/>
        <v>83.695368392053439</v>
      </c>
      <c r="T390" s="10">
        <f>IF(M390=1,'Specifications and Reduced mass'!$F$13,IF(M390=2,'Specifications and Reduced mass'!$G$13,IF(M390=3,'Specifications and Reduced mass'!$H$13,IF(M390=4,'Specifications and Reduced mass'!$I$13,IF(M390=5,'Specifications and Reduced mass'!$J$13)))))</f>
        <v>103.00500000000001</v>
      </c>
      <c r="U390" s="52">
        <f>'Specifications and Reduced mass'!$C$37-'Lap Simulation'!S390-'Lap Simulation'!T390-'Lap Simulation'!AC390</f>
        <v>521.2010489307811</v>
      </c>
      <c r="V390" s="13">
        <f t="shared" si="63"/>
        <v>0.83727792950538404</v>
      </c>
      <c r="W390" s="13">
        <f>0.5*359.61*'Lap Simulation'!Q390^2</f>
        <v>23586.494549997933</v>
      </c>
      <c r="X390" s="10">
        <f t="shared" si="61"/>
        <v>45.09175112920331</v>
      </c>
      <c r="Y390" s="10">
        <v>3</v>
      </c>
      <c r="Z390" s="13">
        <f>IF(Y390=1,'Specifications and Reduced mass'!$C$47,IF(Y390=2,'Specifications and Reduced mass'!$C$48,IF(Y390=3,'Specifications and Reduced mass'!$C$49)))</f>
        <v>622.49467060319728</v>
      </c>
      <c r="AA390" s="10">
        <f t="shared" si="62"/>
        <v>40.828862255179416</v>
      </c>
      <c r="AB390" s="10">
        <v>0</v>
      </c>
      <c r="AC390" s="10">
        <v>0</v>
      </c>
      <c r="AD390" s="10">
        <v>0</v>
      </c>
    </row>
    <row r="391" spans="7:30" x14ac:dyDescent="0.3">
      <c r="G391" s="94">
        <v>6600</v>
      </c>
      <c r="H391" s="94">
        <v>16.8</v>
      </c>
      <c r="I391" s="10">
        <f t="shared" si="68"/>
        <v>12.527760000000001</v>
      </c>
      <c r="J391" s="10">
        <f t="shared" si="69"/>
        <v>18.125011316363636</v>
      </c>
      <c r="K391" s="10">
        <v>492.1</v>
      </c>
      <c r="L391" s="10">
        <v>2</v>
      </c>
      <c r="M391" s="82">
        <v>1</v>
      </c>
      <c r="N391" s="87">
        <f t="shared" si="66"/>
        <v>386</v>
      </c>
      <c r="O391" s="108">
        <f t="shared" si="64"/>
        <v>39.435745018374881</v>
      </c>
      <c r="P391" s="95">
        <f t="shared" si="60"/>
        <v>40.914870850042938</v>
      </c>
      <c r="Q391" s="10">
        <f t="shared" si="67"/>
        <v>11.365241902789705</v>
      </c>
      <c r="R391" s="86">
        <f t="shared" si="70"/>
        <v>-1.007205047662703</v>
      </c>
      <c r="S391" s="10">
        <f t="shared" si="65"/>
        <v>82.413272010607912</v>
      </c>
      <c r="T391" s="10">
        <f>IF(M391=1,'Specifications and Reduced mass'!$F$13,IF(M391=2,'Specifications and Reduced mass'!$G$13,IF(M391=3,'Specifications and Reduced mass'!$H$13,IF(M391=4,'Specifications and Reduced mass'!$I$13,IF(M391=5,'Specifications and Reduced mass'!$J$13)))))</f>
        <v>103.00500000000001</v>
      </c>
      <c r="U391" s="52">
        <f>'Specifications and Reduced mass'!$C$37-'Lap Simulation'!S391-'Lap Simulation'!T391-'Lap Simulation'!AC391</f>
        <v>522.48314531222661</v>
      </c>
      <c r="V391" s="13">
        <f t="shared" si="63"/>
        <v>0.83933753971891922</v>
      </c>
      <c r="W391" s="13">
        <f>0.5*359.61*'Lap Simulation'!Q391^2</f>
        <v>23225.182330522617</v>
      </c>
      <c r="X391" s="10">
        <f t="shared" si="61"/>
        <v>44.745046861376792</v>
      </c>
      <c r="Y391" s="10">
        <v>3</v>
      </c>
      <c r="Z391" s="13">
        <f>IF(Y391=1,'Specifications and Reduced mass'!$C$47,IF(Y391=2,'Specifications and Reduced mass'!$C$48,IF(Y391=3,'Specifications and Reduced mass'!$C$49)))</f>
        <v>622.49467060319728</v>
      </c>
      <c r="AA391" s="10">
        <f t="shared" si="62"/>
        <v>40.203420996462484</v>
      </c>
      <c r="AB391" s="10">
        <v>0</v>
      </c>
      <c r="AC391" s="10">
        <v>0</v>
      </c>
      <c r="AD391" s="10">
        <v>0</v>
      </c>
    </row>
    <row r="392" spans="7:30" x14ac:dyDescent="0.3">
      <c r="G392" s="94">
        <v>6600</v>
      </c>
      <c r="H392" s="94">
        <v>16.8</v>
      </c>
      <c r="I392" s="10">
        <f t="shared" si="68"/>
        <v>12.527760000000001</v>
      </c>
      <c r="J392" s="10">
        <f t="shared" si="69"/>
        <v>18.125011316363636</v>
      </c>
      <c r="K392" s="10">
        <v>492.1</v>
      </c>
      <c r="L392" s="10">
        <v>2</v>
      </c>
      <c r="M392" s="82">
        <v>1</v>
      </c>
      <c r="N392" s="87">
        <f t="shared" si="66"/>
        <v>387</v>
      </c>
      <c r="O392" s="108">
        <f t="shared" si="64"/>
        <v>39.524426808547567</v>
      </c>
      <c r="P392" s="95">
        <f t="shared" si="60"/>
        <v>40.59457971010756</v>
      </c>
      <c r="Q392" s="10">
        <f t="shared" si="67"/>
        <v>11.276272141696545</v>
      </c>
      <c r="R392" s="86">
        <f t="shared" si="70"/>
        <v>-1.0096826596123163</v>
      </c>
      <c r="S392" s="10">
        <f t="shared" si="65"/>
        <v>81.128021815226887</v>
      </c>
      <c r="T392" s="10">
        <f>IF(M392=1,'Specifications and Reduced mass'!$F$13,IF(M392=2,'Specifications and Reduced mass'!$G$13,IF(M392=3,'Specifications and Reduced mass'!$H$13,IF(M392=4,'Specifications and Reduced mass'!$I$13,IF(M392=5,'Specifications and Reduced mass'!$J$13)))))</f>
        <v>103.00500000000001</v>
      </c>
      <c r="U392" s="52">
        <f>'Specifications and Reduced mass'!$C$37-'Lap Simulation'!S392-'Lap Simulation'!T392-'Lap Simulation'!AC392</f>
        <v>523.76839550760758</v>
      </c>
      <c r="V392" s="13">
        <f t="shared" si="63"/>
        <v>0.84140221634359702</v>
      </c>
      <c r="W392" s="13">
        <f>0.5*359.61*'Lap Simulation'!Q392^2</f>
        <v>22862.981323332635</v>
      </c>
      <c r="X392" s="10">
        <f t="shared" si="61"/>
        <v>44.394772211403719</v>
      </c>
      <c r="Y392" s="10">
        <v>3</v>
      </c>
      <c r="Z392" s="13">
        <f>IF(Y392=1,'Specifications and Reduced mass'!$C$47,IF(Y392=2,'Specifications and Reduced mass'!$C$48,IF(Y392=3,'Specifications and Reduced mass'!$C$49)))</f>
        <v>622.49467060319728</v>
      </c>
      <c r="AA392" s="10">
        <f t="shared" si="62"/>
        <v>39.576441222087816</v>
      </c>
      <c r="AB392" s="10">
        <v>0</v>
      </c>
      <c r="AC392" s="10">
        <v>0</v>
      </c>
      <c r="AD392" s="10">
        <v>0</v>
      </c>
    </row>
    <row r="393" spans="7:30" x14ac:dyDescent="0.3">
      <c r="G393" s="94">
        <v>6600</v>
      </c>
      <c r="H393" s="94">
        <v>16.8</v>
      </c>
      <c r="I393" s="10">
        <f t="shared" si="68"/>
        <v>12.527760000000001</v>
      </c>
      <c r="J393" s="10">
        <f t="shared" si="69"/>
        <v>18.125011316363636</v>
      </c>
      <c r="K393" s="10">
        <v>492.1</v>
      </c>
      <c r="L393" s="10">
        <v>2</v>
      </c>
      <c r="M393" s="82">
        <v>1</v>
      </c>
      <c r="N393" s="87">
        <f t="shared" si="66"/>
        <v>388</v>
      </c>
      <c r="O393" s="108">
        <f t="shared" si="64"/>
        <v>39.613821286206594</v>
      </c>
      <c r="P393" s="95">
        <f t="shared" ref="P393:P456" si="71">Q393*3.6</f>
        <v>40.270943958431438</v>
      </c>
      <c r="Q393" s="10">
        <f t="shared" si="67"/>
        <v>11.18637332178651</v>
      </c>
      <c r="R393" s="86">
        <f t="shared" si="70"/>
        <v>-1.0121663662106684</v>
      </c>
      <c r="S393" s="10">
        <f t="shared" si="65"/>
        <v>79.839610047880228</v>
      </c>
      <c r="T393" s="10">
        <f>IF(M393=1,'Specifications and Reduced mass'!$F$13,IF(M393=2,'Specifications and Reduced mass'!$G$13,IF(M393=3,'Specifications and Reduced mass'!$H$13,IF(M393=4,'Specifications and Reduced mass'!$I$13,IF(M393=5,'Specifications and Reduced mass'!$J$13)))))</f>
        <v>103.00500000000001</v>
      </c>
      <c r="U393" s="52">
        <f>'Specifications and Reduced mass'!$C$37-'Lap Simulation'!S393-'Lap Simulation'!T393-'Lap Simulation'!AC393</f>
        <v>525.05680727495428</v>
      </c>
      <c r="V393" s="13">
        <f t="shared" si="63"/>
        <v>0.84347197184222367</v>
      </c>
      <c r="W393" s="13">
        <f>0.5*359.61*'Lap Simulation'!Q393^2</f>
        <v>22499.889342109447</v>
      </c>
      <c r="X393" s="10">
        <f t="shared" ref="X393:X456" si="72">Q393/0.254</f>
        <v>44.040839849553187</v>
      </c>
      <c r="Y393" s="10">
        <v>3</v>
      </c>
      <c r="Z393" s="13">
        <f>IF(Y393=1,'Specifications and Reduced mass'!$C$47,IF(Y393=2,'Specifications and Reduced mass'!$C$48,IF(Y393=3,'Specifications and Reduced mass'!$C$49)))</f>
        <v>622.49467060319728</v>
      </c>
      <c r="AA393" s="10">
        <f t="shared" ref="AA393:AA456" si="73">(0.5*Z393*Q393^2)/1000</f>
        <v>38.947919147478686</v>
      </c>
      <c r="AB393" s="10">
        <v>0</v>
      </c>
      <c r="AC393" s="10">
        <v>0</v>
      </c>
      <c r="AD393" s="10">
        <v>0</v>
      </c>
    </row>
    <row r="394" spans="7:30" x14ac:dyDescent="0.3">
      <c r="G394" s="94">
        <v>6600</v>
      </c>
      <c r="H394" s="94">
        <v>16.8</v>
      </c>
      <c r="I394" s="10">
        <f t="shared" si="68"/>
        <v>12.527760000000001</v>
      </c>
      <c r="J394" s="10">
        <f t="shared" si="69"/>
        <v>18.125011316363636</v>
      </c>
      <c r="K394" s="10">
        <v>492.1</v>
      </c>
      <c r="L394" s="10">
        <v>2</v>
      </c>
      <c r="M394" s="82">
        <v>1</v>
      </c>
      <c r="N394" s="87">
        <f t="shared" si="66"/>
        <v>389</v>
      </c>
      <c r="O394" s="108">
        <f t="shared" si="64"/>
        <v>39.703947732888231</v>
      </c>
      <c r="P394" s="95">
        <f t="shared" si="71"/>
        <v>39.943880320907041</v>
      </c>
      <c r="Q394" s="10">
        <f t="shared" si="67"/>
        <v>11.095522311363066</v>
      </c>
      <c r="R394" s="86">
        <f t="shared" si="70"/>
        <v>-1.0146561824499136</v>
      </c>
      <c r="S394" s="10">
        <f t="shared" si="65"/>
        <v>78.548028931453942</v>
      </c>
      <c r="T394" s="10">
        <f>IF(M394=1,'Specifications and Reduced mass'!$F$13,IF(M394=2,'Specifications and Reduced mass'!$G$13,IF(M394=3,'Specifications and Reduced mass'!$H$13,IF(M394=4,'Specifications and Reduced mass'!$I$13,IF(M394=5,'Specifications and Reduced mass'!$J$13)))))</f>
        <v>103.00500000000001</v>
      </c>
      <c r="U394" s="52">
        <f>'Specifications and Reduced mass'!$C$37-'Lap Simulation'!S394-'Lap Simulation'!T394-'Lap Simulation'!AC394</f>
        <v>526.34838839138058</v>
      </c>
      <c r="V394" s="13">
        <f t="shared" ref="V394:V457" si="74">U394/Z394</f>
        <v>0.84554681870826143</v>
      </c>
      <c r="W394" s="13">
        <f>0.5*359.61*'Lap Simulation'!Q394^2</f>
        <v>22135.904195156425</v>
      </c>
      <c r="X394" s="10">
        <f t="shared" si="72"/>
        <v>43.683158706153804</v>
      </c>
      <c r="Y394" s="10">
        <v>3</v>
      </c>
      <c r="Z394" s="13">
        <f>IF(Y394=1,'Specifications and Reduced mass'!$C$47,IF(Y394=2,'Specifications and Reduced mass'!$C$48,IF(Y394=3,'Specifications and Reduced mass'!$C$49)))</f>
        <v>622.49467060319728</v>
      </c>
      <c r="AA394" s="10">
        <f t="shared" si="73"/>
        <v>38.317850978748737</v>
      </c>
      <c r="AB394" s="10">
        <v>0</v>
      </c>
      <c r="AC394" s="10">
        <v>0</v>
      </c>
      <c r="AD394" s="10">
        <v>0</v>
      </c>
    </row>
    <row r="395" spans="7:30" x14ac:dyDescent="0.3">
      <c r="G395" s="94">
        <v>6600</v>
      </c>
      <c r="H395" s="94">
        <v>16.8</v>
      </c>
      <c r="I395" s="10">
        <f t="shared" si="68"/>
        <v>12.527760000000001</v>
      </c>
      <c r="J395" s="10">
        <f t="shared" si="69"/>
        <v>18.125011316363636</v>
      </c>
      <c r="K395" s="10">
        <v>492.1</v>
      </c>
      <c r="L395" s="10">
        <v>2</v>
      </c>
      <c r="M395" s="82">
        <v>1</v>
      </c>
      <c r="N395" s="87">
        <f t="shared" si="66"/>
        <v>390</v>
      </c>
      <c r="O395" s="108">
        <f t="shared" ref="O395:O458" si="75">($N$6/Q395)+O394</f>
        <v>39.794826297107683</v>
      </c>
      <c r="P395" s="95">
        <f t="shared" si="71"/>
        <v>39.613301892695631</v>
      </c>
      <c r="Q395" s="10">
        <f t="shared" si="67"/>
        <v>11.00369497019323</v>
      </c>
      <c r="R395" s="86">
        <f t="shared" si="70"/>
        <v>-1.017152123359087</v>
      </c>
      <c r="S395" s="10">
        <f t="shared" ref="S395:S458" si="76">0.5*1.167*0.95*1.151*Q395^2</f>
        <v>77.253270669703227</v>
      </c>
      <c r="T395" s="10">
        <f>IF(M395=1,'Specifications and Reduced mass'!$F$13,IF(M395=2,'Specifications and Reduced mass'!$G$13,IF(M395=3,'Specifications and Reduced mass'!$H$13,IF(M395=4,'Specifications and Reduced mass'!$I$13,IF(M395=5,'Specifications and Reduced mass'!$J$13)))))</f>
        <v>103.00500000000001</v>
      </c>
      <c r="U395" s="52">
        <f>'Specifications and Reduced mass'!$C$37-'Lap Simulation'!S395-'Lap Simulation'!T395-'Lap Simulation'!AC395</f>
        <v>527.64314665313134</v>
      </c>
      <c r="V395" s="13">
        <f t="shared" si="74"/>
        <v>0.84762676946590587</v>
      </c>
      <c r="W395" s="13">
        <f>0.5*359.61*'Lap Simulation'!Q395^2</f>
        <v>21771.023685385615</v>
      </c>
      <c r="X395" s="10">
        <f t="shared" si="72"/>
        <v>43.32163374091823</v>
      </c>
      <c r="Y395" s="10">
        <v>3</v>
      </c>
      <c r="Z395" s="13">
        <f>IF(Y395=1,'Specifications and Reduced mass'!$C$47,IF(Y395=2,'Specifications and Reduced mass'!$C$48,IF(Y395=3,'Specifications and Reduced mass'!$C$49)))</f>
        <v>622.49467060319728</v>
      </c>
      <c r="AA395" s="10">
        <f t="shared" si="73"/>
        <v>37.686232912679081</v>
      </c>
      <c r="AB395" s="10">
        <v>0</v>
      </c>
      <c r="AC395" s="10">
        <v>0</v>
      </c>
      <c r="AD395" s="10">
        <v>0</v>
      </c>
    </row>
    <row r="396" spans="7:30" x14ac:dyDescent="0.3">
      <c r="G396" s="94">
        <v>6600</v>
      </c>
      <c r="H396" s="94">
        <v>16.8</v>
      </c>
      <c r="I396" s="10">
        <f t="shared" si="68"/>
        <v>12.527760000000001</v>
      </c>
      <c r="J396" s="10">
        <f t="shared" si="69"/>
        <v>18.125011316363636</v>
      </c>
      <c r="K396" s="10">
        <v>492.1</v>
      </c>
      <c r="L396" s="10">
        <v>2</v>
      </c>
      <c r="M396" s="82">
        <v>1</v>
      </c>
      <c r="N396" s="87">
        <f t="shared" si="66"/>
        <v>391</v>
      </c>
      <c r="O396" s="108">
        <f t="shared" si="75"/>
        <v>39.88647804978271</v>
      </c>
      <c r="P396" s="95">
        <f t="shared" si="71"/>
        <v>39.279117910212484</v>
      </c>
      <c r="Q396" s="10">
        <f t="shared" si="67"/>
        <v>10.910866086170135</v>
      </c>
      <c r="R396" s="86">
        <f t="shared" si="70"/>
        <v>-1.0196542040041925</v>
      </c>
      <c r="S396" s="10">
        <f t="shared" si="76"/>
        <v>75.955327447205292</v>
      </c>
      <c r="T396" s="10">
        <f>IF(M396=1,'Specifications and Reduced mass'!$F$13,IF(M396=2,'Specifications and Reduced mass'!$G$13,IF(M396=3,'Specifications and Reduced mass'!$H$13,IF(M396=4,'Specifications and Reduced mass'!$I$13,IF(M396=5,'Specifications and Reduced mass'!$J$13)))))</f>
        <v>103.00500000000001</v>
      </c>
      <c r="U396" s="52">
        <f>'Specifications and Reduced mass'!$C$37-'Lap Simulation'!S396-'Lap Simulation'!T396-'Lap Simulation'!AC396</f>
        <v>528.94108987562925</v>
      </c>
      <c r="V396" s="13">
        <f t="shared" si="74"/>
        <v>0.84971183667016037</v>
      </c>
      <c r="W396" s="13">
        <f>0.5*359.61*'Lap Simulation'!Q396^2</f>
        <v>21405.245610304453</v>
      </c>
      <c r="X396" s="10">
        <f t="shared" si="72"/>
        <v>42.956165693583209</v>
      </c>
      <c r="Y396" s="10">
        <v>3</v>
      </c>
      <c r="Z396" s="13">
        <f>IF(Y396=1,'Specifications and Reduced mass'!$C$47,IF(Y396=2,'Specifications and Reduced mass'!$C$48,IF(Y396=3,'Specifications and Reduced mass'!$C$49)))</f>
        <v>622.49467060319728</v>
      </c>
      <c r="AA396" s="10">
        <f t="shared" si="73"/>
        <v>37.05306113669532</v>
      </c>
      <c r="AB396" s="10">
        <v>0</v>
      </c>
      <c r="AC396" s="10">
        <v>0</v>
      </c>
      <c r="AD396" s="10">
        <v>0</v>
      </c>
    </row>
    <row r="397" spans="7:30" x14ac:dyDescent="0.3">
      <c r="G397" s="94">
        <v>6500</v>
      </c>
      <c r="H397" s="94">
        <v>18</v>
      </c>
      <c r="I397" s="10">
        <f t="shared" si="68"/>
        <v>13.422600000000001</v>
      </c>
      <c r="J397" s="10">
        <f t="shared" si="69"/>
        <v>19.718418904615383</v>
      </c>
      <c r="K397" s="10">
        <v>504</v>
      </c>
      <c r="L397" s="10">
        <v>2</v>
      </c>
      <c r="M397" s="82">
        <v>1</v>
      </c>
      <c r="N397" s="87">
        <f t="shared" ref="N397:N460" si="77">N396+1</f>
        <v>392</v>
      </c>
      <c r="O397" s="108">
        <f t="shared" si="75"/>
        <v>39.978925044293099</v>
      </c>
      <c r="P397" s="95">
        <f t="shared" si="71"/>
        <v>38.941233504302183</v>
      </c>
      <c r="Q397" s="10">
        <f t="shared" si="67"/>
        <v>10.817009306750606</v>
      </c>
      <c r="R397" s="86">
        <f t="shared" si="70"/>
        <v>-1.0221624394882947</v>
      </c>
      <c r="S397" s="10">
        <f t="shared" si="76"/>
        <v>74.654191429312391</v>
      </c>
      <c r="T397" s="10">
        <f>IF(M397=1,'Specifications and Reduced mass'!$F$13,IF(M397=2,'Specifications and Reduced mass'!$G$13,IF(M397=3,'Specifications and Reduced mass'!$H$13,IF(M397=4,'Specifications and Reduced mass'!$I$13,IF(M397=5,'Specifications and Reduced mass'!$J$13)))))</f>
        <v>103.00500000000001</v>
      </c>
      <c r="U397" s="52">
        <f>'Specifications and Reduced mass'!$C$37-'Lap Simulation'!S397-'Lap Simulation'!T397-'Lap Simulation'!AC397</f>
        <v>530.24222589352212</v>
      </c>
      <c r="V397" s="13">
        <f t="shared" si="74"/>
        <v>0.85180203290691225</v>
      </c>
      <c r="W397" s="13">
        <f>0.5*359.61*'Lap Simulation'!Q397^2</f>
        <v>21038.567762002509</v>
      </c>
      <c r="X397" s="10">
        <f t="shared" si="72"/>
        <v>42.586650813978764</v>
      </c>
      <c r="Y397" s="10">
        <v>3</v>
      </c>
      <c r="Z397" s="13">
        <f>IF(Y397=1,'Specifications and Reduced mass'!$C$47,IF(Y397=2,'Specifications and Reduced mass'!$C$48,IF(Y397=3,'Specifications and Reduced mass'!$C$49)))</f>
        <v>622.49467060319728</v>
      </c>
      <c r="AA397" s="10">
        <f t="shared" si="73"/>
        <v>36.418331828844565</v>
      </c>
      <c r="AB397" s="10">
        <v>0</v>
      </c>
      <c r="AC397" s="10">
        <v>0</v>
      </c>
      <c r="AD397" s="10">
        <v>0</v>
      </c>
    </row>
    <row r="398" spans="7:30" x14ac:dyDescent="0.3">
      <c r="G398" s="94">
        <v>6500</v>
      </c>
      <c r="H398" s="94">
        <v>18</v>
      </c>
      <c r="I398" s="10">
        <f t="shared" si="68"/>
        <v>13.422600000000001</v>
      </c>
      <c r="J398" s="10">
        <f t="shared" si="69"/>
        <v>19.718418904615383</v>
      </c>
      <c r="K398" s="10">
        <v>504</v>
      </c>
      <c r="L398" s="10">
        <v>2</v>
      </c>
      <c r="M398" s="82">
        <v>1</v>
      </c>
      <c r="N398" s="87">
        <f t="shared" si="77"/>
        <v>393</v>
      </c>
      <c r="O398" s="108">
        <f t="shared" si="75"/>
        <v>40.07219038165875</v>
      </c>
      <c r="P398" s="95">
        <f t="shared" si="71"/>
        <v>38.599549432668908</v>
      </c>
      <c r="Q398" s="10">
        <f t="shared" si="67"/>
        <v>10.722097064630251</v>
      </c>
      <c r="R398" s="86">
        <f t="shared" si="70"/>
        <v>-1.0246768449516104</v>
      </c>
      <c r="S398" s="10">
        <f t="shared" si="76"/>
        <v>73.349854762104357</v>
      </c>
      <c r="T398" s="10">
        <f>IF(M398=1,'Specifications and Reduced mass'!$F$13,IF(M398=2,'Specifications and Reduced mass'!$G$13,IF(M398=3,'Specifications and Reduced mass'!$H$13,IF(M398=4,'Specifications and Reduced mass'!$I$13,IF(M398=5,'Specifications and Reduced mass'!$J$13)))))</f>
        <v>103.00500000000001</v>
      </c>
      <c r="U398" s="52">
        <f>'Specifications and Reduced mass'!$C$37-'Lap Simulation'!S398-'Lap Simulation'!T398-'Lap Simulation'!AC398</f>
        <v>531.54656256073019</v>
      </c>
      <c r="V398" s="13">
        <f t="shared" si="74"/>
        <v>0.85389737079300876</v>
      </c>
      <c r="W398" s="13">
        <f>0.5*359.61*'Lap Simulation'!Q398^2</f>
        <v>20670.987927138121</v>
      </c>
      <c r="X398" s="10">
        <f t="shared" si="72"/>
        <v>42.212980569410433</v>
      </c>
      <c r="Y398" s="10">
        <v>3</v>
      </c>
      <c r="Z398" s="13">
        <f>IF(Y398=1,'Specifications and Reduced mass'!$C$47,IF(Y398=2,'Specifications and Reduced mass'!$C$48,IF(Y398=3,'Specifications and Reduced mass'!$C$49)))</f>
        <v>622.49467060319728</v>
      </c>
      <c r="AA398" s="10">
        <f t="shared" si="73"/>
        <v>35.782041157772341</v>
      </c>
      <c r="AB398" s="10">
        <v>0</v>
      </c>
      <c r="AC398" s="10">
        <v>0</v>
      </c>
      <c r="AD398" s="10">
        <v>0</v>
      </c>
    </row>
    <row r="399" spans="7:30" x14ac:dyDescent="0.3">
      <c r="G399" s="94">
        <v>6500</v>
      </c>
      <c r="H399" s="94">
        <v>18</v>
      </c>
      <c r="I399" s="10">
        <f t="shared" si="68"/>
        <v>13.422600000000001</v>
      </c>
      <c r="J399" s="10">
        <f t="shared" si="69"/>
        <v>19.718418904615383</v>
      </c>
      <c r="K399" s="10">
        <v>504</v>
      </c>
      <c r="L399" s="10">
        <v>2</v>
      </c>
      <c r="M399" s="82">
        <v>1</v>
      </c>
      <c r="N399" s="87">
        <f t="shared" si="77"/>
        <v>394</v>
      </c>
      <c r="O399" s="108">
        <f t="shared" si="75"/>
        <v>40.166298281379575</v>
      </c>
      <c r="P399" s="95">
        <f t="shared" si="71"/>
        <v>38.253961789387311</v>
      </c>
      <c r="Q399" s="10">
        <f t="shared" si="67"/>
        <v>10.626100497052031</v>
      </c>
      <c r="R399" s="86">
        <f t="shared" si="70"/>
        <v>-1.0271974355715996</v>
      </c>
      <c r="S399" s="10">
        <f t="shared" si="76"/>
        <v>72.042309572341253</v>
      </c>
      <c r="T399" s="10">
        <f>IF(M399=1,'Specifications and Reduced mass'!$F$13,IF(M399=2,'Specifications and Reduced mass'!$G$13,IF(M399=3,'Specifications and Reduced mass'!$H$13,IF(M399=4,'Specifications and Reduced mass'!$I$13,IF(M399=5,'Specifications and Reduced mass'!$J$13)))))</f>
        <v>103.00500000000001</v>
      </c>
      <c r="U399" s="52">
        <f>'Specifications and Reduced mass'!$C$37-'Lap Simulation'!S399-'Lap Simulation'!T399-'Lap Simulation'!AC399</f>
        <v>532.8541077504932</v>
      </c>
      <c r="V399" s="13">
        <f t="shared" si="74"/>
        <v>0.85599786297633296</v>
      </c>
      <c r="W399" s="13">
        <f>0.5*359.61*'Lap Simulation'!Q399^2</f>
        <v>20302.503886925075</v>
      </c>
      <c r="X399" s="10">
        <f t="shared" si="72"/>
        <v>41.835041326976501</v>
      </c>
      <c r="Y399" s="10">
        <v>3</v>
      </c>
      <c r="Z399" s="13">
        <f>IF(Y399=1,'Specifications and Reduced mass'!$C$47,IF(Y399=2,'Specifications and Reduced mass'!$C$48,IF(Y399=3,'Specifications and Reduced mass'!$C$49)))</f>
        <v>622.49467060319728</v>
      </c>
      <c r="AA399" s="10">
        <f t="shared" si="73"/>
        <v>35.144185282699468</v>
      </c>
      <c r="AB399" s="10">
        <v>0</v>
      </c>
      <c r="AC399" s="10">
        <v>0</v>
      </c>
      <c r="AD399" s="10">
        <v>0</v>
      </c>
    </row>
    <row r="400" spans="7:30" x14ac:dyDescent="0.3">
      <c r="G400" s="94">
        <v>6500</v>
      </c>
      <c r="H400" s="94">
        <v>18</v>
      </c>
      <c r="I400" s="10">
        <f t="shared" si="68"/>
        <v>13.422600000000001</v>
      </c>
      <c r="J400" s="10">
        <f t="shared" si="69"/>
        <v>19.718418904615383</v>
      </c>
      <c r="K400" s="10">
        <v>504</v>
      </c>
      <c r="L400" s="10">
        <v>2</v>
      </c>
      <c r="M400" s="82">
        <v>1</v>
      </c>
      <c r="N400" s="87">
        <f t="shared" si="77"/>
        <v>395</v>
      </c>
      <c r="O400" s="108">
        <f t="shared" si="75"/>
        <v>40.261274158549945</v>
      </c>
      <c r="P400" s="95">
        <f t="shared" si="71"/>
        <v>37.904361689044293</v>
      </c>
      <c r="Q400" s="10">
        <f t="shared" si="67"/>
        <v>10.528989358067859</v>
      </c>
      <c r="R400" s="86">
        <f t="shared" si="70"/>
        <v>-1.0297242265630573</v>
      </c>
      <c r="S400" s="10">
        <f t="shared" si="76"/>
        <v>70.731547967415892</v>
      </c>
      <c r="T400" s="10">
        <f>IF(M400=1,'Specifications and Reduced mass'!$F$13,IF(M400=2,'Specifications and Reduced mass'!$G$13,IF(M400=3,'Specifications and Reduced mass'!$H$13,IF(M400=4,'Specifications and Reduced mass'!$I$13,IF(M400=5,'Specifications and Reduced mass'!$J$13)))))</f>
        <v>103.00500000000001</v>
      </c>
      <c r="U400" s="52">
        <f>'Specifications and Reduced mass'!$C$37-'Lap Simulation'!S400-'Lap Simulation'!T400-'Lap Simulation'!AC400</f>
        <v>534.16486935541866</v>
      </c>
      <c r="V400" s="13">
        <f t="shared" si="74"/>
        <v>0.85810352213588104</v>
      </c>
      <c r="W400" s="13">
        <f>0.5*359.61*'Lap Simulation'!Q400^2</f>
        <v>19933.113417119173</v>
      </c>
      <c r="X400" s="10">
        <f t="shared" si="72"/>
        <v>41.452714008141179</v>
      </c>
      <c r="Y400" s="10">
        <v>3</v>
      </c>
      <c r="Z400" s="13">
        <f>IF(Y400=1,'Specifications and Reduced mass'!$C$47,IF(Y400=2,'Specifications and Reduced mass'!$C$48,IF(Y400=3,'Specifications and Reduced mass'!$C$49)))</f>
        <v>622.49467060319728</v>
      </c>
      <c r="AA400" s="10">
        <f t="shared" si="73"/>
        <v>34.504760353398879</v>
      </c>
      <c r="AB400" s="10">
        <v>0</v>
      </c>
      <c r="AC400" s="10">
        <v>0</v>
      </c>
      <c r="AD400" s="10">
        <v>0</v>
      </c>
    </row>
    <row r="401" spans="7:30" x14ac:dyDescent="0.3">
      <c r="G401" s="94">
        <v>6500</v>
      </c>
      <c r="H401" s="94">
        <v>18</v>
      </c>
      <c r="I401" s="10">
        <f t="shared" si="68"/>
        <v>13.422600000000001</v>
      </c>
      <c r="J401" s="10">
        <f t="shared" si="69"/>
        <v>19.718418904615383</v>
      </c>
      <c r="K401" s="10">
        <v>504</v>
      </c>
      <c r="L401" s="10">
        <v>2</v>
      </c>
      <c r="M401" s="82">
        <v>1</v>
      </c>
      <c r="N401" s="87">
        <f t="shared" si="77"/>
        <v>396</v>
      </c>
      <c r="O401" s="108">
        <f t="shared" si="75"/>
        <v>40.357144707940293</v>
      </c>
      <c r="P401" s="95">
        <f t="shared" si="71"/>
        <v>37.550634922746305</v>
      </c>
      <c r="Q401" s="10">
        <f t="shared" si="67"/>
        <v>10.430731922985084</v>
      </c>
      <c r="R401" s="86">
        <f t="shared" si="70"/>
        <v>-1.0322572331782043</v>
      </c>
      <c r="S401" s="10">
        <f t="shared" si="76"/>
        <v>69.417562035306105</v>
      </c>
      <c r="T401" s="10">
        <f>IF(M401=1,'Specifications and Reduced mass'!$F$13,IF(M401=2,'Specifications and Reduced mass'!$G$13,IF(M401=3,'Specifications and Reduced mass'!$H$13,IF(M401=4,'Specifications and Reduced mass'!$I$13,IF(M401=5,'Specifications and Reduced mass'!$J$13)))))</f>
        <v>103.00500000000001</v>
      </c>
      <c r="U401" s="52">
        <f>'Specifications and Reduced mass'!$C$37-'Lap Simulation'!S401-'Lap Simulation'!T401-'Lap Simulation'!AC401</f>
        <v>535.4788552875284</v>
      </c>
      <c r="V401" s="13">
        <f t="shared" si="74"/>
        <v>0.8602143609818369</v>
      </c>
      <c r="W401" s="13">
        <f>0.5*359.61*'Lap Simulation'!Q401^2</f>
        <v>19562.814288004829</v>
      </c>
      <c r="X401" s="10">
        <f t="shared" si="72"/>
        <v>41.065873712539698</v>
      </c>
      <c r="Y401" s="10">
        <v>3</v>
      </c>
      <c r="Z401" s="13">
        <f>IF(Y401=1,'Specifications and Reduced mass'!$C$47,IF(Y401=2,'Specifications and Reduced mass'!$C$48,IF(Y401=3,'Specifications and Reduced mass'!$C$49)))</f>
        <v>622.49467060319728</v>
      </c>
      <c r="AA401" s="10">
        <f t="shared" si="73"/>
        <v>33.863762510172378</v>
      </c>
      <c r="AB401" s="10">
        <v>0</v>
      </c>
      <c r="AC401" s="10">
        <v>0</v>
      </c>
      <c r="AD401" s="10">
        <v>0</v>
      </c>
    </row>
    <row r="402" spans="7:30" x14ac:dyDescent="0.3">
      <c r="G402" s="94">
        <v>6400</v>
      </c>
      <c r="H402" s="94">
        <v>17.8</v>
      </c>
      <c r="I402" s="10">
        <f t="shared" si="68"/>
        <v>13.273460000000002</v>
      </c>
      <c r="J402" s="10">
        <f t="shared" si="69"/>
        <v>19.804002320000002</v>
      </c>
      <c r="K402" s="10">
        <v>457.1</v>
      </c>
      <c r="L402" s="10">
        <v>2</v>
      </c>
      <c r="M402" s="82">
        <v>1</v>
      </c>
      <c r="N402" s="87">
        <f t="shared" si="77"/>
        <v>397</v>
      </c>
      <c r="O402" s="108">
        <f t="shared" si="75"/>
        <v>40.453937995830685</v>
      </c>
      <c r="P402" s="95">
        <f t="shared" si="71"/>
        <v>37.192661582863295</v>
      </c>
      <c r="Q402" s="10">
        <f t="shared" si="67"/>
        <v>10.331294884128692</v>
      </c>
      <c r="R402" s="86">
        <f t="shared" si="70"/>
        <v>-1.0347964707067814</v>
      </c>
      <c r="S402" s="10">
        <f t="shared" si="76"/>
        <v>68.10034384452706</v>
      </c>
      <c r="T402" s="10">
        <f>IF(M402=1,'Specifications and Reduced mass'!$F$13,IF(M402=2,'Specifications and Reduced mass'!$G$13,IF(M402=3,'Specifications and Reduced mass'!$H$13,IF(M402=4,'Specifications and Reduced mass'!$I$13,IF(M402=5,'Specifications and Reduced mass'!$J$13)))))</f>
        <v>103.00500000000001</v>
      </c>
      <c r="U402" s="52">
        <f>'Specifications and Reduced mass'!$C$37-'Lap Simulation'!S402-'Lap Simulation'!T402-'Lap Simulation'!AC402</f>
        <v>536.79607347830745</v>
      </c>
      <c r="V402" s="13">
        <f t="shared" si="74"/>
        <v>0.86233039225565111</v>
      </c>
      <c r="W402" s="13">
        <f>0.5*359.61*'Lap Simulation'!Q402^2</f>
        <v>19191.604264381611</v>
      </c>
      <c r="X402" s="10">
        <f t="shared" si="72"/>
        <v>40.674389307593273</v>
      </c>
      <c r="Y402" s="10">
        <v>3</v>
      </c>
      <c r="Z402" s="13">
        <f>IF(Y402=1,'Specifications and Reduced mass'!$C$47,IF(Y402=2,'Specifications and Reduced mass'!$C$48,IF(Y402=3,'Specifications and Reduced mass'!$C$49)))</f>
        <v>622.49467060319728</v>
      </c>
      <c r="AA402" s="10">
        <f t="shared" si="73"/>
        <v>33.221187883827334</v>
      </c>
      <c r="AB402" s="10">
        <v>0</v>
      </c>
      <c r="AC402" s="10">
        <v>0</v>
      </c>
      <c r="AD402" s="10">
        <v>0</v>
      </c>
    </row>
    <row r="403" spans="7:30" x14ac:dyDescent="0.3">
      <c r="G403" s="94">
        <v>6400</v>
      </c>
      <c r="H403" s="94">
        <v>17.8</v>
      </c>
      <c r="I403" s="10">
        <f t="shared" si="68"/>
        <v>13.273460000000002</v>
      </c>
      <c r="J403" s="10">
        <f t="shared" si="69"/>
        <v>19.804002320000002</v>
      </c>
      <c r="K403" s="10">
        <v>457.1</v>
      </c>
      <c r="L403" s="10">
        <v>2</v>
      </c>
      <c r="M403" s="82">
        <v>1</v>
      </c>
      <c r="N403" s="87">
        <f t="shared" si="77"/>
        <v>398</v>
      </c>
      <c r="O403" s="108">
        <f t="shared" si="75"/>
        <v>40.551683560487845</v>
      </c>
      <c r="P403" s="95">
        <f t="shared" si="71"/>
        <v>36.830315652960067</v>
      </c>
      <c r="Q403" s="10">
        <f t="shared" si="67"/>
        <v>10.230643236933352</v>
      </c>
      <c r="R403" s="86">
        <f t="shared" si="70"/>
        <v>-1.0373419544761393</v>
      </c>
      <c r="S403" s="10">
        <f t="shared" si="76"/>
        <v>66.779885444083391</v>
      </c>
      <c r="T403" s="10">
        <f>IF(M403=1,'Specifications and Reduced mass'!$F$13,IF(M403=2,'Specifications and Reduced mass'!$G$13,IF(M403=3,'Specifications and Reduced mass'!$H$13,IF(M403=4,'Specifications and Reduced mass'!$I$13,IF(M403=5,'Specifications and Reduced mass'!$J$13)))))</f>
        <v>103.00500000000001</v>
      </c>
      <c r="U403" s="52">
        <f>'Specifications and Reduced mass'!$C$37-'Lap Simulation'!S403-'Lap Simulation'!T403-'Lap Simulation'!AC403</f>
        <v>538.11653187875106</v>
      </c>
      <c r="V403" s="13">
        <f t="shared" si="74"/>
        <v>0.86445162873011616</v>
      </c>
      <c r="W403" s="13">
        <f>0.5*359.61*'Lap Simulation'!Q403^2</f>
        <v>18819.481105550749</v>
      </c>
      <c r="X403" s="10">
        <f t="shared" si="72"/>
        <v>40.278122980052565</v>
      </c>
      <c r="Y403" s="10">
        <v>3</v>
      </c>
      <c r="Z403" s="13">
        <f>IF(Y403=1,'Specifications and Reduced mass'!$C$47,IF(Y403=2,'Specifications and Reduced mass'!$C$48,IF(Y403=3,'Specifications and Reduced mass'!$C$49)))</f>
        <v>622.49467060319728</v>
      </c>
      <c r="AA403" s="10">
        <f t="shared" si="73"/>
        <v>32.577032595653371</v>
      </c>
      <c r="AB403" s="10">
        <v>0</v>
      </c>
      <c r="AC403" s="10">
        <v>0</v>
      </c>
      <c r="AD403" s="10">
        <v>0</v>
      </c>
    </row>
    <row r="404" spans="7:30" x14ac:dyDescent="0.3">
      <c r="G404" s="94">
        <v>6400</v>
      </c>
      <c r="H404" s="94">
        <v>17.8</v>
      </c>
      <c r="I404" s="10">
        <f t="shared" si="68"/>
        <v>13.273460000000002</v>
      </c>
      <c r="J404" s="10">
        <f t="shared" si="69"/>
        <v>19.804002320000002</v>
      </c>
      <c r="K404" s="10">
        <v>457.1</v>
      </c>
      <c r="L404" s="10">
        <v>2</v>
      </c>
      <c r="M404" s="82">
        <v>1</v>
      </c>
      <c r="N404" s="87">
        <f t="shared" si="77"/>
        <v>399</v>
      </c>
      <c r="O404" s="108">
        <f t="shared" si="75"/>
        <v>40.650412522300755</v>
      </c>
      <c r="P404" s="95">
        <f t="shared" si="71"/>
        <v>36.463464558879394</v>
      </c>
      <c r="Q404" s="10">
        <f t="shared" si="67"/>
        <v>10.128740155244277</v>
      </c>
      <c r="R404" s="86">
        <f t="shared" si="70"/>
        <v>-1.0398936998513337</v>
      </c>
      <c r="S404" s="10">
        <f t="shared" si="76"/>
        <v>65.456178863421087</v>
      </c>
      <c r="T404" s="10">
        <f>IF(M404=1,'Specifications and Reduced mass'!$F$13,IF(M404=2,'Specifications and Reduced mass'!$G$13,IF(M404=3,'Specifications and Reduced mass'!$H$13,IF(M404=4,'Specifications and Reduced mass'!$I$13,IF(M404=5,'Specifications and Reduced mass'!$J$13)))))</f>
        <v>103.00500000000001</v>
      </c>
      <c r="U404" s="52">
        <f>'Specifications and Reduced mass'!$C$37-'Lap Simulation'!S404-'Lap Simulation'!T404-'Lap Simulation'!AC404</f>
        <v>539.44023845941342</v>
      </c>
      <c r="V404" s="13">
        <f t="shared" si="74"/>
        <v>0.86657808320944485</v>
      </c>
      <c r="W404" s="13">
        <f>0.5*359.61*'Lap Simulation'!Q404^2</f>
        <v>18446.442565301586</v>
      </c>
      <c r="X404" s="10">
        <f t="shared" si="72"/>
        <v>39.876929745056209</v>
      </c>
      <c r="Y404" s="10">
        <v>3</v>
      </c>
      <c r="Z404" s="13">
        <f>IF(Y404=1,'Specifications and Reduced mass'!$C$47,IF(Y404=2,'Specifications and Reduced mass'!$C$48,IF(Y404=3,'Specifications and Reduced mass'!$C$49)))</f>
        <v>622.49467060319728</v>
      </c>
      <c r="AA404" s="10">
        <f t="shared" si="73"/>
        <v>31.931292757398868</v>
      </c>
      <c r="AB404" s="10">
        <v>0</v>
      </c>
      <c r="AC404" s="10">
        <v>0</v>
      </c>
      <c r="AD404" s="10">
        <v>0</v>
      </c>
    </row>
    <row r="405" spans="7:30" x14ac:dyDescent="0.3">
      <c r="G405" s="94">
        <v>6300</v>
      </c>
      <c r="H405" s="94">
        <v>17.5</v>
      </c>
      <c r="I405" s="10">
        <f t="shared" si="68"/>
        <v>13.049750000000001</v>
      </c>
      <c r="J405" s="10">
        <f t="shared" si="69"/>
        <v>19.779278222222221</v>
      </c>
      <c r="K405" s="10">
        <v>457.1</v>
      </c>
      <c r="L405" s="10">
        <v>2</v>
      </c>
      <c r="M405" s="82">
        <v>1</v>
      </c>
      <c r="N405" s="87">
        <f t="shared" si="77"/>
        <v>400</v>
      </c>
      <c r="O405" s="108">
        <f t="shared" si="75"/>
        <v>40.750157704734001</v>
      </c>
      <c r="P405" s="95">
        <f t="shared" si="71"/>
        <v>36.091968676376013</v>
      </c>
      <c r="Q405" s="10">
        <f t="shared" si="67"/>
        <v>10.025546854548892</v>
      </c>
      <c r="R405" s="86">
        <f t="shared" si="70"/>
        <v>-1.042451722235215</v>
      </c>
      <c r="S405" s="10">
        <f t="shared" si="76"/>
        <v>64.129216112379552</v>
      </c>
      <c r="T405" s="10">
        <f>IF(M405=1,'Specifications and Reduced mass'!$F$13,IF(M405=2,'Specifications and Reduced mass'!$G$13,IF(M405=3,'Specifications and Reduced mass'!$H$13,IF(M405=4,'Specifications and Reduced mass'!$I$13,IF(M405=5,'Specifications and Reduced mass'!$J$13)))))</f>
        <v>103.00500000000001</v>
      </c>
      <c r="U405" s="52">
        <f>'Specifications and Reduced mass'!$C$37-'Lap Simulation'!S405-'Lap Simulation'!T405-'Lap Simulation'!AC405</f>
        <v>540.76720121045491</v>
      </c>
      <c r="V405" s="13">
        <f t="shared" si="74"/>
        <v>0.86870976852934589</v>
      </c>
      <c r="W405" s="13">
        <f>0.5*359.61*'Lap Simulation'!Q405^2</f>
        <v>18072.486391898048</v>
      </c>
      <c r="X405" s="10">
        <f t="shared" si="72"/>
        <v>39.470656907672804</v>
      </c>
      <c r="Y405" s="10">
        <v>3</v>
      </c>
      <c r="Z405" s="13">
        <f>IF(Y405=1,'Specifications and Reduced mass'!$C$47,IF(Y405=2,'Specifications and Reduced mass'!$C$48,IF(Y405=3,'Specifications and Reduced mass'!$C$49)))</f>
        <v>622.49467060319728</v>
      </c>
      <c r="AA405" s="10">
        <f t="shared" si="73"/>
        <v>31.283964471247572</v>
      </c>
      <c r="AB405" s="10">
        <v>0</v>
      </c>
      <c r="AC405" s="10">
        <v>0</v>
      </c>
      <c r="AD405" s="10">
        <v>0</v>
      </c>
    </row>
    <row r="406" spans="7:30" x14ac:dyDescent="0.3">
      <c r="G406" s="94">
        <v>6200</v>
      </c>
      <c r="H406" s="94">
        <v>17.5</v>
      </c>
      <c r="I406" s="10">
        <f t="shared" si="68"/>
        <v>13.049750000000001</v>
      </c>
      <c r="J406" s="10">
        <f t="shared" si="69"/>
        <v>20.098298838709677</v>
      </c>
      <c r="K406" s="10">
        <v>469.1</v>
      </c>
      <c r="L406" s="10">
        <v>2</v>
      </c>
      <c r="M406" s="82">
        <v>1</v>
      </c>
      <c r="N406" s="87">
        <f t="shared" si="77"/>
        <v>401</v>
      </c>
      <c r="O406" s="108">
        <f t="shared" si="75"/>
        <v>40.850953767425985</v>
      </c>
      <c r="P406" s="95">
        <f t="shared" si="71"/>
        <v>35.715680790041937</v>
      </c>
      <c r="Q406" s="10">
        <f t="shared" si="67"/>
        <v>9.9210224416783159</v>
      </c>
      <c r="R406" s="86">
        <f t="shared" si="70"/>
        <v>-1.045016037068524</v>
      </c>
      <c r="S406" s="10">
        <f t="shared" si="76"/>
        <v>62.79898918114322</v>
      </c>
      <c r="T406" s="10">
        <f>IF(M406=1,'Specifications and Reduced mass'!$F$13,IF(M406=2,'Specifications and Reduced mass'!$G$13,IF(M406=3,'Specifications and Reduced mass'!$H$13,IF(M406=4,'Specifications and Reduced mass'!$I$13,IF(M406=5,'Specifications and Reduced mass'!$J$13)))))</f>
        <v>103.00500000000001</v>
      </c>
      <c r="U406" s="52">
        <f>'Specifications and Reduced mass'!$C$37-'Lap Simulation'!S406-'Lap Simulation'!T406-'Lap Simulation'!AC406</f>
        <v>542.09742814169124</v>
      </c>
      <c r="V406" s="13">
        <f t="shared" si="74"/>
        <v>0.87084669755710342</v>
      </c>
      <c r="W406" s="13">
        <f>0.5*359.61*'Lap Simulation'!Q406^2</f>
        <v>17697.610328065042</v>
      </c>
      <c r="X406" s="10">
        <f t="shared" si="72"/>
        <v>39.059143471174472</v>
      </c>
      <c r="Y406" s="10">
        <v>3</v>
      </c>
      <c r="Z406" s="13">
        <f>IF(Y406=1,'Specifications and Reduced mass'!$C$47,IF(Y406=2,'Specifications and Reduced mass'!$C$48,IF(Y406=3,'Specifications and Reduced mass'!$C$49)))</f>
        <v>622.49467060319728</v>
      </c>
      <c r="AA406" s="10">
        <f t="shared" si="73"/>
        <v>30.63504382979503</v>
      </c>
      <c r="AB406" s="10">
        <v>0</v>
      </c>
      <c r="AC406" s="10">
        <v>0</v>
      </c>
      <c r="AD406" s="10">
        <v>0</v>
      </c>
    </row>
    <row r="407" spans="7:30" x14ac:dyDescent="0.3">
      <c r="G407" s="94">
        <v>6200</v>
      </c>
      <c r="H407" s="94">
        <v>17.5</v>
      </c>
      <c r="I407" s="10">
        <f t="shared" si="68"/>
        <v>13.049750000000001</v>
      </c>
      <c r="J407" s="10">
        <f t="shared" si="69"/>
        <v>20.098298838709677</v>
      </c>
      <c r="K407" s="10">
        <v>469.1</v>
      </c>
      <c r="L407" s="10">
        <v>2</v>
      </c>
      <c r="M407" s="82">
        <v>1</v>
      </c>
      <c r="N407" s="87">
        <f t="shared" si="77"/>
        <v>402</v>
      </c>
      <c r="O407" s="108">
        <f t="shared" si="75"/>
        <v>40.95283735295601</v>
      </c>
      <c r="P407" s="95">
        <f t="shared" si="71"/>
        <v>35.334445497493725</v>
      </c>
      <c r="Q407" s="10">
        <f t="shared" si="67"/>
        <v>9.8151237493038117</v>
      </c>
      <c r="R407" s="86">
        <f t="shared" si="70"/>
        <v>-1.0475866598299837</v>
      </c>
      <c r="S407" s="10">
        <f t="shared" si="76"/>
        <v>61.465490040193295</v>
      </c>
      <c r="T407" s="10">
        <f>IF(M407=1,'Specifications and Reduced mass'!$F$13,IF(M407=2,'Specifications and Reduced mass'!$G$13,IF(M407=3,'Specifications and Reduced mass'!$H$13,IF(M407=4,'Specifications and Reduced mass'!$I$13,IF(M407=5,'Specifications and Reduced mass'!$J$13)))))</f>
        <v>103.00500000000001</v>
      </c>
      <c r="U407" s="52">
        <f>'Specifications and Reduced mass'!$C$37-'Lap Simulation'!S407-'Lap Simulation'!T407-'Lap Simulation'!AC407</f>
        <v>543.43092728264116</v>
      </c>
      <c r="V407" s="13">
        <f t="shared" si="74"/>
        <v>0.87298888319165313</v>
      </c>
      <c r="W407" s="13">
        <f>0.5*359.61*'Lap Simulation'!Q407^2</f>
        <v>17321.812110974832</v>
      </c>
      <c r="X407" s="10">
        <f t="shared" si="72"/>
        <v>38.642219485448074</v>
      </c>
      <c r="Y407" s="10">
        <v>3</v>
      </c>
      <c r="Z407" s="13">
        <f>IF(Y407=1,'Specifications and Reduced mass'!$C$47,IF(Y407=2,'Specifications and Reduced mass'!$C$48,IF(Y407=3,'Specifications and Reduced mass'!$C$49)))</f>
        <v>622.49467060319728</v>
      </c>
      <c r="AA407" s="10">
        <f t="shared" si="73"/>
        <v>29.984526916025001</v>
      </c>
      <c r="AB407" s="10">
        <v>0</v>
      </c>
      <c r="AC407" s="10">
        <v>0</v>
      </c>
      <c r="AD407" s="10">
        <v>0</v>
      </c>
    </row>
    <row r="408" spans="7:30" x14ac:dyDescent="0.3">
      <c r="G408" s="94">
        <v>6100</v>
      </c>
      <c r="H408" s="94">
        <v>17.37</v>
      </c>
      <c r="I408" s="10">
        <f t="shared" si="68"/>
        <v>12.952809000000002</v>
      </c>
      <c r="J408" s="10">
        <f t="shared" si="69"/>
        <v>20.276029931016396</v>
      </c>
      <c r="K408" s="10">
        <v>469.1</v>
      </c>
      <c r="L408" s="10">
        <v>2</v>
      </c>
      <c r="M408" s="82">
        <v>1</v>
      </c>
      <c r="N408" s="87">
        <f t="shared" si="77"/>
        <v>403</v>
      </c>
      <c r="O408" s="108">
        <f t="shared" si="75"/>
        <v>41.055847249035331</v>
      </c>
      <c r="P408" s="95">
        <f t="shared" si="71"/>
        <v>34.948098551889217</v>
      </c>
      <c r="Q408" s="10">
        <f t="shared" si="67"/>
        <v>9.7078051533025604</v>
      </c>
      <c r="R408" s="86">
        <f t="shared" si="70"/>
        <v>-1.0501636060363928</v>
      </c>
      <c r="S408" s="10">
        <f t="shared" si="76"/>
        <v>60.128710640259293</v>
      </c>
      <c r="T408" s="10">
        <f>IF(M408=1,'Specifications and Reduced mass'!$F$13,IF(M408=2,'Specifications and Reduced mass'!$G$13,IF(M408=3,'Specifications and Reduced mass'!$H$13,IF(M408=4,'Specifications and Reduced mass'!$I$13,IF(M408=5,'Specifications and Reduced mass'!$J$13)))))</f>
        <v>103.00500000000001</v>
      </c>
      <c r="U408" s="52">
        <f>'Specifications and Reduced mass'!$C$37-'Lap Simulation'!S408-'Lap Simulation'!T408-'Lap Simulation'!AC408</f>
        <v>544.76770668257518</v>
      </c>
      <c r="V408" s="13">
        <f t="shared" si="74"/>
        <v>0.87513633836366067</v>
      </c>
      <c r="W408" s="13">
        <f>0.5*359.61*'Lap Simulation'!Q408^2</f>
        <v>16945.089472233372</v>
      </c>
      <c r="X408" s="10">
        <f t="shared" si="72"/>
        <v>38.219705327962835</v>
      </c>
      <c r="Y408" s="10">
        <v>3</v>
      </c>
      <c r="Z408" s="13">
        <f>IF(Y408=1,'Specifications and Reduced mass'!$C$47,IF(Y408=2,'Specifications and Reduced mass'!$C$48,IF(Y408=3,'Specifications and Reduced mass'!$C$49)))</f>
        <v>622.49467060319728</v>
      </c>
      <c r="AA408" s="10">
        <f t="shared" si="73"/>
        <v>29.332409803285831</v>
      </c>
      <c r="AB408" s="10">
        <v>0</v>
      </c>
      <c r="AC408" s="10">
        <v>0</v>
      </c>
      <c r="AD408" s="10">
        <v>0</v>
      </c>
    </row>
    <row r="409" spans="7:30" x14ac:dyDescent="0.3">
      <c r="G409" s="94">
        <v>6000</v>
      </c>
      <c r="H409" s="94">
        <v>17.32</v>
      </c>
      <c r="I409" s="10">
        <f t="shared" si="68"/>
        <v>12.915524000000001</v>
      </c>
      <c r="J409" s="10">
        <f t="shared" si="69"/>
        <v>20.554625928533333</v>
      </c>
      <c r="K409" s="10">
        <v>469.1</v>
      </c>
      <c r="L409" s="10">
        <v>2</v>
      </c>
      <c r="M409" s="82">
        <v>1</v>
      </c>
      <c r="N409" s="87">
        <f t="shared" si="77"/>
        <v>404</v>
      </c>
      <c r="O409" s="108">
        <f t="shared" si="75"/>
        <v>41.160024568150057</v>
      </c>
      <c r="P409" s="95">
        <f t="shared" si="71"/>
        <v>34.556466134778567</v>
      </c>
      <c r="Q409" s="10">
        <f t="shared" ref="Q409:Q472" si="78">MIN(13.2,(SQRT((Q408^2)+2*R408*$N$6)))</f>
        <v>9.5990183707718248</v>
      </c>
      <c r="R409" s="86">
        <f t="shared" si="70"/>
        <v>-1.05274689124272</v>
      </c>
      <c r="S409" s="10">
        <f t="shared" si="76"/>
        <v>58.788642912270383</v>
      </c>
      <c r="T409" s="10">
        <f>IF(M409=1,'Specifications and Reduced mass'!$F$13,IF(M409=2,'Specifications and Reduced mass'!$G$13,IF(M409=3,'Specifications and Reduced mass'!$H$13,IF(M409=4,'Specifications and Reduced mass'!$I$13,IF(M409=5,'Specifications and Reduced mass'!$J$13)))))</f>
        <v>103.00500000000001</v>
      </c>
      <c r="U409" s="52">
        <f>'Specifications and Reduced mass'!$C$37-'Lap Simulation'!S409-'Lap Simulation'!T409-'Lap Simulation'!AC409</f>
        <v>546.10777441056416</v>
      </c>
      <c r="V409" s="13">
        <f t="shared" si="74"/>
        <v>0.87728907603560002</v>
      </c>
      <c r="W409" s="13">
        <f>0.5*359.61*'Lap Simulation'!Q409^2</f>
        <v>16567.440137866626</v>
      </c>
      <c r="X409" s="10">
        <f t="shared" si="72"/>
        <v>37.791410908550489</v>
      </c>
      <c r="Y409" s="10">
        <v>3</v>
      </c>
      <c r="Z409" s="13">
        <f>IF(Y409=1,'Specifications and Reduced mass'!$C$47,IF(Y409=2,'Specifications and Reduced mass'!$C$48,IF(Y409=3,'Specifications and Reduced mass'!$C$49)))</f>
        <v>622.49467060319728</v>
      </c>
      <c r="AA409" s="10">
        <f t="shared" si="73"/>
        <v>28.678688555266746</v>
      </c>
      <c r="AB409" s="10">
        <v>0</v>
      </c>
      <c r="AC409" s="10">
        <v>0</v>
      </c>
      <c r="AD409" s="10">
        <v>0</v>
      </c>
    </row>
    <row r="410" spans="7:30" x14ac:dyDescent="0.3">
      <c r="G410" s="94">
        <v>6000</v>
      </c>
      <c r="H410" s="94">
        <v>17.32</v>
      </c>
      <c r="I410" s="10">
        <f t="shared" ref="I410:I473" si="79">H410*0.7457</f>
        <v>12.915524000000001</v>
      </c>
      <c r="J410" s="10">
        <f t="shared" ref="J410:J473" si="80">(9548.8*I410)/G410</f>
        <v>20.554625928533333</v>
      </c>
      <c r="K410" s="10">
        <v>469.1</v>
      </c>
      <c r="L410" s="10">
        <v>2</v>
      </c>
      <c r="M410" s="82">
        <v>1</v>
      </c>
      <c r="N410" s="87">
        <f t="shared" si="77"/>
        <v>405</v>
      </c>
      <c r="O410" s="108">
        <f t="shared" si="75"/>
        <v>41.265412947006482</v>
      </c>
      <c r="P410" s="95">
        <f t="shared" si="71"/>
        <v>34.159364050038853</v>
      </c>
      <c r="Q410" s="10">
        <f t="shared" si="78"/>
        <v>9.4887122361219038</v>
      </c>
      <c r="R410" s="86">
        <f t="shared" ref="R410:R473" si="81">IF(Y410=1,(U410/Z410),IF(Y410=2,0,IF(Y410=3,(1.2*(-U410/Z410)))))</f>
        <v>-1.0553365310421969</v>
      </c>
      <c r="S410" s="10">
        <f t="shared" si="76"/>
        <v>57.445278767306732</v>
      </c>
      <c r="T410" s="10">
        <f>IF(M410=1,'Specifications and Reduced mass'!$F$13,IF(M410=2,'Specifications and Reduced mass'!$G$13,IF(M410=3,'Specifications and Reduced mass'!$H$13,IF(M410=4,'Specifications and Reduced mass'!$I$13,IF(M410=5,'Specifications and Reduced mass'!$J$13)))))</f>
        <v>103.00500000000001</v>
      </c>
      <c r="U410" s="52">
        <f>'Specifications and Reduced mass'!$C$37-'Lap Simulation'!S410-'Lap Simulation'!T410-'Lap Simulation'!AC410</f>
        <v>547.45113855552779</v>
      </c>
      <c r="V410" s="13">
        <f t="shared" si="74"/>
        <v>0.87944710920183089</v>
      </c>
      <c r="W410" s="13">
        <f>0.5*359.61*'Lap Simulation'!Q410^2</f>
        <v>16188.861828306832</v>
      </c>
      <c r="X410" s="10">
        <f t="shared" si="72"/>
        <v>37.357134787881513</v>
      </c>
      <c r="Y410" s="10">
        <v>3</v>
      </c>
      <c r="Z410" s="13">
        <f>IF(Y410=1,'Specifications and Reduced mass'!$C$47,IF(Y410=2,'Specifications and Reduced mass'!$C$48,IF(Y410=3,'Specifications and Reduced mass'!$C$49)))</f>
        <v>622.49467060319728</v>
      </c>
      <c r="AA410" s="10">
        <f t="shared" si="73"/>
        <v>28.023359225974069</v>
      </c>
      <c r="AB410" s="10">
        <v>0</v>
      </c>
      <c r="AC410" s="10">
        <v>0</v>
      </c>
      <c r="AD410" s="10">
        <v>0</v>
      </c>
    </row>
    <row r="411" spans="7:30" x14ac:dyDescent="0.3">
      <c r="G411" s="94">
        <v>5900</v>
      </c>
      <c r="H411" s="94">
        <v>17.239999999999998</v>
      </c>
      <c r="I411" s="10">
        <f t="shared" si="79"/>
        <v>12.855867999999999</v>
      </c>
      <c r="J411" s="10">
        <f t="shared" si="80"/>
        <v>20.80645972176271</v>
      </c>
      <c r="K411" s="10">
        <v>414.1</v>
      </c>
      <c r="L411" s="10">
        <v>2</v>
      </c>
      <c r="M411" s="82">
        <v>1</v>
      </c>
      <c r="N411" s="87">
        <f t="shared" si="77"/>
        <v>406</v>
      </c>
      <c r="O411" s="108">
        <f t="shared" si="75"/>
        <v>41.372058768512922</v>
      </c>
      <c r="P411" s="95">
        <f t="shared" si="71"/>
        <v>33.756596828153057</v>
      </c>
      <c r="Q411" s="10">
        <f t="shared" si="78"/>
        <v>9.3768324522647379</v>
      </c>
      <c r="R411" s="86">
        <f t="shared" si="81"/>
        <v>-1.0579325410664135</v>
      </c>
      <c r="S411" s="10">
        <f t="shared" si="76"/>
        <v>56.098610096550665</v>
      </c>
      <c r="T411" s="10">
        <f>IF(M411=1,'Specifications and Reduced mass'!$F$13,IF(M411=2,'Specifications and Reduced mass'!$G$13,IF(M411=3,'Specifications and Reduced mass'!$H$13,IF(M411=4,'Specifications and Reduced mass'!$I$13,IF(M411=5,'Specifications and Reduced mass'!$J$13)))))</f>
        <v>103.00500000000001</v>
      </c>
      <c r="U411" s="52">
        <f>'Specifications and Reduced mass'!$C$37-'Lap Simulation'!S411-'Lap Simulation'!T411-'Lap Simulation'!AC411</f>
        <v>548.79780722628379</v>
      </c>
      <c r="V411" s="13">
        <f t="shared" si="74"/>
        <v>0.88161045088867795</v>
      </c>
      <c r="W411" s="13">
        <f>0.5*359.61*'Lap Simulation'!Q411^2</f>
        <v>15809.352258378745</v>
      </c>
      <c r="X411" s="10">
        <f t="shared" si="72"/>
        <v>36.916663197892667</v>
      </c>
      <c r="Y411" s="10">
        <v>3</v>
      </c>
      <c r="Z411" s="13">
        <f>IF(Y411=1,'Specifications and Reduced mass'!$C$47,IF(Y411=2,'Specifications and Reduced mass'!$C$48,IF(Y411=3,'Specifications and Reduced mass'!$C$49)))</f>
        <v>622.49467060319728</v>
      </c>
      <c r="AA411" s="10">
        <f t="shared" si="73"/>
        <v>27.366417859707433</v>
      </c>
      <c r="AB411" s="10">
        <v>0</v>
      </c>
      <c r="AC411" s="10">
        <v>0</v>
      </c>
      <c r="AD411" s="10">
        <v>0</v>
      </c>
    </row>
    <row r="412" spans="7:30" x14ac:dyDescent="0.3">
      <c r="G412" s="94">
        <v>5900</v>
      </c>
      <c r="H412" s="94">
        <v>17.239999999999998</v>
      </c>
      <c r="I412" s="10">
        <f t="shared" si="79"/>
        <v>12.855867999999999</v>
      </c>
      <c r="J412" s="10">
        <f t="shared" si="80"/>
        <v>20.80645972176271</v>
      </c>
      <c r="K412" s="10">
        <v>414.1</v>
      </c>
      <c r="L412" s="10">
        <v>2</v>
      </c>
      <c r="M412" s="82">
        <v>1</v>
      </c>
      <c r="N412" s="87">
        <f t="shared" si="77"/>
        <v>407</v>
      </c>
      <c r="O412" s="108">
        <f t="shared" si="75"/>
        <v>41.480011409489649</v>
      </c>
      <c r="P412" s="95">
        <f t="shared" si="71"/>
        <v>33.347956728321925</v>
      </c>
      <c r="Q412" s="10">
        <f t="shared" si="78"/>
        <v>9.2633213134227574</v>
      </c>
      <c r="R412" s="86">
        <f t="shared" si="81"/>
        <v>-1.0605349369854111</v>
      </c>
      <c r="S412" s="10">
        <f t="shared" si="76"/>
        <v>54.748628771237748</v>
      </c>
      <c r="T412" s="10">
        <f>IF(M412=1,'Specifications and Reduced mass'!$F$13,IF(M412=2,'Specifications and Reduced mass'!$G$13,IF(M412=3,'Specifications and Reduced mass'!$H$13,IF(M412=4,'Specifications and Reduced mass'!$I$13,IF(M412=5,'Specifications and Reduced mass'!$J$13)))))</f>
        <v>103.00500000000001</v>
      </c>
      <c r="U412" s="52">
        <f>'Specifications and Reduced mass'!$C$37-'Lap Simulation'!S412-'Lap Simulation'!T412-'Lap Simulation'!AC412</f>
        <v>550.14778855159682</v>
      </c>
      <c r="V412" s="13">
        <f t="shared" si="74"/>
        <v>0.88377911415450938</v>
      </c>
      <c r="W412" s="13">
        <f>0.5*359.61*'Lap Simulation'!Q412^2</f>
        <v>15428.909137285855</v>
      </c>
      <c r="X412" s="10">
        <f t="shared" si="72"/>
        <v>36.469768950483299</v>
      </c>
      <c r="Y412" s="10">
        <v>3</v>
      </c>
      <c r="Z412" s="13">
        <f>IF(Y412=1,'Specifications and Reduced mass'!$C$47,IF(Y412=2,'Specifications and Reduced mass'!$C$48,IF(Y412=3,'Specifications and Reduced mass'!$C$49)))</f>
        <v>622.49467060319728</v>
      </c>
      <c r="AA412" s="10">
        <f t="shared" si="73"/>
        <v>26.707860491035895</v>
      </c>
      <c r="AB412" s="10">
        <v>0</v>
      </c>
      <c r="AC412" s="10">
        <v>0</v>
      </c>
      <c r="AD412" s="10">
        <v>0</v>
      </c>
    </row>
    <row r="413" spans="7:30" x14ac:dyDescent="0.3">
      <c r="G413" s="94">
        <v>5800</v>
      </c>
      <c r="H413" s="94">
        <v>17.18</v>
      </c>
      <c r="I413" s="10">
        <f t="shared" si="79"/>
        <v>12.811126</v>
      </c>
      <c r="J413" s="10">
        <f t="shared" si="80"/>
        <v>21.091531025655172</v>
      </c>
      <c r="K413" s="10">
        <v>443.8</v>
      </c>
      <c r="L413" s="10">
        <v>2</v>
      </c>
      <c r="M413" s="82">
        <v>1</v>
      </c>
      <c r="N413" s="87">
        <f t="shared" si="77"/>
        <v>408</v>
      </c>
      <c r="O413" s="108">
        <f t="shared" si="75"/>
        <v>41.589323517846779</v>
      </c>
      <c r="P413" s="95">
        <f t="shared" si="71"/>
        <v>32.933222623778711</v>
      </c>
      <c r="Q413" s="10">
        <f t="shared" si="78"/>
        <v>9.1481173954940864</v>
      </c>
      <c r="R413" s="86">
        <f t="shared" si="81"/>
        <v>-1.0631437345077779</v>
      </c>
      <c r="S413" s="10">
        <f t="shared" si="76"/>
        <v>53.39532664260765</v>
      </c>
      <c r="T413" s="10">
        <f>IF(M413=1,'Specifications and Reduced mass'!$F$13,IF(M413=2,'Specifications and Reduced mass'!$G$13,IF(M413=3,'Specifications and Reduced mass'!$H$13,IF(M413=4,'Specifications and Reduced mass'!$I$13,IF(M413=5,'Specifications and Reduced mass'!$J$13)))))</f>
        <v>103.00500000000001</v>
      </c>
      <c r="U413" s="52">
        <f>'Specifications and Reduced mass'!$C$37-'Lap Simulation'!S413-'Lap Simulation'!T413-'Lap Simulation'!AC413</f>
        <v>551.50109068022687</v>
      </c>
      <c r="V413" s="13">
        <f t="shared" si="74"/>
        <v>0.88595311208981498</v>
      </c>
      <c r="W413" s="13">
        <f>0.5*359.61*'Lap Simulation'!Q413^2</f>
        <v>15047.530168596531</v>
      </c>
      <c r="X413" s="10">
        <f t="shared" si="72"/>
        <v>36.016210218480651</v>
      </c>
      <c r="Y413" s="10">
        <v>3</v>
      </c>
      <c r="Z413" s="13">
        <f>IF(Y413=1,'Specifications and Reduced mass'!$C$47,IF(Y413=2,'Specifications and Reduced mass'!$C$48,IF(Y413=3,'Specifications and Reduced mass'!$C$49)))</f>
        <v>622.49467060319728</v>
      </c>
      <c r="AA413" s="10">
        <f t="shared" si="73"/>
        <v>26.047683144773977</v>
      </c>
      <c r="AB413" s="10">
        <v>0</v>
      </c>
      <c r="AC413" s="10">
        <v>0</v>
      </c>
      <c r="AD413" s="10">
        <v>0</v>
      </c>
    </row>
    <row r="414" spans="7:30" x14ac:dyDescent="0.3">
      <c r="G414" s="94">
        <v>5700</v>
      </c>
      <c r="H414" s="94">
        <v>17.11</v>
      </c>
      <c r="I414" s="10">
        <f t="shared" si="79"/>
        <v>12.758927</v>
      </c>
      <c r="J414" s="10">
        <f t="shared" si="80"/>
        <v>21.374112655719298</v>
      </c>
      <c r="K414" s="10">
        <v>443.8</v>
      </c>
      <c r="L414" s="10">
        <v>2</v>
      </c>
      <c r="M414" s="82">
        <v>1</v>
      </c>
      <c r="N414" s="87">
        <f t="shared" si="77"/>
        <v>409</v>
      </c>
      <c r="O414" s="108">
        <f t="shared" si="75"/>
        <v>41.700051323629687</v>
      </c>
      <c r="P414" s="95">
        <f t="shared" si="71"/>
        <v>32.512158753133086</v>
      </c>
      <c r="Q414" s="10">
        <f t="shared" si="78"/>
        <v>9.031155209203634</v>
      </c>
      <c r="R414" s="86">
        <f t="shared" si="81"/>
        <v>-1.0657589493807431</v>
      </c>
      <c r="S414" s="10">
        <f t="shared" si="76"/>
        <v>52.038695541855027</v>
      </c>
      <c r="T414" s="10">
        <f>IF(M414=1,'Specifications and Reduced mass'!$F$13,IF(M414=2,'Specifications and Reduced mass'!$G$13,IF(M414=3,'Specifications and Reduced mass'!$H$13,IF(M414=4,'Specifications and Reduced mass'!$I$13,IF(M414=5,'Specifications and Reduced mass'!$J$13)))))</f>
        <v>103.00500000000001</v>
      </c>
      <c r="U414" s="52">
        <f>'Specifications and Reduced mass'!$C$37-'Lap Simulation'!S414-'Lap Simulation'!T414-'Lap Simulation'!AC414</f>
        <v>552.85772178097943</v>
      </c>
      <c r="V414" s="13">
        <f t="shared" si="74"/>
        <v>0.888132457817286</v>
      </c>
      <c r="W414" s="13">
        <f>0.5*359.61*'Lap Simulation'!Q414^2</f>
        <v>14665.213050230188</v>
      </c>
      <c r="X414" s="10">
        <f t="shared" si="72"/>
        <v>35.555729170093045</v>
      </c>
      <c r="Y414" s="10">
        <v>3</v>
      </c>
      <c r="Z414" s="13">
        <f>IF(Y414=1,'Specifications and Reduced mass'!$C$47,IF(Y414=2,'Specifications and Reduced mass'!$C$48,IF(Y414=3,'Specifications and Reduced mass'!$C$49)))</f>
        <v>622.49467060319728</v>
      </c>
      <c r="AA414" s="10">
        <f t="shared" si="73"/>
        <v>25.385881835957704</v>
      </c>
      <c r="AB414" s="10">
        <v>0</v>
      </c>
      <c r="AC414" s="10">
        <v>0</v>
      </c>
      <c r="AD414" s="10">
        <v>0</v>
      </c>
    </row>
    <row r="415" spans="7:30" x14ac:dyDescent="0.3">
      <c r="G415" s="94">
        <v>5700</v>
      </c>
      <c r="H415" s="94">
        <v>17.11</v>
      </c>
      <c r="I415" s="10">
        <f t="shared" si="79"/>
        <v>12.758927</v>
      </c>
      <c r="J415" s="10">
        <f t="shared" si="80"/>
        <v>21.374112655719298</v>
      </c>
      <c r="K415" s="10">
        <v>443.8</v>
      </c>
      <c r="L415" s="10">
        <v>2</v>
      </c>
      <c r="M415" s="82">
        <v>1</v>
      </c>
      <c r="N415" s="87">
        <f t="shared" si="77"/>
        <v>410</v>
      </c>
      <c r="O415" s="108">
        <f t="shared" si="75"/>
        <v>41.812254989129457</v>
      </c>
      <c r="P415" s="95">
        <f t="shared" si="71"/>
        <v>32.084513317502257</v>
      </c>
      <c r="Q415" s="10">
        <f t="shared" si="78"/>
        <v>8.9123648104172926</v>
      </c>
      <c r="R415" s="86">
        <f t="shared" si="81"/>
        <v>-1.0683805973902729</v>
      </c>
      <c r="S415" s="10">
        <f t="shared" si="76"/>
        <v>50.678727280080203</v>
      </c>
      <c r="T415" s="10">
        <f>IF(M415=1,'Specifications and Reduced mass'!$F$13,IF(M415=2,'Specifications and Reduced mass'!$G$13,IF(M415=3,'Specifications and Reduced mass'!$H$13,IF(M415=4,'Specifications and Reduced mass'!$I$13,IF(M415=5,'Specifications and Reduced mass'!$J$13)))))</f>
        <v>103.00500000000001</v>
      </c>
      <c r="U415" s="52">
        <f>'Specifications and Reduced mass'!$C$37-'Lap Simulation'!S415-'Lap Simulation'!T415-'Lap Simulation'!AC415</f>
        <v>554.21769004275427</v>
      </c>
      <c r="V415" s="13">
        <f t="shared" si="74"/>
        <v>0.89031716449189413</v>
      </c>
      <c r="W415" s="13">
        <f>0.5*359.61*'Lap Simulation'!Q415^2</f>
        <v>14281.955474443381</v>
      </c>
      <c r="X415" s="10">
        <f t="shared" si="72"/>
        <v>35.08805043471375</v>
      </c>
      <c r="Y415" s="10">
        <v>3</v>
      </c>
      <c r="Z415" s="13">
        <f>IF(Y415=1,'Specifications and Reduced mass'!$C$47,IF(Y415=2,'Specifications and Reduced mass'!$C$48,IF(Y415=3,'Specifications and Reduced mass'!$C$49)))</f>
        <v>622.49467060319728</v>
      </c>
      <c r="AA415" s="10">
        <f t="shared" si="73"/>
        <v>24.722452569820533</v>
      </c>
      <c r="AB415" s="10">
        <v>0</v>
      </c>
      <c r="AC415" s="10">
        <v>0</v>
      </c>
      <c r="AD415" s="10">
        <v>0</v>
      </c>
    </row>
    <row r="416" spans="7:30" x14ac:dyDescent="0.3">
      <c r="G416" s="94">
        <v>5600</v>
      </c>
      <c r="H416" s="94">
        <v>17.05</v>
      </c>
      <c r="I416" s="10">
        <f t="shared" si="79"/>
        <v>12.714185000000001</v>
      </c>
      <c r="J416" s="10">
        <f t="shared" si="80"/>
        <v>21.679501737142857</v>
      </c>
      <c r="K416" s="10">
        <v>443.8</v>
      </c>
      <c r="L416" s="10">
        <v>2</v>
      </c>
      <c r="M416" s="82">
        <v>1</v>
      </c>
      <c r="N416" s="87">
        <f t="shared" si="77"/>
        <v>411</v>
      </c>
      <c r="O416" s="108">
        <f t="shared" si="75"/>
        <v>41.925999004225403</v>
      </c>
      <c r="P416" s="95">
        <f t="shared" si="71"/>
        <v>31.650016899468216</v>
      </c>
      <c r="Q416" s="10">
        <f t="shared" si="78"/>
        <v>8.7916713609633934</v>
      </c>
      <c r="R416" s="86">
        <f t="shared" si="81"/>
        <v>-1.071008694361165</v>
      </c>
      <c r="S416" s="10">
        <f t="shared" si="76"/>
        <v>49.315413648239677</v>
      </c>
      <c r="T416" s="10">
        <f>IF(M416=1,'Specifications and Reduced mass'!$F$13,IF(M416=2,'Specifications and Reduced mass'!$G$13,IF(M416=3,'Specifications and Reduced mass'!$H$13,IF(M416=4,'Specifications and Reduced mass'!$I$13,IF(M416=5,'Specifications and Reduced mass'!$J$13)))))</f>
        <v>103.00500000000001</v>
      </c>
      <c r="U416" s="52">
        <f>'Specifications and Reduced mass'!$C$37-'Lap Simulation'!S416-'Lap Simulation'!T416-'Lap Simulation'!AC416</f>
        <v>555.58100367459485</v>
      </c>
      <c r="V416" s="13">
        <f t="shared" si="74"/>
        <v>0.89250724530097092</v>
      </c>
      <c r="W416" s="13">
        <f>0.5*359.61*'Lap Simulation'!Q416^2</f>
        <v>13897.755127815866</v>
      </c>
      <c r="X416" s="10">
        <f t="shared" si="72"/>
        <v>34.612879373871628</v>
      </c>
      <c r="Y416" s="10">
        <v>3</v>
      </c>
      <c r="Z416" s="13">
        <f>IF(Y416=1,'Specifications and Reduced mass'!$C$47,IF(Y416=2,'Specifications and Reduced mass'!$C$48,IF(Y416=3,'Specifications and Reduced mass'!$C$49)))</f>
        <v>622.49467060319728</v>
      </c>
      <c r="AA416" s="10">
        <f t="shared" si="73"/>
        <v>24.057391341769232</v>
      </c>
      <c r="AB416" s="10">
        <v>0</v>
      </c>
      <c r="AC416" s="10">
        <v>0</v>
      </c>
      <c r="AD416" s="10">
        <v>0</v>
      </c>
    </row>
    <row r="417" spans="7:30" x14ac:dyDescent="0.3">
      <c r="G417" s="94">
        <v>5500</v>
      </c>
      <c r="H417" s="94">
        <v>16.940000000000001</v>
      </c>
      <c r="I417" s="10">
        <f t="shared" si="79"/>
        <v>12.632158000000002</v>
      </c>
      <c r="J417" s="10">
        <f t="shared" si="80"/>
        <v>21.931263692800002</v>
      </c>
      <c r="K417" s="10">
        <v>443.8</v>
      </c>
      <c r="L417" s="10">
        <v>2</v>
      </c>
      <c r="M417" s="82">
        <v>1</v>
      </c>
      <c r="N417" s="87">
        <f t="shared" si="77"/>
        <v>412</v>
      </c>
      <c r="O417" s="108">
        <f t="shared" si="75"/>
        <v>42.041352634311096</v>
      </c>
      <c r="P417" s="95">
        <f t="shared" si="71"/>
        <v>31.208380675369593</v>
      </c>
      <c r="Q417" s="10">
        <f t="shared" si="78"/>
        <v>8.6689946320471094</v>
      </c>
      <c r="R417" s="86">
        <f t="shared" si="81"/>
        <v>-1.0736432561571438</v>
      </c>
      <c r="S417" s="10">
        <f t="shared" si="76"/>
        <v>47.948746417096636</v>
      </c>
      <c r="T417" s="10">
        <f>IF(M417=1,'Specifications and Reduced mass'!$F$13,IF(M417=2,'Specifications and Reduced mass'!$G$13,IF(M417=3,'Specifications and Reduced mass'!$H$13,IF(M417=4,'Specifications and Reduced mass'!$I$13,IF(M417=5,'Specifications and Reduced mass'!$J$13)))))</f>
        <v>103.00500000000001</v>
      </c>
      <c r="U417" s="52">
        <f>'Specifications and Reduced mass'!$C$37-'Lap Simulation'!S417-'Lap Simulation'!T417-'Lap Simulation'!AC417</f>
        <v>556.94767090573782</v>
      </c>
      <c r="V417" s="13">
        <f t="shared" si="74"/>
        <v>0.89470271346428654</v>
      </c>
      <c r="W417" s="13">
        <f>0.5*359.61*'Lap Simulation'!Q417^2</f>
        <v>13512.609691236647</v>
      </c>
      <c r="X417" s="10">
        <f t="shared" si="72"/>
        <v>34.129900126169723</v>
      </c>
      <c r="Y417" s="10">
        <v>3</v>
      </c>
      <c r="Z417" s="13">
        <f>IF(Y417=1,'Specifications and Reduced mass'!$C$47,IF(Y417=2,'Specifications and Reduced mass'!$C$48,IF(Y417=3,'Specifications and Reduced mass'!$C$49)))</f>
        <v>622.49467060319728</v>
      </c>
      <c r="AA417" s="10">
        <f t="shared" si="73"/>
        <v>23.390694137359716</v>
      </c>
      <c r="AB417" s="10">
        <v>0</v>
      </c>
      <c r="AC417" s="10">
        <v>0</v>
      </c>
      <c r="AD417" s="10">
        <v>0</v>
      </c>
    </row>
    <row r="418" spans="7:30" x14ac:dyDescent="0.3">
      <c r="G418" s="94">
        <v>5400</v>
      </c>
      <c r="H418" s="94">
        <v>16.579999999999998</v>
      </c>
      <c r="I418" s="10">
        <f t="shared" si="79"/>
        <v>12.363705999999999</v>
      </c>
      <c r="J418" s="10">
        <f t="shared" si="80"/>
        <v>21.862695528296292</v>
      </c>
      <c r="K418" s="10">
        <v>470.5</v>
      </c>
      <c r="L418" s="10">
        <v>2</v>
      </c>
      <c r="M418" s="82">
        <v>1</v>
      </c>
      <c r="N418" s="87">
        <f t="shared" si="77"/>
        <v>413</v>
      </c>
      <c r="O418" s="108">
        <f t="shared" si="75"/>
        <v>42.158390429610286</v>
      </c>
      <c r="P418" s="95">
        <f t="shared" si="71"/>
        <v>30.759294386887177</v>
      </c>
      <c r="Q418" s="10">
        <f t="shared" si="78"/>
        <v>8.5442484408019936</v>
      </c>
      <c r="R418" s="86">
        <f t="shared" si="81"/>
        <v>-1.0762842986809575</v>
      </c>
      <c r="S418" s="10">
        <f t="shared" si="76"/>
        <v>46.578717337171284</v>
      </c>
      <c r="T418" s="10">
        <f>IF(M418=1,'Specifications and Reduced mass'!$F$13,IF(M418=2,'Specifications and Reduced mass'!$G$13,IF(M418=3,'Specifications and Reduced mass'!$H$13,IF(M418=4,'Specifications and Reduced mass'!$I$13,IF(M418=5,'Specifications and Reduced mass'!$J$13)))))</f>
        <v>103.00500000000001</v>
      </c>
      <c r="U418" s="52">
        <f>'Specifications and Reduced mass'!$C$37-'Lap Simulation'!S418-'Lap Simulation'!T418-'Lap Simulation'!AC418</f>
        <v>558.31769998566324</v>
      </c>
      <c r="V418" s="13">
        <f t="shared" si="74"/>
        <v>0.89690358223413136</v>
      </c>
      <c r="W418" s="13">
        <f>0.5*359.61*'Lap Simulation'!Q418^2</f>
        <v>13126.516839889975</v>
      </c>
      <c r="X418" s="10">
        <f t="shared" si="72"/>
        <v>33.638773388984227</v>
      </c>
      <c r="Y418" s="10">
        <v>3</v>
      </c>
      <c r="Z418" s="13">
        <f>IF(Y418=1,'Specifications and Reduced mass'!$C$47,IF(Y418=2,'Specifications and Reduced mass'!$C$48,IF(Y418=3,'Specifications and Reduced mass'!$C$49)))</f>
        <v>622.49467060319728</v>
      </c>
      <c r="AA418" s="10">
        <f t="shared" si="73"/>
        <v>22.722356932272827</v>
      </c>
      <c r="AB418" s="10">
        <v>0</v>
      </c>
      <c r="AC418" s="10">
        <v>0</v>
      </c>
      <c r="AD418" s="10">
        <v>0</v>
      </c>
    </row>
    <row r="419" spans="7:30" x14ac:dyDescent="0.3">
      <c r="G419" s="94">
        <v>5400</v>
      </c>
      <c r="H419" s="94">
        <v>16.579999999999998</v>
      </c>
      <c r="I419" s="10">
        <f t="shared" si="79"/>
        <v>12.363705999999999</v>
      </c>
      <c r="J419" s="10">
        <f t="shared" si="80"/>
        <v>21.862695528296292</v>
      </c>
      <c r="K419" s="10">
        <v>470.5</v>
      </c>
      <c r="L419" s="10">
        <v>2</v>
      </c>
      <c r="M419" s="82">
        <v>1</v>
      </c>
      <c r="N419" s="87">
        <f t="shared" si="77"/>
        <v>414</v>
      </c>
      <c r="O419" s="108">
        <f t="shared" si="75"/>
        <v>42.277192806486525</v>
      </c>
      <c r="P419" s="95">
        <f t="shared" si="71"/>
        <v>30.30242403104706</v>
      </c>
      <c r="Q419" s="10">
        <f t="shared" si="78"/>
        <v>8.4173400086241834</v>
      </c>
      <c r="R419" s="86">
        <f t="shared" si="81"/>
        <v>-1.0789318378744726</v>
      </c>
      <c r="S419" s="10">
        <f t="shared" si="76"/>
        <v>45.205318138690998</v>
      </c>
      <c r="T419" s="10">
        <f>IF(M419=1,'Specifications and Reduced mass'!$F$13,IF(M419=2,'Specifications and Reduced mass'!$G$13,IF(M419=3,'Specifications and Reduced mass'!$H$13,IF(M419=4,'Specifications and Reduced mass'!$I$13,IF(M419=5,'Specifications and Reduced mass'!$J$13)))))</f>
        <v>103.00500000000001</v>
      </c>
      <c r="U419" s="52">
        <f>'Specifications and Reduced mass'!$C$37-'Lap Simulation'!S419-'Lap Simulation'!T419-'Lap Simulation'!AC419</f>
        <v>559.69109918414347</v>
      </c>
      <c r="V419" s="13">
        <f t="shared" si="74"/>
        <v>0.89910986489539391</v>
      </c>
      <c r="W419" s="13">
        <f>0.5*359.61*'Lap Simulation'!Q419^2</f>
        <v>12739.474243241313</v>
      </c>
      <c r="X419" s="10">
        <f t="shared" si="72"/>
        <v>33.139133892221196</v>
      </c>
      <c r="Y419" s="10">
        <v>3</v>
      </c>
      <c r="Z419" s="13">
        <f>IF(Y419=1,'Specifications and Reduced mass'!$C$47,IF(Y419=2,'Specifications and Reduced mass'!$C$48,IF(Y419=3,'Specifications and Reduced mass'!$C$49)))</f>
        <v>622.49467060319728</v>
      </c>
      <c r="AA419" s="10">
        <f t="shared" si="73"/>
        <v>22.052375692290028</v>
      </c>
      <c r="AB419" s="10">
        <v>0</v>
      </c>
      <c r="AC419" s="10">
        <v>0</v>
      </c>
      <c r="AD419" s="10">
        <v>0</v>
      </c>
    </row>
    <row r="420" spans="7:30" x14ac:dyDescent="0.3">
      <c r="G420" s="94">
        <v>5300</v>
      </c>
      <c r="H420" s="94">
        <v>16.25</v>
      </c>
      <c r="I420" s="10">
        <f t="shared" si="79"/>
        <v>12.117625</v>
      </c>
      <c r="J420" s="10">
        <f t="shared" si="80"/>
        <v>21.831844830188679</v>
      </c>
      <c r="K420" s="10">
        <v>470.5</v>
      </c>
      <c r="L420" s="10">
        <v>2</v>
      </c>
      <c r="M420" s="82">
        <v>1</v>
      </c>
      <c r="N420" s="87">
        <f t="shared" si="77"/>
        <v>415</v>
      </c>
      <c r="O420" s="108">
        <f t="shared" si="75"/>
        <v>42.397846713584869</v>
      </c>
      <c r="P420" s="95">
        <f t="shared" si="71"/>
        <v>29.837409219295033</v>
      </c>
      <c r="Q420" s="10">
        <f t="shared" si="78"/>
        <v>8.2881692275819532</v>
      </c>
      <c r="R420" s="86">
        <f t="shared" si="81"/>
        <v>-1.0815858897187716</v>
      </c>
      <c r="S420" s="10">
        <f t="shared" si="76"/>
        <v>43.82854053154049</v>
      </c>
      <c r="T420" s="10">
        <f>IF(M420=1,'Specifications and Reduced mass'!$F$13,IF(M420=2,'Specifications and Reduced mass'!$G$13,IF(M420=3,'Specifications and Reduced mass'!$H$13,IF(M420=4,'Specifications and Reduced mass'!$I$13,IF(M420=5,'Specifications and Reduced mass'!$J$13)))))</f>
        <v>103.00500000000001</v>
      </c>
      <c r="U420" s="52">
        <f>'Specifications and Reduced mass'!$C$37-'Lap Simulation'!S420-'Lap Simulation'!T420-'Lap Simulation'!AC420</f>
        <v>561.067876791294</v>
      </c>
      <c r="V420" s="13">
        <f t="shared" si="74"/>
        <v>0.90132157476564301</v>
      </c>
      <c r="W420" s="13">
        <f>0.5*359.61*'Lap Simulation'!Q420^2</f>
        <v>12351.479565023277</v>
      </c>
      <c r="X420" s="10">
        <f t="shared" si="72"/>
        <v>32.630587510165171</v>
      </c>
      <c r="Y420" s="10">
        <v>3</v>
      </c>
      <c r="Z420" s="13">
        <f>IF(Y420=1,'Specifications and Reduced mass'!$C$47,IF(Y420=2,'Specifications and Reduced mass'!$C$48,IF(Y420=3,'Specifications and Reduced mass'!$C$49)))</f>
        <v>622.49467060319728</v>
      </c>
      <c r="AA420" s="10">
        <f t="shared" si="73"/>
        <v>21.380746373269059</v>
      </c>
      <c r="AB420" s="10">
        <v>0</v>
      </c>
      <c r="AC420" s="10">
        <v>0</v>
      </c>
      <c r="AD420" s="10">
        <v>0</v>
      </c>
    </row>
    <row r="421" spans="7:30" x14ac:dyDescent="0.3">
      <c r="G421" s="94">
        <v>5200</v>
      </c>
      <c r="H421" s="94">
        <v>15.92</v>
      </c>
      <c r="I421" s="10">
        <f t="shared" si="79"/>
        <v>11.871544</v>
      </c>
      <c r="J421" s="10">
        <f t="shared" si="80"/>
        <v>21.799807566769228</v>
      </c>
      <c r="K421" s="10">
        <v>470.5</v>
      </c>
      <c r="L421" s="10">
        <v>2</v>
      </c>
      <c r="M421" s="82">
        <v>1</v>
      </c>
      <c r="N421" s="87">
        <f t="shared" si="77"/>
        <v>416</v>
      </c>
      <c r="O421" s="108">
        <f t="shared" si="75"/>
        <v>42.5204463984401</v>
      </c>
      <c r="P421" s="95">
        <f t="shared" si="71"/>
        <v>29.363860145732914</v>
      </c>
      <c r="Q421" s="10">
        <f t="shared" si="78"/>
        <v>8.1566278182591425</v>
      </c>
      <c r="R421" s="86">
        <f t="shared" si="81"/>
        <v>-1.0842464702342478</v>
      </c>
      <c r="S421" s="10">
        <f t="shared" si="76"/>
        <v>42.44837620521163</v>
      </c>
      <c r="T421" s="10">
        <f>IF(M421=1,'Specifications and Reduced mass'!$F$13,IF(M421=2,'Specifications and Reduced mass'!$G$13,IF(M421=3,'Specifications and Reduced mass'!$H$13,IF(M421=4,'Specifications and Reduced mass'!$I$13,IF(M421=5,'Specifications and Reduced mass'!$J$13)))))</f>
        <v>103.00500000000001</v>
      </c>
      <c r="U421" s="52">
        <f>'Specifications and Reduced mass'!$C$37-'Lap Simulation'!S421-'Lap Simulation'!T421-'Lap Simulation'!AC421</f>
        <v>562.44804111762289</v>
      </c>
      <c r="V421" s="13">
        <f t="shared" si="74"/>
        <v>0.9035387251952065</v>
      </c>
      <c r="W421" s="13">
        <f>0.5*359.61*'Lap Simulation'!Q421^2</f>
        <v>11962.53046322151</v>
      </c>
      <c r="X421" s="10">
        <f t="shared" si="72"/>
        <v>32.112707945902137</v>
      </c>
      <c r="Y421" s="10">
        <v>3</v>
      </c>
      <c r="Z421" s="13">
        <f>IF(Y421=1,'Specifications and Reduced mass'!$C$47,IF(Y421=2,'Specifications and Reduced mass'!$C$48,IF(Y421=3,'Specifications and Reduced mass'!$C$49)))</f>
        <v>622.49467060319728</v>
      </c>
      <c r="AA421" s="10">
        <f t="shared" si="73"/>
        <v>20.707464921119509</v>
      </c>
      <c r="AB421" s="10">
        <v>0</v>
      </c>
      <c r="AC421" s="10">
        <v>0</v>
      </c>
      <c r="AD421" s="10">
        <v>0</v>
      </c>
    </row>
    <row r="422" spans="7:30" x14ac:dyDescent="0.3">
      <c r="G422" s="94">
        <v>5100</v>
      </c>
      <c r="H422" s="94">
        <v>15.59</v>
      </c>
      <c r="I422" s="10">
        <f t="shared" si="79"/>
        <v>11.625463</v>
      </c>
      <c r="J422" s="10">
        <f t="shared" si="80"/>
        <v>21.766513940078429</v>
      </c>
      <c r="K422" s="10">
        <v>470.5</v>
      </c>
      <c r="L422" s="10">
        <v>2</v>
      </c>
      <c r="M422" s="82">
        <v>1</v>
      </c>
      <c r="N422" s="87">
        <f t="shared" si="77"/>
        <v>417</v>
      </c>
      <c r="O422" s="108">
        <f t="shared" si="75"/>
        <v>42.645094293708929</v>
      </c>
      <c r="P422" s="95">
        <f t="shared" si="71"/>
        <v>28.881354091345681</v>
      </c>
      <c r="Q422" s="10">
        <f t="shared" si="78"/>
        <v>8.0225983587071337</v>
      </c>
      <c r="R422" s="86">
        <f t="shared" si="81"/>
        <v>-1.0869135954807032</v>
      </c>
      <c r="S422" s="10">
        <f t="shared" si="76"/>
        <v>41.064816828753422</v>
      </c>
      <c r="T422" s="10">
        <f>IF(M422=1,'Specifications and Reduced mass'!$F$13,IF(M422=2,'Specifications and Reduced mass'!$G$13,IF(M422=3,'Specifications and Reduced mass'!$H$13,IF(M422=4,'Specifications and Reduced mass'!$I$13,IF(M422=5,'Specifications and Reduced mass'!$J$13)))))</f>
        <v>103.00500000000001</v>
      </c>
      <c r="U422" s="52">
        <f>'Specifications and Reduced mass'!$C$37-'Lap Simulation'!S422-'Lap Simulation'!T422-'Lap Simulation'!AC422</f>
        <v>563.83160049408104</v>
      </c>
      <c r="V422" s="13">
        <f t="shared" si="74"/>
        <v>0.90576132956725275</v>
      </c>
      <c r="W422" s="13">
        <f>0.5*359.61*'Lap Simulation'!Q422^2</f>
        <v>11572.62459006057</v>
      </c>
      <c r="X422" s="10">
        <f t="shared" si="72"/>
        <v>31.585032908295801</v>
      </c>
      <c r="Y422" s="10">
        <v>3</v>
      </c>
      <c r="Z422" s="13">
        <f>IF(Y422=1,'Specifications and Reduced mass'!$C$47,IF(Y422=2,'Specifications and Reduced mass'!$C$48,IF(Y422=3,'Specifications and Reduced mass'!$C$49)))</f>
        <v>622.49467060319728</v>
      </c>
      <c r="AA422" s="10">
        <f t="shared" si="73"/>
        <v>20.03252727177836</v>
      </c>
      <c r="AB422" s="10">
        <v>0</v>
      </c>
      <c r="AC422" s="10">
        <v>0</v>
      </c>
      <c r="AD422" s="10">
        <v>0</v>
      </c>
    </row>
    <row r="423" spans="7:30" x14ac:dyDescent="0.3">
      <c r="G423" s="94">
        <v>5000</v>
      </c>
      <c r="H423" s="94">
        <v>15.26</v>
      </c>
      <c r="I423" s="10">
        <f t="shared" si="79"/>
        <v>11.379382</v>
      </c>
      <c r="J423" s="10">
        <f t="shared" si="80"/>
        <v>21.731888568319999</v>
      </c>
      <c r="K423" s="10">
        <v>470.5</v>
      </c>
      <c r="L423" s="10">
        <v>2</v>
      </c>
      <c r="M423" s="82">
        <v>1</v>
      </c>
      <c r="N423" s="87">
        <f t="shared" si="77"/>
        <v>418</v>
      </c>
      <c r="O423" s="108">
        <f t="shared" si="75"/>
        <v>42.771902046655391</v>
      </c>
      <c r="P423" s="95">
        <f t="shared" si="71"/>
        <v>28.389431374277827</v>
      </c>
      <c r="Q423" s="10">
        <f t="shared" si="78"/>
        <v>7.8859531595216179</v>
      </c>
      <c r="R423" s="86">
        <f t="shared" si="81"/>
        <v>-1.0895872815574459</v>
      </c>
      <c r="S423" s="10">
        <f t="shared" si="76"/>
        <v>39.677854050721656</v>
      </c>
      <c r="T423" s="10">
        <f>IF(M423=1,'Specifications and Reduced mass'!$F$13,IF(M423=2,'Specifications and Reduced mass'!$G$13,IF(M423=3,'Specifications and Reduced mass'!$H$13,IF(M423=4,'Specifications and Reduced mass'!$I$13,IF(M423=5,'Specifications and Reduced mass'!$J$13)))))</f>
        <v>103.00500000000001</v>
      </c>
      <c r="U423" s="52">
        <f>'Specifications and Reduced mass'!$C$37-'Lap Simulation'!S423-'Lap Simulation'!T423-'Lap Simulation'!AC423</f>
        <v>565.21856327211287</v>
      </c>
      <c r="V423" s="13">
        <f t="shared" si="74"/>
        <v>0.90798940129787153</v>
      </c>
      <c r="W423" s="13">
        <f>0.5*359.61*'Lap Simulation'!Q423^2</f>
        <v>11181.759591989756</v>
      </c>
      <c r="X423" s="10">
        <f t="shared" si="72"/>
        <v>31.047059683155975</v>
      </c>
      <c r="Y423" s="10">
        <v>3</v>
      </c>
      <c r="Z423" s="13">
        <f>IF(Y423=1,'Specifications and Reduced mass'!$C$47,IF(Y423=2,'Specifications and Reduced mass'!$C$48,IF(Y423=3,'Specifications and Reduced mass'!$C$49)))</f>
        <v>622.49467060319728</v>
      </c>
      <c r="AA423" s="10">
        <f t="shared" si="73"/>
        <v>19.355929351185463</v>
      </c>
      <c r="AB423" s="10">
        <v>0</v>
      </c>
      <c r="AC423" s="10">
        <v>0</v>
      </c>
      <c r="AD423" s="10">
        <v>0</v>
      </c>
    </row>
    <row r="424" spans="7:30" x14ac:dyDescent="0.3">
      <c r="G424" s="94">
        <v>6500</v>
      </c>
      <c r="H424" s="94">
        <v>18</v>
      </c>
      <c r="I424" s="10">
        <f t="shared" si="79"/>
        <v>13.422600000000001</v>
      </c>
      <c r="J424" s="10">
        <f t="shared" si="80"/>
        <v>19.718418904615383</v>
      </c>
      <c r="K424" s="10">
        <v>504.4</v>
      </c>
      <c r="L424" s="10">
        <v>1</v>
      </c>
      <c r="M424" s="82">
        <v>1</v>
      </c>
      <c r="N424" s="87">
        <f t="shared" si="77"/>
        <v>419</v>
      </c>
      <c r="O424" s="108">
        <f t="shared" si="75"/>
        <v>42.900991721239954</v>
      </c>
      <c r="P424" s="95">
        <f t="shared" si="71"/>
        <v>27.887590634847985</v>
      </c>
      <c r="Q424" s="10">
        <f t="shared" si="78"/>
        <v>7.7465529541244402</v>
      </c>
      <c r="R424" s="86">
        <f t="shared" si="81"/>
        <v>-1.0922675446033849</v>
      </c>
      <c r="S424" s="10">
        <f t="shared" si="76"/>
        <v>38.287479499128494</v>
      </c>
      <c r="T424" s="10">
        <f>IF(M424=1,'Specifications and Reduced mass'!$F$13,IF(M424=2,'Specifications and Reduced mass'!$G$13,IF(M424=3,'Specifications and Reduced mass'!$H$13,IF(M424=4,'Specifications and Reduced mass'!$I$13,IF(M424=5,'Specifications and Reduced mass'!$J$13)))))</f>
        <v>103.00500000000001</v>
      </c>
      <c r="U424" s="52">
        <f>'Specifications and Reduced mass'!$C$37-'Lap Simulation'!S424-'Lap Simulation'!T424-'Lap Simulation'!AC424</f>
        <v>566.60893782370601</v>
      </c>
      <c r="V424" s="13">
        <f t="shared" si="74"/>
        <v>0.91022295383615415</v>
      </c>
      <c r="W424" s="13">
        <f>0.5*359.61*'Lap Simulation'!Q424^2</f>
        <v>10789.933109668882</v>
      </c>
      <c r="X424" s="10">
        <f t="shared" si="72"/>
        <v>30.498239976867875</v>
      </c>
      <c r="Y424" s="10">
        <v>3</v>
      </c>
      <c r="Z424" s="13">
        <f>IF(Y424=1,'Specifications and Reduced mass'!$C$47,IF(Y424=2,'Specifications and Reduced mass'!$C$48,IF(Y424=3,'Specifications and Reduced mass'!$C$49)))</f>
        <v>622.49467060319728</v>
      </c>
      <c r="AA424" s="10">
        <f t="shared" si="73"/>
        <v>18.677667075258928</v>
      </c>
      <c r="AB424" s="10">
        <v>0</v>
      </c>
      <c r="AC424" s="10">
        <v>0</v>
      </c>
      <c r="AD424" s="10">
        <v>0</v>
      </c>
    </row>
    <row r="425" spans="7:30" x14ac:dyDescent="0.3">
      <c r="G425" s="94">
        <v>6300</v>
      </c>
      <c r="H425" s="94">
        <v>17.5</v>
      </c>
      <c r="I425" s="10">
        <f t="shared" si="79"/>
        <v>13.049750000000001</v>
      </c>
      <c r="J425" s="10">
        <f t="shared" si="80"/>
        <v>19.779278222222221</v>
      </c>
      <c r="K425" s="10">
        <v>504.4</v>
      </c>
      <c r="L425" s="10">
        <v>1</v>
      </c>
      <c r="M425" s="82">
        <v>1</v>
      </c>
      <c r="N425" s="87">
        <f t="shared" si="77"/>
        <v>420</v>
      </c>
      <c r="O425" s="108">
        <f t="shared" si="75"/>
        <v>43.032497209543891</v>
      </c>
      <c r="P425" s="95">
        <f t="shared" si="71"/>
        <v>27.375283316538322</v>
      </c>
      <c r="Q425" s="10">
        <f t="shared" si="78"/>
        <v>7.604245365705089</v>
      </c>
      <c r="R425" s="86">
        <f t="shared" si="81"/>
        <v>-1.0949544007971306</v>
      </c>
      <c r="S425" s="10">
        <f t="shared" si="76"/>
        <v>36.893684781391947</v>
      </c>
      <c r="T425" s="10">
        <f>IF(M425=1,'Specifications and Reduced mass'!$F$13,IF(M425=2,'Specifications and Reduced mass'!$G$13,IF(M425=3,'Specifications and Reduced mass'!$H$13,IF(M425=4,'Specifications and Reduced mass'!$I$13,IF(M425=5,'Specifications and Reduced mass'!$J$13)))))</f>
        <v>103.00500000000001</v>
      </c>
      <c r="U425" s="52">
        <f>'Specifications and Reduced mass'!$C$37-'Lap Simulation'!S425-'Lap Simulation'!T425-'Lap Simulation'!AC425</f>
        <v>568.00273254144258</v>
      </c>
      <c r="V425" s="13">
        <f t="shared" si="74"/>
        <v>0.91246200066427552</v>
      </c>
      <c r="W425" s="13">
        <f>0.5*359.61*'Lap Simulation'!Q425^2</f>
        <v>10397.142777954057</v>
      </c>
      <c r="X425" s="10">
        <f t="shared" si="72"/>
        <v>29.937973880728695</v>
      </c>
      <c r="Y425" s="10">
        <v>3</v>
      </c>
      <c r="Z425" s="13">
        <f>IF(Y425=1,'Specifications and Reduced mass'!$C$47,IF(Y425=2,'Specifications and Reduced mass'!$C$48,IF(Y425=3,'Specifications and Reduced mass'!$C$49)))</f>
        <v>622.49467060319728</v>
      </c>
      <c r="AA425" s="10">
        <f t="shared" si="73"/>
        <v>17.997736349870475</v>
      </c>
      <c r="AB425" s="10">
        <v>0</v>
      </c>
      <c r="AC425" s="10">
        <v>0</v>
      </c>
      <c r="AD425" s="10">
        <v>0</v>
      </c>
    </row>
    <row r="426" spans="7:30" x14ac:dyDescent="0.3">
      <c r="G426" s="94">
        <v>6200</v>
      </c>
      <c r="H426" s="94">
        <v>17.440000000000001</v>
      </c>
      <c r="I426" s="10">
        <f t="shared" si="79"/>
        <v>13.005008000000002</v>
      </c>
      <c r="J426" s="10">
        <f t="shared" si="80"/>
        <v>20.029390385548389</v>
      </c>
      <c r="K426" s="10">
        <v>469.1</v>
      </c>
      <c r="L426" s="10">
        <v>1</v>
      </c>
      <c r="M426" s="82">
        <v>1</v>
      </c>
      <c r="N426" s="87">
        <f t="shared" si="77"/>
        <v>421</v>
      </c>
      <c r="O426" s="108">
        <f t="shared" si="75"/>
        <v>43.166565898869891</v>
      </c>
      <c r="P426" s="95">
        <f t="shared" si="71"/>
        <v>26.851907168618016</v>
      </c>
      <c r="Q426" s="10">
        <f t="shared" si="78"/>
        <v>7.4588631023938934</v>
      </c>
      <c r="R426" s="86">
        <f t="shared" si="81"/>
        <v>-1.0976478663570901</v>
      </c>
      <c r="S426" s="10">
        <f t="shared" si="76"/>
        <v>35.496461484285199</v>
      </c>
      <c r="T426" s="10">
        <f>IF(M426=1,'Specifications and Reduced mass'!$F$13,IF(M426=2,'Specifications and Reduced mass'!$G$13,IF(M426=3,'Specifications and Reduced mass'!$H$13,IF(M426=4,'Specifications and Reduced mass'!$I$13,IF(M426=5,'Specifications and Reduced mass'!$J$13)))))</f>
        <v>103.00500000000001</v>
      </c>
      <c r="U426" s="52">
        <f>'Specifications and Reduced mass'!$C$37-'Lap Simulation'!S426-'Lap Simulation'!T426-'Lap Simulation'!AC426</f>
        <v>569.39995583854932</v>
      </c>
      <c r="V426" s="13">
        <f t="shared" si="74"/>
        <v>0.91470655529757516</v>
      </c>
      <c r="W426" s="13">
        <f>0.5*359.61*'Lap Simulation'!Q426^2</f>
        <v>10003.386225883401</v>
      </c>
      <c r="X426" s="10">
        <f t="shared" si="72"/>
        <v>29.365602765330287</v>
      </c>
      <c r="Y426" s="10">
        <v>3</v>
      </c>
      <c r="Z426" s="13">
        <f>IF(Y426=1,'Specifications and Reduced mass'!$C$47,IF(Y426=2,'Specifications and Reduced mass'!$C$48,IF(Y426=3,'Specifications and Reduced mass'!$C$49)))</f>
        <v>622.49467060319728</v>
      </c>
      <c r="AA426" s="10">
        <f t="shared" si="73"/>
        <v>17.316133070820747</v>
      </c>
      <c r="AB426" s="10">
        <v>0</v>
      </c>
      <c r="AC426" s="10">
        <v>0</v>
      </c>
      <c r="AD426" s="10">
        <v>0</v>
      </c>
    </row>
    <row r="427" spans="7:30" x14ac:dyDescent="0.3">
      <c r="G427" s="94">
        <v>6100</v>
      </c>
      <c r="H427" s="94">
        <v>17.37</v>
      </c>
      <c r="I427" s="10">
        <f t="shared" si="79"/>
        <v>12.952809000000002</v>
      </c>
      <c r="J427" s="10">
        <f t="shared" si="80"/>
        <v>20.276029931016396</v>
      </c>
      <c r="K427" s="10">
        <v>469.1</v>
      </c>
      <c r="L427" s="10">
        <v>1</v>
      </c>
      <c r="M427" s="82">
        <v>1</v>
      </c>
      <c r="N427" s="87">
        <f t="shared" si="77"/>
        <v>422</v>
      </c>
      <c r="O427" s="108">
        <f t="shared" si="75"/>
        <v>43.30336065349119</v>
      </c>
      <c r="P427" s="95">
        <f t="shared" si="71"/>
        <v>26.316798549521632</v>
      </c>
      <c r="Q427" s="10">
        <f t="shared" si="78"/>
        <v>7.3102218193115647</v>
      </c>
      <c r="R427" s="86">
        <f t="shared" si="81"/>
        <v>-1.1003479575415664</v>
      </c>
      <c r="S427" s="10">
        <f t="shared" si="76"/>
        <v>34.09580117388586</v>
      </c>
      <c r="T427" s="10">
        <f>IF(M427=1,'Specifications and Reduced mass'!$F$13,IF(M427=2,'Specifications and Reduced mass'!$G$13,IF(M427=3,'Specifications and Reduced mass'!$H$13,IF(M427=4,'Specifications and Reduced mass'!$I$13,IF(M427=5,'Specifications and Reduced mass'!$J$13)))))</f>
        <v>103.00500000000001</v>
      </c>
      <c r="U427" s="52">
        <f>'Specifications and Reduced mass'!$C$37-'Lap Simulation'!S427-'Lap Simulation'!T427-'Lap Simulation'!AC427</f>
        <v>570.80061614894862</v>
      </c>
      <c r="V427" s="13">
        <f t="shared" si="74"/>
        <v>0.91695663128463878</v>
      </c>
      <c r="W427" s="13">
        <f>0.5*359.61*'Lap Simulation'!Q427^2</f>
        <v>9608.6610766627291</v>
      </c>
      <c r="X427" s="10">
        <f t="shared" si="72"/>
        <v>28.780400863431357</v>
      </c>
      <c r="Y427" s="10">
        <v>3</v>
      </c>
      <c r="Z427" s="13">
        <f>IF(Y427=1,'Specifications and Reduced mass'!$C$47,IF(Y427=2,'Specifications and Reduced mass'!$C$48,IF(Y427=3,'Specifications and Reduced mass'!$C$49)))</f>
        <v>622.49467060319728</v>
      </c>
      <c r="AA427" s="10">
        <f t="shared" si="73"/>
        <v>16.632853123814488</v>
      </c>
      <c r="AB427" s="10">
        <v>0</v>
      </c>
      <c r="AC427" s="10">
        <v>0</v>
      </c>
      <c r="AD427" s="10">
        <v>0</v>
      </c>
    </row>
    <row r="428" spans="7:30" x14ac:dyDescent="0.3">
      <c r="G428" s="94">
        <v>5900</v>
      </c>
      <c r="H428" s="94">
        <v>17.239999999999998</v>
      </c>
      <c r="I428" s="10">
        <f t="shared" si="79"/>
        <v>12.855867999999999</v>
      </c>
      <c r="J428" s="10">
        <f t="shared" si="80"/>
        <v>20.80645972176271</v>
      </c>
      <c r="K428" s="10">
        <v>414.1</v>
      </c>
      <c r="L428" s="10">
        <v>1</v>
      </c>
      <c r="M428" s="82">
        <v>1</v>
      </c>
      <c r="N428" s="87">
        <f t="shared" si="77"/>
        <v>423</v>
      </c>
      <c r="O428" s="108">
        <f t="shared" si="75"/>
        <v>43.4430621867997</v>
      </c>
      <c r="P428" s="95">
        <f t="shared" si="71"/>
        <v>25.769223248608533</v>
      </c>
      <c r="Q428" s="10">
        <f t="shared" si="78"/>
        <v>7.158117569057926</v>
      </c>
      <c r="R428" s="86">
        <f t="shared" si="81"/>
        <v>-1.1030546906488561</v>
      </c>
      <c r="S428" s="10">
        <f t="shared" si="76"/>
        <v>32.691695395525009</v>
      </c>
      <c r="T428" s="10">
        <f>IF(M428=1,'Specifications and Reduced mass'!$F$13,IF(M428=2,'Specifications and Reduced mass'!$G$13,IF(M428=3,'Specifications and Reduced mass'!$H$13,IF(M428=4,'Specifications and Reduced mass'!$I$13,IF(M428=5,'Specifications and Reduced mass'!$J$13)))))</f>
        <v>103.00500000000001</v>
      </c>
      <c r="U428" s="52">
        <f>'Specifications and Reduced mass'!$C$37-'Lap Simulation'!S428-'Lap Simulation'!T428-'Lap Simulation'!AC428</f>
        <v>572.20472192730949</v>
      </c>
      <c r="V428" s="13">
        <f t="shared" si="74"/>
        <v>0.91921224220738018</v>
      </c>
      <c r="W428" s="13">
        <f>0.5*359.61*'Lap Simulation'!Q428^2</f>
        <v>9212.9649476512077</v>
      </c>
      <c r="X428" s="10">
        <f t="shared" si="72"/>
        <v>28.18156523251152</v>
      </c>
      <c r="Y428" s="10">
        <v>3</v>
      </c>
      <c r="Z428" s="13">
        <f>IF(Y428=1,'Specifications and Reduced mass'!$C$47,IF(Y428=2,'Specifications and Reduced mass'!$C$48,IF(Y428=3,'Specifications and Reduced mass'!$C$49)))</f>
        <v>622.49467060319728</v>
      </c>
      <c r="AA428" s="10">
        <f t="shared" si="73"/>
        <v>15.947892384435752</v>
      </c>
      <c r="AB428" s="10">
        <v>0</v>
      </c>
      <c r="AC428" s="10">
        <v>0</v>
      </c>
      <c r="AD428" s="10">
        <v>0</v>
      </c>
    </row>
    <row r="429" spans="7:30" x14ac:dyDescent="0.3">
      <c r="G429" s="94">
        <v>5800</v>
      </c>
      <c r="H429" s="94">
        <v>17.18</v>
      </c>
      <c r="I429" s="10">
        <f t="shared" si="79"/>
        <v>12.811126</v>
      </c>
      <c r="J429" s="10">
        <f t="shared" si="80"/>
        <v>21.091531025655172</v>
      </c>
      <c r="K429" s="10">
        <v>443.8</v>
      </c>
      <c r="L429" s="10">
        <v>1</v>
      </c>
      <c r="M429" s="82">
        <v>1</v>
      </c>
      <c r="N429" s="87">
        <f t="shared" si="77"/>
        <v>424</v>
      </c>
      <c r="O429" s="108">
        <f t="shared" si="75"/>
        <v>43.585871922141614</v>
      </c>
      <c r="P429" s="95">
        <f t="shared" si="71"/>
        <v>25.208365461786851</v>
      </c>
      <c r="Q429" s="10">
        <f t="shared" si="78"/>
        <v>7.0023237393852362</v>
      </c>
      <c r="R429" s="86">
        <f t="shared" si="81"/>
        <v>-1.1057680820173477</v>
      </c>
      <c r="S429" s="10">
        <f t="shared" si="76"/>
        <v>31.284135673736188</v>
      </c>
      <c r="T429" s="10">
        <f>IF(M429=1,'Specifications and Reduced mass'!$F$13,IF(M429=2,'Specifications and Reduced mass'!$G$13,IF(M429=3,'Specifications and Reduced mass'!$H$13,IF(M429=4,'Specifications and Reduced mass'!$I$13,IF(M429=5,'Specifications and Reduced mass'!$J$13)))))</f>
        <v>103.00500000000001</v>
      </c>
      <c r="U429" s="52">
        <f>'Specifications and Reduced mass'!$C$37-'Lap Simulation'!S429-'Lap Simulation'!T429-'Lap Simulation'!AC429</f>
        <v>573.61228164909835</v>
      </c>
      <c r="V429" s="13">
        <f t="shared" si="74"/>
        <v>0.92147340168112302</v>
      </c>
      <c r="W429" s="13">
        <f>0.5*359.61*'Lap Simulation'!Q429^2</f>
        <v>8816.2954503469718</v>
      </c>
      <c r="X429" s="10">
        <f t="shared" si="72"/>
        <v>27.568203698367071</v>
      </c>
      <c r="Y429" s="10">
        <v>3</v>
      </c>
      <c r="Z429" s="13">
        <f>IF(Y429=1,'Specifications and Reduced mass'!$C$47,IF(Y429=2,'Specifications and Reduced mass'!$C$48,IF(Y429=3,'Specifications and Reduced mass'!$C$49)))</f>
        <v>622.49467060319728</v>
      </c>
      <c r="AA429" s="10">
        <f t="shared" si="73"/>
        <v>15.261246718122978</v>
      </c>
      <c r="AB429" s="10">
        <v>0</v>
      </c>
      <c r="AC429" s="10">
        <v>0</v>
      </c>
      <c r="AD429" s="10">
        <v>0</v>
      </c>
    </row>
    <row r="430" spans="7:30" x14ac:dyDescent="0.3">
      <c r="G430" s="94">
        <v>4300</v>
      </c>
      <c r="H430" s="94">
        <v>12.63</v>
      </c>
      <c r="I430" s="10">
        <f t="shared" si="79"/>
        <v>9.4181910000000002</v>
      </c>
      <c r="J430" s="10">
        <f t="shared" si="80"/>
        <v>20.914516795534883</v>
      </c>
      <c r="K430" s="10">
        <v>491.62</v>
      </c>
      <c r="L430" s="10">
        <v>2</v>
      </c>
      <c r="M430" s="89">
        <v>2</v>
      </c>
      <c r="N430" s="85">
        <f t="shared" si="77"/>
        <v>425</v>
      </c>
      <c r="O430" s="108">
        <f t="shared" si="75"/>
        <v>43.732015471275858</v>
      </c>
      <c r="P430" s="95">
        <f t="shared" si="71"/>
        <v>24.633314445464265</v>
      </c>
      <c r="Q430" s="10">
        <f t="shared" si="78"/>
        <v>6.8425873459622961</v>
      </c>
      <c r="R430" s="93">
        <f t="shared" si="81"/>
        <v>0.81187615983734751</v>
      </c>
      <c r="S430" s="10">
        <f t="shared" si="76"/>
        <v>29.873113512204245</v>
      </c>
      <c r="T430" s="10">
        <f>IF(M430=1,'Specifications and Reduced mass'!$F$13,IF(M430=2,'Specifications and Reduced mass'!$G$13,IF(M430=3,'Specifications and Reduced mass'!$H$13,IF(M430=4,'Specifications and Reduced mass'!$I$13,IF(M430=5,'Specifications and Reduced mass'!$J$13)))))</f>
        <v>128.75625000000002</v>
      </c>
      <c r="U430" s="52">
        <f>'Specifications and Reduced mass'!$C$37-'Lap Simulation'!S430-'Lap Simulation'!T430-'Lap Simulation'!AC430</f>
        <v>549.27205381063027</v>
      </c>
      <c r="V430" s="13">
        <f t="shared" si="74"/>
        <v>0.81187615983734751</v>
      </c>
      <c r="W430" s="13">
        <f>0.5*359.61*'Lap Simulation'!Q430^2</f>
        <v>8418.650190372713</v>
      </c>
      <c r="X430" s="10">
        <f t="shared" si="72"/>
        <v>26.939320259694078</v>
      </c>
      <c r="Y430" s="10">
        <v>1</v>
      </c>
      <c r="Z430" s="13">
        <f>IF(Y430=1,'Specifications and Reduced mass'!$C$47,IF(Y430=2,'Specifications and Reduced mass'!$C$48,IF(Y430=3,'Specifications and Reduced mass'!$C$49)))</f>
        <v>676.54659784648959</v>
      </c>
      <c r="AA430" s="10">
        <f t="shared" si="73"/>
        <v>15.838294665766693</v>
      </c>
      <c r="AB430" s="10">
        <v>0</v>
      </c>
      <c r="AC430" s="10">
        <v>0</v>
      </c>
      <c r="AD430" s="10">
        <v>0</v>
      </c>
    </row>
    <row r="431" spans="7:30" x14ac:dyDescent="0.3">
      <c r="G431" s="94">
        <v>4400</v>
      </c>
      <c r="H431" s="94">
        <v>13.22</v>
      </c>
      <c r="I431" s="10">
        <f t="shared" si="79"/>
        <v>9.8581540000000007</v>
      </c>
      <c r="J431" s="10">
        <f t="shared" si="80"/>
        <v>21.393986571636365</v>
      </c>
      <c r="K431" s="10">
        <v>492.6</v>
      </c>
      <c r="L431" s="10">
        <v>2</v>
      </c>
      <c r="M431" s="89">
        <v>2</v>
      </c>
      <c r="N431" s="85">
        <f t="shared" si="77"/>
        <v>426</v>
      </c>
      <c r="O431" s="108">
        <f t="shared" si="75"/>
        <v>43.875688955167782</v>
      </c>
      <c r="P431" s="95">
        <f t="shared" si="71"/>
        <v>25.05681565227518</v>
      </c>
      <c r="Q431" s="10">
        <f t="shared" si="78"/>
        <v>6.960226570076439</v>
      </c>
      <c r="R431" s="93">
        <f t="shared" si="81"/>
        <v>0.81034485427746961</v>
      </c>
      <c r="S431" s="10">
        <f t="shared" si="76"/>
        <v>30.90911307900307</v>
      </c>
      <c r="T431" s="10">
        <f>IF(M431=1,'Specifications and Reduced mass'!$F$13,IF(M431=2,'Specifications and Reduced mass'!$G$13,IF(M431=3,'Specifications and Reduced mass'!$H$13,IF(M431=4,'Specifications and Reduced mass'!$I$13,IF(M431=5,'Specifications and Reduced mass'!$J$13)))))</f>
        <v>128.75625000000002</v>
      </c>
      <c r="U431" s="52">
        <f>'Specifications and Reduced mass'!$C$37-'Lap Simulation'!S431-'Lap Simulation'!T431-'Lap Simulation'!AC431</f>
        <v>548.2360542438314</v>
      </c>
      <c r="V431" s="13">
        <f t="shared" si="74"/>
        <v>0.81034485427746961</v>
      </c>
      <c r="W431" s="13">
        <f>0.5*359.61*'Lap Simulation'!Q431^2</f>
        <v>8710.608976211819</v>
      </c>
      <c r="X431" s="10">
        <f t="shared" si="72"/>
        <v>27.402466811324562</v>
      </c>
      <c r="Y431" s="10">
        <v>1</v>
      </c>
      <c r="Z431" s="13">
        <f>IF(Y431=1,'Specifications and Reduced mass'!$C$47,IF(Y431=2,'Specifications and Reduced mass'!$C$48,IF(Y431=3,'Specifications and Reduced mass'!$C$49)))</f>
        <v>676.54659784648959</v>
      </c>
      <c r="AA431" s="10">
        <f t="shared" si="73"/>
        <v>16.387566719577322</v>
      </c>
      <c r="AB431" s="10">
        <v>0</v>
      </c>
      <c r="AC431" s="10">
        <v>0</v>
      </c>
      <c r="AD431" s="10">
        <v>0</v>
      </c>
    </row>
    <row r="432" spans="7:30" x14ac:dyDescent="0.3">
      <c r="G432" s="94">
        <v>4500</v>
      </c>
      <c r="H432" s="94">
        <v>13.81</v>
      </c>
      <c r="I432" s="10">
        <f t="shared" si="79"/>
        <v>10.298117000000001</v>
      </c>
      <c r="J432" s="10">
        <f t="shared" si="80"/>
        <v>21.852146579911111</v>
      </c>
      <c r="K432" s="10">
        <v>483</v>
      </c>
      <c r="L432" s="10">
        <v>2</v>
      </c>
      <c r="M432" s="89">
        <v>2</v>
      </c>
      <c r="N432" s="85">
        <f t="shared" si="77"/>
        <v>427</v>
      </c>
      <c r="O432" s="108">
        <f t="shared" si="75"/>
        <v>44.017017850911031</v>
      </c>
      <c r="P432" s="95">
        <f t="shared" si="71"/>
        <v>25.472497899793311</v>
      </c>
      <c r="Q432" s="10">
        <f t="shared" si="78"/>
        <v>7.075693861053697</v>
      </c>
      <c r="R432" s="93">
        <f t="shared" si="81"/>
        <v>0.80881643696192462</v>
      </c>
      <c r="S432" s="10">
        <f t="shared" si="76"/>
        <v>31.943158613924695</v>
      </c>
      <c r="T432" s="10">
        <f>IF(M432=1,'Specifications and Reduced mass'!$F$13,IF(M432=2,'Specifications and Reduced mass'!$G$13,IF(M432=3,'Specifications and Reduced mass'!$H$13,IF(M432=4,'Specifications and Reduced mass'!$I$13,IF(M432=5,'Specifications and Reduced mass'!$J$13)))))</f>
        <v>128.75625000000002</v>
      </c>
      <c r="U432" s="52">
        <f>'Specifications and Reduced mass'!$C$37-'Lap Simulation'!S432-'Lap Simulation'!T432-'Lap Simulation'!AC432</f>
        <v>547.20200870890983</v>
      </c>
      <c r="V432" s="13">
        <f t="shared" si="74"/>
        <v>0.80881643696192462</v>
      </c>
      <c r="W432" s="13">
        <f>0.5*359.61*'Lap Simulation'!Q432^2</f>
        <v>9002.0170892585429</v>
      </c>
      <c r="X432" s="10">
        <f t="shared" si="72"/>
        <v>27.857062445093295</v>
      </c>
      <c r="Y432" s="10">
        <v>1</v>
      </c>
      <c r="Z432" s="13">
        <f>IF(Y432=1,'Specifications and Reduced mass'!$C$47,IF(Y432=2,'Specifications and Reduced mass'!$C$48,IF(Y432=3,'Specifications and Reduced mass'!$C$49)))</f>
        <v>676.54659784648959</v>
      </c>
      <c r="AA432" s="10">
        <f t="shared" si="73"/>
        <v>16.935802773821152</v>
      </c>
      <c r="AB432" s="10">
        <v>0</v>
      </c>
      <c r="AC432" s="10">
        <v>0</v>
      </c>
      <c r="AD432" s="10">
        <v>0</v>
      </c>
    </row>
    <row r="433" spans="7:30" x14ac:dyDescent="0.3">
      <c r="G433" s="94">
        <v>4600</v>
      </c>
      <c r="H433" s="94">
        <v>14.1</v>
      </c>
      <c r="I433" s="10">
        <f t="shared" si="79"/>
        <v>10.51437</v>
      </c>
      <c r="J433" s="10">
        <f t="shared" si="80"/>
        <v>21.826003533913042</v>
      </c>
      <c r="K433" s="10">
        <v>483</v>
      </c>
      <c r="L433" s="10">
        <v>2</v>
      </c>
      <c r="M433" s="89">
        <v>2</v>
      </c>
      <c r="N433" s="85">
        <f t="shared" si="77"/>
        <v>428</v>
      </c>
      <c r="O433" s="108">
        <f t="shared" si="75"/>
        <v>44.156117431720716</v>
      </c>
      <c r="P433" s="95">
        <f t="shared" si="71"/>
        <v>25.880739388607655</v>
      </c>
      <c r="Q433" s="10">
        <f t="shared" si="78"/>
        <v>7.1890942746132369</v>
      </c>
      <c r="R433" s="93">
        <f t="shared" si="81"/>
        <v>0.80729090244310264</v>
      </c>
      <c r="S433" s="10">
        <f t="shared" si="76"/>
        <v>32.975253802531043</v>
      </c>
      <c r="T433" s="10">
        <f>IF(M433=1,'Specifications and Reduced mass'!$F$13,IF(M433=2,'Specifications and Reduced mass'!$G$13,IF(M433=3,'Specifications and Reduced mass'!$H$13,IF(M433=4,'Specifications and Reduced mass'!$I$13,IF(M433=5,'Specifications and Reduced mass'!$J$13)))))</f>
        <v>128.75625000000002</v>
      </c>
      <c r="U433" s="52">
        <f>'Specifications and Reduced mass'!$C$37-'Lap Simulation'!S433-'Lap Simulation'!T433-'Lap Simulation'!AC433</f>
        <v>546.16991352030345</v>
      </c>
      <c r="V433" s="13">
        <f t="shared" si="74"/>
        <v>0.80729090244310264</v>
      </c>
      <c r="W433" s="13">
        <f>0.5*359.61*'Lap Simulation'!Q433^2</f>
        <v>9292.8755681544189</v>
      </c>
      <c r="X433" s="10">
        <f t="shared" si="72"/>
        <v>28.303520766193845</v>
      </c>
      <c r="Y433" s="10">
        <v>1</v>
      </c>
      <c r="Z433" s="13">
        <f>IF(Y433=1,'Specifications and Reduced mass'!$C$47,IF(Y433=2,'Specifications and Reduced mass'!$C$48,IF(Y433=3,'Specifications and Reduced mass'!$C$49)))</f>
        <v>676.54659784648959</v>
      </c>
      <c r="AA433" s="10">
        <f t="shared" si="73"/>
        <v>17.483004782530063</v>
      </c>
      <c r="AB433" s="10">
        <v>0</v>
      </c>
      <c r="AC433" s="10">
        <v>0</v>
      </c>
      <c r="AD433" s="10">
        <v>0</v>
      </c>
    </row>
    <row r="434" spans="7:30" x14ac:dyDescent="0.3">
      <c r="G434" s="94">
        <v>4700</v>
      </c>
      <c r="H434" s="94">
        <v>14.39</v>
      </c>
      <c r="I434" s="10">
        <f t="shared" si="79"/>
        <v>10.730623000000001</v>
      </c>
      <c r="J434" s="10">
        <f t="shared" si="80"/>
        <v>21.800972957957448</v>
      </c>
      <c r="K434" s="10">
        <v>483</v>
      </c>
      <c r="L434" s="10">
        <v>2</v>
      </c>
      <c r="M434" s="89">
        <v>2</v>
      </c>
      <c r="N434" s="85">
        <f t="shared" si="77"/>
        <v>429</v>
      </c>
      <c r="O434" s="108">
        <f t="shared" si="75"/>
        <v>44.293093891015772</v>
      </c>
      <c r="P434" s="95">
        <f t="shared" si="71"/>
        <v>26.28188827866736</v>
      </c>
      <c r="Q434" s="10">
        <f t="shared" si="78"/>
        <v>7.3005245218520445</v>
      </c>
      <c r="R434" s="93">
        <f t="shared" si="81"/>
        <v>0.80576824528366886</v>
      </c>
      <c r="S434" s="10">
        <f t="shared" si="76"/>
        <v>34.005402323432612</v>
      </c>
      <c r="T434" s="10">
        <f>IF(M434=1,'Specifications and Reduced mass'!$F$13,IF(M434=2,'Specifications and Reduced mass'!$G$13,IF(M434=3,'Specifications and Reduced mass'!$H$13,IF(M434=4,'Specifications and Reduced mass'!$I$13,IF(M434=5,'Specifications and Reduced mass'!$J$13)))))</f>
        <v>128.75625000000002</v>
      </c>
      <c r="U434" s="52">
        <f>'Specifications and Reduced mass'!$C$37-'Lap Simulation'!S434-'Lap Simulation'!T434-'Lap Simulation'!AC434</f>
        <v>545.1397649994019</v>
      </c>
      <c r="V434" s="13">
        <f t="shared" si="74"/>
        <v>0.80576824528366886</v>
      </c>
      <c r="W434" s="13">
        <f>0.5*359.61*'Lap Simulation'!Q434^2</f>
        <v>9583.1854495819825</v>
      </c>
      <c r="X434" s="10">
        <f t="shared" si="72"/>
        <v>28.742222526976551</v>
      </c>
      <c r="Y434" s="10">
        <v>1</v>
      </c>
      <c r="Z434" s="13">
        <f>IF(Y434=1,'Specifications and Reduced mass'!$C$47,IF(Y434=2,'Specifications and Reduced mass'!$C$48,IF(Y434=3,'Specifications and Reduced mass'!$C$49)))</f>
        <v>676.54659784648959</v>
      </c>
      <c r="AA434" s="10">
        <f t="shared" si="73"/>
        <v>18.029174696050365</v>
      </c>
      <c r="AB434" s="10">
        <v>0</v>
      </c>
      <c r="AC434" s="10">
        <v>0</v>
      </c>
      <c r="AD434" s="10">
        <v>0</v>
      </c>
    </row>
    <row r="435" spans="7:30" x14ac:dyDescent="0.3">
      <c r="G435" s="94">
        <v>4700</v>
      </c>
      <c r="H435" s="94">
        <v>14.39</v>
      </c>
      <c r="I435" s="10">
        <f t="shared" si="79"/>
        <v>10.730623000000001</v>
      </c>
      <c r="J435" s="10">
        <f t="shared" si="80"/>
        <v>21.800972957957448</v>
      </c>
      <c r="K435" s="10">
        <v>483</v>
      </c>
      <c r="L435" s="10">
        <v>2</v>
      </c>
      <c r="M435" s="89">
        <v>2</v>
      </c>
      <c r="N435" s="85">
        <f t="shared" si="77"/>
        <v>430</v>
      </c>
      <c r="O435" s="108">
        <f t="shared" si="75"/>
        <v>44.428045312190257</v>
      </c>
      <c r="P435" s="95">
        <f t="shared" si="71"/>
        <v>26.67626593828502</v>
      </c>
      <c r="Q435" s="10">
        <f t="shared" si="78"/>
        <v>7.4100738717458388</v>
      </c>
      <c r="R435" s="93">
        <f t="shared" si="81"/>
        <v>0.80424846005654349</v>
      </c>
      <c r="S435" s="10">
        <f t="shared" si="76"/>
        <v>35.03360784830155</v>
      </c>
      <c r="T435" s="10">
        <f>IF(M435=1,'Specifications and Reduced mass'!$F$13,IF(M435=2,'Specifications and Reduced mass'!$G$13,IF(M435=3,'Specifications and Reduced mass'!$H$13,IF(M435=4,'Specifications and Reduced mass'!$I$13,IF(M435=5,'Specifications and Reduced mass'!$J$13)))))</f>
        <v>128.75625000000002</v>
      </c>
      <c r="U435" s="52">
        <f>'Specifications and Reduced mass'!$C$37-'Lap Simulation'!S435-'Lap Simulation'!T435-'Lap Simulation'!AC435</f>
        <v>544.1115594745329</v>
      </c>
      <c r="V435" s="13">
        <f t="shared" si="74"/>
        <v>0.80424846005654349</v>
      </c>
      <c r="W435" s="13">
        <f>0.5*359.61*'Lap Simulation'!Q435^2</f>
        <v>9872.9477682684446</v>
      </c>
      <c r="X435" s="10">
        <f t="shared" si="72"/>
        <v>29.173519180101728</v>
      </c>
      <c r="Y435" s="10">
        <v>1</v>
      </c>
      <c r="Z435" s="13">
        <f>IF(Y435=1,'Specifications and Reduced mass'!$C$47,IF(Y435=2,'Specifications and Reduced mass'!$C$48,IF(Y435=3,'Specifications and Reduced mass'!$C$49)))</f>
        <v>676.54659784648959</v>
      </c>
      <c r="AA435" s="10">
        <f t="shared" si="73"/>
        <v>18.57431446104977</v>
      </c>
      <c r="AB435" s="10">
        <v>0</v>
      </c>
      <c r="AC435" s="10">
        <v>0</v>
      </c>
      <c r="AD435" s="10">
        <v>0</v>
      </c>
    </row>
    <row r="436" spans="7:30" x14ac:dyDescent="0.3">
      <c r="G436" s="94">
        <v>4800</v>
      </c>
      <c r="H436" s="94">
        <v>14.68</v>
      </c>
      <c r="I436" s="10">
        <f t="shared" si="79"/>
        <v>10.946876</v>
      </c>
      <c r="J436" s="10">
        <f t="shared" si="80"/>
        <v>21.776985322666665</v>
      </c>
      <c r="K436" s="10">
        <v>483</v>
      </c>
      <c r="L436" s="10">
        <v>2</v>
      </c>
      <c r="M436" s="89">
        <v>2</v>
      </c>
      <c r="N436" s="85">
        <f t="shared" si="77"/>
        <v>431</v>
      </c>
      <c r="O436" s="108">
        <f t="shared" si="75"/>
        <v>44.561062509195359</v>
      </c>
      <c r="P436" s="95">
        <f t="shared" si="71"/>
        <v>27.064169754396147</v>
      </c>
      <c r="Q436" s="10">
        <f t="shared" si="78"/>
        <v>7.5178249317767074</v>
      </c>
      <c r="R436" s="93">
        <f t="shared" si="81"/>
        <v>0.80273154134488367</v>
      </c>
      <c r="S436" s="10">
        <f t="shared" si="76"/>
        <v>36.059874041884733</v>
      </c>
      <c r="T436" s="10">
        <f>IF(M436=1,'Specifications and Reduced mass'!$F$13,IF(M436=2,'Specifications and Reduced mass'!$G$13,IF(M436=3,'Specifications and Reduced mass'!$H$13,IF(M436=4,'Specifications and Reduced mass'!$I$13,IF(M436=5,'Specifications and Reduced mass'!$J$13)))))</f>
        <v>128.75625000000002</v>
      </c>
      <c r="U436" s="52">
        <f>'Specifications and Reduced mass'!$C$37-'Lap Simulation'!S436-'Lap Simulation'!T436-'Lap Simulation'!AC436</f>
        <v>543.08529328094971</v>
      </c>
      <c r="V436" s="13">
        <f t="shared" si="74"/>
        <v>0.80273154134488367</v>
      </c>
      <c r="W436" s="13">
        <f>0.5*359.61*'Lap Simulation'!Q436^2</f>
        <v>10162.163556989379</v>
      </c>
      <c r="X436" s="10">
        <f t="shared" si="72"/>
        <v>29.5977359518768</v>
      </c>
      <c r="Y436" s="10">
        <v>1</v>
      </c>
      <c r="Z436" s="13">
        <f>IF(Y436=1,'Specifications and Reduced mass'!$C$47,IF(Y436=2,'Specifications and Reduced mass'!$C$48,IF(Y436=3,'Specifications and Reduced mass'!$C$49)))</f>
        <v>676.54659784648959</v>
      </c>
      <c r="AA436" s="10">
        <f t="shared" si="73"/>
        <v>19.118426020524304</v>
      </c>
      <c r="AB436" s="10">
        <v>0</v>
      </c>
      <c r="AC436" s="10">
        <v>0</v>
      </c>
      <c r="AD436" s="10">
        <v>0</v>
      </c>
    </row>
    <row r="437" spans="7:30" x14ac:dyDescent="0.3">
      <c r="G437" s="94">
        <v>4900</v>
      </c>
      <c r="H437" s="94">
        <v>14.97</v>
      </c>
      <c r="I437" s="10">
        <f t="shared" si="79"/>
        <v>11.163129000000001</v>
      </c>
      <c r="J437" s="10">
        <f t="shared" si="80"/>
        <v>21.753976774530614</v>
      </c>
      <c r="K437" s="10">
        <v>483</v>
      </c>
      <c r="L437" s="10">
        <v>2</v>
      </c>
      <c r="M437" s="89">
        <v>2</v>
      </c>
      <c r="N437" s="85">
        <f t="shared" si="77"/>
        <v>432</v>
      </c>
      <c r="O437" s="108">
        <f t="shared" si="75"/>
        <v>44.692229758359588</v>
      </c>
      <c r="P437" s="95">
        <f t="shared" si="71"/>
        <v>27.445875574417929</v>
      </c>
      <c r="Q437" s="10">
        <f t="shared" si="78"/>
        <v>7.6238543262272023</v>
      </c>
      <c r="R437" s="93">
        <f t="shared" si="81"/>
        <v>0.8012174837420627</v>
      </c>
      <c r="S437" s="10">
        <f t="shared" si="76"/>
        <v>37.084204562016858</v>
      </c>
      <c r="T437" s="10">
        <f>IF(M437=1,'Specifications and Reduced mass'!$F$13,IF(M437=2,'Specifications and Reduced mass'!$G$13,IF(M437=3,'Specifications and Reduced mass'!$H$13,IF(M437=4,'Specifications and Reduced mass'!$I$13,IF(M437=5,'Specifications and Reduced mass'!$J$13)))))</f>
        <v>128.75625000000002</v>
      </c>
      <c r="U437" s="52">
        <f>'Specifications and Reduced mass'!$C$37-'Lap Simulation'!S437-'Lap Simulation'!T437-'Lap Simulation'!AC437</f>
        <v>542.06096276081757</v>
      </c>
      <c r="V437" s="13">
        <f t="shared" si="74"/>
        <v>0.8012174837420627</v>
      </c>
      <c r="W437" s="13">
        <f>0.5*359.61*'Lap Simulation'!Q437^2</f>
        <v>10450.833846572414</v>
      </c>
      <c r="X437" s="10">
        <f t="shared" si="72"/>
        <v>30.015174512705521</v>
      </c>
      <c r="Y437" s="10">
        <v>1</v>
      </c>
      <c r="Z437" s="13">
        <f>IF(Y437=1,'Specifications and Reduced mass'!$C$47,IF(Y437=2,'Specifications and Reduced mass'!$C$48,IF(Y437=3,'Specifications and Reduced mass'!$C$49)))</f>
        <v>676.54659784648959</v>
      </c>
      <c r="AA437" s="10">
        <f t="shared" si="73"/>
        <v>19.661511313805256</v>
      </c>
      <c r="AB437" s="10">
        <v>0</v>
      </c>
      <c r="AC437" s="10">
        <v>0</v>
      </c>
      <c r="AD437" s="10">
        <v>0</v>
      </c>
    </row>
    <row r="438" spans="7:30" x14ac:dyDescent="0.3">
      <c r="G438" s="94">
        <v>5000</v>
      </c>
      <c r="H438" s="94">
        <v>15.26</v>
      </c>
      <c r="I438" s="10">
        <f t="shared" si="79"/>
        <v>11.379382</v>
      </c>
      <c r="J438" s="10">
        <f t="shared" si="80"/>
        <v>21.731888568319999</v>
      </c>
      <c r="K438" s="10">
        <v>470.5</v>
      </c>
      <c r="L438" s="10">
        <v>2</v>
      </c>
      <c r="M438" s="89">
        <v>2</v>
      </c>
      <c r="N438" s="85">
        <f t="shared" si="77"/>
        <v>433</v>
      </c>
      <c r="O438" s="108">
        <f t="shared" si="75"/>
        <v>44.821625438164205</v>
      </c>
      <c r="P438" s="95">
        <f t="shared" si="71"/>
        <v>27.821639837094882</v>
      </c>
      <c r="Q438" s="10">
        <f t="shared" si="78"/>
        <v>7.7282332880819116</v>
      </c>
      <c r="R438" s="93">
        <f t="shared" si="81"/>
        <v>0.79970628185165193</v>
      </c>
      <c r="S438" s="10">
        <f t="shared" si="76"/>
        <v>38.106603059633436</v>
      </c>
      <c r="T438" s="10">
        <f>IF(M438=1,'Specifications and Reduced mass'!$F$13,IF(M438=2,'Specifications and Reduced mass'!$G$13,IF(M438=3,'Specifications and Reduced mass'!$H$13,IF(M438=4,'Specifications and Reduced mass'!$I$13,IF(M438=5,'Specifications and Reduced mass'!$J$13)))))</f>
        <v>128.75625000000002</v>
      </c>
      <c r="U438" s="52">
        <f>'Specifications and Reduced mass'!$C$37-'Lap Simulation'!S438-'Lap Simulation'!T438-'Lap Simulation'!AC438</f>
        <v>541.03856426320101</v>
      </c>
      <c r="V438" s="13">
        <f t="shared" si="74"/>
        <v>0.79970628185165193</v>
      </c>
      <c r="W438" s="13">
        <f>0.5*359.61*'Lap Simulation'!Q438^2</f>
        <v>10738.959665900895</v>
      </c>
      <c r="X438" s="10">
        <f t="shared" si="72"/>
        <v>30.426115307409102</v>
      </c>
      <c r="Y438" s="10">
        <v>1</v>
      </c>
      <c r="Z438" s="13">
        <f>IF(Y438=1,'Specifications and Reduced mass'!$C$47,IF(Y438=2,'Specifications and Reduced mass'!$C$48,IF(Y438=3,'Specifications and Reduced mass'!$C$49)))</f>
        <v>676.54659784648959</v>
      </c>
      <c r="AA438" s="10">
        <f t="shared" si="73"/>
        <v>20.203572276566071</v>
      </c>
      <c r="AB438" s="10">
        <v>0</v>
      </c>
      <c r="AC438" s="10">
        <v>0</v>
      </c>
      <c r="AD438" s="10">
        <v>0</v>
      </c>
    </row>
    <row r="439" spans="7:30" x14ac:dyDescent="0.3">
      <c r="G439" s="94">
        <v>5000</v>
      </c>
      <c r="H439" s="94">
        <v>15.26</v>
      </c>
      <c r="I439" s="10">
        <f t="shared" si="79"/>
        <v>11.379382</v>
      </c>
      <c r="J439" s="10">
        <f t="shared" si="80"/>
        <v>21.731888568319999</v>
      </c>
      <c r="K439" s="10">
        <v>470.5</v>
      </c>
      <c r="L439" s="10">
        <v>2</v>
      </c>
      <c r="M439" s="89">
        <v>2</v>
      </c>
      <c r="N439" s="85">
        <f t="shared" si="77"/>
        <v>434</v>
      </c>
      <c r="O439" s="108">
        <f t="shared" si="75"/>
        <v>44.949322590737033</v>
      </c>
      <c r="P439" s="95">
        <f t="shared" si="71"/>
        <v>28.191701439441708</v>
      </c>
      <c r="Q439" s="10">
        <f t="shared" si="78"/>
        <v>7.8310281776226969</v>
      </c>
      <c r="R439" s="93">
        <f t="shared" si="81"/>
        <v>0.79819793028740094</v>
      </c>
      <c r="S439" s="10">
        <f t="shared" si="76"/>
        <v>39.127073178783874</v>
      </c>
      <c r="T439" s="10">
        <f>IF(M439=1,'Specifications and Reduced mass'!$F$13,IF(M439=2,'Specifications and Reduced mass'!$G$13,IF(M439=3,'Specifications and Reduced mass'!$H$13,IF(M439=4,'Specifications and Reduced mass'!$I$13,IF(M439=5,'Specifications and Reduced mass'!$J$13)))))</f>
        <v>128.75625000000002</v>
      </c>
      <c r="U439" s="52">
        <f>'Specifications and Reduced mass'!$C$37-'Lap Simulation'!S439-'Lap Simulation'!T439-'Lap Simulation'!AC439</f>
        <v>540.01809414405056</v>
      </c>
      <c r="V439" s="13">
        <f t="shared" si="74"/>
        <v>0.79819793028740094</v>
      </c>
      <c r="W439" s="13">
        <f>0.5*359.61*'Lap Simulation'!Q439^2</f>
        <v>11026.542041917568</v>
      </c>
      <c r="X439" s="10">
        <f t="shared" si="72"/>
        <v>30.830819596939751</v>
      </c>
      <c r="Y439" s="10">
        <v>1</v>
      </c>
      <c r="Z439" s="13">
        <f>IF(Y439=1,'Specifications and Reduced mass'!$C$47,IF(Y439=2,'Specifications and Reduced mass'!$C$48,IF(Y439=3,'Specifications and Reduced mass'!$C$49)))</f>
        <v>676.54659784648959</v>
      </c>
      <c r="AA439" s="10">
        <f t="shared" si="73"/>
        <v>20.744610840829271</v>
      </c>
      <c r="AB439" s="10">
        <v>0</v>
      </c>
      <c r="AC439" s="10">
        <v>0</v>
      </c>
      <c r="AD439" s="10">
        <v>0</v>
      </c>
    </row>
    <row r="440" spans="7:30" x14ac:dyDescent="0.3">
      <c r="G440" s="94">
        <v>5100</v>
      </c>
      <c r="H440" s="94">
        <v>15.59</v>
      </c>
      <c r="I440" s="10">
        <f t="shared" si="79"/>
        <v>11.625463</v>
      </c>
      <c r="J440" s="10">
        <f t="shared" si="80"/>
        <v>21.766513940078429</v>
      </c>
      <c r="K440" s="10">
        <v>470.5</v>
      </c>
      <c r="L440" s="10">
        <v>2</v>
      </c>
      <c r="M440" s="89">
        <v>2</v>
      </c>
      <c r="N440" s="85">
        <f t="shared" si="77"/>
        <v>435</v>
      </c>
      <c r="O440" s="108">
        <f t="shared" si="75"/>
        <v>45.075389416460133</v>
      </c>
      <c r="P440" s="95">
        <f t="shared" si="71"/>
        <v>28.556283378683389</v>
      </c>
      <c r="Q440" s="10">
        <f t="shared" si="78"/>
        <v>7.9323009385231638</v>
      </c>
      <c r="R440" s="93">
        <f t="shared" si="81"/>
        <v>0.79669242367321846</v>
      </c>
      <c r="S440" s="10">
        <f t="shared" si="76"/>
        <v>40.145618556644386</v>
      </c>
      <c r="T440" s="10">
        <f>IF(M440=1,'Specifications and Reduced mass'!$F$13,IF(M440=2,'Specifications and Reduced mass'!$G$13,IF(M440=3,'Specifications and Reduced mass'!$H$13,IF(M440=4,'Specifications and Reduced mass'!$I$13,IF(M440=5,'Specifications and Reduced mass'!$J$13)))))</f>
        <v>128.75625000000002</v>
      </c>
      <c r="U440" s="52">
        <f>'Specifications and Reduced mass'!$C$37-'Lap Simulation'!S440-'Lap Simulation'!T440-'Lap Simulation'!AC440</f>
        <v>538.99954876619006</v>
      </c>
      <c r="V440" s="13">
        <f t="shared" si="74"/>
        <v>0.79669242367321846</v>
      </c>
      <c r="W440" s="13">
        <f>0.5*359.61*'Lap Simulation'!Q440^2</f>
        <v>11313.581999628221</v>
      </c>
      <c r="X440" s="10">
        <f t="shared" si="72"/>
        <v>31.229531254028203</v>
      </c>
      <c r="Y440" s="10">
        <v>1</v>
      </c>
      <c r="Z440" s="13">
        <f>IF(Y440=1,'Specifications and Reduced mass'!$C$47,IF(Y440=2,'Specifications and Reduced mass'!$C$48,IF(Y440=3,'Specifications and Reduced mass'!$C$49)))</f>
        <v>676.54659784648959</v>
      </c>
      <c r="AA440" s="10">
        <f t="shared" si="73"/>
        <v>21.284628934973327</v>
      </c>
      <c r="AB440" s="10">
        <v>0</v>
      </c>
      <c r="AC440" s="10">
        <v>0</v>
      </c>
      <c r="AD440" s="10">
        <v>0</v>
      </c>
    </row>
    <row r="441" spans="7:30" x14ac:dyDescent="0.3">
      <c r="G441" s="94">
        <v>5100</v>
      </c>
      <c r="H441" s="94">
        <v>15.59</v>
      </c>
      <c r="I441" s="10">
        <f t="shared" si="79"/>
        <v>11.625463</v>
      </c>
      <c r="J441" s="10">
        <f t="shared" si="80"/>
        <v>21.766513940078429</v>
      </c>
      <c r="K441" s="10">
        <v>470.5</v>
      </c>
      <c r="L441" s="10">
        <v>2</v>
      </c>
      <c r="M441" s="89">
        <v>2</v>
      </c>
      <c r="N441" s="85">
        <f t="shared" si="77"/>
        <v>436</v>
      </c>
      <c r="O441" s="108">
        <f t="shared" si="75"/>
        <v>45.199889711177036</v>
      </c>
      <c r="P441" s="95">
        <f t="shared" si="71"/>
        <v>28.915594201490638</v>
      </c>
      <c r="Q441" s="10">
        <f t="shared" si="78"/>
        <v>8.0321095004140659</v>
      </c>
      <c r="R441" s="93">
        <f t="shared" si="81"/>
        <v>0.7951897566431535</v>
      </c>
      <c r="S441" s="10">
        <f t="shared" si="76"/>
        <v>41.162242823530995</v>
      </c>
      <c r="T441" s="10">
        <f>IF(M441=1,'Specifications and Reduced mass'!$F$13,IF(M441=2,'Specifications and Reduced mass'!$G$13,IF(M441=3,'Specifications and Reduced mass'!$H$13,IF(M441=4,'Specifications and Reduced mass'!$I$13,IF(M441=5,'Specifications and Reduced mass'!$J$13)))))</f>
        <v>128.75625000000002</v>
      </c>
      <c r="U441" s="52">
        <f>'Specifications and Reduced mass'!$C$37-'Lap Simulation'!S441-'Lap Simulation'!T441-'Lap Simulation'!AC441</f>
        <v>537.98292449930352</v>
      </c>
      <c r="V441" s="13">
        <f t="shared" si="74"/>
        <v>0.7951897566431535</v>
      </c>
      <c r="W441" s="13">
        <f>0.5*359.61*'Lap Simulation'!Q441^2</f>
        <v>11600.080562105346</v>
      </c>
      <c r="X441" s="10">
        <f t="shared" si="72"/>
        <v>31.622478348086872</v>
      </c>
      <c r="Y441" s="10">
        <v>1</v>
      </c>
      <c r="Z441" s="13">
        <f>IF(Y441=1,'Specifications and Reduced mass'!$C$47,IF(Y441=2,'Specifications and Reduced mass'!$C$48,IF(Y441=3,'Specifications and Reduced mass'!$C$49)))</f>
        <v>676.54659784648959</v>
      </c>
      <c r="AA441" s="10">
        <f t="shared" si="73"/>
        <v>21.823628483739515</v>
      </c>
      <c r="AB441" s="10">
        <v>0</v>
      </c>
      <c r="AC441" s="10">
        <v>0</v>
      </c>
      <c r="AD441" s="10">
        <v>0</v>
      </c>
    </row>
    <row r="442" spans="7:30" x14ac:dyDescent="0.3">
      <c r="G442" s="94">
        <v>5200</v>
      </c>
      <c r="H442" s="94">
        <v>15.92</v>
      </c>
      <c r="I442" s="10">
        <f t="shared" si="79"/>
        <v>11.871544</v>
      </c>
      <c r="J442" s="10">
        <f t="shared" si="80"/>
        <v>21.799807566769228</v>
      </c>
      <c r="K442" s="10">
        <v>470.5</v>
      </c>
      <c r="L442" s="10">
        <v>2</v>
      </c>
      <c r="M442" s="89">
        <v>2</v>
      </c>
      <c r="N442" s="85">
        <f t="shared" si="77"/>
        <v>437</v>
      </c>
      <c r="O442" s="108">
        <f t="shared" si="75"/>
        <v>45.322883253935466</v>
      </c>
      <c r="P442" s="95">
        <f t="shared" si="71"/>
        <v>29.269829287467147</v>
      </c>
      <c r="Q442" s="10">
        <f t="shared" si="78"/>
        <v>8.1305081354075401</v>
      </c>
      <c r="R442" s="93">
        <f t="shared" si="81"/>
        <v>0.79368992384137549</v>
      </c>
      <c r="S442" s="10">
        <f t="shared" si="76"/>
        <v>42.176949602912494</v>
      </c>
      <c r="T442" s="10">
        <f>IF(M442=1,'Specifications and Reduced mass'!$F$13,IF(M442=2,'Specifications and Reduced mass'!$G$13,IF(M442=3,'Specifications and Reduced mass'!$H$13,IF(M442=4,'Specifications and Reduced mass'!$I$13,IF(M442=5,'Specifications and Reduced mass'!$J$13)))))</f>
        <v>128.75625000000002</v>
      </c>
      <c r="U442" s="52">
        <f>'Specifications and Reduced mass'!$C$37-'Lap Simulation'!S442-'Lap Simulation'!T442-'Lap Simulation'!AC442</f>
        <v>536.968217719922</v>
      </c>
      <c r="V442" s="13">
        <f t="shared" si="74"/>
        <v>0.79368992384137549</v>
      </c>
      <c r="W442" s="13">
        <f>0.5*359.61*'Lap Simulation'!Q442^2</f>
        <v>11886.038750491791</v>
      </c>
      <c r="X442" s="10">
        <f t="shared" si="72"/>
        <v>32.009874548848586</v>
      </c>
      <c r="Y442" s="10">
        <v>1</v>
      </c>
      <c r="Z442" s="13">
        <f>IF(Y442=1,'Specifications and Reduced mass'!$C$47,IF(Y442=2,'Specifications and Reduced mass'!$C$48,IF(Y442=3,'Specifications and Reduced mass'!$C$49)))</f>
        <v>676.54659784648959</v>
      </c>
      <c r="AA442" s="10">
        <f t="shared" si="73"/>
        <v>22.361611408238815</v>
      </c>
      <c r="AB442" s="10">
        <v>0</v>
      </c>
      <c r="AC442" s="10">
        <v>0</v>
      </c>
      <c r="AD442" s="10">
        <v>0</v>
      </c>
    </row>
    <row r="443" spans="7:30" x14ac:dyDescent="0.3">
      <c r="G443" s="94">
        <v>5200</v>
      </c>
      <c r="H443" s="94">
        <v>15.92</v>
      </c>
      <c r="I443" s="10">
        <f t="shared" si="79"/>
        <v>11.871544</v>
      </c>
      <c r="J443" s="10">
        <f t="shared" si="80"/>
        <v>21.799807566769228</v>
      </c>
      <c r="K443" s="10">
        <v>470.5</v>
      </c>
      <c r="L443" s="10">
        <v>2</v>
      </c>
      <c r="M443" s="89">
        <v>2</v>
      </c>
      <c r="N443" s="85">
        <f t="shared" si="77"/>
        <v>438</v>
      </c>
      <c r="O443" s="108">
        <f t="shared" si="75"/>
        <v>45.444426151936682</v>
      </c>
      <c r="P443" s="95">
        <f t="shared" si="71"/>
        <v>29.61917198949758</v>
      </c>
      <c r="Q443" s="10">
        <f t="shared" si="78"/>
        <v>8.2275477748604384</v>
      </c>
      <c r="R443" s="93">
        <f t="shared" si="81"/>
        <v>0.7921929199221559</v>
      </c>
      <c r="S443" s="10">
        <f t="shared" si="76"/>
        <v>43.189742511423319</v>
      </c>
      <c r="T443" s="10">
        <f>IF(M443=1,'Specifications and Reduced mass'!$F$13,IF(M443=2,'Specifications and Reduced mass'!$G$13,IF(M443=3,'Specifications and Reduced mass'!$H$13,IF(M443=4,'Specifications and Reduced mass'!$I$13,IF(M443=5,'Specifications and Reduced mass'!$J$13)))))</f>
        <v>128.75625000000002</v>
      </c>
      <c r="U443" s="52">
        <f>'Specifications and Reduced mass'!$C$37-'Lap Simulation'!S443-'Lap Simulation'!T443-'Lap Simulation'!AC443</f>
        <v>535.95542481141115</v>
      </c>
      <c r="V443" s="13">
        <f t="shared" si="74"/>
        <v>0.7921929199221559</v>
      </c>
      <c r="W443" s="13">
        <f>0.5*359.61*'Lap Simulation'!Q443^2</f>
        <v>12171.457584004389</v>
      </c>
      <c r="X443" s="10">
        <f t="shared" si="72"/>
        <v>32.391920373466291</v>
      </c>
      <c r="Y443" s="10">
        <v>1</v>
      </c>
      <c r="Z443" s="13">
        <f>IF(Y443=1,'Specifications and Reduced mass'!$C$47,IF(Y443=2,'Specifications and Reduced mass'!$C$48,IF(Y443=3,'Specifications and Reduced mass'!$C$49)))</f>
        <v>676.54659784648959</v>
      </c>
      <c r="AA443" s="10">
        <f t="shared" si="73"/>
        <v>22.898579625958739</v>
      </c>
      <c r="AB443" s="10">
        <v>0</v>
      </c>
      <c r="AC443" s="10">
        <v>0</v>
      </c>
      <c r="AD443" s="10">
        <v>0</v>
      </c>
    </row>
    <row r="444" spans="7:30" x14ac:dyDescent="0.3">
      <c r="G444" s="94">
        <v>5200</v>
      </c>
      <c r="H444" s="94">
        <v>15.92</v>
      </c>
      <c r="I444" s="10">
        <f t="shared" si="79"/>
        <v>11.871544</v>
      </c>
      <c r="J444" s="10">
        <f t="shared" si="80"/>
        <v>21.799807566769228</v>
      </c>
      <c r="K444" s="10">
        <v>470.5</v>
      </c>
      <c r="L444" s="10">
        <v>2</v>
      </c>
      <c r="M444" s="89">
        <v>2</v>
      </c>
      <c r="N444" s="85">
        <f t="shared" si="77"/>
        <v>439</v>
      </c>
      <c r="O444" s="108">
        <f t="shared" si="75"/>
        <v>45.564571148324816</v>
      </c>
      <c r="P444" s="95">
        <f t="shared" si="71"/>
        <v>29.963794650007536</v>
      </c>
      <c r="Q444" s="10">
        <f t="shared" si="78"/>
        <v>8.3232762916687602</v>
      </c>
      <c r="R444" s="93">
        <f t="shared" si="81"/>
        <v>0.79069873954984926</v>
      </c>
      <c r="S444" s="10">
        <f t="shared" si="76"/>
        <v>44.200625158876441</v>
      </c>
      <c r="T444" s="10">
        <f>IF(M444=1,'Specifications and Reduced mass'!$F$13,IF(M444=2,'Specifications and Reduced mass'!$G$13,IF(M444=3,'Specifications and Reduced mass'!$H$13,IF(M444=4,'Specifications and Reduced mass'!$I$13,IF(M444=5,'Specifications and Reduced mass'!$J$13)))))</f>
        <v>128.75625000000002</v>
      </c>
      <c r="U444" s="52">
        <f>'Specifications and Reduced mass'!$C$37-'Lap Simulation'!S444-'Lap Simulation'!T444-'Lap Simulation'!AC444</f>
        <v>534.94454216395809</v>
      </c>
      <c r="V444" s="13">
        <f t="shared" si="74"/>
        <v>0.79069873954984926</v>
      </c>
      <c r="W444" s="13">
        <f>0.5*359.61*'Lap Simulation'!Q444^2</f>
        <v>12456.338079937595</v>
      </c>
      <c r="X444" s="10">
        <f t="shared" si="72"/>
        <v>32.768804297908503</v>
      </c>
      <c r="Y444" s="10">
        <v>1</v>
      </c>
      <c r="Z444" s="13">
        <f>IF(Y444=1,'Specifications and Reduced mass'!$C$47,IF(Y444=2,'Specifications and Reduced mass'!$C$48,IF(Y444=3,'Specifications and Reduced mass'!$C$49)))</f>
        <v>676.54659784648959</v>
      </c>
      <c r="AA444" s="10">
        <f t="shared" si="73"/>
        <v>23.434535050770151</v>
      </c>
      <c r="AB444" s="10">
        <v>0</v>
      </c>
      <c r="AC444" s="10">
        <v>0</v>
      </c>
      <c r="AD444" s="10">
        <v>0</v>
      </c>
    </row>
    <row r="445" spans="7:30" x14ac:dyDescent="0.3">
      <c r="G445" s="94">
        <v>5300</v>
      </c>
      <c r="H445" s="94">
        <v>16.25</v>
      </c>
      <c r="I445" s="10">
        <f t="shared" si="79"/>
        <v>12.117625</v>
      </c>
      <c r="J445" s="10">
        <f t="shared" si="80"/>
        <v>21.831844830188679</v>
      </c>
      <c r="K445" s="10">
        <v>470.5</v>
      </c>
      <c r="L445" s="10">
        <v>2</v>
      </c>
      <c r="M445" s="89">
        <v>2</v>
      </c>
      <c r="N445" s="85">
        <f t="shared" si="77"/>
        <v>440</v>
      </c>
      <c r="O445" s="108">
        <f t="shared" si="75"/>
        <v>45.683367897593669</v>
      </c>
      <c r="P445" s="95">
        <f t="shared" si="71"/>
        <v>30.303859509259748</v>
      </c>
      <c r="Q445" s="10">
        <f t="shared" si="78"/>
        <v>8.4177387525721521</v>
      </c>
      <c r="R445" s="93">
        <f t="shared" si="81"/>
        <v>0.78920737739887314</v>
      </c>
      <c r="S445" s="10">
        <f t="shared" si="76"/>
        <v>45.209601148276271</v>
      </c>
      <c r="T445" s="10">
        <f>IF(M445=1,'Specifications and Reduced mass'!$F$13,IF(M445=2,'Specifications and Reduced mass'!$G$13,IF(M445=3,'Specifications and Reduced mass'!$H$13,IF(M445=4,'Specifications and Reduced mass'!$I$13,IF(M445=5,'Specifications and Reduced mass'!$J$13)))))</f>
        <v>128.75625000000002</v>
      </c>
      <c r="U445" s="52">
        <f>'Specifications and Reduced mass'!$C$37-'Lap Simulation'!S445-'Lap Simulation'!T445-'Lap Simulation'!AC445</f>
        <v>533.93556617455818</v>
      </c>
      <c r="V445" s="13">
        <f t="shared" si="74"/>
        <v>0.78920737739887314</v>
      </c>
      <c r="W445" s="13">
        <f>0.5*359.61*'Lap Simulation'!Q445^2</f>
        <v>12740.681253667115</v>
      </c>
      <c r="X445" s="10">
        <f t="shared" si="72"/>
        <v>33.140703750284061</v>
      </c>
      <c r="Y445" s="10">
        <v>1</v>
      </c>
      <c r="Z445" s="13">
        <f>IF(Y445=1,'Specifications and Reduced mass'!$C$47,IF(Y445=2,'Specifications and Reduced mass'!$C$48,IF(Y445=3,'Specifications and Reduced mass'!$C$49)))</f>
        <v>676.54659784648959</v>
      </c>
      <c r="AA445" s="10">
        <f t="shared" si="73"/>
        <v>23.96947959293411</v>
      </c>
      <c r="AB445" s="10">
        <v>0</v>
      </c>
      <c r="AC445" s="10">
        <v>0</v>
      </c>
      <c r="AD445" s="10">
        <v>0</v>
      </c>
    </row>
    <row r="446" spans="7:30" x14ac:dyDescent="0.3">
      <c r="G446" s="94">
        <v>5400</v>
      </c>
      <c r="H446" s="94">
        <v>16.579999999999998</v>
      </c>
      <c r="I446" s="10">
        <f t="shared" si="79"/>
        <v>12.363705999999999</v>
      </c>
      <c r="J446" s="10">
        <f t="shared" si="80"/>
        <v>21.862695528296292</v>
      </c>
      <c r="K446" s="10">
        <v>470.5</v>
      </c>
      <c r="L446" s="10">
        <v>2</v>
      </c>
      <c r="M446" s="89">
        <v>2</v>
      </c>
      <c r="N446" s="85">
        <f t="shared" si="77"/>
        <v>441</v>
      </c>
      <c r="O446" s="108">
        <f t="shared" si="75"/>
        <v>45.800863212679197</v>
      </c>
      <c r="P446" s="95">
        <f t="shared" si="71"/>
        <v>30.63951951939082</v>
      </c>
      <c r="Q446" s="10">
        <f t="shared" si="78"/>
        <v>8.5109776442752274</v>
      </c>
      <c r="R446" s="93">
        <f t="shared" si="81"/>
        <v>0.78771882815369065</v>
      </c>
      <c r="S446" s="10">
        <f t="shared" si="76"/>
        <v>46.21667407583147</v>
      </c>
      <c r="T446" s="10">
        <f>IF(M446=1,'Specifications and Reduced mass'!$F$13,IF(M446=2,'Specifications and Reduced mass'!$G$13,IF(M446=3,'Specifications and Reduced mass'!$H$13,IF(M446=4,'Specifications and Reduced mass'!$I$13,IF(M446=5,'Specifications and Reduced mass'!$J$13)))))</f>
        <v>128.75625000000002</v>
      </c>
      <c r="U446" s="52">
        <f>'Specifications and Reduced mass'!$C$37-'Lap Simulation'!S446-'Lap Simulation'!T446-'Lap Simulation'!AC446</f>
        <v>532.92849324700296</v>
      </c>
      <c r="V446" s="13">
        <f t="shared" si="74"/>
        <v>0.78771882815369065</v>
      </c>
      <c r="W446" s="13">
        <f>0.5*359.61*'Lap Simulation'!Q446^2</f>
        <v>13024.488118653522</v>
      </c>
      <c r="X446" s="10">
        <f t="shared" si="72"/>
        <v>33.507786001083574</v>
      </c>
      <c r="Y446" s="10">
        <v>1</v>
      </c>
      <c r="Z446" s="13">
        <f>IF(Y446=1,'Specifications and Reduced mass'!$C$47,IF(Y446=2,'Specifications and Reduced mass'!$C$48,IF(Y446=3,'Specifications and Reduced mass'!$C$49)))</f>
        <v>676.54659784648959</v>
      </c>
      <c r="AA446" s="10">
        <f t="shared" si="73"/>
        <v>24.503415159108663</v>
      </c>
      <c r="AB446" s="10">
        <v>0</v>
      </c>
      <c r="AC446" s="10">
        <v>0</v>
      </c>
      <c r="AD446" s="10">
        <v>0</v>
      </c>
    </row>
    <row r="447" spans="7:30" x14ac:dyDescent="0.3">
      <c r="G447" s="94">
        <v>5400</v>
      </c>
      <c r="H447" s="94">
        <v>16.579999999999998</v>
      </c>
      <c r="I447" s="10">
        <f t="shared" si="79"/>
        <v>12.363705999999999</v>
      </c>
      <c r="J447" s="10">
        <f t="shared" si="80"/>
        <v>21.862695528296292</v>
      </c>
      <c r="K447" s="10">
        <v>470.5</v>
      </c>
      <c r="L447" s="10">
        <v>2</v>
      </c>
      <c r="M447" s="89">
        <v>2</v>
      </c>
      <c r="N447" s="85">
        <f t="shared" si="77"/>
        <v>442</v>
      </c>
      <c r="O447" s="108">
        <f t="shared" si="75"/>
        <v>45.917101287215495</v>
      </c>
      <c r="P447" s="95">
        <f t="shared" si="71"/>
        <v>30.970919075882698</v>
      </c>
      <c r="Q447" s="10">
        <f t="shared" si="78"/>
        <v>8.6030330766340821</v>
      </c>
      <c r="R447" s="93">
        <f t="shared" si="81"/>
        <v>0.78623308650879009</v>
      </c>
      <c r="S447" s="10">
        <f t="shared" si="76"/>
        <v>47.221847530967779</v>
      </c>
      <c r="T447" s="10">
        <f>IF(M447=1,'Specifications and Reduced mass'!$F$13,IF(M447=2,'Specifications and Reduced mass'!$G$13,IF(M447=3,'Specifications and Reduced mass'!$H$13,IF(M447=4,'Specifications and Reduced mass'!$I$13,IF(M447=5,'Specifications and Reduced mass'!$J$13)))))</f>
        <v>128.75625000000002</v>
      </c>
      <c r="U447" s="52">
        <f>'Specifications and Reduced mass'!$C$37-'Lap Simulation'!S447-'Lap Simulation'!T447-'Lap Simulation'!AC447</f>
        <v>531.92331979186667</v>
      </c>
      <c r="V447" s="13">
        <f t="shared" si="74"/>
        <v>0.78623308650879009</v>
      </c>
      <c r="W447" s="13">
        <f>0.5*359.61*'Lap Simulation'!Q447^2</f>
        <v>13307.759686445872</v>
      </c>
      <c r="X447" s="10">
        <f t="shared" si="72"/>
        <v>33.870208963126309</v>
      </c>
      <c r="Y447" s="10">
        <v>1</v>
      </c>
      <c r="Z447" s="13">
        <f>IF(Y447=1,'Specifications and Reduced mass'!$C$47,IF(Y447=2,'Specifications and Reduced mass'!$C$48,IF(Y447=3,'Specifications and Reduced mass'!$C$49)))</f>
        <v>676.54659784648959</v>
      </c>
      <c r="AA447" s="10">
        <f t="shared" si="73"/>
        <v>25.036343652355665</v>
      </c>
      <c r="AB447" s="10">
        <v>0</v>
      </c>
      <c r="AC447" s="10">
        <v>0</v>
      </c>
      <c r="AD447" s="10">
        <v>0</v>
      </c>
    </row>
    <row r="448" spans="7:30" x14ac:dyDescent="0.3">
      <c r="G448" s="94">
        <v>5500</v>
      </c>
      <c r="H448" s="94">
        <v>16.940000000000001</v>
      </c>
      <c r="I448" s="10">
        <f t="shared" si="79"/>
        <v>12.632158000000002</v>
      </c>
      <c r="J448" s="10">
        <f t="shared" si="80"/>
        <v>21.931263692800002</v>
      </c>
      <c r="K448" s="10">
        <v>443.8</v>
      </c>
      <c r="L448" s="10">
        <v>2</v>
      </c>
      <c r="M448" s="89">
        <v>2</v>
      </c>
      <c r="N448" s="85">
        <f t="shared" si="77"/>
        <v>443</v>
      </c>
      <c r="O448" s="108">
        <f t="shared" si="75"/>
        <v>46.032123895938184</v>
      </c>
      <c r="P448" s="95">
        <f t="shared" si="71"/>
        <v>31.298194676485455</v>
      </c>
      <c r="Q448" s="10">
        <f t="shared" si="78"/>
        <v>8.6939429656904039</v>
      </c>
      <c r="R448" s="93">
        <f t="shared" si="81"/>
        <v>0.78475014716866709</v>
      </c>
      <c r="S448" s="10">
        <f t="shared" si="76"/>
        <v>48.225125096340804</v>
      </c>
      <c r="T448" s="10">
        <f>IF(M448=1,'Specifications and Reduced mass'!$F$13,IF(M448=2,'Specifications and Reduced mass'!$G$13,IF(M448=3,'Specifications and Reduced mass'!$H$13,IF(M448=4,'Specifications and Reduced mass'!$I$13,IF(M448=5,'Specifications and Reduced mass'!$J$13)))))</f>
        <v>128.75625000000002</v>
      </c>
      <c r="U448" s="52">
        <f>'Specifications and Reduced mass'!$C$37-'Lap Simulation'!S448-'Lap Simulation'!T448-'Lap Simulation'!AC448</f>
        <v>530.92004222649371</v>
      </c>
      <c r="V448" s="13">
        <f t="shared" si="74"/>
        <v>0.78475014716866709</v>
      </c>
      <c r="W448" s="13">
        <f>0.5*359.61*'Lap Simulation'!Q448^2</f>
        <v>13590.496966685298</v>
      </c>
      <c r="X448" s="10">
        <f t="shared" si="72"/>
        <v>34.228121912166941</v>
      </c>
      <c r="Y448" s="10">
        <v>1</v>
      </c>
      <c r="Z448" s="13">
        <f>IF(Y448=1,'Specifications and Reduced mass'!$C$47,IF(Y448=2,'Specifications and Reduced mass'!$C$48,IF(Y448=3,'Specifications and Reduced mass'!$C$49)))</f>
        <v>676.54659784648959</v>
      </c>
      <c r="AA448" s="10">
        <f t="shared" si="73"/>
        <v>25.568266972147534</v>
      </c>
      <c r="AB448" s="10">
        <v>0</v>
      </c>
      <c r="AC448" s="10">
        <v>0</v>
      </c>
      <c r="AD448" s="10">
        <v>0</v>
      </c>
    </row>
    <row r="449" spans="7:30" x14ac:dyDescent="0.3">
      <c r="G449" s="94">
        <v>5600</v>
      </c>
      <c r="H449" s="94">
        <v>17.05</v>
      </c>
      <c r="I449" s="10">
        <f t="shared" si="79"/>
        <v>12.714185000000001</v>
      </c>
      <c r="J449" s="10">
        <f t="shared" si="80"/>
        <v>21.679501737142857</v>
      </c>
      <c r="K449" s="10">
        <v>443.8</v>
      </c>
      <c r="L449" s="10">
        <v>2</v>
      </c>
      <c r="M449" s="89">
        <v>2</v>
      </c>
      <c r="N449" s="85">
        <f t="shared" si="77"/>
        <v>444</v>
      </c>
      <c r="O449" s="108">
        <f t="shared" si="75"/>
        <v>46.145970575804704</v>
      </c>
      <c r="P449" s="95">
        <f t="shared" si="71"/>
        <v>31.621475516202501</v>
      </c>
      <c r="Q449" s="10">
        <f t="shared" si="78"/>
        <v>8.7837431989451389</v>
      </c>
      <c r="R449" s="93">
        <f t="shared" si="81"/>
        <v>0.78327000484780485</v>
      </c>
      <c r="S449" s="10">
        <f t="shared" si="76"/>
        <v>49.226510347848773</v>
      </c>
      <c r="T449" s="10">
        <f>IF(M449=1,'Specifications and Reduced mass'!$F$13,IF(M449=2,'Specifications and Reduced mass'!$G$13,IF(M449=3,'Specifications and Reduced mass'!$H$13,IF(M449=4,'Specifications and Reduced mass'!$I$13,IF(M449=5,'Specifications and Reduced mass'!$J$13)))))</f>
        <v>128.75625000000002</v>
      </c>
      <c r="U449" s="52">
        <f>'Specifications and Reduced mass'!$C$37-'Lap Simulation'!S449-'Lap Simulation'!T449-'Lap Simulation'!AC449</f>
        <v>529.91865697498577</v>
      </c>
      <c r="V449" s="13">
        <f t="shared" si="74"/>
        <v>0.78327000484780485</v>
      </c>
      <c r="W449" s="13">
        <f>0.5*359.61*'Lap Simulation'!Q449^2</f>
        <v>13872.700967108618</v>
      </c>
      <c r="X449" s="10">
        <f t="shared" si="72"/>
        <v>34.581666137579283</v>
      </c>
      <c r="Y449" s="10">
        <v>1</v>
      </c>
      <c r="Z449" s="13">
        <f>IF(Y449=1,'Specifications and Reduced mass'!$C$47,IF(Y449=2,'Specifications and Reduced mass'!$C$48,IF(Y449=3,'Specifications and Reduced mass'!$C$49)))</f>
        <v>676.54659784648959</v>
      </c>
      <c r="AA449" s="10">
        <f t="shared" si="73"/>
        <v>26.099187014374021</v>
      </c>
      <c r="AB449" s="10">
        <v>0</v>
      </c>
      <c r="AC449" s="10">
        <v>0</v>
      </c>
      <c r="AD449" s="10">
        <v>0</v>
      </c>
    </row>
    <row r="450" spans="7:30" x14ac:dyDescent="0.3">
      <c r="G450" s="94">
        <v>5600</v>
      </c>
      <c r="H450" s="94">
        <v>17.05</v>
      </c>
      <c r="I450" s="10">
        <f t="shared" si="79"/>
        <v>12.714185000000001</v>
      </c>
      <c r="J450" s="10">
        <f t="shared" si="80"/>
        <v>21.679501737142857</v>
      </c>
      <c r="K450" s="10">
        <v>443.8</v>
      </c>
      <c r="L450" s="10">
        <v>2</v>
      </c>
      <c r="M450" s="89">
        <v>2</v>
      </c>
      <c r="N450" s="85">
        <f t="shared" si="77"/>
        <v>445</v>
      </c>
      <c r="O450" s="108">
        <f t="shared" si="75"/>
        <v>46.258678790051242</v>
      </c>
      <c r="P450" s="95">
        <f t="shared" si="71"/>
        <v>31.940884025766248</v>
      </c>
      <c r="Q450" s="10">
        <f t="shared" si="78"/>
        <v>8.8724677849350684</v>
      </c>
      <c r="R450" s="93">
        <f t="shared" si="81"/>
        <v>0.78179265427065592</v>
      </c>
      <c r="S450" s="10">
        <f t="shared" si="76"/>
        <v>50.226006854645355</v>
      </c>
      <c r="T450" s="10">
        <f>IF(M450=1,'Specifications and Reduced mass'!$F$13,IF(M450=2,'Specifications and Reduced mass'!$G$13,IF(M450=3,'Specifications and Reduced mass'!$H$13,IF(M450=4,'Specifications and Reduced mass'!$I$13,IF(M450=5,'Specifications and Reduced mass'!$J$13)))))</f>
        <v>128.75625000000002</v>
      </c>
      <c r="U450" s="52">
        <f>'Specifications and Reduced mass'!$C$37-'Lap Simulation'!S450-'Lap Simulation'!T450-'Lap Simulation'!AC450</f>
        <v>528.91916046818915</v>
      </c>
      <c r="V450" s="13">
        <f t="shared" si="74"/>
        <v>0.78179265427065592</v>
      </c>
      <c r="W450" s="13">
        <f>0.5*359.61*'Lap Simulation'!Q450^2</f>
        <v>14154.372693551941</v>
      </c>
      <c r="X450" s="10">
        <f t="shared" si="72"/>
        <v>34.930975531240428</v>
      </c>
      <c r="Y450" s="10">
        <v>1</v>
      </c>
      <c r="Z450" s="13">
        <f>IF(Y450=1,'Specifications and Reduced mass'!$C$47,IF(Y450=2,'Specifications and Reduced mass'!$C$48,IF(Y450=3,'Specifications and Reduced mass'!$C$49)))</f>
        <v>676.54659784648959</v>
      </c>
      <c r="AA450" s="10">
        <f t="shared" si="73"/>
        <v>26.629105671349009</v>
      </c>
      <c r="AB450" s="10">
        <v>0</v>
      </c>
      <c r="AC450" s="10">
        <v>0</v>
      </c>
      <c r="AD450" s="10">
        <v>0</v>
      </c>
    </row>
    <row r="451" spans="7:30" x14ac:dyDescent="0.3">
      <c r="G451" s="94">
        <v>5700</v>
      </c>
      <c r="H451" s="94">
        <v>17.11</v>
      </c>
      <c r="I451" s="10">
        <f t="shared" si="79"/>
        <v>12.758927</v>
      </c>
      <c r="J451" s="10">
        <f t="shared" si="80"/>
        <v>21.374112655719298</v>
      </c>
      <c r="K451" s="10">
        <v>443.8</v>
      </c>
      <c r="L451" s="10">
        <v>2</v>
      </c>
      <c r="M451" s="89">
        <v>2</v>
      </c>
      <c r="N451" s="85">
        <f t="shared" si="77"/>
        <v>446</v>
      </c>
      <c r="O451" s="108">
        <f t="shared" si="75"/>
        <v>46.370284077110533</v>
      </c>
      <c r="P451" s="95">
        <f t="shared" si="71"/>
        <v>32.256536360033216</v>
      </c>
      <c r="Q451" s="10">
        <f t="shared" si="78"/>
        <v>8.9601489888981156</v>
      </c>
      <c r="R451" s="93">
        <f t="shared" si="81"/>
        <v>0.78031809017162357</v>
      </c>
      <c r="S451" s="10">
        <f t="shared" si="76"/>
        <v>51.223618179152254</v>
      </c>
      <c r="T451" s="10">
        <f>IF(M451=1,'Specifications and Reduced mass'!$F$13,IF(M451=2,'Specifications and Reduced mass'!$G$13,IF(M451=3,'Specifications and Reduced mass'!$H$13,IF(M451=4,'Specifications and Reduced mass'!$I$13,IF(M451=5,'Specifications and Reduced mass'!$J$13)))))</f>
        <v>128.75625000000002</v>
      </c>
      <c r="U451" s="52">
        <f>'Specifications and Reduced mass'!$C$37-'Lap Simulation'!S451-'Lap Simulation'!T451-'Lap Simulation'!AC451</f>
        <v>527.92154914368223</v>
      </c>
      <c r="V451" s="13">
        <f t="shared" si="74"/>
        <v>0.78031809017162357</v>
      </c>
      <c r="W451" s="13">
        <f>0.5*359.61*'Lap Simulation'!Q451^2</f>
        <v>14435.513149954213</v>
      </c>
      <c r="X451" s="10">
        <f t="shared" si="72"/>
        <v>35.276177121646121</v>
      </c>
      <c r="Y451" s="10">
        <v>1</v>
      </c>
      <c r="Z451" s="13">
        <f>IF(Y451=1,'Specifications and Reduced mass'!$C$47,IF(Y451=2,'Specifications and Reduced mass'!$C$48,IF(Y451=3,'Specifications and Reduced mass'!$C$49)))</f>
        <v>676.54659784648959</v>
      </c>
      <c r="AA451" s="10">
        <f t="shared" si="73"/>
        <v>27.158024831817205</v>
      </c>
      <c r="AB451" s="10">
        <v>0</v>
      </c>
      <c r="AC451" s="10">
        <v>0</v>
      </c>
      <c r="AD451" s="10">
        <v>0</v>
      </c>
    </row>
    <row r="452" spans="7:30" x14ac:dyDescent="0.3">
      <c r="G452" s="94">
        <v>5700</v>
      </c>
      <c r="H452" s="94">
        <v>17.11</v>
      </c>
      <c r="I452" s="10">
        <f t="shared" si="79"/>
        <v>12.758927</v>
      </c>
      <c r="J452" s="10">
        <f t="shared" si="80"/>
        <v>21.374112655719298</v>
      </c>
      <c r="K452" s="10">
        <v>443.8</v>
      </c>
      <c r="L452" s="10">
        <v>2</v>
      </c>
      <c r="M452" s="89">
        <v>2</v>
      </c>
      <c r="N452" s="85">
        <f t="shared" si="77"/>
        <v>447</v>
      </c>
      <c r="O452" s="108">
        <f t="shared" si="75"/>
        <v>46.480820186063212</v>
      </c>
      <c r="P452" s="95">
        <f t="shared" si="71"/>
        <v>32.568542841880316</v>
      </c>
      <c r="Q452" s="10">
        <f t="shared" si="78"/>
        <v>9.046817456077866</v>
      </c>
      <c r="R452" s="93">
        <f t="shared" si="81"/>
        <v>0.77884630729504245</v>
      </c>
      <c r="S452" s="10">
        <f t="shared" si="76"/>
        <v>52.219347877072025</v>
      </c>
      <c r="T452" s="10">
        <f>IF(M452=1,'Specifications and Reduced mass'!$F$13,IF(M452=2,'Specifications and Reduced mass'!$G$13,IF(M452=3,'Specifications and Reduced mass'!$H$13,IF(M452=4,'Specifications and Reduced mass'!$I$13,IF(M452=5,'Specifications and Reduced mass'!$J$13)))))</f>
        <v>128.75625000000002</v>
      </c>
      <c r="U452" s="52">
        <f>'Specifications and Reduced mass'!$C$37-'Lap Simulation'!S452-'Lap Simulation'!T452-'Lap Simulation'!AC452</f>
        <v>526.9258194457625</v>
      </c>
      <c r="V452" s="13">
        <f t="shared" si="74"/>
        <v>0.77884630729504245</v>
      </c>
      <c r="W452" s="13">
        <f>0.5*359.61*'Lap Simulation'!Q452^2</f>
        <v>14716.123338360834</v>
      </c>
      <c r="X452" s="10">
        <f t="shared" si="72"/>
        <v>35.617391559361678</v>
      </c>
      <c r="Y452" s="10">
        <v>1</v>
      </c>
      <c r="Z452" s="13">
        <f>IF(Y452=1,'Specifications and Reduced mass'!$C$47,IF(Y452=2,'Specifications and Reduced mass'!$C$48,IF(Y452=3,'Specifications and Reduced mass'!$C$49)))</f>
        <v>676.54659784648959</v>
      </c>
      <c r="AA452" s="10">
        <f t="shared" si="73"/>
        <v>27.685946380960893</v>
      </c>
      <c r="AB452" s="10">
        <v>0</v>
      </c>
      <c r="AC452" s="10">
        <v>0</v>
      </c>
      <c r="AD452" s="10">
        <v>0</v>
      </c>
    </row>
    <row r="453" spans="7:30" x14ac:dyDescent="0.3">
      <c r="G453" s="94">
        <v>5800</v>
      </c>
      <c r="H453" s="94">
        <v>17.18</v>
      </c>
      <c r="I453" s="10">
        <f t="shared" si="79"/>
        <v>12.811126</v>
      </c>
      <c r="J453" s="10">
        <f t="shared" si="80"/>
        <v>21.091531025655172</v>
      </c>
      <c r="K453" s="10">
        <v>443.8</v>
      </c>
      <c r="L453" s="10">
        <v>2</v>
      </c>
      <c r="M453" s="89">
        <v>2</v>
      </c>
      <c r="N453" s="85">
        <f t="shared" si="77"/>
        <v>448</v>
      </c>
      <c r="O453" s="108">
        <f t="shared" si="75"/>
        <v>46.590319200081538</v>
      </c>
      <c r="P453" s="95">
        <f t="shared" si="71"/>
        <v>32.877008366463045</v>
      </c>
      <c r="Q453" s="10">
        <f t="shared" si="78"/>
        <v>9.1325023240175121</v>
      </c>
      <c r="R453" s="93">
        <f t="shared" si="81"/>
        <v>0.77737730039515973</v>
      </c>
      <c r="S453" s="10">
        <f t="shared" si="76"/>
        <v>53.213199497400637</v>
      </c>
      <c r="T453" s="10">
        <f>IF(M453=1,'Specifications and Reduced mass'!$F$13,IF(M453=2,'Specifications and Reduced mass'!$G$13,IF(M453=3,'Specifications and Reduced mass'!$H$13,IF(M453=4,'Specifications and Reduced mass'!$I$13,IF(M453=5,'Specifications and Reduced mass'!$J$13)))))</f>
        <v>128.75625000000002</v>
      </c>
      <c r="U453" s="52">
        <f>'Specifications and Reduced mass'!$C$37-'Lap Simulation'!S453-'Lap Simulation'!T453-'Lap Simulation'!AC453</f>
        <v>525.93196782543384</v>
      </c>
      <c r="V453" s="13">
        <f t="shared" si="74"/>
        <v>0.77737730039515973</v>
      </c>
      <c r="W453" s="13">
        <f>0.5*359.61*'Lap Simulation'!Q453^2</f>
        <v>14996.2042589272</v>
      </c>
      <c r="X453" s="10">
        <f t="shared" si="72"/>
        <v>35.954733559124065</v>
      </c>
      <c r="Y453" s="10">
        <v>1</v>
      </c>
      <c r="Z453" s="13">
        <f>IF(Y453=1,'Specifications and Reduced mass'!$C$47,IF(Y453=2,'Specifications and Reduced mass'!$C$48,IF(Y453=3,'Specifications and Reduced mass'!$C$49)))</f>
        <v>676.54659784648959</v>
      </c>
      <c r="AA453" s="10">
        <f t="shared" si="73"/>
        <v>28.212872200406647</v>
      </c>
      <c r="AB453" s="10">
        <v>0</v>
      </c>
      <c r="AC453" s="10">
        <v>0</v>
      </c>
      <c r="AD453" s="10">
        <v>0</v>
      </c>
    </row>
    <row r="454" spans="7:30" x14ac:dyDescent="0.3">
      <c r="G454" s="94">
        <v>5800</v>
      </c>
      <c r="H454" s="94">
        <v>17.18</v>
      </c>
      <c r="I454" s="10">
        <f t="shared" si="79"/>
        <v>12.811126</v>
      </c>
      <c r="J454" s="10">
        <f t="shared" si="80"/>
        <v>21.091531025655172</v>
      </c>
      <c r="K454" s="10">
        <v>443.8</v>
      </c>
      <c r="L454" s="10">
        <v>2</v>
      </c>
      <c r="M454" s="89">
        <v>2</v>
      </c>
      <c r="N454" s="85">
        <f t="shared" si="77"/>
        <v>449</v>
      </c>
      <c r="O454" s="108">
        <f t="shared" si="75"/>
        <v>46.698811649141078</v>
      </c>
      <c r="P454" s="95">
        <f t="shared" si="71"/>
        <v>33.182032770080909</v>
      </c>
      <c r="Q454" s="10">
        <f t="shared" si="78"/>
        <v>9.2172313250224747</v>
      </c>
      <c r="R454" s="93">
        <f t="shared" si="81"/>
        <v>0.77591106423611733</v>
      </c>
      <c r="S454" s="10">
        <f t="shared" si="76"/>
        <v>54.205176582440274</v>
      </c>
      <c r="T454" s="10">
        <f>IF(M454=1,'Specifications and Reduced mass'!$F$13,IF(M454=2,'Specifications and Reduced mass'!$G$13,IF(M454=3,'Specifications and Reduced mass'!$H$13,IF(M454=4,'Specifications and Reduced mass'!$I$13,IF(M454=5,'Specifications and Reduced mass'!$J$13)))))</f>
        <v>128.75625000000002</v>
      </c>
      <c r="U454" s="52">
        <f>'Specifications and Reduced mass'!$C$37-'Lap Simulation'!S454-'Lap Simulation'!T454-'Lap Simulation'!AC454</f>
        <v>524.93999074039425</v>
      </c>
      <c r="V454" s="13">
        <f t="shared" si="74"/>
        <v>0.77591106423611733</v>
      </c>
      <c r="W454" s="13">
        <f>0.5*359.61*'Lap Simulation'!Q454^2</f>
        <v>15275.756909922302</v>
      </c>
      <c r="X454" s="10">
        <f t="shared" si="72"/>
        <v>36.288312303238087</v>
      </c>
      <c r="Y454" s="10">
        <v>1</v>
      </c>
      <c r="Z454" s="13">
        <f>IF(Y454=1,'Specifications and Reduced mass'!$C$47,IF(Y454=2,'Specifications and Reduced mass'!$C$48,IF(Y454=3,'Specifications and Reduced mass'!$C$49)))</f>
        <v>676.54659784648959</v>
      </c>
      <c r="AA454" s="10">
        <f t="shared" si="73"/>
        <v>28.738804168232075</v>
      </c>
      <c r="AB454" s="10">
        <v>0</v>
      </c>
      <c r="AC454" s="10">
        <v>0</v>
      </c>
      <c r="AD454" s="10">
        <v>0</v>
      </c>
    </row>
    <row r="455" spans="7:30" x14ac:dyDescent="0.3">
      <c r="G455" s="94">
        <v>5900</v>
      </c>
      <c r="H455" s="94">
        <v>17.239999999999998</v>
      </c>
      <c r="I455" s="10">
        <f t="shared" si="79"/>
        <v>12.855867999999999</v>
      </c>
      <c r="J455" s="10">
        <f t="shared" si="80"/>
        <v>20.80645972176271</v>
      </c>
      <c r="K455" s="10">
        <v>414.1</v>
      </c>
      <c r="L455" s="10">
        <v>2</v>
      </c>
      <c r="M455" s="89">
        <v>2</v>
      </c>
      <c r="N455" s="85">
        <f t="shared" si="77"/>
        <v>450</v>
      </c>
      <c r="O455" s="108">
        <f t="shared" si="75"/>
        <v>46.806326613118799</v>
      </c>
      <c r="P455" s="95">
        <f t="shared" si="71"/>
        <v>33.483711167367986</v>
      </c>
      <c r="Q455" s="10">
        <f t="shared" si="78"/>
        <v>9.3010308798244399</v>
      </c>
      <c r="R455" s="93">
        <f t="shared" si="81"/>
        <v>0.77444759359193227</v>
      </c>
      <c r="S455" s="10">
        <f t="shared" si="76"/>
        <v>55.195282667811817</v>
      </c>
      <c r="T455" s="10">
        <f>IF(M455=1,'Specifications and Reduced mass'!$F$13,IF(M455=2,'Specifications and Reduced mass'!$G$13,IF(M455=3,'Specifications and Reduced mass'!$H$13,IF(M455=4,'Specifications and Reduced mass'!$I$13,IF(M455=5,'Specifications and Reduced mass'!$J$13)))))</f>
        <v>128.75625000000002</v>
      </c>
      <c r="U455" s="52">
        <f>'Specifications and Reduced mass'!$C$37-'Lap Simulation'!S455-'Lap Simulation'!T455-'Lap Simulation'!AC455</f>
        <v>523.94988465502263</v>
      </c>
      <c r="V455" s="13">
        <f t="shared" si="74"/>
        <v>0.77444759359193227</v>
      </c>
      <c r="W455" s="13">
        <f>0.5*359.61*'Lap Simulation'!Q455^2</f>
        <v>15554.782287732252</v>
      </c>
      <c r="X455" s="10">
        <f t="shared" si="72"/>
        <v>36.618231810332439</v>
      </c>
      <c r="Y455" s="10">
        <v>1</v>
      </c>
      <c r="Z455" s="13">
        <f>IF(Y455=1,'Specifications and Reduced mass'!$C$47,IF(Y455=2,'Specifications and Reduced mass'!$C$48,IF(Y455=3,'Specifications and Reduced mass'!$C$49)))</f>
        <v>676.54659784648959</v>
      </c>
      <c r="AA455" s="10">
        <f t="shared" si="73"/>
        <v>29.263744158972472</v>
      </c>
      <c r="AB455" s="10">
        <v>0</v>
      </c>
      <c r="AC455" s="10">
        <v>0</v>
      </c>
      <c r="AD455" s="10">
        <v>0</v>
      </c>
    </row>
    <row r="456" spans="7:30" x14ac:dyDescent="0.3">
      <c r="G456" s="94">
        <v>5900</v>
      </c>
      <c r="H456" s="94">
        <v>17.239999999999998</v>
      </c>
      <c r="I456" s="10">
        <f t="shared" si="79"/>
        <v>12.855867999999999</v>
      </c>
      <c r="J456" s="10">
        <f t="shared" si="80"/>
        <v>20.80645972176271</v>
      </c>
      <c r="K456" s="10">
        <v>414.1</v>
      </c>
      <c r="L456" s="10">
        <v>2</v>
      </c>
      <c r="M456" s="89">
        <v>2</v>
      </c>
      <c r="N456" s="85">
        <f t="shared" si="77"/>
        <v>451</v>
      </c>
      <c r="O456" s="108">
        <f t="shared" si="75"/>
        <v>46.912891816260945</v>
      </c>
      <c r="P456" s="95">
        <f t="shared" si="71"/>
        <v>33.78213426007342</v>
      </c>
      <c r="Q456" s="10">
        <f t="shared" si="78"/>
        <v>9.3839261833537275</v>
      </c>
      <c r="R456" s="93">
        <f t="shared" si="81"/>
        <v>0.77298688324647891</v>
      </c>
      <c r="S456" s="10">
        <f t="shared" si="76"/>
        <v>56.183521282467495</v>
      </c>
      <c r="T456" s="10">
        <f>IF(M456=1,'Specifications and Reduced mass'!$F$13,IF(M456=2,'Specifications and Reduced mass'!$G$13,IF(M456=3,'Specifications and Reduced mass'!$H$13,IF(M456=4,'Specifications and Reduced mass'!$I$13,IF(M456=5,'Specifications and Reduced mass'!$J$13)))))</f>
        <v>128.75625000000002</v>
      </c>
      <c r="U456" s="52">
        <f>'Specifications and Reduced mass'!$C$37-'Lap Simulation'!S456-'Lap Simulation'!T456-'Lap Simulation'!AC456</f>
        <v>522.96164604036699</v>
      </c>
      <c r="V456" s="13">
        <f t="shared" si="74"/>
        <v>0.77298688324647891</v>
      </c>
      <c r="W456" s="13">
        <f>0.5*359.61*'Lap Simulation'!Q456^2</f>
        <v>15833.281386863846</v>
      </c>
      <c r="X456" s="10">
        <f t="shared" si="72"/>
        <v>36.944591273046171</v>
      </c>
      <c r="Y456" s="10">
        <v>1</v>
      </c>
      <c r="Z456" s="13">
        <f>IF(Y456=1,'Specifications and Reduced mass'!$C$47,IF(Y456=2,'Specifications and Reduced mass'!$C$48,IF(Y456=3,'Specifications and Reduced mass'!$C$49)))</f>
        <v>676.54659784648959</v>
      </c>
      <c r="AA456" s="10">
        <f t="shared" si="73"/>
        <v>29.787694043627493</v>
      </c>
      <c r="AB456" s="10">
        <v>0</v>
      </c>
      <c r="AC456" s="10">
        <v>0</v>
      </c>
      <c r="AD456" s="10">
        <v>0</v>
      </c>
    </row>
    <row r="457" spans="7:30" x14ac:dyDescent="0.3">
      <c r="G457" s="94">
        <v>6000</v>
      </c>
      <c r="H457" s="94">
        <v>17.32</v>
      </c>
      <c r="I457" s="10">
        <f t="shared" si="79"/>
        <v>12.915524000000001</v>
      </c>
      <c r="J457" s="10">
        <f t="shared" si="80"/>
        <v>20.554625928533333</v>
      </c>
      <c r="K457" s="10">
        <v>469.1</v>
      </c>
      <c r="L457" s="10">
        <v>2</v>
      </c>
      <c r="M457" s="89">
        <v>2</v>
      </c>
      <c r="N457" s="85">
        <f t="shared" si="77"/>
        <v>452</v>
      </c>
      <c r="O457" s="108">
        <f t="shared" si="75"/>
        <v>47.018533713887301</v>
      </c>
      <c r="P457" s="95">
        <f t="shared" ref="P457:P520" si="82">Q457*3.6</f>
        <v>34.077388620306209</v>
      </c>
      <c r="Q457" s="10">
        <f t="shared" si="78"/>
        <v>9.4659412834183918</v>
      </c>
      <c r="R457" s="93">
        <f t="shared" si="81"/>
        <v>0.7715289279934695</v>
      </c>
      <c r="S457" s="10">
        <f t="shared" si="76"/>
        <v>57.169895948703513</v>
      </c>
      <c r="T457" s="10">
        <f>IF(M457=1,'Specifications and Reduced mass'!$F$13,IF(M457=2,'Specifications and Reduced mass'!$G$13,IF(M457=3,'Specifications and Reduced mass'!$H$13,IF(M457=4,'Specifications and Reduced mass'!$I$13,IF(M457=5,'Specifications and Reduced mass'!$J$13)))))</f>
        <v>128.75625000000002</v>
      </c>
      <c r="U457" s="52">
        <f>'Specifications and Reduced mass'!$C$37-'Lap Simulation'!S457-'Lap Simulation'!T457-'Lap Simulation'!AC457</f>
        <v>521.97527137413101</v>
      </c>
      <c r="V457" s="13">
        <f t="shared" si="74"/>
        <v>0.7715289279934695</v>
      </c>
      <c r="W457" s="13">
        <f>0.5*359.61*'Lap Simulation'!Q457^2</f>
        <v>16111.255199948117</v>
      </c>
      <c r="X457" s="10">
        <f t="shared" ref="X457:X520" si="83">Q457/0.254</f>
        <v>37.267485367788943</v>
      </c>
      <c r="Y457" s="10">
        <v>1</v>
      </c>
      <c r="Z457" s="13">
        <f>IF(Y457=1,'Specifications and Reduced mass'!$C$47,IF(Y457=2,'Specifications and Reduced mass'!$C$48,IF(Y457=3,'Specifications and Reduced mass'!$C$49)))</f>
        <v>676.54659784648959</v>
      </c>
      <c r="AA457" s="10">
        <f t="shared" ref="AA457:AA520" si="84">(0.5*Z457*Q457^2)/1000</f>
        <v>30.310655689667868</v>
      </c>
      <c r="AB457" s="10">
        <v>0</v>
      </c>
      <c r="AC457" s="10">
        <v>0</v>
      </c>
      <c r="AD457" s="10">
        <v>0</v>
      </c>
    </row>
    <row r="458" spans="7:30" x14ac:dyDescent="0.3">
      <c r="G458" s="94">
        <v>6000</v>
      </c>
      <c r="H458" s="94">
        <v>17.32</v>
      </c>
      <c r="I458" s="10">
        <f t="shared" si="79"/>
        <v>12.915524000000001</v>
      </c>
      <c r="J458" s="10">
        <f t="shared" si="80"/>
        <v>20.554625928533333</v>
      </c>
      <c r="K458" s="10">
        <v>469.1</v>
      </c>
      <c r="L458" s="10">
        <v>2</v>
      </c>
      <c r="M458" s="89">
        <v>2</v>
      </c>
      <c r="N458" s="85">
        <f t="shared" si="77"/>
        <v>453</v>
      </c>
      <c r="O458" s="108">
        <f t="shared" si="75"/>
        <v>47.1232775720975</v>
      </c>
      <c r="P458" s="95">
        <f t="shared" si="82"/>
        <v>34.369556950780819</v>
      </c>
      <c r="Q458" s="10">
        <f t="shared" si="78"/>
        <v>9.5470991529946723</v>
      </c>
      <c r="R458" s="93">
        <f t="shared" si="81"/>
        <v>0.77007372263643603</v>
      </c>
      <c r="S458" s="10">
        <f t="shared" si="76"/>
        <v>58.154410182172491</v>
      </c>
      <c r="T458" s="10">
        <f>IF(M458=1,'Specifications and Reduced mass'!$F$13,IF(M458=2,'Specifications and Reduced mass'!$G$13,IF(M458=3,'Specifications and Reduced mass'!$H$13,IF(M458=4,'Specifications and Reduced mass'!$I$13,IF(M458=5,'Specifications and Reduced mass'!$J$13)))))</f>
        <v>128.75625000000002</v>
      </c>
      <c r="U458" s="52">
        <f>'Specifications and Reduced mass'!$C$37-'Lap Simulation'!S458-'Lap Simulation'!T458-'Lap Simulation'!AC458</f>
        <v>520.99075714066203</v>
      </c>
      <c r="V458" s="13">
        <f t="shared" ref="V458:V521" si="85">U458/Z458</f>
        <v>0.77007372263643603</v>
      </c>
      <c r="W458" s="13">
        <f>0.5*359.61*'Lap Simulation'!Q458^2</f>
        <v>16388.704717743847</v>
      </c>
      <c r="X458" s="10">
        <f t="shared" si="83"/>
        <v>37.587004539349103</v>
      </c>
      <c r="Y458" s="10">
        <v>1</v>
      </c>
      <c r="Z458" s="13">
        <f>IF(Y458=1,'Specifications and Reduced mass'!$C$47,IF(Y458=2,'Specifications and Reduced mass'!$C$48,IF(Y458=3,'Specifications and Reduced mass'!$C$49)))</f>
        <v>676.54659784648959</v>
      </c>
      <c r="AA458" s="10">
        <f t="shared" si="84"/>
        <v>30.832630961042</v>
      </c>
      <c r="AB458" s="10">
        <v>0</v>
      </c>
      <c r="AC458" s="10">
        <v>0</v>
      </c>
      <c r="AD458" s="10">
        <v>0</v>
      </c>
    </row>
    <row r="459" spans="7:30" x14ac:dyDescent="0.3">
      <c r="G459" s="94">
        <v>6100</v>
      </c>
      <c r="H459" s="94">
        <v>17.37</v>
      </c>
      <c r="I459" s="10">
        <f t="shared" si="79"/>
        <v>12.952809000000002</v>
      </c>
      <c r="J459" s="10">
        <f t="shared" si="80"/>
        <v>20.276029931016396</v>
      </c>
      <c r="K459" s="10">
        <v>469.1</v>
      </c>
      <c r="L459" s="10">
        <v>2</v>
      </c>
      <c r="M459" s="89">
        <v>2</v>
      </c>
      <c r="N459" s="85">
        <f t="shared" si="77"/>
        <v>454</v>
      </c>
      <c r="O459" s="108">
        <f t="shared" ref="O459:O522" si="86">($N$6/Q459)+O458</f>
        <v>47.22714754115735</v>
      </c>
      <c r="P459" s="95">
        <f t="shared" si="82"/>
        <v>34.658718324307706</v>
      </c>
      <c r="Q459" s="10">
        <f t="shared" si="78"/>
        <v>9.6274217567521401</v>
      </c>
      <c r="R459" s="93">
        <f t="shared" si="81"/>
        <v>0.76862126198871183</v>
      </c>
      <c r="S459" s="10">
        <f t="shared" ref="S459:S522" si="87">0.5*1.167*0.95*1.151*Q459^2</f>
        <v>59.137067491896111</v>
      </c>
      <c r="T459" s="10">
        <f>IF(M459=1,'Specifications and Reduced mass'!$F$13,IF(M459=2,'Specifications and Reduced mass'!$G$13,IF(M459=3,'Specifications and Reduced mass'!$H$13,IF(M459=4,'Specifications and Reduced mass'!$I$13,IF(M459=5,'Specifications and Reduced mass'!$J$13)))))</f>
        <v>128.75625000000002</v>
      </c>
      <c r="U459" s="52">
        <f>'Specifications and Reduced mass'!$C$37-'Lap Simulation'!S459-'Lap Simulation'!T459-'Lap Simulation'!AC459</f>
        <v>520.00809983093836</v>
      </c>
      <c r="V459" s="13">
        <f t="shared" si="85"/>
        <v>0.76862126198871183</v>
      </c>
      <c r="W459" s="13">
        <f>0.5*359.61*'Lap Simulation'!Q459^2</f>
        <v>16665.630929141138</v>
      </c>
      <c r="X459" s="10">
        <f t="shared" si="83"/>
        <v>37.903235262803697</v>
      </c>
      <c r="Y459" s="10">
        <v>1</v>
      </c>
      <c r="Z459" s="13">
        <f>IF(Y459=1,'Specifications and Reduced mass'!$C$47,IF(Y459=2,'Specifications and Reduced mass'!$C$48,IF(Y459=3,'Specifications and Reduced mass'!$C$49)))</f>
        <v>676.54659784648959</v>
      </c>
      <c r="AA459" s="10">
        <f t="shared" si="84"/>
        <v>31.353621718182666</v>
      </c>
      <c r="AB459" s="10">
        <v>0</v>
      </c>
      <c r="AC459" s="10">
        <v>0</v>
      </c>
      <c r="AD459" s="10">
        <v>0</v>
      </c>
    </row>
    <row r="460" spans="7:30" x14ac:dyDescent="0.3">
      <c r="G460" s="94">
        <v>6100</v>
      </c>
      <c r="H460" s="94">
        <v>17.37</v>
      </c>
      <c r="I460" s="10">
        <f t="shared" si="79"/>
        <v>12.952809000000002</v>
      </c>
      <c r="J460" s="10">
        <f t="shared" si="80"/>
        <v>20.276029931016396</v>
      </c>
      <c r="K460" s="10">
        <v>469.1</v>
      </c>
      <c r="L460" s="10">
        <v>2</v>
      </c>
      <c r="M460" s="89">
        <v>2</v>
      </c>
      <c r="N460" s="85">
        <f t="shared" si="77"/>
        <v>455</v>
      </c>
      <c r="O460" s="108">
        <f t="shared" si="86"/>
        <v>47.330166723166919</v>
      </c>
      <c r="P460" s="95">
        <f t="shared" si="82"/>
        <v>34.944948404518357</v>
      </c>
      <c r="Q460" s="10">
        <f t="shared" si="78"/>
        <v>9.7069301123662104</v>
      </c>
      <c r="R460" s="93">
        <f t="shared" si="81"/>
        <v>0.76717154087341322</v>
      </c>
      <c r="S460" s="10">
        <f t="shared" si="87"/>
        <v>60.11787138027757</v>
      </c>
      <c r="T460" s="10">
        <f>IF(M460=1,'Specifications and Reduced mass'!$F$13,IF(M460=2,'Specifications and Reduced mass'!$G$13,IF(M460=3,'Specifications and Reduced mass'!$H$13,IF(M460=4,'Specifications and Reduced mass'!$I$13,IF(M460=5,'Specifications and Reduced mass'!$J$13)))))</f>
        <v>128.75625000000002</v>
      </c>
      <c r="U460" s="52">
        <f>'Specifications and Reduced mass'!$C$37-'Lap Simulation'!S460-'Lap Simulation'!T460-'Lap Simulation'!AC460</f>
        <v>519.02729594255686</v>
      </c>
      <c r="V460" s="13">
        <f t="shared" si="85"/>
        <v>0.76717154087341322</v>
      </c>
      <c r="W460" s="13">
        <f>0.5*359.61*'Lap Simulation'!Q460^2</f>
        <v>16942.0348211649</v>
      </c>
      <c r="X460" s="10">
        <f t="shared" si="83"/>
        <v>38.21626028490634</v>
      </c>
      <c r="Y460" s="10">
        <v>1</v>
      </c>
      <c r="Z460" s="13">
        <f>IF(Y460=1,'Specifications and Reduced mass'!$C$47,IF(Y460=2,'Specifications and Reduced mass'!$C$48,IF(Y460=3,'Specifications and Reduced mass'!$C$49)))</f>
        <v>676.54659784648959</v>
      </c>
      <c r="AA460" s="10">
        <f t="shared" si="84"/>
        <v>31.873629818013605</v>
      </c>
      <c r="AB460" s="10">
        <v>0</v>
      </c>
      <c r="AC460" s="10">
        <v>0</v>
      </c>
      <c r="AD460" s="10">
        <v>0</v>
      </c>
    </row>
    <row r="461" spans="7:30" x14ac:dyDescent="0.3">
      <c r="G461" s="94">
        <v>6200</v>
      </c>
      <c r="H461" s="94">
        <v>17.440000000000001</v>
      </c>
      <c r="I461" s="10">
        <f t="shared" si="79"/>
        <v>13.005008000000002</v>
      </c>
      <c r="J461" s="10">
        <f t="shared" si="80"/>
        <v>20.029390385548389</v>
      </c>
      <c r="K461" s="10">
        <v>469.1</v>
      </c>
      <c r="L461" s="10">
        <v>2</v>
      </c>
      <c r="M461" s="89">
        <v>2</v>
      </c>
      <c r="N461" s="85">
        <f t="shared" ref="N461:N524" si="88">N460+1</f>
        <v>456</v>
      </c>
      <c r="O461" s="108">
        <f t="shared" si="86"/>
        <v>47.432357234545499</v>
      </c>
      <c r="P461" s="95">
        <f t="shared" si="82"/>
        <v>35.228319649592841</v>
      </c>
      <c r="Q461" s="10">
        <f t="shared" si="78"/>
        <v>9.7856443471091215</v>
      </c>
      <c r="R461" s="93">
        <f t="shared" si="81"/>
        <v>0.76572455412342078</v>
      </c>
      <c r="S461" s="10">
        <f t="shared" si="87"/>
        <v>61.096825343114055</v>
      </c>
      <c r="T461" s="10">
        <f>IF(M461=1,'Specifications and Reduced mass'!$F$13,IF(M461=2,'Specifications and Reduced mass'!$G$13,IF(M461=3,'Specifications and Reduced mass'!$H$13,IF(M461=4,'Specifications and Reduced mass'!$I$13,IF(M461=5,'Specifications and Reduced mass'!$J$13)))))</f>
        <v>128.75625000000002</v>
      </c>
      <c r="U461" s="52">
        <f>'Specifications and Reduced mass'!$C$37-'Lap Simulation'!S461-'Lap Simulation'!T461-'Lap Simulation'!AC461</f>
        <v>518.04834197972048</v>
      </c>
      <c r="V461" s="13">
        <f t="shared" si="85"/>
        <v>0.76572455412342078</v>
      </c>
      <c r="W461" s="13">
        <f>0.5*359.61*'Lap Simulation'!Q461^2</f>
        <v>17217.917378978385</v>
      </c>
      <c r="X461" s="10">
        <f t="shared" si="83"/>
        <v>38.526158846886304</v>
      </c>
      <c r="Y461" s="10">
        <v>1</v>
      </c>
      <c r="Z461" s="13">
        <f>IF(Y461=1,'Specifications and Reduced mass'!$C$47,IF(Y461=2,'Specifications and Reduced mass'!$C$48,IF(Y461=3,'Specifications and Reduced mass'!$C$49)))</f>
        <v>676.54659784648959</v>
      </c>
      <c r="AA461" s="10">
        <f t="shared" si="84"/>
        <v>32.392657113956155</v>
      </c>
      <c r="AB461" s="10">
        <v>0</v>
      </c>
      <c r="AC461" s="10">
        <v>0</v>
      </c>
      <c r="AD461" s="10">
        <v>0</v>
      </c>
    </row>
    <row r="462" spans="7:30" x14ac:dyDescent="0.3">
      <c r="G462" s="94">
        <v>6200</v>
      </c>
      <c r="H462" s="94">
        <v>17.440000000000001</v>
      </c>
      <c r="I462" s="10">
        <f t="shared" si="79"/>
        <v>13.005008000000002</v>
      </c>
      <c r="J462" s="10">
        <f t="shared" si="80"/>
        <v>20.029390385548389</v>
      </c>
      <c r="K462" s="10">
        <v>469.1</v>
      </c>
      <c r="L462" s="10">
        <v>2</v>
      </c>
      <c r="M462" s="89">
        <v>2</v>
      </c>
      <c r="N462" s="85">
        <f t="shared" si="88"/>
        <v>457</v>
      </c>
      <c r="O462" s="108">
        <f t="shared" si="86"/>
        <v>47.533740263810508</v>
      </c>
      <c r="P462" s="95">
        <f t="shared" si="82"/>
        <v>35.508901500564164</v>
      </c>
      <c r="Q462" s="10">
        <f t="shared" si="78"/>
        <v>9.8635837501567121</v>
      </c>
      <c r="R462" s="93">
        <f t="shared" si="81"/>
        <v>0.7642802965813601</v>
      </c>
      <c r="S462" s="10">
        <f t="shared" si="87"/>
        <v>62.073932869609258</v>
      </c>
      <c r="T462" s="10">
        <f>IF(M462=1,'Specifications and Reduced mass'!$F$13,IF(M462=2,'Specifications and Reduced mass'!$G$13,IF(M462=3,'Specifications and Reduced mass'!$H$13,IF(M462=4,'Specifications and Reduced mass'!$I$13,IF(M462=5,'Specifications and Reduced mass'!$J$13)))))</f>
        <v>128.75625000000002</v>
      </c>
      <c r="U462" s="52">
        <f>'Specifications and Reduced mass'!$C$37-'Lap Simulation'!S462-'Lap Simulation'!T462-'Lap Simulation'!AC462</f>
        <v>517.0712344532252</v>
      </c>
      <c r="V462" s="13">
        <f t="shared" si="85"/>
        <v>0.7642802965813601</v>
      </c>
      <c r="W462" s="13">
        <f>0.5*359.61*'Lap Simulation'!Q462^2</f>
        <v>17493.27958588671</v>
      </c>
      <c r="X462" s="10">
        <f t="shared" si="83"/>
        <v>38.833006890380759</v>
      </c>
      <c r="Y462" s="10">
        <v>1</v>
      </c>
      <c r="Z462" s="13">
        <f>IF(Y462=1,'Specifications and Reduced mass'!$C$47,IF(Y462=2,'Specifications and Reduced mass'!$C$48,IF(Y462=3,'Specifications and Reduced mass'!$C$49)))</f>
        <v>676.54659784648959</v>
      </c>
      <c r="AA462" s="10">
        <f t="shared" si="84"/>
        <v>32.910705455935883</v>
      </c>
      <c r="AB462" s="10">
        <v>0</v>
      </c>
      <c r="AC462" s="10">
        <v>0</v>
      </c>
      <c r="AD462" s="10">
        <v>0</v>
      </c>
    </row>
    <row r="463" spans="7:30" x14ac:dyDescent="0.3">
      <c r="G463" s="94">
        <v>6300</v>
      </c>
      <c r="H463" s="94">
        <v>17.5</v>
      </c>
      <c r="I463" s="10">
        <f t="shared" si="79"/>
        <v>13.049750000000001</v>
      </c>
      <c r="J463" s="10">
        <f t="shared" si="80"/>
        <v>19.779278222222221</v>
      </c>
      <c r="K463" s="10">
        <v>457.2</v>
      </c>
      <c r="L463" s="10">
        <v>2</v>
      </c>
      <c r="M463" s="89">
        <v>2</v>
      </c>
      <c r="N463" s="85">
        <f t="shared" si="88"/>
        <v>458</v>
      </c>
      <c r="O463" s="108">
        <f t="shared" si="86"/>
        <v>47.634336125076196</v>
      </c>
      <c r="P463" s="95">
        <f t="shared" si="82"/>
        <v>35.78676055560431</v>
      </c>
      <c r="Q463" s="10">
        <f t="shared" si="78"/>
        <v>9.9407668210011977</v>
      </c>
      <c r="R463" s="93">
        <f t="shared" si="81"/>
        <v>0.76283876309958532</v>
      </c>
      <c r="S463" s="10">
        <f t="shared" si="87"/>
        <v>63.049197442385719</v>
      </c>
      <c r="T463" s="10">
        <f>IF(M463=1,'Specifications and Reduced mass'!$F$13,IF(M463=2,'Specifications and Reduced mass'!$G$13,IF(M463=3,'Specifications and Reduced mass'!$H$13,IF(M463=4,'Specifications and Reduced mass'!$I$13,IF(M463=5,'Specifications and Reduced mass'!$J$13)))))</f>
        <v>128.75625000000002</v>
      </c>
      <c r="U463" s="52">
        <f>'Specifications and Reduced mass'!$C$37-'Lap Simulation'!S463-'Lap Simulation'!T463-'Lap Simulation'!AC463</f>
        <v>516.09596988044871</v>
      </c>
      <c r="V463" s="13">
        <f t="shared" si="85"/>
        <v>0.76283876309958532</v>
      </c>
      <c r="W463" s="13">
        <f>0.5*359.61*'Lap Simulation'!Q463^2</f>
        <v>17768.12242334033</v>
      </c>
      <c r="X463" s="10">
        <f t="shared" si="83"/>
        <v>39.136877248036214</v>
      </c>
      <c r="Y463" s="10">
        <v>1</v>
      </c>
      <c r="Z463" s="13">
        <f>IF(Y463=1,'Specifications and Reduced mass'!$C$47,IF(Y463=2,'Specifications and Reduced mass'!$C$48,IF(Y463=3,'Specifications and Reduced mass'!$C$49)))</f>
        <v>676.54659784648959</v>
      </c>
      <c r="AA463" s="10">
        <f t="shared" si="84"/>
        <v>33.427776690389102</v>
      </c>
      <c r="AB463" s="10">
        <v>0</v>
      </c>
      <c r="AC463" s="10">
        <v>0</v>
      </c>
      <c r="AD463" s="10">
        <v>0</v>
      </c>
    </row>
    <row r="464" spans="7:30" x14ac:dyDescent="0.3">
      <c r="G464" s="94">
        <v>6300</v>
      </c>
      <c r="H464" s="94">
        <v>17.5</v>
      </c>
      <c r="I464" s="10">
        <f t="shared" si="79"/>
        <v>13.049750000000001</v>
      </c>
      <c r="J464" s="10">
        <f t="shared" si="80"/>
        <v>19.779278222222221</v>
      </c>
      <c r="K464" s="10">
        <v>457.2</v>
      </c>
      <c r="L464" s="10">
        <v>2</v>
      </c>
      <c r="M464" s="89">
        <v>2</v>
      </c>
      <c r="N464" s="85">
        <f t="shared" si="88"/>
        <v>459</v>
      </c>
      <c r="O464" s="108">
        <f t="shared" si="86"/>
        <v>47.734164307653373</v>
      </c>
      <c r="P464" s="95">
        <f t="shared" si="82"/>
        <v>36.061960731547835</v>
      </c>
      <c r="Q464" s="10">
        <f t="shared" si="78"/>
        <v>10.017211314318843</v>
      </c>
      <c r="R464" s="93">
        <f t="shared" si="81"/>
        <v>0.76139994854015947</v>
      </c>
      <c r="S464" s="10">
        <f t="shared" si="87"/>
        <v>64.022622537497341</v>
      </c>
      <c r="T464" s="10">
        <f>IF(M464=1,'Specifications and Reduced mass'!$F$13,IF(M464=2,'Specifications and Reduced mass'!$G$13,IF(M464=3,'Specifications and Reduced mass'!$H$13,IF(M464=4,'Specifications and Reduced mass'!$I$13,IF(M464=5,'Specifications and Reduced mass'!$J$13)))))</f>
        <v>128.75625000000002</v>
      </c>
      <c r="U464" s="52">
        <f>'Specifications and Reduced mass'!$C$37-'Lap Simulation'!S464-'Lap Simulation'!T464-'Lap Simulation'!AC464</f>
        <v>515.12254478533714</v>
      </c>
      <c r="V464" s="13">
        <f t="shared" si="85"/>
        <v>0.76139994854015947</v>
      </c>
      <c r="W464" s="13">
        <f>0.5*359.61*'Lap Simulation'!Q464^2</f>
        <v>18042.446870938573</v>
      </c>
      <c r="X464" s="10">
        <f t="shared" si="83"/>
        <v>39.437839820152924</v>
      </c>
      <c r="Y464" s="10">
        <v>1</v>
      </c>
      <c r="Z464" s="13">
        <f>IF(Y464=1,'Specifications and Reduced mass'!$C$47,IF(Y464=2,'Specifications and Reduced mass'!$C$48,IF(Y464=3,'Specifications and Reduced mass'!$C$49)))</f>
        <v>676.54659784648959</v>
      </c>
      <c r="AA464" s="10">
        <f t="shared" si="84"/>
        <v>33.943872660269555</v>
      </c>
      <c r="AB464" s="10">
        <v>0</v>
      </c>
      <c r="AC464" s="10">
        <v>0</v>
      </c>
      <c r="AD464" s="10">
        <v>0</v>
      </c>
    </row>
    <row r="465" spans="7:30" x14ac:dyDescent="0.3">
      <c r="G465" s="94">
        <v>6400</v>
      </c>
      <c r="H465" s="94">
        <v>17.8</v>
      </c>
      <c r="I465" s="10">
        <f t="shared" si="79"/>
        <v>13.273460000000002</v>
      </c>
      <c r="J465" s="10">
        <f t="shared" si="80"/>
        <v>19.804002320000002</v>
      </c>
      <c r="K465" s="10">
        <v>457.2</v>
      </c>
      <c r="L465" s="10">
        <v>2</v>
      </c>
      <c r="M465" s="89">
        <v>2</v>
      </c>
      <c r="N465" s="85">
        <f t="shared" si="88"/>
        <v>460</v>
      </c>
      <c r="O465" s="108">
        <f t="shared" si="86"/>
        <v>47.833243522091792</v>
      </c>
      <c r="P465" s="95">
        <f t="shared" si="82"/>
        <v>36.334563413778056</v>
      </c>
      <c r="Q465" s="10">
        <f t="shared" si="78"/>
        <v>10.092934281605014</v>
      </c>
      <c r="R465" s="93">
        <f t="shared" si="81"/>
        <v>0.75996384777483594</v>
      </c>
      <c r="S465" s="10">
        <f t="shared" si="87"/>
        <v>64.994211624441689</v>
      </c>
      <c r="T465" s="10">
        <f>IF(M465=1,'Specifications and Reduced mass'!$F$13,IF(M465=2,'Specifications and Reduced mass'!$G$13,IF(M465=3,'Specifications and Reduced mass'!$H$13,IF(M465=4,'Specifications and Reduced mass'!$I$13,IF(M465=5,'Specifications and Reduced mass'!$J$13)))))</f>
        <v>128.75625000000002</v>
      </c>
      <c r="U465" s="52">
        <f>'Specifications and Reduced mass'!$C$37-'Lap Simulation'!S465-'Lap Simulation'!T465-'Lap Simulation'!AC465</f>
        <v>514.15095569839275</v>
      </c>
      <c r="V465" s="13">
        <f t="shared" si="85"/>
        <v>0.75996384777483594</v>
      </c>
      <c r="W465" s="13">
        <f>0.5*359.61*'Lap Simulation'!Q465^2</f>
        <v>18316.253906433096</v>
      </c>
      <c r="X465" s="10">
        <f t="shared" si="83"/>
        <v>39.73596173860242</v>
      </c>
      <c r="Y465" s="10">
        <v>1</v>
      </c>
      <c r="Z465" s="13">
        <f>IF(Y465=1,'Specifications and Reduced mass'!$C$47,IF(Y465=2,'Specifications and Reduced mass'!$C$48,IF(Y465=3,'Specifications and Reduced mass'!$C$49)))</f>
        <v>676.54659784648959</v>
      </c>
      <c r="AA465" s="10">
        <f t="shared" si="84"/>
        <v>34.458995205054883</v>
      </c>
      <c r="AB465" s="10">
        <v>0</v>
      </c>
      <c r="AC465" s="10">
        <v>0</v>
      </c>
      <c r="AD465" s="10">
        <v>0</v>
      </c>
    </row>
    <row r="466" spans="7:30" x14ac:dyDescent="0.3">
      <c r="G466" s="94">
        <v>6400</v>
      </c>
      <c r="H466" s="94">
        <v>17.8</v>
      </c>
      <c r="I466" s="10">
        <f t="shared" si="79"/>
        <v>13.273460000000002</v>
      </c>
      <c r="J466" s="10">
        <f t="shared" si="80"/>
        <v>19.804002320000002</v>
      </c>
      <c r="K466" s="10">
        <v>457.2</v>
      </c>
      <c r="L466" s="10">
        <v>2</v>
      </c>
      <c r="M466" s="89">
        <v>2</v>
      </c>
      <c r="N466" s="85">
        <f t="shared" si="88"/>
        <v>461</v>
      </c>
      <c r="O466" s="108">
        <f t="shared" si="86"/>
        <v>47.931591742972039</v>
      </c>
      <c r="P466" s="95">
        <f t="shared" si="82"/>
        <v>36.604627595485553</v>
      </c>
      <c r="Q466" s="10">
        <f t="shared" si="78"/>
        <v>10.167952109857097</v>
      </c>
      <c r="R466" s="86">
        <f t="shared" si="81"/>
        <v>-0.27740782539427139</v>
      </c>
      <c r="S466" s="10">
        <f t="shared" si="87"/>
        <v>65.963968166172421</v>
      </c>
      <c r="T466" s="10">
        <f>IF(M466=1,'Specifications and Reduced mass'!$F$13,IF(M466=2,'Specifications and Reduced mass'!$G$13,IF(M466=3,'Specifications and Reduced mass'!$H$13,IF(M466=4,'Specifications and Reduced mass'!$I$13,IF(M466=5,'Specifications and Reduced mass'!$J$13)))))</f>
        <v>128.75625000000002</v>
      </c>
      <c r="U466" s="52">
        <f>'Specifications and Reduced mass'!$C$37-'Lap Simulation'!S466-'Lap Simulation'!T466-'Lap Simulation'!AC466</f>
        <v>-187.67932048648731</v>
      </c>
      <c r="V466" s="13">
        <f t="shared" si="85"/>
        <v>-0.27740782539427139</v>
      </c>
      <c r="W466" s="13">
        <f>0.5*359.61*'Lap Simulation'!Q466^2</f>
        <v>18589.544505731406</v>
      </c>
      <c r="X466" s="10">
        <f t="shared" si="83"/>
        <v>40.031307519122429</v>
      </c>
      <c r="Y466" s="10">
        <v>1</v>
      </c>
      <c r="Z466" s="13">
        <f>IF(Y466=1,'Specifications and Reduced mass'!$C$47,IF(Y466=2,'Specifications and Reduced mass'!$C$48,IF(Y466=3,'Specifications and Reduced mass'!$C$49)))</f>
        <v>676.54659784648959</v>
      </c>
      <c r="AA466" s="10">
        <f t="shared" si="84"/>
        <v>34.973146160753274</v>
      </c>
      <c r="AB466" s="10">
        <v>0.2</v>
      </c>
      <c r="AC466" s="10">
        <f>359.61*9.81*SIN(AB466-AB465)</f>
        <v>700.86051964314936</v>
      </c>
      <c r="AD466" s="10">
        <f>RADIANS(AB466)</f>
        <v>3.4906585039886592E-3</v>
      </c>
    </row>
    <row r="467" spans="7:30" x14ac:dyDescent="0.3">
      <c r="G467" s="94">
        <v>6400</v>
      </c>
      <c r="H467" s="94">
        <v>17.8</v>
      </c>
      <c r="I467" s="10">
        <f t="shared" si="79"/>
        <v>13.273460000000002</v>
      </c>
      <c r="J467" s="10">
        <f t="shared" si="80"/>
        <v>19.804002320000002</v>
      </c>
      <c r="K467" s="10">
        <v>457.2</v>
      </c>
      <c r="L467" s="10">
        <v>2</v>
      </c>
      <c r="M467" s="89">
        <v>2</v>
      </c>
      <c r="N467" s="85">
        <f t="shared" si="88"/>
        <v>462</v>
      </c>
      <c r="O467" s="108">
        <f t="shared" si="86"/>
        <v>48.030204917857397</v>
      </c>
      <c r="P467" s="95">
        <f t="shared" si="82"/>
        <v>36.506278234982581</v>
      </c>
      <c r="Q467" s="10">
        <f t="shared" si="78"/>
        <v>10.140632843050717</v>
      </c>
      <c r="R467" s="86">
        <f t="shared" si="81"/>
        <v>-0.27688459763319878</v>
      </c>
      <c r="S467" s="10">
        <f t="shared" si="87"/>
        <v>65.609980204519957</v>
      </c>
      <c r="T467" s="10">
        <f>IF(M467=1,'Specifications and Reduced mass'!$F$13,IF(M467=2,'Specifications and Reduced mass'!$G$13,IF(M467=3,'Specifications and Reduced mass'!$H$13,IF(M467=4,'Specifications and Reduced mass'!$I$13,IF(M467=5,'Specifications and Reduced mass'!$J$13)))))</f>
        <v>128.75625000000002</v>
      </c>
      <c r="U467" s="52">
        <f>'Specifications and Reduced mass'!$C$37-'Lap Simulation'!S467-'Lap Simulation'!T467-'Lap Simulation'!AC467</f>
        <v>-187.32533252483483</v>
      </c>
      <c r="V467" s="13">
        <f t="shared" si="85"/>
        <v>-0.27688459763319878</v>
      </c>
      <c r="W467" s="13">
        <f>0.5*359.61*'Lap Simulation'!Q467^2</f>
        <v>18489.785877641374</v>
      </c>
      <c r="X467" s="10">
        <f t="shared" si="83"/>
        <v>39.923751350593378</v>
      </c>
      <c r="Y467" s="10">
        <v>1</v>
      </c>
      <c r="Z467" s="13">
        <f>IF(Y467=1,'Specifications and Reduced mass'!$C$47,IF(Y467=2,'Specifications and Reduced mass'!$C$48,IF(Y467=3,'Specifications and Reduced mass'!$C$49)))</f>
        <v>676.54659784648959</v>
      </c>
      <c r="AA467" s="10">
        <f t="shared" si="84"/>
        <v>34.785466840266785</v>
      </c>
      <c r="AB467" s="10">
        <v>0.4</v>
      </c>
      <c r="AC467" s="10">
        <f>359.61*9.81*SIN(AB467-AB466)</f>
        <v>700.86051964314936</v>
      </c>
      <c r="AD467" s="10">
        <f>RADIANS(AB467)</f>
        <v>6.9813170079773184E-3</v>
      </c>
    </row>
    <row r="468" spans="7:30" x14ac:dyDescent="0.3">
      <c r="G468" s="94">
        <v>6400</v>
      </c>
      <c r="H468" s="94">
        <v>17.8</v>
      </c>
      <c r="I468" s="10">
        <f t="shared" si="79"/>
        <v>13.273460000000002</v>
      </c>
      <c r="J468" s="10">
        <f t="shared" si="80"/>
        <v>19.804002320000002</v>
      </c>
      <c r="K468" s="10">
        <v>457.2</v>
      </c>
      <c r="L468" s="10">
        <v>2</v>
      </c>
      <c r="M468" s="89">
        <v>2</v>
      </c>
      <c r="N468" s="85">
        <f t="shared" si="88"/>
        <v>463</v>
      </c>
      <c r="O468" s="108">
        <f t="shared" si="86"/>
        <v>48.129084693896843</v>
      </c>
      <c r="P468" s="95">
        <f t="shared" si="82"/>
        <v>36.407849453096112</v>
      </c>
      <c r="Q468" s="10">
        <f t="shared" si="78"/>
        <v>10.113291514748919</v>
      </c>
      <c r="R468" s="86">
        <f t="shared" si="81"/>
        <v>-0.27636235674872039</v>
      </c>
      <c r="S468" s="10">
        <f t="shared" si="87"/>
        <v>65.256659910869843</v>
      </c>
      <c r="T468" s="10">
        <f>IF(M468=1,'Specifications and Reduced mass'!$F$13,IF(M468=2,'Specifications and Reduced mass'!$G$13,IF(M468=3,'Specifications and Reduced mass'!$H$13,IF(M468=4,'Specifications and Reduced mass'!$I$13,IF(M468=5,'Specifications and Reduced mass'!$J$13)))))</f>
        <v>128.75625000000002</v>
      </c>
      <c r="U468" s="52">
        <f>'Specifications and Reduced mass'!$C$37-'Lap Simulation'!S468-'Lap Simulation'!T468-'Lap Simulation'!AC468</f>
        <v>-186.97201223118464</v>
      </c>
      <c r="V468" s="13">
        <f t="shared" si="85"/>
        <v>-0.27636235674872039</v>
      </c>
      <c r="W468" s="13">
        <f>0.5*359.61*'Lap Simulation'!Q468^2</f>
        <v>18390.215407486503</v>
      </c>
      <c r="X468" s="10">
        <f t="shared" si="83"/>
        <v>39.816108325783148</v>
      </c>
      <c r="Y468" s="10">
        <v>1</v>
      </c>
      <c r="Z468" s="13">
        <f>IF(Y468=1,'Specifications and Reduced mass'!$C$47,IF(Y468=2,'Specifications and Reduced mass'!$C$48,IF(Y468=3,'Specifications and Reduced mass'!$C$49)))</f>
        <v>676.54659784648959</v>
      </c>
      <c r="AA468" s="10">
        <f t="shared" si="84"/>
        <v>34.598141507741957</v>
      </c>
      <c r="AB468" s="10">
        <v>0.6</v>
      </c>
      <c r="AC468" s="10">
        <f t="shared" ref="AC468:AC531" si="89">359.61*9.81*SIN(AB468-AB467)</f>
        <v>700.86051964314925</v>
      </c>
      <c r="AD468" s="10">
        <f t="shared" ref="AD468:AD531" si="90">RADIANS(AB468)</f>
        <v>1.0471975511965976E-2</v>
      </c>
    </row>
    <row r="469" spans="7:30" x14ac:dyDescent="0.3">
      <c r="G469" s="94">
        <v>6400</v>
      </c>
      <c r="H469" s="94">
        <v>17.8</v>
      </c>
      <c r="I469" s="10">
        <f t="shared" si="79"/>
        <v>13.273460000000002</v>
      </c>
      <c r="J469" s="10">
        <f t="shared" si="80"/>
        <v>19.804002320000002</v>
      </c>
      <c r="K469" s="10">
        <v>457.2</v>
      </c>
      <c r="L469" s="10">
        <v>2</v>
      </c>
      <c r="M469" s="89">
        <v>2</v>
      </c>
      <c r="N469" s="85">
        <f t="shared" si="88"/>
        <v>464</v>
      </c>
      <c r="O469" s="108">
        <f t="shared" si="86"/>
        <v>48.228232736109845</v>
      </c>
      <c r="P469" s="95">
        <f t="shared" si="82"/>
        <v>36.309340251681576</v>
      </c>
      <c r="Q469" s="10">
        <f t="shared" si="78"/>
        <v>10.085927847689327</v>
      </c>
      <c r="R469" s="86">
        <f t="shared" si="81"/>
        <v>-0.27584110087945746</v>
      </c>
      <c r="S469" s="10">
        <f t="shared" si="87"/>
        <v>64.904006025912139</v>
      </c>
      <c r="T469" s="10">
        <f>IF(M469=1,'Specifications and Reduced mass'!$F$13,IF(M469=2,'Specifications and Reduced mass'!$G$13,IF(M469=3,'Specifications and Reduced mass'!$H$13,IF(M469=4,'Specifications and Reduced mass'!$I$13,IF(M469=5,'Specifications and Reduced mass'!$J$13)))))</f>
        <v>128.75625000000002</v>
      </c>
      <c r="U469" s="52">
        <f>'Specifications and Reduced mass'!$C$37-'Lap Simulation'!S469-'Lap Simulation'!T469-'Lap Simulation'!AC469</f>
        <v>-186.61935834622727</v>
      </c>
      <c r="V469" s="13">
        <f t="shared" si="85"/>
        <v>-0.27584110087945746</v>
      </c>
      <c r="W469" s="13">
        <f>0.5*359.61*'Lap Simulation'!Q469^2</f>
        <v>18290.832740376096</v>
      </c>
      <c r="X469" s="10">
        <f t="shared" si="83"/>
        <v>39.708377353107586</v>
      </c>
      <c r="Y469" s="10">
        <v>1</v>
      </c>
      <c r="Z469" s="13">
        <f>IF(Y469=1,'Specifications and Reduced mass'!$C$47,IF(Y469=2,'Specifications and Reduced mass'!$C$48,IF(Y469=3,'Specifications and Reduced mass'!$C$49)))</f>
        <v>676.54659784648959</v>
      </c>
      <c r="AA469" s="10">
        <f t="shared" si="84"/>
        <v>34.411169495510777</v>
      </c>
      <c r="AB469" s="10">
        <v>0.8</v>
      </c>
      <c r="AC469" s="10">
        <f t="shared" si="89"/>
        <v>700.86051964314959</v>
      </c>
      <c r="AD469" s="10">
        <f t="shared" si="90"/>
        <v>1.3962634015954637E-2</v>
      </c>
    </row>
    <row r="470" spans="7:30" x14ac:dyDescent="0.3">
      <c r="G470" s="94">
        <v>6400</v>
      </c>
      <c r="H470" s="94">
        <v>17.8</v>
      </c>
      <c r="I470" s="10">
        <f t="shared" si="79"/>
        <v>13.273460000000002</v>
      </c>
      <c r="J470" s="10">
        <f t="shared" si="80"/>
        <v>19.804002320000002</v>
      </c>
      <c r="K470" s="10">
        <v>457.2</v>
      </c>
      <c r="L470" s="10">
        <v>2</v>
      </c>
      <c r="M470" s="89">
        <v>2</v>
      </c>
      <c r="N470" s="85">
        <f t="shared" si="88"/>
        <v>465</v>
      </c>
      <c r="O470" s="108">
        <f t="shared" si="86"/>
        <v>48.32765072766189</v>
      </c>
      <c r="P470" s="95">
        <f t="shared" si="82"/>
        <v>36.210749621867656</v>
      </c>
      <c r="Q470" s="10">
        <f t="shared" si="78"/>
        <v>10.058541561629903</v>
      </c>
      <c r="R470" s="86">
        <f t="shared" si="81"/>
        <v>-0.27532082816753956</v>
      </c>
      <c r="S470" s="10">
        <f t="shared" si="87"/>
        <v>64.552017292712137</v>
      </c>
      <c r="T470" s="10">
        <f>IF(M470=1,'Specifications and Reduced mass'!$F$13,IF(M470=2,'Specifications and Reduced mass'!$G$13,IF(M470=3,'Specifications and Reduced mass'!$H$13,IF(M470=4,'Specifications and Reduced mass'!$I$13,IF(M470=5,'Specifications and Reduced mass'!$J$13)))))</f>
        <v>128.75625000000002</v>
      </c>
      <c r="U470" s="52">
        <f>'Specifications and Reduced mass'!$C$37-'Lap Simulation'!S470-'Lap Simulation'!T470-'Lap Simulation'!AC470</f>
        <v>-186.26736961302686</v>
      </c>
      <c r="V470" s="13">
        <f t="shared" si="85"/>
        <v>-0.27532082816753956</v>
      </c>
      <c r="W470" s="13">
        <f>0.5*359.61*'Lap Simulation'!Q470^2</f>
        <v>18191.637522088833</v>
      </c>
      <c r="X470" s="10">
        <f t="shared" si="83"/>
        <v>39.600557329251586</v>
      </c>
      <c r="Y470" s="10">
        <v>1</v>
      </c>
      <c r="Z470" s="13">
        <f>IF(Y470=1,'Specifications and Reduced mass'!$C$47,IF(Y470=2,'Specifications and Reduced mass'!$C$48,IF(Y470=3,'Specifications and Reduced mass'!$C$49)))</f>
        <v>676.54659784648959</v>
      </c>
      <c r="AA470" s="10">
        <f t="shared" si="84"/>
        <v>34.224550137164542</v>
      </c>
      <c r="AB470" s="10">
        <v>1</v>
      </c>
      <c r="AC470" s="10">
        <f t="shared" si="89"/>
        <v>700.86051964314925</v>
      </c>
      <c r="AD470" s="10">
        <f t="shared" si="90"/>
        <v>1.7453292519943295E-2</v>
      </c>
    </row>
    <row r="471" spans="7:30" x14ac:dyDescent="0.3">
      <c r="G471" s="94">
        <v>6400</v>
      </c>
      <c r="H471" s="94">
        <v>17.8</v>
      </c>
      <c r="I471" s="10">
        <f t="shared" si="79"/>
        <v>13.273460000000002</v>
      </c>
      <c r="J471" s="10">
        <f t="shared" si="80"/>
        <v>19.804002320000002</v>
      </c>
      <c r="K471" s="10">
        <v>457.2</v>
      </c>
      <c r="L471" s="10">
        <v>2</v>
      </c>
      <c r="M471" s="89">
        <v>2</v>
      </c>
      <c r="N471" s="85">
        <f t="shared" si="88"/>
        <v>466</v>
      </c>
      <c r="O471" s="108">
        <f t="shared" si="86"/>
        <v>48.42734037014548</v>
      </c>
      <c r="P471" s="95">
        <f t="shared" si="82"/>
        <v>36.112076543886054</v>
      </c>
      <c r="Q471" s="10">
        <f t="shared" si="78"/>
        <v>10.031132373301682</v>
      </c>
      <c r="R471" s="86">
        <f t="shared" si="81"/>
        <v>-0.27480153675860403</v>
      </c>
      <c r="S471" s="10">
        <f t="shared" si="87"/>
        <v>64.200692456705852</v>
      </c>
      <c r="T471" s="10">
        <f>IF(M471=1,'Specifications and Reduced mass'!$F$13,IF(M471=2,'Specifications and Reduced mass'!$G$13,IF(M471=3,'Specifications and Reduced mass'!$H$13,IF(M471=4,'Specifications and Reduced mass'!$I$13,IF(M471=5,'Specifications and Reduced mass'!$J$13)))))</f>
        <v>128.75625000000002</v>
      </c>
      <c r="U471" s="52">
        <f>'Specifications and Reduced mass'!$C$37-'Lap Simulation'!S471-'Lap Simulation'!T471-'Lap Simulation'!AC471</f>
        <v>-185.9160447770206</v>
      </c>
      <c r="V471" s="13">
        <f t="shared" si="85"/>
        <v>-0.27480153675860403</v>
      </c>
      <c r="W471" s="13">
        <f>0.5*359.61*'Lap Simulation'!Q471^2</f>
        <v>18092.629399071502</v>
      </c>
      <c r="X471" s="10">
        <f t="shared" si="83"/>
        <v>39.492647138983003</v>
      </c>
      <c r="Y471" s="10">
        <v>1</v>
      </c>
      <c r="Z471" s="13">
        <f>IF(Y471=1,'Specifications and Reduced mass'!$C$47,IF(Y471=2,'Specifications and Reduced mass'!$C$48,IF(Y471=3,'Specifications and Reduced mass'!$C$49)))</f>
        <v>676.54659784648959</v>
      </c>
      <c r="AA471" s="10">
        <f t="shared" si="84"/>
        <v>34.038282767551514</v>
      </c>
      <c r="AB471" s="10">
        <v>1.2</v>
      </c>
      <c r="AC471" s="10">
        <f t="shared" si="89"/>
        <v>700.86051964314925</v>
      </c>
      <c r="AD471" s="10">
        <f t="shared" si="90"/>
        <v>2.0943951023931952E-2</v>
      </c>
    </row>
    <row r="472" spans="7:30" x14ac:dyDescent="0.3">
      <c r="G472" s="94">
        <v>6300</v>
      </c>
      <c r="H472" s="94">
        <v>17.5</v>
      </c>
      <c r="I472" s="10">
        <f t="shared" si="79"/>
        <v>13.049750000000001</v>
      </c>
      <c r="J472" s="10">
        <f t="shared" si="80"/>
        <v>19.779278222222221</v>
      </c>
      <c r="K472" s="10">
        <v>457.2</v>
      </c>
      <c r="L472" s="10">
        <v>2</v>
      </c>
      <c r="M472" s="89">
        <v>2</v>
      </c>
      <c r="N472" s="85">
        <f t="shared" si="88"/>
        <v>467</v>
      </c>
      <c r="O472" s="108">
        <f t="shared" si="86"/>
        <v>48.527303383866787</v>
      </c>
      <c r="P472" s="95">
        <f t="shared" si="82"/>
        <v>36.01331998689794</v>
      </c>
      <c r="Q472" s="10">
        <f t="shared" si="78"/>
        <v>10.003699996360538</v>
      </c>
      <c r="R472" s="86">
        <f t="shared" si="81"/>
        <v>-0.27428322480178313</v>
      </c>
      <c r="S472" s="10">
        <f t="shared" si="87"/>
        <v>63.85003026569558</v>
      </c>
      <c r="T472" s="10">
        <f>IF(M472=1,'Specifications and Reduced mass'!$F$13,IF(M472=2,'Specifications and Reduced mass'!$G$13,IF(M472=3,'Specifications and Reduced mass'!$H$13,IF(M472=4,'Specifications and Reduced mass'!$I$13,IF(M472=5,'Specifications and Reduced mass'!$J$13)))))</f>
        <v>128.75625000000002</v>
      </c>
      <c r="U472" s="52">
        <f>'Specifications and Reduced mass'!$C$37-'Lap Simulation'!S472-'Lap Simulation'!T472-'Lap Simulation'!AC472</f>
        <v>-185.56538258601029</v>
      </c>
      <c r="V472" s="13">
        <f t="shared" si="85"/>
        <v>-0.27428322480178313</v>
      </c>
      <c r="W472" s="13">
        <f>0.5*359.61*'Lap Simulation'!Q472^2</f>
        <v>17993.80801843774</v>
      </c>
      <c r="X472" s="10">
        <f t="shared" si="83"/>
        <v>39.384645654962746</v>
      </c>
      <c r="Y472" s="10">
        <v>1</v>
      </c>
      <c r="Z472" s="13">
        <f>IF(Y472=1,'Specifications and Reduced mass'!$C$47,IF(Y472=2,'Specifications and Reduced mass'!$C$48,IF(Y472=3,'Specifications and Reduced mass'!$C$49)))</f>
        <v>676.54659784648959</v>
      </c>
      <c r="AA472" s="10">
        <f t="shared" si="84"/>
        <v>33.852366722774498</v>
      </c>
      <c r="AB472" s="10">
        <v>1.4</v>
      </c>
      <c r="AC472" s="10">
        <f t="shared" si="89"/>
        <v>700.86051964314925</v>
      </c>
      <c r="AD472" s="10">
        <f t="shared" si="90"/>
        <v>2.4434609527920613E-2</v>
      </c>
    </row>
    <row r="473" spans="7:30" x14ac:dyDescent="0.3">
      <c r="G473" s="94">
        <v>6300</v>
      </c>
      <c r="H473" s="94">
        <v>17.5</v>
      </c>
      <c r="I473" s="10">
        <f t="shared" si="79"/>
        <v>13.049750000000001</v>
      </c>
      <c r="J473" s="10">
        <f t="shared" si="80"/>
        <v>19.779278222222221</v>
      </c>
      <c r="K473" s="10">
        <v>457.2</v>
      </c>
      <c r="L473" s="10">
        <v>2</v>
      </c>
      <c r="M473" s="89">
        <v>2</v>
      </c>
      <c r="N473" s="85">
        <f t="shared" si="88"/>
        <v>468</v>
      </c>
      <c r="O473" s="108">
        <f t="shared" si="86"/>
        <v>48.627541508138059</v>
      </c>
      <c r="P473" s="95">
        <f t="shared" si="82"/>
        <v>35.914478908816712</v>
      </c>
      <c r="Q473" s="10">
        <f t="shared" ref="Q473:Q536" si="91">MIN(13.2,(SQRT((Q472^2)+2*R472*$N$6)))</f>
        <v>9.9762441413379754</v>
      </c>
      <c r="R473" s="86">
        <f t="shared" si="81"/>
        <v>-0.27376589044970234</v>
      </c>
      <c r="S473" s="10">
        <f t="shared" si="87"/>
        <v>63.500029469845444</v>
      </c>
      <c r="T473" s="10">
        <f>IF(M473=1,'Specifications and Reduced mass'!$F$13,IF(M473=2,'Specifications and Reduced mass'!$G$13,IF(M473=3,'Specifications and Reduced mass'!$H$13,IF(M473=4,'Specifications and Reduced mass'!$I$13,IF(M473=5,'Specifications and Reduced mass'!$J$13)))))</f>
        <v>128.75625000000002</v>
      </c>
      <c r="U473" s="52">
        <f>'Specifications and Reduced mass'!$C$37-'Lap Simulation'!S473-'Lap Simulation'!T473-'Lap Simulation'!AC473</f>
        <v>-185.2153817901609</v>
      </c>
      <c r="V473" s="13">
        <f t="shared" si="85"/>
        <v>-0.27376589044970234</v>
      </c>
      <c r="W473" s="13">
        <f>0.5*359.61*'Lap Simulation'!Q473^2</f>
        <v>17895.173027966772</v>
      </c>
      <c r="X473" s="10">
        <f t="shared" si="83"/>
        <v>39.276551737551081</v>
      </c>
      <c r="Y473" s="10">
        <v>1</v>
      </c>
      <c r="Z473" s="13">
        <f>IF(Y473=1,'Specifications and Reduced mass'!$C$47,IF(Y473=2,'Specifications and Reduced mass'!$C$48,IF(Y473=3,'Specifications and Reduced mass'!$C$49)))</f>
        <v>676.54659784648959</v>
      </c>
      <c r="AA473" s="10">
        <f t="shared" si="84"/>
        <v>33.666801340188492</v>
      </c>
      <c r="AB473" s="10">
        <v>1.6</v>
      </c>
      <c r="AC473" s="10">
        <f t="shared" si="89"/>
        <v>700.86051964314993</v>
      </c>
      <c r="AD473" s="10">
        <f t="shared" si="90"/>
        <v>2.7925268031909273E-2</v>
      </c>
    </row>
    <row r="474" spans="7:30" x14ac:dyDescent="0.3">
      <c r="G474" s="94">
        <v>6300</v>
      </c>
      <c r="H474" s="94">
        <v>17.5</v>
      </c>
      <c r="I474" s="10">
        <f t="shared" ref="I474:I537" si="92">H474*0.7457</f>
        <v>13.049750000000001</v>
      </c>
      <c r="J474" s="10">
        <f t="shared" ref="J474:J537" si="93">(9548.8*I474)/G474</f>
        <v>19.779278222222221</v>
      </c>
      <c r="K474" s="10">
        <v>457.2</v>
      </c>
      <c r="L474" s="10">
        <v>2</v>
      </c>
      <c r="M474" s="89">
        <v>2</v>
      </c>
      <c r="N474" s="85">
        <f t="shared" si="88"/>
        <v>469</v>
      </c>
      <c r="O474" s="108">
        <f t="shared" si="86"/>
        <v>48.728056501575978</v>
      </c>
      <c r="P474" s="95">
        <f t="shared" si="82"/>
        <v>35.81555225612729</v>
      </c>
      <c r="Q474" s="10">
        <f t="shared" si="91"/>
        <v>9.9487645155909128</v>
      </c>
      <c r="R474" s="86">
        <f t="shared" ref="R474:R537" si="94">IF(Y474=1,(U474/Z474),IF(Y474=2,0,IF(Y474=3,(1.2*(-U474/Z474)))))</f>
        <v>-0.27324953185846679</v>
      </c>
      <c r="S474" s="10">
        <f t="shared" si="87"/>
        <v>63.15068882167688</v>
      </c>
      <c r="T474" s="10">
        <f>IF(M474=1,'Specifications and Reduced mass'!$F$13,IF(M474=2,'Specifications and Reduced mass'!$G$13,IF(M474=3,'Specifications and Reduced mass'!$H$13,IF(M474=4,'Specifications and Reduced mass'!$I$13,IF(M474=5,'Specifications and Reduced mass'!$J$13)))))</f>
        <v>128.75625000000002</v>
      </c>
      <c r="U474" s="52">
        <f>'Specifications and Reduced mass'!$C$37-'Lap Simulation'!S474-'Lap Simulation'!T474-'Lap Simulation'!AC474</f>
        <v>-184.86604114199167</v>
      </c>
      <c r="V474" s="13">
        <f t="shared" si="85"/>
        <v>-0.27324953185846679</v>
      </c>
      <c r="W474" s="13">
        <f>0.5*359.61*'Lap Simulation'!Q474^2</f>
        <v>17796.724076102157</v>
      </c>
      <c r="X474" s="10">
        <f t="shared" si="83"/>
        <v>39.168364234609889</v>
      </c>
      <c r="Y474" s="10">
        <v>1</v>
      </c>
      <c r="Z474" s="13">
        <f>IF(Y474=1,'Specifications and Reduced mass'!$C$47,IF(Y474=2,'Specifications and Reduced mass'!$C$48,IF(Y474=3,'Specifications and Reduced mass'!$C$49)))</f>
        <v>676.54659784648959</v>
      </c>
      <c r="AA474" s="10">
        <f t="shared" si="84"/>
        <v>33.481585958398334</v>
      </c>
      <c r="AB474" s="10">
        <v>1.8</v>
      </c>
      <c r="AC474" s="10">
        <f t="shared" si="89"/>
        <v>700.86051964314925</v>
      </c>
      <c r="AD474" s="10">
        <f t="shared" si="90"/>
        <v>3.1415926535897934E-2</v>
      </c>
    </row>
    <row r="475" spans="7:30" x14ac:dyDescent="0.3">
      <c r="G475" s="94">
        <v>6300</v>
      </c>
      <c r="H475" s="94">
        <v>17.5</v>
      </c>
      <c r="I475" s="10">
        <f t="shared" si="92"/>
        <v>13.049750000000001</v>
      </c>
      <c r="J475" s="10">
        <f t="shared" si="93"/>
        <v>19.779278222222221</v>
      </c>
      <c r="K475" s="10">
        <v>457.2</v>
      </c>
      <c r="L475" s="10">
        <v>2</v>
      </c>
      <c r="M475" s="89">
        <v>2</v>
      </c>
      <c r="N475" s="85">
        <f t="shared" si="88"/>
        <v>470</v>
      </c>
      <c r="O475" s="108">
        <f t="shared" si="86"/>
        <v>48.828850142406033</v>
      </c>
      <c r="P475" s="95">
        <f t="shared" si="82"/>
        <v>35.716538963701581</v>
      </c>
      <c r="Q475" s="10">
        <f t="shared" si="91"/>
        <v>9.9212608232504387</v>
      </c>
      <c r="R475" s="86">
        <f t="shared" si="94"/>
        <v>-0.27273414718766575</v>
      </c>
      <c r="S475" s="10">
        <f t="shared" si="87"/>
        <v>62.802007076064271</v>
      </c>
      <c r="T475" s="10">
        <f>IF(M475=1,'Specifications and Reduced mass'!$F$13,IF(M475=2,'Specifications and Reduced mass'!$G$13,IF(M475=3,'Specifications and Reduced mass'!$H$13,IF(M475=4,'Specifications and Reduced mass'!$I$13,IF(M475=5,'Specifications and Reduced mass'!$J$13)))))</f>
        <v>128.75625000000002</v>
      </c>
      <c r="U475" s="52">
        <f>'Specifications and Reduced mass'!$C$37-'Lap Simulation'!S475-'Lap Simulation'!T475-'Lap Simulation'!AC475</f>
        <v>-184.51735939637899</v>
      </c>
      <c r="V475" s="13">
        <f t="shared" si="85"/>
        <v>-0.27273414718766575</v>
      </c>
      <c r="W475" s="13">
        <f>0.5*359.61*'Lap Simulation'!Q475^2</f>
        <v>17698.460811950536</v>
      </c>
      <c r="X475" s="10">
        <f t="shared" si="83"/>
        <v>39.060081981300939</v>
      </c>
      <c r="Y475" s="10">
        <v>1</v>
      </c>
      <c r="Z475" s="13">
        <f>IF(Y475=1,'Specifications and Reduced mass'!$C$47,IF(Y475=2,'Specifications and Reduced mass'!$C$48,IF(Y475=3,'Specifications and Reduced mass'!$C$49)))</f>
        <v>676.54659784648959</v>
      </c>
      <c r="AA475" s="10">
        <f t="shared" si="84"/>
        <v>33.296719917256347</v>
      </c>
      <c r="AB475" s="10">
        <v>2</v>
      </c>
      <c r="AC475" s="10">
        <f t="shared" si="89"/>
        <v>700.86051964314925</v>
      </c>
      <c r="AD475" s="10">
        <f t="shared" si="90"/>
        <v>3.4906585039886591E-2</v>
      </c>
    </row>
    <row r="476" spans="7:30" x14ac:dyDescent="0.3">
      <c r="G476" s="94">
        <v>6300</v>
      </c>
      <c r="H476" s="94">
        <v>17.5</v>
      </c>
      <c r="I476" s="10">
        <f t="shared" si="92"/>
        <v>13.049750000000001</v>
      </c>
      <c r="J476" s="10">
        <f t="shared" si="93"/>
        <v>19.779278222222221</v>
      </c>
      <c r="K476" s="10">
        <v>457.2</v>
      </c>
      <c r="L476" s="10">
        <v>2</v>
      </c>
      <c r="M476" s="89">
        <v>2</v>
      </c>
      <c r="N476" s="85">
        <f t="shared" si="88"/>
        <v>471</v>
      </c>
      <c r="O476" s="108">
        <f t="shared" si="86"/>
        <v>48.92992422877316</v>
      </c>
      <c r="P476" s="95">
        <f t="shared" si="82"/>
        <v>35.617437954610224</v>
      </c>
      <c r="Q476" s="10">
        <f t="shared" si="91"/>
        <v>9.8937327651695064</v>
      </c>
      <c r="R476" s="86">
        <f t="shared" si="94"/>
        <v>-0.27221973460035703</v>
      </c>
      <c r="S476" s="10">
        <f t="shared" si="87"/>
        <v>62.45398299023045</v>
      </c>
      <c r="T476" s="10">
        <f>IF(M476=1,'Specifications and Reduced mass'!$F$13,IF(M476=2,'Specifications and Reduced mass'!$G$13,IF(M476=3,'Specifications and Reduced mass'!$H$13,IF(M476=4,'Specifications and Reduced mass'!$I$13,IF(M476=5,'Specifications and Reduced mass'!$J$13)))))</f>
        <v>128.75625000000002</v>
      </c>
      <c r="U476" s="52">
        <f>'Specifications and Reduced mass'!$C$37-'Lap Simulation'!S476-'Lap Simulation'!T476-'Lap Simulation'!AC476</f>
        <v>-184.16933531054588</v>
      </c>
      <c r="V476" s="13">
        <f t="shared" si="85"/>
        <v>-0.27221973460035703</v>
      </c>
      <c r="W476" s="13">
        <f>0.5*359.61*'Lap Simulation'!Q476^2</f>
        <v>17600.382885280382</v>
      </c>
      <c r="X476" s="10">
        <f t="shared" si="83"/>
        <v>38.951703799879944</v>
      </c>
      <c r="Y476" s="10">
        <v>1</v>
      </c>
      <c r="Z476" s="13">
        <f>IF(Y476=1,'Specifications and Reduced mass'!$C$47,IF(Y476=2,'Specifications and Reduced mass'!$C$48,IF(Y476=3,'Specifications and Reduced mass'!$C$49)))</f>
        <v>676.54659784648959</v>
      </c>
      <c r="AA476" s="10">
        <f t="shared" si="84"/>
        <v>33.112202557859973</v>
      </c>
      <c r="AB476" s="10">
        <v>2.2000000000000002</v>
      </c>
      <c r="AC476" s="10">
        <f t="shared" si="89"/>
        <v>700.86051964314993</v>
      </c>
      <c r="AD476" s="10">
        <f t="shared" si="90"/>
        <v>3.8397243543875255E-2</v>
      </c>
    </row>
    <row r="477" spans="7:30" x14ac:dyDescent="0.3">
      <c r="G477" s="94">
        <v>6300</v>
      </c>
      <c r="H477" s="94">
        <v>17.5</v>
      </c>
      <c r="I477" s="10">
        <f t="shared" si="92"/>
        <v>13.049750000000001</v>
      </c>
      <c r="J477" s="10">
        <f t="shared" si="93"/>
        <v>19.779278222222221</v>
      </c>
      <c r="K477" s="10">
        <v>457.2</v>
      </c>
      <c r="L477" s="10">
        <v>2</v>
      </c>
      <c r="M477" s="89">
        <v>2</v>
      </c>
      <c r="N477" s="85">
        <f t="shared" si="88"/>
        <v>472</v>
      </c>
      <c r="O477" s="108">
        <f t="shared" si="86"/>
        <v>49.031280579058716</v>
      </c>
      <c r="P477" s="95">
        <f t="shared" si="82"/>
        <v>35.518248139930378</v>
      </c>
      <c r="Q477" s="10">
        <f t="shared" si="91"/>
        <v>9.8661800388695493</v>
      </c>
      <c r="R477" s="86">
        <f t="shared" si="94"/>
        <v>-0.27170629226305859</v>
      </c>
      <c r="S477" s="10">
        <f t="shared" si="87"/>
        <v>62.106615323742304</v>
      </c>
      <c r="T477" s="10">
        <f>IF(M477=1,'Specifications and Reduced mass'!$F$13,IF(M477=2,'Specifications and Reduced mass'!$G$13,IF(M477=3,'Specifications and Reduced mass'!$H$13,IF(M477=4,'Specifications and Reduced mass'!$I$13,IF(M477=5,'Specifications and Reduced mass'!$J$13)))))</f>
        <v>128.75625000000002</v>
      </c>
      <c r="U477" s="52">
        <f>'Specifications and Reduced mass'!$C$37-'Lap Simulation'!S477-'Lap Simulation'!T477-'Lap Simulation'!AC477</f>
        <v>-183.82196764405626</v>
      </c>
      <c r="V477" s="13">
        <f t="shared" si="85"/>
        <v>-0.27170629226305859</v>
      </c>
      <c r="W477" s="13">
        <f>0.5*359.61*'Lap Simulation'!Q477^2</f>
        <v>17502.489946520749</v>
      </c>
      <c r="X477" s="10">
        <f t="shared" si="83"/>
        <v>38.843228499486415</v>
      </c>
      <c r="Y477" s="10">
        <v>1</v>
      </c>
      <c r="Z477" s="13">
        <f>IF(Y477=1,'Specifications and Reduced mass'!$C$47,IF(Y477=2,'Specifications and Reduced mass'!$C$48,IF(Y477=3,'Specifications and Reduced mass'!$C$49)))</f>
        <v>676.54659784648959</v>
      </c>
      <c r="AA477" s="10">
        <f t="shared" si="84"/>
        <v>32.928033222549431</v>
      </c>
      <c r="AB477" s="10">
        <v>2.4</v>
      </c>
      <c r="AC477" s="10">
        <f t="shared" si="89"/>
        <v>700.86051964314845</v>
      </c>
      <c r="AD477" s="10">
        <f t="shared" si="90"/>
        <v>4.1887902047863905E-2</v>
      </c>
    </row>
    <row r="478" spans="7:30" x14ac:dyDescent="0.3">
      <c r="G478" s="94">
        <v>6300</v>
      </c>
      <c r="H478" s="94">
        <v>17.5</v>
      </c>
      <c r="I478" s="10">
        <f t="shared" si="92"/>
        <v>13.049750000000001</v>
      </c>
      <c r="J478" s="10">
        <f t="shared" si="93"/>
        <v>19.779278222222221</v>
      </c>
      <c r="K478" s="10">
        <v>457.2</v>
      </c>
      <c r="L478" s="10">
        <v>2</v>
      </c>
      <c r="M478" s="89">
        <v>2</v>
      </c>
      <c r="N478" s="85">
        <f t="shared" si="88"/>
        <v>473</v>
      </c>
      <c r="O478" s="108">
        <f t="shared" si="86"/>
        <v>49.132921032204003</v>
      </c>
      <c r="P478" s="95">
        <f t="shared" si="82"/>
        <v>35.418968418549539</v>
      </c>
      <c r="Q478" s="10">
        <f t="shared" si="91"/>
        <v>9.8386023384859822</v>
      </c>
      <c r="R478" s="86">
        <f t="shared" si="94"/>
        <v>-0.27119381834575851</v>
      </c>
      <c r="S478" s="10">
        <f t="shared" si="87"/>
        <v>61.759902838506342</v>
      </c>
      <c r="T478" s="10">
        <f>IF(M478=1,'Specifications and Reduced mass'!$F$13,IF(M478=2,'Specifications and Reduced mass'!$G$13,IF(M478=3,'Specifications and Reduced mass'!$H$13,IF(M478=4,'Specifications and Reduced mass'!$I$13,IF(M478=5,'Specifications and Reduced mass'!$J$13)))))</f>
        <v>128.75625000000002</v>
      </c>
      <c r="U478" s="52">
        <f>'Specifications and Reduced mass'!$C$37-'Lap Simulation'!S478-'Lap Simulation'!T478-'Lap Simulation'!AC478</f>
        <v>-183.47525515882182</v>
      </c>
      <c r="V478" s="13">
        <f t="shared" si="85"/>
        <v>-0.27119381834575851</v>
      </c>
      <c r="W478" s="13">
        <f>0.5*359.61*'Lap Simulation'!Q478^2</f>
        <v>17404.781646760035</v>
      </c>
      <c r="X478" s="10">
        <f t="shared" si="83"/>
        <v>38.73465487592906</v>
      </c>
      <c r="Y478" s="10">
        <v>1</v>
      </c>
      <c r="Z478" s="13">
        <f>IF(Y478=1,'Specifications and Reduced mass'!$C$47,IF(Y478=2,'Specifications and Reduced mass'!$C$48,IF(Y478=3,'Specifications and Reduced mass'!$C$49)))</f>
        <v>676.54659784648959</v>
      </c>
      <c r="AA478" s="10">
        <f t="shared" si="84"/>
        <v>32.74421125490538</v>
      </c>
      <c r="AB478" s="10">
        <v>2.6</v>
      </c>
      <c r="AC478" s="10">
        <f t="shared" si="89"/>
        <v>700.86051964314993</v>
      </c>
      <c r="AD478" s="10">
        <f t="shared" si="90"/>
        <v>4.5378560551852569E-2</v>
      </c>
    </row>
    <row r="479" spans="7:30" x14ac:dyDescent="0.3">
      <c r="G479" s="94">
        <v>6300</v>
      </c>
      <c r="H479" s="94">
        <v>17.5</v>
      </c>
      <c r="I479" s="10">
        <f t="shared" si="92"/>
        <v>13.049750000000001</v>
      </c>
      <c r="J479" s="10">
        <f t="shared" si="93"/>
        <v>19.779278222222221</v>
      </c>
      <c r="K479" s="10">
        <v>457.2</v>
      </c>
      <c r="L479" s="10">
        <v>2</v>
      </c>
      <c r="M479" s="89">
        <v>2</v>
      </c>
      <c r="N479" s="85">
        <f t="shared" si="88"/>
        <v>474</v>
      </c>
      <c r="O479" s="108">
        <f t="shared" si="86"/>
        <v>49.234847448040497</v>
      </c>
      <c r="P479" s="95">
        <f t="shared" si="82"/>
        <v>35.319597676965223</v>
      </c>
      <c r="Q479" s="10">
        <f t="shared" si="91"/>
        <v>9.8109993547125622</v>
      </c>
      <c r="R479" s="86">
        <f t="shared" si="94"/>
        <v>-0.27068231102187995</v>
      </c>
      <c r="S479" s="10">
        <f t="shared" si="87"/>
        <v>61.413844298764239</v>
      </c>
      <c r="T479" s="10">
        <f>IF(M479=1,'Specifications and Reduced mass'!$F$13,IF(M479=2,'Specifications and Reduced mass'!$G$13,IF(M479=3,'Specifications and Reduced mass'!$H$13,IF(M479=4,'Specifications and Reduced mass'!$I$13,IF(M479=5,'Specifications and Reduced mass'!$J$13)))))</f>
        <v>128.75625000000002</v>
      </c>
      <c r="U479" s="52">
        <f>'Specifications and Reduced mass'!$C$37-'Lap Simulation'!S479-'Lap Simulation'!T479-'Lap Simulation'!AC479</f>
        <v>-183.12919661907824</v>
      </c>
      <c r="V479" s="13">
        <f t="shared" si="85"/>
        <v>-0.27068231102187995</v>
      </c>
      <c r="W479" s="13">
        <f>0.5*359.61*'Lap Simulation'!Q479^2</f>
        <v>17307.257637744711</v>
      </c>
      <c r="X479" s="10">
        <f t="shared" si="83"/>
        <v>38.625981711466778</v>
      </c>
      <c r="Y479" s="10">
        <v>1</v>
      </c>
      <c r="Z479" s="13">
        <f>IF(Y479=1,'Specifications and Reduced mass'!$C$47,IF(Y479=2,'Specifications and Reduced mass'!$C$48,IF(Y479=3,'Specifications and Reduced mass'!$C$49)))</f>
        <v>676.54659784648959</v>
      </c>
      <c r="AA479" s="10">
        <f t="shared" si="84"/>
        <v>32.560735999746548</v>
      </c>
      <c r="AB479" s="10">
        <v>2.8</v>
      </c>
      <c r="AC479" s="10">
        <f t="shared" si="89"/>
        <v>700.86051964314845</v>
      </c>
      <c r="AD479" s="10">
        <f t="shared" si="90"/>
        <v>4.8869219055841226E-2</v>
      </c>
    </row>
    <row r="480" spans="7:30" x14ac:dyDescent="0.3">
      <c r="G480" s="94">
        <v>6300</v>
      </c>
      <c r="H480" s="94">
        <v>17.5</v>
      </c>
      <c r="I480" s="10">
        <f t="shared" si="92"/>
        <v>13.049750000000001</v>
      </c>
      <c r="J480" s="10">
        <f t="shared" si="93"/>
        <v>19.779278222222221</v>
      </c>
      <c r="K480" s="10">
        <v>457.2</v>
      </c>
      <c r="L480" s="10">
        <v>2</v>
      </c>
      <c r="M480" s="89">
        <v>2</v>
      </c>
      <c r="N480" s="85">
        <f t="shared" si="88"/>
        <v>475</v>
      </c>
      <c r="O480" s="108">
        <f t="shared" si="86"/>
        <v>49.337061707626923</v>
      </c>
      <c r="P480" s="95">
        <f t="shared" si="82"/>
        <v>35.220134789080525</v>
      </c>
      <c r="Q480" s="10">
        <f t="shared" si="91"/>
        <v>9.7833707747445899</v>
      </c>
      <c r="R480" s="86">
        <f t="shared" si="94"/>
        <v>-0.27017176846830915</v>
      </c>
      <c r="S480" s="10">
        <f t="shared" si="87"/>
        <v>61.068438471088569</v>
      </c>
      <c r="T480" s="10">
        <f>IF(M480=1,'Specifications and Reduced mass'!$F$13,IF(M480=2,'Specifications and Reduced mass'!$G$13,IF(M480=3,'Specifications and Reduced mass'!$H$13,IF(M480=4,'Specifications and Reduced mass'!$I$13,IF(M480=5,'Specifications and Reduced mass'!$J$13)))))</f>
        <v>128.75625000000002</v>
      </c>
      <c r="U480" s="52">
        <f>'Specifications and Reduced mass'!$C$37-'Lap Simulation'!S480-'Lap Simulation'!T480-'Lap Simulation'!AC480</f>
        <v>-182.78379079140404</v>
      </c>
      <c r="V480" s="13">
        <f t="shared" si="85"/>
        <v>-0.27017176846830915</v>
      </c>
      <c r="W480" s="13">
        <f>0.5*359.61*'Lap Simulation'!Q480^2</f>
        <v>17209.917571878137</v>
      </c>
      <c r="X480" s="10">
        <f t="shared" si="83"/>
        <v>38.517207774584996</v>
      </c>
      <c r="Y480" s="10">
        <v>1</v>
      </c>
      <c r="Z480" s="13">
        <f>IF(Y480=1,'Specifications and Reduced mass'!$C$47,IF(Y480=2,'Specifications and Reduced mass'!$C$48,IF(Y480=3,'Specifications and Reduced mass'!$C$49)))</f>
        <v>676.54659784648959</v>
      </c>
      <c r="AA480" s="10">
        <f t="shared" si="84"/>
        <v>32.377606803127478</v>
      </c>
      <c r="AB480" s="10">
        <v>3</v>
      </c>
      <c r="AC480" s="10">
        <f t="shared" si="89"/>
        <v>700.86051964314993</v>
      </c>
      <c r="AD480" s="10">
        <f t="shared" si="90"/>
        <v>5.235987755982989E-2</v>
      </c>
    </row>
    <row r="481" spans="7:30" x14ac:dyDescent="0.3">
      <c r="G481" s="94">
        <v>6300</v>
      </c>
      <c r="H481" s="94">
        <v>17.5</v>
      </c>
      <c r="I481" s="10">
        <f t="shared" si="92"/>
        <v>13.049750000000001</v>
      </c>
      <c r="J481" s="10">
        <f t="shared" si="93"/>
        <v>19.779278222222221</v>
      </c>
      <c r="K481" s="10">
        <v>457.2</v>
      </c>
      <c r="L481" s="10">
        <v>2</v>
      </c>
      <c r="M481" s="89">
        <v>2</v>
      </c>
      <c r="N481" s="85">
        <f t="shared" si="88"/>
        <v>476</v>
      </c>
      <c r="O481" s="108">
        <f t="shared" si="86"/>
        <v>49.439565713593396</v>
      </c>
      <c r="P481" s="95">
        <f t="shared" si="82"/>
        <v>35.120578615995235</v>
      </c>
      <c r="Q481" s="10">
        <f t="shared" si="91"/>
        <v>9.7557162822208987</v>
      </c>
      <c r="R481" s="86">
        <f t="shared" si="94"/>
        <v>-0.26966218886535531</v>
      </c>
      <c r="S481" s="10">
        <f t="shared" si="87"/>
        <v>60.723684124378217</v>
      </c>
      <c r="T481" s="10">
        <f>IF(M481=1,'Specifications and Reduced mass'!$F$13,IF(M481=2,'Specifications and Reduced mass'!$G$13,IF(M481=3,'Specifications and Reduced mass'!$H$13,IF(M481=4,'Specifications and Reduced mass'!$I$13,IF(M481=5,'Specifications and Reduced mass'!$J$13)))))</f>
        <v>128.75625000000002</v>
      </c>
      <c r="U481" s="52">
        <f>'Specifications and Reduced mass'!$C$37-'Lap Simulation'!S481-'Lap Simulation'!T481-'Lap Simulation'!AC481</f>
        <v>-182.43903644469367</v>
      </c>
      <c r="V481" s="13">
        <f t="shared" si="85"/>
        <v>-0.26966218886535531</v>
      </c>
      <c r="W481" s="13">
        <f>0.5*359.61*'Lap Simulation'!Q481^2</f>
        <v>17112.76110221925</v>
      </c>
      <c r="X481" s="10">
        <f t="shared" si="83"/>
        <v>38.408331819767319</v>
      </c>
      <c r="Y481" s="10">
        <v>1</v>
      </c>
      <c r="Z481" s="13">
        <f>IF(Y481=1,'Specifications and Reduced mass'!$C$47,IF(Y481=2,'Specifications and Reduced mass'!$C$48,IF(Y481=3,'Specifications and Reduced mass'!$C$49)))</f>
        <v>676.54659784648959</v>
      </c>
      <c r="AA481" s="10">
        <f t="shared" si="84"/>
        <v>32.19482301233608</v>
      </c>
      <c r="AB481" s="10">
        <v>3.2</v>
      </c>
      <c r="AC481" s="10">
        <f t="shared" si="89"/>
        <v>700.86051964314993</v>
      </c>
      <c r="AD481" s="10">
        <f t="shared" si="90"/>
        <v>5.5850536063818547E-2</v>
      </c>
    </row>
    <row r="482" spans="7:30" x14ac:dyDescent="0.3">
      <c r="G482" s="94">
        <v>6200</v>
      </c>
      <c r="H482" s="94">
        <v>17.440000000000001</v>
      </c>
      <c r="I482" s="10">
        <f t="shared" si="92"/>
        <v>13.005008000000002</v>
      </c>
      <c r="J482" s="10">
        <f t="shared" si="93"/>
        <v>20.029390385548389</v>
      </c>
      <c r="K482" s="10">
        <v>469.1</v>
      </c>
      <c r="L482" s="10">
        <v>2</v>
      </c>
      <c r="M482" s="89">
        <v>2</v>
      </c>
      <c r="N482" s="85">
        <f t="shared" si="88"/>
        <v>477</v>
      </c>
      <c r="O482" s="108">
        <f t="shared" si="86"/>
        <v>49.542361390492779</v>
      </c>
      <c r="P482" s="95">
        <f t="shared" si="82"/>
        <v>35.020928005792648</v>
      </c>
      <c r="Q482" s="10">
        <f t="shared" si="91"/>
        <v>9.728035557164624</v>
      </c>
      <c r="R482" s="86">
        <f t="shared" si="94"/>
        <v>-0.26915357039676657</v>
      </c>
      <c r="S482" s="10">
        <f t="shared" si="87"/>
        <v>60.379580029854111</v>
      </c>
      <c r="T482" s="10">
        <f>IF(M482=1,'Specifications and Reduced mass'!$F$13,IF(M482=2,'Specifications and Reduced mass'!$G$13,IF(M482=3,'Specifications and Reduced mass'!$H$13,IF(M482=4,'Specifications and Reduced mass'!$I$13,IF(M482=5,'Specifications and Reduced mass'!$J$13)))))</f>
        <v>128.75625000000002</v>
      </c>
      <c r="U482" s="52">
        <f>'Specifications and Reduced mass'!$C$37-'Lap Simulation'!S482-'Lap Simulation'!T482-'Lap Simulation'!AC482</f>
        <v>-182.09493235016805</v>
      </c>
      <c r="V482" s="13">
        <f t="shared" si="85"/>
        <v>-0.26915357039676657</v>
      </c>
      <c r="W482" s="13">
        <f>0.5*359.61*'Lap Simulation'!Q482^2</f>
        <v>17015.787882481378</v>
      </c>
      <c r="X482" s="10">
        <f t="shared" si="83"/>
        <v>38.299352587262298</v>
      </c>
      <c r="Y482" s="10">
        <v>1</v>
      </c>
      <c r="Z482" s="13">
        <f>IF(Y482=1,'Specifications and Reduced mass'!$C$47,IF(Y482=2,'Specifications and Reduced mass'!$C$48,IF(Y482=3,'Specifications and Reduced mass'!$C$49)))</f>
        <v>676.54659784648959</v>
      </c>
      <c r="AA482" s="10">
        <f t="shared" si="84"/>
        <v>32.012383975891382</v>
      </c>
      <c r="AB482" s="10">
        <v>3.4</v>
      </c>
      <c r="AC482" s="10">
        <f t="shared" si="89"/>
        <v>700.86051964314845</v>
      </c>
      <c r="AD482" s="10">
        <f t="shared" si="90"/>
        <v>5.9341194567807204E-2</v>
      </c>
    </row>
    <row r="483" spans="7:30" x14ac:dyDescent="0.3">
      <c r="G483" s="94">
        <v>6200</v>
      </c>
      <c r="H483" s="94">
        <v>17.440000000000001</v>
      </c>
      <c r="I483" s="10">
        <f t="shared" si="92"/>
        <v>13.005008000000002</v>
      </c>
      <c r="J483" s="10">
        <f t="shared" si="93"/>
        <v>20.029390385548389</v>
      </c>
      <c r="K483" s="10">
        <v>469.1</v>
      </c>
      <c r="L483" s="10">
        <v>2</v>
      </c>
      <c r="M483" s="89">
        <v>2</v>
      </c>
      <c r="N483" s="85">
        <f t="shared" si="88"/>
        <v>478</v>
      </c>
      <c r="O483" s="108">
        <f t="shared" si="86"/>
        <v>49.645450685159446</v>
      </c>
      <c r="P483" s="95">
        <f t="shared" si="82"/>
        <v>34.921181793321765</v>
      </c>
      <c r="Q483" s="10">
        <f t="shared" si="91"/>
        <v>9.700328275922713</v>
      </c>
      <c r="R483" s="86">
        <f t="shared" si="94"/>
        <v>-0.26864591124972331</v>
      </c>
      <c r="S483" s="10">
        <f t="shared" si="87"/>
        <v>60.036124961054867</v>
      </c>
      <c r="T483" s="10">
        <f>IF(M483=1,'Specifications and Reduced mass'!$F$13,IF(M483=2,'Specifications and Reduced mass'!$G$13,IF(M483=3,'Specifications and Reduced mass'!$H$13,IF(M483=4,'Specifications and Reduced mass'!$I$13,IF(M483=5,'Specifications and Reduced mass'!$J$13)))))</f>
        <v>128.75625000000002</v>
      </c>
      <c r="U483" s="52">
        <f>'Specifications and Reduced mass'!$C$37-'Lap Simulation'!S483-'Lap Simulation'!T483-'Lap Simulation'!AC483</f>
        <v>-181.75147728137028</v>
      </c>
      <c r="V483" s="13">
        <f t="shared" si="85"/>
        <v>-0.26864591124972331</v>
      </c>
      <c r="W483" s="13">
        <f>0.5*359.61*'Lap Simulation'!Q483^2</f>
        <v>16918.997567031001</v>
      </c>
      <c r="X483" s="10">
        <f t="shared" si="83"/>
        <v>38.190268802845324</v>
      </c>
      <c r="Y483" s="10">
        <v>1</v>
      </c>
      <c r="Z483" s="13">
        <f>IF(Y483=1,'Specifications and Reduced mass'!$C$47,IF(Y483=2,'Specifications and Reduced mass'!$C$48,IF(Y483=3,'Specifications and Reduced mass'!$C$49)))</f>
        <v>676.54659784648959</v>
      </c>
      <c r="AA483" s="10">
        <f t="shared" si="84"/>
        <v>31.830289043541221</v>
      </c>
      <c r="AB483" s="10">
        <v>3.6</v>
      </c>
      <c r="AC483" s="10">
        <f t="shared" si="89"/>
        <v>700.86051964314993</v>
      </c>
      <c r="AD483" s="10">
        <f t="shared" si="90"/>
        <v>6.2831853071795868E-2</v>
      </c>
    </row>
    <row r="484" spans="7:30" x14ac:dyDescent="0.3">
      <c r="G484" s="94">
        <v>6200</v>
      </c>
      <c r="H484" s="94">
        <v>17.440000000000001</v>
      </c>
      <c r="I484" s="10">
        <f t="shared" si="92"/>
        <v>13.005008000000002</v>
      </c>
      <c r="J484" s="10">
        <f t="shared" si="93"/>
        <v>20.029390385548389</v>
      </c>
      <c r="K484" s="10">
        <v>469.1</v>
      </c>
      <c r="L484" s="10">
        <v>2</v>
      </c>
      <c r="M484" s="89">
        <v>2</v>
      </c>
      <c r="N484" s="85">
        <f t="shared" si="88"/>
        <v>479</v>
      </c>
      <c r="O484" s="108">
        <f t="shared" si="86"/>
        <v>49.748835567075666</v>
      </c>
      <c r="P484" s="95">
        <f t="shared" si="82"/>
        <v>34.821338799974868</v>
      </c>
      <c r="Q484" s="10">
        <f t="shared" si="91"/>
        <v>9.6725941111041287</v>
      </c>
      <c r="R484" s="86">
        <f t="shared" si="94"/>
        <v>-0.2681392096148098</v>
      </c>
      <c r="S484" s="10">
        <f t="shared" si="87"/>
        <v>59.693317693832299</v>
      </c>
      <c r="T484" s="10">
        <f>IF(M484=1,'Specifications and Reduced mass'!$F$13,IF(M484=2,'Specifications and Reduced mass'!$G$13,IF(M484=3,'Specifications and Reduced mass'!$H$13,IF(M484=4,'Specifications and Reduced mass'!$I$13,IF(M484=5,'Specifications and Reduced mass'!$J$13)))))</f>
        <v>128.75625000000002</v>
      </c>
      <c r="U484" s="52">
        <f>'Specifications and Reduced mass'!$C$37-'Lap Simulation'!S484-'Lap Simulation'!T484-'Lap Simulation'!AC484</f>
        <v>-181.40867001414631</v>
      </c>
      <c r="V484" s="13">
        <f t="shared" si="85"/>
        <v>-0.2681392096148098</v>
      </c>
      <c r="W484" s="13">
        <f>0.5*359.61*'Lap Simulation'!Q484^2</f>
        <v>16822.389810886485</v>
      </c>
      <c r="X484" s="10">
        <f t="shared" si="83"/>
        <v>38.081079177575312</v>
      </c>
      <c r="Y484" s="10">
        <v>1</v>
      </c>
      <c r="Z484" s="13">
        <f>IF(Y484=1,'Specifications and Reduced mass'!$C$47,IF(Y484=2,'Specifications and Reduced mass'!$C$48,IF(Y484=3,'Specifications and Reduced mass'!$C$49)))</f>
        <v>676.54659784648959</v>
      </c>
      <c r="AA484" s="10">
        <f t="shared" si="84"/>
        <v>31.648537566259844</v>
      </c>
      <c r="AB484" s="10">
        <v>3.8</v>
      </c>
      <c r="AC484" s="10">
        <f t="shared" si="89"/>
        <v>700.86051964314845</v>
      </c>
      <c r="AD484" s="10">
        <f t="shared" si="90"/>
        <v>6.6322511575784518E-2</v>
      </c>
    </row>
    <row r="485" spans="7:30" x14ac:dyDescent="0.3">
      <c r="G485" s="94">
        <v>6200</v>
      </c>
      <c r="H485" s="94">
        <v>17.440000000000001</v>
      </c>
      <c r="I485" s="10">
        <f t="shared" si="92"/>
        <v>13.005008000000002</v>
      </c>
      <c r="J485" s="10">
        <f t="shared" si="93"/>
        <v>20.029390385548389</v>
      </c>
      <c r="K485" s="10">
        <v>469.1</v>
      </c>
      <c r="L485" s="10">
        <v>2</v>
      </c>
      <c r="M485" s="89">
        <v>2</v>
      </c>
      <c r="N485" s="85">
        <f t="shared" si="88"/>
        <v>480</v>
      </c>
      <c r="O485" s="108">
        <f t="shared" si="86"/>
        <v>49.852518028745763</v>
      </c>
      <c r="P485" s="95">
        <f t="shared" si="82"/>
        <v>34.721397833460266</v>
      </c>
      <c r="Q485" s="10">
        <f t="shared" si="91"/>
        <v>9.6448327315167397</v>
      </c>
      <c r="R485" s="86">
        <f t="shared" si="94"/>
        <v>-0.26763346368604041</v>
      </c>
      <c r="S485" s="10">
        <f t="shared" si="87"/>
        <v>59.351157006347194</v>
      </c>
      <c r="T485" s="10">
        <f>IF(M485=1,'Specifications and Reduced mass'!$F$13,IF(M485=2,'Specifications and Reduced mass'!$G$13,IF(M485=3,'Specifications and Reduced mass'!$H$13,IF(M485=4,'Specifications and Reduced mass'!$I$13,IF(M485=5,'Specifications and Reduced mass'!$J$13)))))</f>
        <v>128.75625000000002</v>
      </c>
      <c r="U485" s="52">
        <f>'Specifications and Reduced mass'!$C$37-'Lap Simulation'!S485-'Lap Simulation'!T485-'Lap Simulation'!AC485</f>
        <v>-181.06650932666264</v>
      </c>
      <c r="V485" s="13">
        <f t="shared" si="85"/>
        <v>-0.26763346368604041</v>
      </c>
      <c r="W485" s="13">
        <f>0.5*359.61*'Lap Simulation'!Q485^2</f>
        <v>16725.964269716907</v>
      </c>
      <c r="X485" s="10">
        <f t="shared" si="83"/>
        <v>37.971782407546222</v>
      </c>
      <c r="Y485" s="10">
        <v>1</v>
      </c>
      <c r="Z485" s="13">
        <f>IF(Y485=1,'Specifications and Reduced mass'!$C$47,IF(Y485=2,'Specifications and Reduced mass'!$C$48,IF(Y485=3,'Specifications and Reduced mass'!$C$49)))</f>
        <v>676.54659784648959</v>
      </c>
      <c r="AA485" s="10">
        <f t="shared" si="84"/>
        <v>31.467128896245704</v>
      </c>
      <c r="AB485" s="10">
        <v>4</v>
      </c>
      <c r="AC485" s="10">
        <f t="shared" si="89"/>
        <v>700.86051964314993</v>
      </c>
      <c r="AD485" s="10">
        <f t="shared" si="90"/>
        <v>6.9813170079773182E-2</v>
      </c>
    </row>
    <row r="486" spans="7:30" x14ac:dyDescent="0.3">
      <c r="G486" s="94">
        <v>6200</v>
      </c>
      <c r="H486" s="94">
        <v>17.440000000000001</v>
      </c>
      <c r="I486" s="10">
        <f t="shared" si="92"/>
        <v>13.005008000000002</v>
      </c>
      <c r="J486" s="10">
        <f t="shared" si="93"/>
        <v>20.029390385548389</v>
      </c>
      <c r="K486" s="10">
        <v>469.1</v>
      </c>
      <c r="L486" s="10">
        <v>2</v>
      </c>
      <c r="M486" s="89">
        <v>2</v>
      </c>
      <c r="N486" s="85">
        <f t="shared" si="88"/>
        <v>481</v>
      </c>
      <c r="O486" s="108">
        <f t="shared" si="86"/>
        <v>49.956500086078321</v>
      </c>
      <c r="P486" s="95">
        <f t="shared" si="82"/>
        <v>34.62135768757021</v>
      </c>
      <c r="Q486" s="10">
        <f t="shared" si="91"/>
        <v>9.6170438021028364</v>
      </c>
      <c r="R486" s="86">
        <f t="shared" si="94"/>
        <v>-0.26712867166082072</v>
      </c>
      <c r="S486" s="10">
        <f t="shared" si="87"/>
        <v>59.009641679064821</v>
      </c>
      <c r="T486" s="10">
        <f>IF(M486=1,'Specifications and Reduced mass'!$F$13,IF(M486=2,'Specifications and Reduced mass'!$G$13,IF(M486=3,'Specifications and Reduced mass'!$H$13,IF(M486=4,'Specifications and Reduced mass'!$I$13,IF(M486=5,'Specifications and Reduced mass'!$J$13)))))</f>
        <v>128.75625000000002</v>
      </c>
      <c r="U486" s="52">
        <f>'Specifications and Reduced mass'!$C$37-'Lap Simulation'!S486-'Lap Simulation'!T486-'Lap Simulation'!AC486</f>
        <v>-180.72499399938022</v>
      </c>
      <c r="V486" s="13">
        <f t="shared" si="85"/>
        <v>-0.26712867166082072</v>
      </c>
      <c r="W486" s="13">
        <f>0.5*359.61*'Lap Simulation'!Q486^2</f>
        <v>16629.72059984077</v>
      </c>
      <c r="X486" s="10">
        <f t="shared" si="83"/>
        <v>37.862377173633213</v>
      </c>
      <c r="Y486" s="10">
        <v>1</v>
      </c>
      <c r="Z486" s="13">
        <f>IF(Y486=1,'Specifications and Reduced mass'!$C$47,IF(Y486=2,'Specifications and Reduced mass'!$C$48,IF(Y486=3,'Specifications and Reduced mass'!$C$49)))</f>
        <v>676.54659784648959</v>
      </c>
      <c r="AA486" s="10">
        <f t="shared" si="84"/>
        <v>31.286062386919042</v>
      </c>
      <c r="AB486" s="10">
        <v>4.2</v>
      </c>
      <c r="AC486" s="10">
        <f t="shared" si="89"/>
        <v>700.86051964314993</v>
      </c>
      <c r="AD486" s="10">
        <f t="shared" si="90"/>
        <v>7.3303828583761846E-2</v>
      </c>
    </row>
    <row r="487" spans="7:30" x14ac:dyDescent="0.3">
      <c r="G487" s="94">
        <v>6100</v>
      </c>
      <c r="H487" s="94">
        <v>17.37</v>
      </c>
      <c r="I487" s="10">
        <f t="shared" si="92"/>
        <v>12.952809000000002</v>
      </c>
      <c r="J487" s="10">
        <f t="shared" si="93"/>
        <v>20.276029931016396</v>
      </c>
      <c r="K487" s="10">
        <v>469.1</v>
      </c>
      <c r="L487" s="10">
        <v>2</v>
      </c>
      <c r="M487" s="89">
        <v>2</v>
      </c>
      <c r="N487" s="85">
        <f t="shared" si="88"/>
        <v>482</v>
      </c>
      <c r="O487" s="108">
        <f t="shared" si="86"/>
        <v>50.060783778776567</v>
      </c>
      <c r="P487" s="95">
        <f t="shared" si="82"/>
        <v>34.521217141943715</v>
      </c>
      <c r="Q487" s="10">
        <f t="shared" si="91"/>
        <v>9.5892269838732531</v>
      </c>
      <c r="R487" s="86">
        <f t="shared" si="94"/>
        <v>-0.2666248317399651</v>
      </c>
      <c r="S487" s="10">
        <f t="shared" si="87"/>
        <v>58.668770494750689</v>
      </c>
      <c r="T487" s="10">
        <f>IF(M487=1,'Specifications and Reduced mass'!$F$13,IF(M487=2,'Specifications and Reduced mass'!$G$13,IF(M487=3,'Specifications and Reduced mass'!$H$13,IF(M487=4,'Specifications and Reduced mass'!$I$13,IF(M487=5,'Specifications and Reduced mass'!$J$13)))))</f>
        <v>128.75625000000002</v>
      </c>
      <c r="U487" s="52">
        <f>'Specifications and Reduced mass'!$C$37-'Lap Simulation'!S487-'Lap Simulation'!T487-'Lap Simulation'!AC487</f>
        <v>-180.38412281506612</v>
      </c>
      <c r="V487" s="13">
        <f t="shared" si="85"/>
        <v>-0.2666248317399651</v>
      </c>
      <c r="W487" s="13">
        <f>0.5*359.61*'Lap Simulation'!Q487^2</f>
        <v>16533.658458224822</v>
      </c>
      <c r="X487" s="10">
        <f t="shared" si="83"/>
        <v>37.75286214123328</v>
      </c>
      <c r="Y487" s="10">
        <v>1</v>
      </c>
      <c r="Z487" s="13">
        <f>IF(Y487=1,'Specifications and Reduced mass'!$C$47,IF(Y487=2,'Specifications and Reduced mass'!$C$48,IF(Y487=3,'Specifications and Reduced mass'!$C$49)))</f>
        <v>676.54659784648959</v>
      </c>
      <c r="AA487" s="10">
        <f t="shared" si="84"/>
        <v>31.105337392919658</v>
      </c>
      <c r="AB487" s="10">
        <v>4.4000000000000004</v>
      </c>
      <c r="AC487" s="10">
        <f t="shared" si="89"/>
        <v>700.86051964314993</v>
      </c>
      <c r="AD487" s="10">
        <f t="shared" si="90"/>
        <v>7.679448708775051E-2</v>
      </c>
    </row>
    <row r="488" spans="7:30" x14ac:dyDescent="0.3">
      <c r="G488" s="94">
        <v>6100</v>
      </c>
      <c r="H488" s="94">
        <v>17.37</v>
      </c>
      <c r="I488" s="10">
        <f t="shared" si="92"/>
        <v>12.952809000000002</v>
      </c>
      <c r="J488" s="10">
        <f t="shared" si="93"/>
        <v>20.276029931016396</v>
      </c>
      <c r="K488" s="10">
        <v>469.1</v>
      </c>
      <c r="L488" s="10">
        <v>2</v>
      </c>
      <c r="M488" s="89">
        <v>2</v>
      </c>
      <c r="N488" s="85">
        <f t="shared" si="88"/>
        <v>483</v>
      </c>
      <c r="O488" s="108">
        <f t="shared" si="86"/>
        <v>50.165371170737217</v>
      </c>
      <c r="P488" s="95">
        <f t="shared" si="82"/>
        <v>34.4209749618242</v>
      </c>
      <c r="Q488" s="10">
        <f t="shared" si="91"/>
        <v>9.561381933840055</v>
      </c>
      <c r="R488" s="86">
        <f t="shared" si="94"/>
        <v>-0.26612194212767465</v>
      </c>
      <c r="S488" s="10">
        <f t="shared" si="87"/>
        <v>58.328542238466191</v>
      </c>
      <c r="T488" s="10">
        <f>IF(M488=1,'Specifications and Reduced mass'!$F$13,IF(M488=2,'Specifications and Reduced mass'!$G$13,IF(M488=3,'Specifications and Reduced mass'!$H$13,IF(M488=4,'Specifications and Reduced mass'!$I$13,IF(M488=5,'Specifications and Reduced mass'!$J$13)))))</f>
        <v>128.75625000000002</v>
      </c>
      <c r="U488" s="52">
        <f>'Specifications and Reduced mass'!$C$37-'Lap Simulation'!S488-'Lap Simulation'!T488-'Lap Simulation'!AC488</f>
        <v>-180.04389455877867</v>
      </c>
      <c r="V488" s="13">
        <f t="shared" si="85"/>
        <v>-0.26612194212767465</v>
      </c>
      <c r="W488" s="13">
        <f>0.5*359.61*'Lap Simulation'!Q488^2</f>
        <v>16437.777502482812</v>
      </c>
      <c r="X488" s="10">
        <f t="shared" si="83"/>
        <v>37.643235960000219</v>
      </c>
      <c r="Y488" s="10">
        <v>1</v>
      </c>
      <c r="Z488" s="13">
        <f>IF(Y488=1,'Specifications and Reduced mass'!$C$47,IF(Y488=2,'Specifications and Reduced mass'!$C$48,IF(Y488=3,'Specifications and Reduced mass'!$C$49)))</f>
        <v>676.54659784648959</v>
      </c>
      <c r="AA488" s="10">
        <f t="shared" si="84"/>
        <v>30.924953270104591</v>
      </c>
      <c r="AB488" s="10">
        <v>4.5999999999999996</v>
      </c>
      <c r="AC488" s="10">
        <f t="shared" si="89"/>
        <v>700.86051964314697</v>
      </c>
      <c r="AD488" s="10">
        <f t="shared" si="90"/>
        <v>8.028514559173916E-2</v>
      </c>
    </row>
    <row r="489" spans="7:30" x14ac:dyDescent="0.3">
      <c r="G489" s="94">
        <v>6100</v>
      </c>
      <c r="H489" s="94">
        <v>17.37</v>
      </c>
      <c r="I489" s="10">
        <f t="shared" si="92"/>
        <v>12.952809000000002</v>
      </c>
      <c r="J489" s="10">
        <f t="shared" si="93"/>
        <v>20.276029931016396</v>
      </c>
      <c r="K489" s="10">
        <v>469.1</v>
      </c>
      <c r="L489" s="10">
        <v>2</v>
      </c>
      <c r="M489" s="89">
        <v>2</v>
      </c>
      <c r="N489" s="85">
        <f t="shared" si="88"/>
        <v>484</v>
      </c>
      <c r="O489" s="108">
        <f t="shared" si="86"/>
        <v>50.27026435045795</v>
      </c>
      <c r="P489" s="95">
        <f t="shared" si="82"/>
        <v>34.320629897811891</v>
      </c>
      <c r="Q489" s="10">
        <f t="shared" si="91"/>
        <v>9.5335083049477465</v>
      </c>
      <c r="R489" s="86">
        <f t="shared" si="94"/>
        <v>-0.2656200010315552</v>
      </c>
      <c r="S489" s="10">
        <f t="shared" si="87"/>
        <v>57.988955697564236</v>
      </c>
      <c r="T489" s="10">
        <f>IF(M489=1,'Specifications and Reduced mass'!$F$13,IF(M489=2,'Specifications and Reduced mass'!$G$13,IF(M489=3,'Specifications and Reduced mass'!$H$13,IF(M489=4,'Specifications and Reduced mass'!$I$13,IF(M489=5,'Specifications and Reduced mass'!$J$13)))))</f>
        <v>128.75625000000002</v>
      </c>
      <c r="U489" s="52">
        <f>'Specifications and Reduced mass'!$C$37-'Lap Simulation'!S489-'Lap Simulation'!T489-'Lap Simulation'!AC489</f>
        <v>-179.70430801787973</v>
      </c>
      <c r="V489" s="13">
        <f t="shared" si="85"/>
        <v>-0.2656200010315552</v>
      </c>
      <c r="W489" s="13">
        <f>0.5*359.61*'Lap Simulation'!Q489^2</f>
        <v>16342.077390874279</v>
      </c>
      <c r="X489" s="10">
        <f t="shared" si="83"/>
        <v>37.533497263573807</v>
      </c>
      <c r="Y489" s="10">
        <v>1</v>
      </c>
      <c r="Z489" s="13">
        <f>IF(Y489=1,'Specifications and Reduced mass'!$C$47,IF(Y489=2,'Specifications and Reduced mass'!$C$48,IF(Y489=3,'Specifications and Reduced mass'!$C$49)))</f>
        <v>676.54659784648959</v>
      </c>
      <c r="AA489" s="10">
        <f t="shared" si="84"/>
        <v>30.744909375545816</v>
      </c>
      <c r="AB489" s="10">
        <v>4.8</v>
      </c>
      <c r="AC489" s="10">
        <f t="shared" si="89"/>
        <v>700.86051964314993</v>
      </c>
      <c r="AD489" s="10">
        <f t="shared" si="90"/>
        <v>8.377580409572781E-2</v>
      </c>
    </row>
    <row r="490" spans="7:30" x14ac:dyDescent="0.3">
      <c r="G490" s="94">
        <v>6100</v>
      </c>
      <c r="H490" s="94">
        <v>17.37</v>
      </c>
      <c r="I490" s="10">
        <f t="shared" si="92"/>
        <v>12.952809000000002</v>
      </c>
      <c r="J490" s="10">
        <f t="shared" si="93"/>
        <v>20.276029931016396</v>
      </c>
      <c r="K490" s="10">
        <v>469.1</v>
      </c>
      <c r="L490" s="10">
        <v>2</v>
      </c>
      <c r="M490" s="89">
        <v>2</v>
      </c>
      <c r="N490" s="85">
        <f t="shared" si="88"/>
        <v>485</v>
      </c>
      <c r="O490" s="108">
        <f t="shared" si="86"/>
        <v>50.375465431453812</v>
      </c>
      <c r="P490" s="95">
        <f t="shared" si="82"/>
        <v>34.220180685610671</v>
      </c>
      <c r="Q490" s="10">
        <f t="shared" si="91"/>
        <v>9.5056057460029635</v>
      </c>
      <c r="R490" s="86">
        <f t="shared" si="94"/>
        <v>-0.26511900666256671</v>
      </c>
      <c r="S490" s="10">
        <f t="shared" si="87"/>
        <v>57.650009661684919</v>
      </c>
      <c r="T490" s="10">
        <f>IF(M490=1,'Specifications and Reduced mass'!$F$13,IF(M490=2,'Specifications and Reduced mass'!$G$13,IF(M490=3,'Specifications and Reduced mass'!$H$13,IF(M490=4,'Specifications and Reduced mass'!$I$13,IF(M490=5,'Specifications and Reduced mass'!$J$13)))))</f>
        <v>128.75625000000002</v>
      </c>
      <c r="U490" s="52">
        <f>'Specifications and Reduced mass'!$C$37-'Lap Simulation'!S490-'Lap Simulation'!T490-'Lap Simulation'!AC490</f>
        <v>-179.36536198200031</v>
      </c>
      <c r="V490" s="13">
        <f t="shared" si="85"/>
        <v>-0.26511900666256671</v>
      </c>
      <c r="W490" s="13">
        <f>0.5*359.61*'Lap Simulation'!Q490^2</f>
        <v>16246.557782303324</v>
      </c>
      <c r="X490" s="10">
        <f t="shared" si="83"/>
        <v>37.423644669303002</v>
      </c>
      <c r="Y490" s="10">
        <v>1</v>
      </c>
      <c r="Z490" s="13">
        <f>IF(Y490=1,'Specifications and Reduced mass'!$C$47,IF(Y490=2,'Specifications and Reduced mass'!$C$48,IF(Y490=3,'Specifications and Reduced mass'!$C$49)))</f>
        <v>676.54659784648959</v>
      </c>
      <c r="AA490" s="10">
        <f t="shared" si="84"/>
        <v>30.565205067527938</v>
      </c>
      <c r="AB490" s="10">
        <v>5</v>
      </c>
      <c r="AC490" s="10">
        <f t="shared" si="89"/>
        <v>700.86051964314993</v>
      </c>
      <c r="AD490" s="10">
        <f t="shared" si="90"/>
        <v>8.7266462599716474E-2</v>
      </c>
    </row>
    <row r="491" spans="7:30" x14ac:dyDescent="0.3">
      <c r="G491" s="94">
        <v>6100</v>
      </c>
      <c r="H491" s="94">
        <v>17.37</v>
      </c>
      <c r="I491" s="10">
        <f t="shared" si="92"/>
        <v>12.952809000000002</v>
      </c>
      <c r="J491" s="10">
        <f t="shared" si="93"/>
        <v>20.276029931016396</v>
      </c>
      <c r="K491" s="10">
        <v>469.1</v>
      </c>
      <c r="L491" s="10">
        <v>2</v>
      </c>
      <c r="M491" s="89">
        <v>2</v>
      </c>
      <c r="N491" s="85">
        <f t="shared" si="88"/>
        <v>486</v>
      </c>
      <c r="O491" s="108">
        <f t="shared" si="86"/>
        <v>50.480976552682712</v>
      </c>
      <c r="P491" s="95">
        <f t="shared" si="82"/>
        <v>34.119626045769429</v>
      </c>
      <c r="Q491" s="10">
        <f t="shared" si="91"/>
        <v>9.4776739016026195</v>
      </c>
      <c r="R491" s="86">
        <f t="shared" si="94"/>
        <v>-0.26461895723506168</v>
      </c>
      <c r="S491" s="10">
        <f t="shared" si="87"/>
        <v>57.311702922751259</v>
      </c>
      <c r="T491" s="10">
        <f>IF(M491=1,'Specifications and Reduced mass'!$F$13,IF(M491=2,'Specifications and Reduced mass'!$G$13,IF(M491=3,'Specifications and Reduced mass'!$H$13,IF(M491=4,'Specifications and Reduced mass'!$I$13,IF(M491=5,'Specifications and Reduced mass'!$J$13)))))</f>
        <v>128.75625000000002</v>
      </c>
      <c r="U491" s="52">
        <f>'Specifications and Reduced mass'!$C$37-'Lap Simulation'!S491-'Lap Simulation'!T491-'Lap Simulation'!AC491</f>
        <v>-179.02705524306668</v>
      </c>
      <c r="V491" s="13">
        <f t="shared" si="85"/>
        <v>-0.26461895723506168</v>
      </c>
      <c r="W491" s="13">
        <f>0.5*359.61*'Lap Simulation'!Q491^2</f>
        <v>16151.218336317399</v>
      </c>
      <c r="X491" s="10">
        <f t="shared" si="83"/>
        <v>37.313676777963067</v>
      </c>
      <c r="Y491" s="10">
        <v>1</v>
      </c>
      <c r="Z491" s="13">
        <f>IF(Y491=1,'Specifications and Reduced mass'!$C$47,IF(Y491=2,'Specifications and Reduced mass'!$C$48,IF(Y491=3,'Specifications and Reduced mass'!$C$49)))</f>
        <v>676.54659784648959</v>
      </c>
      <c r="AA491" s="10">
        <f t="shared" si="84"/>
        <v>30.385839705545941</v>
      </c>
      <c r="AB491" s="10">
        <v>5.2</v>
      </c>
      <c r="AC491" s="10">
        <f t="shared" si="89"/>
        <v>700.86051964314993</v>
      </c>
      <c r="AD491" s="10">
        <f t="shared" si="90"/>
        <v>9.0757121103705138E-2</v>
      </c>
    </row>
    <row r="492" spans="7:30" x14ac:dyDescent="0.3">
      <c r="G492" s="94">
        <v>6000</v>
      </c>
      <c r="H492" s="94">
        <v>17.32</v>
      </c>
      <c r="I492" s="10">
        <f t="shared" si="92"/>
        <v>12.915524000000001</v>
      </c>
      <c r="J492" s="10">
        <f t="shared" si="93"/>
        <v>20.554625928533333</v>
      </c>
      <c r="K492" s="10">
        <v>469.1</v>
      </c>
      <c r="L492" s="10">
        <v>2</v>
      </c>
      <c r="M492" s="89">
        <v>2</v>
      </c>
      <c r="N492" s="85">
        <f t="shared" si="88"/>
        <v>487</v>
      </c>
      <c r="O492" s="108">
        <f t="shared" si="86"/>
        <v>50.586799878980315</v>
      </c>
      <c r="P492" s="95">
        <f t="shared" si="82"/>
        <v>34.018964683417614</v>
      </c>
      <c r="Q492" s="10">
        <f t="shared" si="91"/>
        <v>9.4497124120604479</v>
      </c>
      <c r="R492" s="86">
        <f t="shared" si="94"/>
        <v>-0.26411985096675555</v>
      </c>
      <c r="S492" s="10">
        <f t="shared" si="87"/>
        <v>56.974034274964872</v>
      </c>
      <c r="T492" s="10">
        <f>IF(M492=1,'Specifications and Reduced mass'!$F$13,IF(M492=2,'Specifications and Reduced mass'!$G$13,IF(M492=3,'Specifications and Reduced mass'!$H$13,IF(M492=4,'Specifications and Reduced mass'!$I$13,IF(M492=5,'Specifications and Reduced mass'!$J$13)))))</f>
        <v>128.75625000000002</v>
      </c>
      <c r="U492" s="52">
        <f>'Specifications and Reduced mass'!$C$37-'Lap Simulation'!S492-'Lap Simulation'!T492-'Lap Simulation'!AC492</f>
        <v>-178.68938659528033</v>
      </c>
      <c r="V492" s="13">
        <f t="shared" si="85"/>
        <v>-0.26411985096675555</v>
      </c>
      <c r="W492" s="13">
        <f>0.5*359.61*'Lap Simulation'!Q492^2</f>
        <v>16056.058713106097</v>
      </c>
      <c r="X492" s="10">
        <f t="shared" si="83"/>
        <v>37.203592173466326</v>
      </c>
      <c r="Y492" s="10">
        <v>1</v>
      </c>
      <c r="Z492" s="13">
        <f>IF(Y492=1,'Specifications and Reduced mass'!$C$47,IF(Y492=2,'Specifications and Reduced mass'!$C$48,IF(Y492=3,'Specifications and Reduced mass'!$C$49)))</f>
        <v>676.54659784648959</v>
      </c>
      <c r="AA492" s="10">
        <f t="shared" si="84"/>
        <v>30.206812650302869</v>
      </c>
      <c r="AB492" s="10">
        <v>5.4</v>
      </c>
      <c r="AC492" s="10">
        <f t="shared" si="89"/>
        <v>700.86051964314993</v>
      </c>
      <c r="AD492" s="10">
        <f t="shared" si="90"/>
        <v>9.4247779607693802E-2</v>
      </c>
    </row>
    <row r="493" spans="7:30" x14ac:dyDescent="0.3">
      <c r="G493" s="94">
        <v>6000</v>
      </c>
      <c r="H493" s="94">
        <v>17.32</v>
      </c>
      <c r="I493" s="10">
        <f t="shared" si="92"/>
        <v>12.915524000000001</v>
      </c>
      <c r="J493" s="10">
        <f t="shared" si="93"/>
        <v>20.554625928533333</v>
      </c>
      <c r="K493" s="10">
        <v>469.1</v>
      </c>
      <c r="L493" s="10">
        <v>2</v>
      </c>
      <c r="M493" s="89">
        <v>2</v>
      </c>
      <c r="N493" s="85">
        <f t="shared" si="88"/>
        <v>488</v>
      </c>
      <c r="O493" s="108">
        <f t="shared" si="86"/>
        <v>50.692937601504553</v>
      </c>
      <c r="P493" s="95">
        <f t="shared" si="82"/>
        <v>33.918195287994855</v>
      </c>
      <c r="Q493" s="10">
        <f t="shared" si="91"/>
        <v>9.4217209133319049</v>
      </c>
      <c r="R493" s="86">
        <f t="shared" si="94"/>
        <v>-0.26362168607872127</v>
      </c>
      <c r="S493" s="10">
        <f t="shared" si="87"/>
        <v>56.637002514801665</v>
      </c>
      <c r="T493" s="10">
        <f>IF(M493=1,'Specifications and Reduced mass'!$F$13,IF(M493=2,'Specifications and Reduced mass'!$G$13,IF(M493=3,'Specifications and Reduced mass'!$H$13,IF(M493=4,'Specifications and Reduced mass'!$I$13,IF(M493=5,'Specifications and Reduced mass'!$J$13)))))</f>
        <v>128.75625000000002</v>
      </c>
      <c r="U493" s="52">
        <f>'Specifications and Reduced mass'!$C$37-'Lap Simulation'!S493-'Lap Simulation'!T493-'Lap Simulation'!AC493</f>
        <v>-178.35235483511417</v>
      </c>
      <c r="V493" s="13">
        <f t="shared" si="85"/>
        <v>-0.26362168607872127</v>
      </c>
      <c r="W493" s="13">
        <f>0.5*359.61*'Lap Simulation'!Q493^2</f>
        <v>15961.078573499943</v>
      </c>
      <c r="X493" s="10">
        <f t="shared" si="83"/>
        <v>37.093389422566553</v>
      </c>
      <c r="Y493" s="10">
        <v>1</v>
      </c>
      <c r="Z493" s="13">
        <f>IF(Y493=1,'Specifications and Reduced mass'!$C$47,IF(Y493=2,'Specifications and Reduced mass'!$C$48,IF(Y493=3,'Specifications and Reduced mass'!$C$49)))</f>
        <v>676.54659784648959</v>
      </c>
      <c r="AA493" s="10">
        <f t="shared" si="84"/>
        <v>30.028123263707592</v>
      </c>
      <c r="AB493" s="10">
        <v>5.6</v>
      </c>
      <c r="AC493" s="10">
        <f t="shared" si="89"/>
        <v>700.86051964314697</v>
      </c>
      <c r="AD493" s="10">
        <f t="shared" si="90"/>
        <v>9.7738438111682452E-2</v>
      </c>
    </row>
    <row r="494" spans="7:30" x14ac:dyDescent="0.3">
      <c r="G494" s="94">
        <v>6000</v>
      </c>
      <c r="H494" s="94">
        <v>17.32</v>
      </c>
      <c r="I494" s="10">
        <f t="shared" si="92"/>
        <v>12.915524000000001</v>
      </c>
      <c r="J494" s="10">
        <f t="shared" si="93"/>
        <v>20.554625928533333</v>
      </c>
      <c r="K494" s="10">
        <v>469.1</v>
      </c>
      <c r="L494" s="10">
        <v>2</v>
      </c>
      <c r="M494" s="89">
        <v>2</v>
      </c>
      <c r="N494" s="85">
        <f t="shared" si="88"/>
        <v>489</v>
      </c>
      <c r="O494" s="108">
        <f t="shared" si="86"/>
        <v>50.799391938190013</v>
      </c>
      <c r="P494" s="95">
        <f t="shared" si="82"/>
        <v>33.817316532974587</v>
      </c>
      <c r="Q494" s="10">
        <f t="shared" si="91"/>
        <v>9.3936990369373845</v>
      </c>
      <c r="R494" s="86">
        <f t="shared" si="94"/>
        <v>-0.26312446079540452</v>
      </c>
      <c r="S494" s="10">
        <f t="shared" si="87"/>
        <v>56.300606441007545</v>
      </c>
      <c r="T494" s="10">
        <f>IF(M494=1,'Specifications and Reduced mass'!$F$13,IF(M494=2,'Specifications and Reduced mass'!$G$13,IF(M494=3,'Specifications and Reduced mass'!$H$13,IF(M494=4,'Specifications and Reduced mass'!$I$13,IF(M494=5,'Specifications and Reduced mass'!$J$13)))))</f>
        <v>128.75625000000002</v>
      </c>
      <c r="U494" s="52">
        <f>'Specifications and Reduced mass'!$C$37-'Lap Simulation'!S494-'Lap Simulation'!T494-'Lap Simulation'!AC494</f>
        <v>-178.01595876132296</v>
      </c>
      <c r="V494" s="13">
        <f t="shared" si="85"/>
        <v>-0.26312446079540452</v>
      </c>
      <c r="W494" s="13">
        <f>0.5*359.61*'Lap Simulation'!Q494^2</f>
        <v>15866.277578969175</v>
      </c>
      <c r="X494" s="10">
        <f t="shared" si="83"/>
        <v>36.983067074556629</v>
      </c>
      <c r="Y494" s="10">
        <v>1</v>
      </c>
      <c r="Z494" s="13">
        <f>IF(Y494=1,'Specifications and Reduced mass'!$C$47,IF(Y494=2,'Specifications and Reduced mass'!$C$48,IF(Y494=3,'Specifications and Reduced mass'!$C$49)))</f>
        <v>676.54659784648959</v>
      </c>
      <c r="AA494" s="10">
        <f t="shared" si="84"/>
        <v>29.849770908872475</v>
      </c>
      <c r="AB494" s="10">
        <v>5.8</v>
      </c>
      <c r="AC494" s="10">
        <f t="shared" si="89"/>
        <v>700.86051964314993</v>
      </c>
      <c r="AD494" s="10">
        <f t="shared" si="90"/>
        <v>0.10122909661567112</v>
      </c>
    </row>
    <row r="495" spans="7:30" x14ac:dyDescent="0.3">
      <c r="G495" s="94">
        <v>6000</v>
      </c>
      <c r="H495" s="94">
        <v>17.32</v>
      </c>
      <c r="I495" s="10">
        <f t="shared" si="92"/>
        <v>12.915524000000001</v>
      </c>
      <c r="J495" s="10">
        <f t="shared" si="93"/>
        <v>20.554625928533333</v>
      </c>
      <c r="K495" s="10">
        <v>469.1</v>
      </c>
      <c r="L495" s="10">
        <v>2</v>
      </c>
      <c r="M495" s="89">
        <v>2</v>
      </c>
      <c r="N495" s="85">
        <f t="shared" si="88"/>
        <v>490</v>
      </c>
      <c r="O495" s="108">
        <f t="shared" si="86"/>
        <v>50.906165134212522</v>
      </c>
      <c r="P495" s="95">
        <f t="shared" si="82"/>
        <v>33.71632707558134</v>
      </c>
      <c r="Q495" s="10">
        <f t="shared" si="91"/>
        <v>9.3656464098837056</v>
      </c>
      <c r="R495" s="86">
        <f t="shared" si="94"/>
        <v>-0.26262817334457395</v>
      </c>
      <c r="S495" s="10">
        <f t="shared" si="87"/>
        <v>55.964844854594133</v>
      </c>
      <c r="T495" s="10">
        <f>IF(M495=1,'Specifications and Reduced mass'!$F$13,IF(M495=2,'Specifications and Reduced mass'!$G$13,IF(M495=3,'Specifications and Reduced mass'!$H$13,IF(M495=4,'Specifications and Reduced mass'!$I$13,IF(M495=5,'Specifications and Reduced mass'!$J$13)))))</f>
        <v>128.75625000000002</v>
      </c>
      <c r="U495" s="52">
        <f>'Specifications and Reduced mass'!$C$37-'Lap Simulation'!S495-'Lap Simulation'!T495-'Lap Simulation'!AC495</f>
        <v>-177.68019717490961</v>
      </c>
      <c r="V495" s="13">
        <f t="shared" si="85"/>
        <v>-0.26262817334457395</v>
      </c>
      <c r="W495" s="13">
        <f>0.5*359.61*'Lap Simulation'!Q495^2</f>
        <v>15771.65539162254</v>
      </c>
      <c r="X495" s="10">
        <f t="shared" si="83"/>
        <v>36.872623660959469</v>
      </c>
      <c r="Y495" s="10">
        <v>1</v>
      </c>
      <c r="Z495" s="13">
        <f>IF(Y495=1,'Specifications and Reduced mass'!$C$47,IF(Y495=2,'Specifications and Reduced mass'!$C$48,IF(Y495=3,'Specifications and Reduced mass'!$C$49)))</f>
        <v>676.54659784648959</v>
      </c>
      <c r="AA495" s="10">
        <f t="shared" si="84"/>
        <v>29.671754950111158</v>
      </c>
      <c r="AB495" s="10">
        <v>6</v>
      </c>
      <c r="AC495" s="10">
        <f t="shared" si="89"/>
        <v>700.86051964314993</v>
      </c>
      <c r="AD495" s="10">
        <f t="shared" si="90"/>
        <v>0.10471975511965978</v>
      </c>
    </row>
    <row r="496" spans="7:30" x14ac:dyDescent="0.3">
      <c r="G496" s="94">
        <v>6000</v>
      </c>
      <c r="H496" s="94">
        <v>17.32</v>
      </c>
      <c r="I496" s="10">
        <f t="shared" si="92"/>
        <v>12.915524000000001</v>
      </c>
      <c r="J496" s="10">
        <f t="shared" si="93"/>
        <v>20.554625928533333</v>
      </c>
      <c r="K496" s="10">
        <v>469.1</v>
      </c>
      <c r="L496" s="10">
        <v>2</v>
      </c>
      <c r="M496" s="89">
        <v>2</v>
      </c>
      <c r="N496" s="85">
        <f t="shared" si="88"/>
        <v>491</v>
      </c>
      <c r="O496" s="108">
        <f t="shared" si="86"/>
        <v>51.013259462464134</v>
      </c>
      <c r="P496" s="95">
        <f t="shared" si="82"/>
        <v>33.615225556501748</v>
      </c>
      <c r="Q496" s="10">
        <f t="shared" si="91"/>
        <v>9.3375626545838184</v>
      </c>
      <c r="R496" s="86">
        <f t="shared" si="94"/>
        <v>-0.26213282195735771</v>
      </c>
      <c r="S496" s="10">
        <f t="shared" si="87"/>
        <v>55.629716558834531</v>
      </c>
      <c r="T496" s="10">
        <f>IF(M496=1,'Specifications and Reduced mass'!$F$13,IF(M496=2,'Specifications and Reduced mass'!$G$13,IF(M496=3,'Specifications and Reduced mass'!$H$13,IF(M496=4,'Specifications and Reduced mass'!$I$13,IF(M496=5,'Specifications and Reduced mass'!$J$13)))))</f>
        <v>128.75625000000002</v>
      </c>
      <c r="U496" s="52">
        <f>'Specifications and Reduced mass'!$C$37-'Lap Simulation'!S496-'Lap Simulation'!T496-'Lap Simulation'!AC496</f>
        <v>-177.34506887914995</v>
      </c>
      <c r="V496" s="13">
        <f t="shared" si="85"/>
        <v>-0.26213282195735771</v>
      </c>
      <c r="W496" s="13">
        <f>0.5*359.61*'Lap Simulation'!Q496^2</f>
        <v>15677.211674206099</v>
      </c>
      <c r="X496" s="10">
        <f t="shared" si="83"/>
        <v>36.76205769521188</v>
      </c>
      <c r="Y496" s="10">
        <v>1</v>
      </c>
      <c r="Z496" s="13">
        <f>IF(Y496=1,'Specifications and Reduced mass'!$C$47,IF(Y496=2,'Specifications and Reduced mass'!$C$48,IF(Y496=3,'Specifications and Reduced mass'!$C$49)))</f>
        <v>676.54659784648959</v>
      </c>
      <c r="AA496" s="10">
        <f t="shared" si="84"/>
        <v>29.494074752936253</v>
      </c>
      <c r="AB496" s="10">
        <v>6.2</v>
      </c>
      <c r="AC496" s="10">
        <f t="shared" si="89"/>
        <v>700.86051964314993</v>
      </c>
      <c r="AD496" s="10">
        <f t="shared" si="90"/>
        <v>0.10821041362364843</v>
      </c>
    </row>
    <row r="497" spans="7:30" x14ac:dyDescent="0.3">
      <c r="G497" s="94">
        <v>5900</v>
      </c>
      <c r="H497" s="94">
        <v>17.239999999999998</v>
      </c>
      <c r="I497" s="10">
        <f t="shared" si="92"/>
        <v>12.855867999999999</v>
      </c>
      <c r="J497" s="10">
        <f t="shared" si="93"/>
        <v>20.80645972176271</v>
      </c>
      <c r="K497" s="10">
        <v>414.1</v>
      </c>
      <c r="L497" s="10">
        <v>2</v>
      </c>
      <c r="M497" s="89">
        <v>2</v>
      </c>
      <c r="N497" s="85">
        <f t="shared" si="88"/>
        <v>492</v>
      </c>
      <c r="O497" s="108">
        <f t="shared" si="86"/>
        <v>51.120677224038879</v>
      </c>
      <c r="P497" s="95">
        <f t="shared" si="82"/>
        <v>33.514010599588843</v>
      </c>
      <c r="Q497" s="10">
        <f t="shared" si="91"/>
        <v>9.3094473887746787</v>
      </c>
      <c r="R497" s="86">
        <f t="shared" si="94"/>
        <v>-0.26163840486821677</v>
      </c>
      <c r="S497" s="10">
        <f t="shared" si="87"/>
        <v>55.295220359258984</v>
      </c>
      <c r="T497" s="10">
        <f>IF(M497=1,'Specifications and Reduced mass'!$F$13,IF(M497=2,'Specifications and Reduced mass'!$G$13,IF(M497=3,'Specifications and Reduced mass'!$H$13,IF(M497=4,'Specifications and Reduced mass'!$I$13,IF(M497=5,'Specifications and Reduced mass'!$J$13)))))</f>
        <v>128.75625000000002</v>
      </c>
      <c r="U497" s="52">
        <f>'Specifications and Reduced mass'!$C$37-'Lap Simulation'!S497-'Lap Simulation'!T497-'Lap Simulation'!AC497</f>
        <v>-177.01057267957447</v>
      </c>
      <c r="V497" s="13">
        <f t="shared" si="85"/>
        <v>-0.26163840486821677</v>
      </c>
      <c r="W497" s="13">
        <f>0.5*359.61*'Lap Simulation'!Q497^2</f>
        <v>15582.946090102012</v>
      </c>
      <c r="X497" s="10">
        <f t="shared" si="83"/>
        <v>36.651367672341252</v>
      </c>
      <c r="Y497" s="10">
        <v>1</v>
      </c>
      <c r="Z497" s="13">
        <f>IF(Y497=1,'Specifications and Reduced mass'!$C$47,IF(Y497=2,'Specifications and Reduced mass'!$C$48,IF(Y497=3,'Specifications and Reduced mass'!$C$49)))</f>
        <v>676.54659784648959</v>
      </c>
      <c r="AA497" s="10">
        <f t="shared" si="84"/>
        <v>29.316729684057098</v>
      </c>
      <c r="AB497" s="10">
        <v>6.4</v>
      </c>
      <c r="AC497" s="10">
        <f t="shared" si="89"/>
        <v>700.86051964314993</v>
      </c>
      <c r="AD497" s="10">
        <f t="shared" si="90"/>
        <v>0.11170107212763709</v>
      </c>
    </row>
    <row r="498" spans="7:30" x14ac:dyDescent="0.3">
      <c r="G498" s="94">
        <v>5900</v>
      </c>
      <c r="H498" s="94">
        <v>17.239999999999998</v>
      </c>
      <c r="I498" s="10">
        <f t="shared" si="92"/>
        <v>12.855867999999999</v>
      </c>
      <c r="J498" s="10">
        <f t="shared" si="93"/>
        <v>20.80645972176271</v>
      </c>
      <c r="K498" s="10">
        <v>414.1</v>
      </c>
      <c r="L498" s="10">
        <v>2</v>
      </c>
      <c r="M498" s="89">
        <v>2</v>
      </c>
      <c r="N498" s="85">
        <f t="shared" si="88"/>
        <v>493</v>
      </c>
      <c r="O498" s="108">
        <f t="shared" si="86"/>
        <v>51.228420748729498</v>
      </c>
      <c r="P498" s="95">
        <f t="shared" si="82"/>
        <v>33.412680811559689</v>
      </c>
      <c r="Q498" s="10">
        <f t="shared" si="91"/>
        <v>9.2813002254332471</v>
      </c>
      <c r="R498" s="86">
        <f t="shared" si="94"/>
        <v>-0.26114492031493686</v>
      </c>
      <c r="S498" s="10">
        <f t="shared" si="87"/>
        <v>54.961355063650707</v>
      </c>
      <c r="T498" s="10">
        <f>IF(M498=1,'Specifications and Reduced mass'!$F$13,IF(M498=2,'Specifications and Reduced mass'!$G$13,IF(M498=3,'Specifications and Reduced mass'!$H$13,IF(M498=4,'Specifications and Reduced mass'!$I$13,IF(M498=5,'Specifications and Reduced mass'!$J$13)))))</f>
        <v>128.75625000000002</v>
      </c>
      <c r="U498" s="52">
        <f>'Specifications and Reduced mass'!$C$37-'Lap Simulation'!S498-'Lap Simulation'!T498-'Lap Simulation'!AC498</f>
        <v>-176.67670738396316</v>
      </c>
      <c r="V498" s="13">
        <f t="shared" si="85"/>
        <v>-0.26114492031493686</v>
      </c>
      <c r="W498" s="13">
        <f>0.5*359.61*'Lap Simulation'!Q498^2</f>
        <v>15488.858303327353</v>
      </c>
      <c r="X498" s="10">
        <f t="shared" si="83"/>
        <v>36.540552068634831</v>
      </c>
      <c r="Y498" s="10">
        <v>1</v>
      </c>
      <c r="Z498" s="13">
        <f>IF(Y498=1,'Specifications and Reduced mass'!$C$47,IF(Y498=2,'Specifications and Reduced mass'!$C$48,IF(Y498=3,'Specifications and Reduced mass'!$C$49)))</f>
        <v>676.54659784648959</v>
      </c>
      <c r="AA498" s="10">
        <f t="shared" si="84"/>
        <v>29.139719111377524</v>
      </c>
      <c r="AB498" s="10">
        <v>6.6</v>
      </c>
      <c r="AC498" s="10">
        <f t="shared" si="89"/>
        <v>700.86051964314697</v>
      </c>
      <c r="AD498" s="10">
        <f t="shared" si="90"/>
        <v>0.11519173063162574</v>
      </c>
    </row>
    <row r="499" spans="7:30" x14ac:dyDescent="0.3">
      <c r="G499" s="94">
        <v>5900</v>
      </c>
      <c r="H499" s="94">
        <v>17.239999999999998</v>
      </c>
      <c r="I499" s="10">
        <f t="shared" si="92"/>
        <v>12.855867999999999</v>
      </c>
      <c r="J499" s="10">
        <f t="shared" si="93"/>
        <v>20.80645972176271</v>
      </c>
      <c r="K499" s="10">
        <v>414.1</v>
      </c>
      <c r="L499" s="10">
        <v>2</v>
      </c>
      <c r="M499" s="89">
        <v>2</v>
      </c>
      <c r="N499" s="85">
        <f t="shared" si="88"/>
        <v>494</v>
      </c>
      <c r="O499" s="108">
        <f t="shared" si="86"/>
        <v>51.336492395535558</v>
      </c>
      <c r="P499" s="95">
        <f t="shared" si="82"/>
        <v>33.311234781685982</v>
      </c>
      <c r="Q499" s="10">
        <f t="shared" si="91"/>
        <v>9.2531207726905507</v>
      </c>
      <c r="R499" s="86">
        <f t="shared" si="94"/>
        <v>-0.26065236653864587</v>
      </c>
      <c r="S499" s="10">
        <f t="shared" si="87"/>
        <v>54.628119482041576</v>
      </c>
      <c r="T499" s="10">
        <f>IF(M499=1,'Specifications and Reduced mass'!$F$13,IF(M499=2,'Specifications and Reduced mass'!$G$13,IF(M499=3,'Specifications and Reduced mass'!$H$13,IF(M499=4,'Specifications and Reduced mass'!$I$13,IF(M499=5,'Specifications and Reduced mass'!$J$13)))))</f>
        <v>128.75625000000002</v>
      </c>
      <c r="U499" s="52">
        <f>'Specifications and Reduced mass'!$C$37-'Lap Simulation'!S499-'Lap Simulation'!T499-'Lap Simulation'!AC499</f>
        <v>-176.34347180235704</v>
      </c>
      <c r="V499" s="13">
        <f t="shared" si="85"/>
        <v>-0.26065236653864587</v>
      </c>
      <c r="W499" s="13">
        <f>0.5*359.61*'Lap Simulation'!Q499^2</f>
        <v>15394.9479785329</v>
      </c>
      <c r="X499" s="10">
        <f t="shared" si="83"/>
        <v>36.429609341301379</v>
      </c>
      <c r="Y499" s="10">
        <v>1</v>
      </c>
      <c r="Z499" s="13">
        <f>IF(Y499=1,'Specifications and Reduced mass'!$C$47,IF(Y499=2,'Specifications and Reduced mass'!$C$48,IF(Y499=3,'Specifications and Reduced mass'!$C$49)))</f>
        <v>676.54659784648959</v>
      </c>
      <c r="AA499" s="10">
        <f t="shared" si="84"/>
        <v>28.963042403993565</v>
      </c>
      <c r="AB499" s="10">
        <v>6.8</v>
      </c>
      <c r="AC499" s="10">
        <f t="shared" si="89"/>
        <v>700.86051964314993</v>
      </c>
      <c r="AD499" s="10">
        <f t="shared" si="90"/>
        <v>0.11868238913561441</v>
      </c>
    </row>
    <row r="500" spans="7:30" x14ac:dyDescent="0.3">
      <c r="G500" s="94">
        <v>5900</v>
      </c>
      <c r="H500" s="94">
        <v>17.239999999999998</v>
      </c>
      <c r="I500" s="10">
        <f t="shared" si="92"/>
        <v>12.855867999999999</v>
      </c>
      <c r="J500" s="10">
        <f t="shared" si="93"/>
        <v>20.80645972176271</v>
      </c>
      <c r="K500" s="10">
        <v>414.1</v>
      </c>
      <c r="L500" s="10">
        <v>2</v>
      </c>
      <c r="M500" s="89">
        <v>2</v>
      </c>
      <c r="N500" s="85">
        <f t="shared" si="88"/>
        <v>495</v>
      </c>
      <c r="O500" s="108">
        <f t="shared" si="86"/>
        <v>51.444894553183182</v>
      </c>
      <c r="P500" s="95">
        <f t="shared" si="82"/>
        <v>33.209671081477524</v>
      </c>
      <c r="Q500" s="10">
        <f t="shared" si="91"/>
        <v>9.2249086337437554</v>
      </c>
      <c r="R500" s="86">
        <f t="shared" si="94"/>
        <v>-0.26016074178376214</v>
      </c>
      <c r="S500" s="10">
        <f t="shared" si="87"/>
        <v>54.29551242670788</v>
      </c>
      <c r="T500" s="10">
        <f>IF(M500=1,'Specifications and Reduced mass'!$F$13,IF(M500=2,'Specifications and Reduced mass'!$G$13,IF(M500=3,'Specifications and Reduced mass'!$H$13,IF(M500=4,'Specifications and Reduced mass'!$I$13,IF(M500=5,'Specifications and Reduced mass'!$J$13)))))</f>
        <v>128.75625000000002</v>
      </c>
      <c r="U500" s="52">
        <f>'Specifications and Reduced mass'!$C$37-'Lap Simulation'!S500-'Lap Simulation'!T500-'Lap Simulation'!AC500</f>
        <v>-176.01086474702333</v>
      </c>
      <c r="V500" s="13">
        <f t="shared" si="85"/>
        <v>-0.26016074178376214</v>
      </c>
      <c r="W500" s="13">
        <f>0.5*359.61*'Lap Simulation'!Q500^2</f>
        <v>15301.214781001936</v>
      </c>
      <c r="X500" s="10">
        <f t="shared" si="83"/>
        <v>36.318537928125018</v>
      </c>
      <c r="Y500" s="10">
        <v>1</v>
      </c>
      <c r="Z500" s="13">
        <f>IF(Y500=1,'Specifications and Reduced mass'!$C$47,IF(Y500=2,'Specifications and Reduced mass'!$C$48,IF(Y500=3,'Specifications and Reduced mass'!$C$49)))</f>
        <v>676.54659784648959</v>
      </c>
      <c r="AA500" s="10">
        <f t="shared" si="84"/>
        <v>28.786698932191204</v>
      </c>
      <c r="AB500" s="10">
        <v>7</v>
      </c>
      <c r="AC500" s="10">
        <f t="shared" si="89"/>
        <v>700.86051964314993</v>
      </c>
      <c r="AD500" s="10">
        <f t="shared" si="90"/>
        <v>0.12217304763960307</v>
      </c>
    </row>
    <row r="501" spans="7:30" x14ac:dyDescent="0.3">
      <c r="G501" s="94">
        <v>5900</v>
      </c>
      <c r="H501" s="94">
        <v>17.239999999999998</v>
      </c>
      <c r="I501" s="10">
        <f t="shared" si="92"/>
        <v>12.855867999999999</v>
      </c>
      <c r="J501" s="10">
        <f t="shared" si="93"/>
        <v>20.80645972176271</v>
      </c>
      <c r="K501" s="10">
        <v>414.1</v>
      </c>
      <c r="L501" s="10">
        <v>2</v>
      </c>
      <c r="M501" s="89">
        <v>2</v>
      </c>
      <c r="N501" s="85">
        <f t="shared" si="88"/>
        <v>496</v>
      </c>
      <c r="O501" s="108">
        <f t="shared" si="86"/>
        <v>51.553629640656787</v>
      </c>
      <c r="P501" s="95">
        <f t="shared" si="82"/>
        <v>33.107988264358333</v>
      </c>
      <c r="Q501" s="10">
        <f t="shared" si="91"/>
        <v>9.1966634067662039</v>
      </c>
      <c r="R501" s="86">
        <f t="shared" si="94"/>
        <v>-0.2596700442980332</v>
      </c>
      <c r="S501" s="10">
        <f t="shared" si="87"/>
        <v>53.963532712166149</v>
      </c>
      <c r="T501" s="10">
        <f>IF(M501=1,'Specifications and Reduced mass'!$F$13,IF(M501=2,'Specifications and Reduced mass'!$G$13,IF(M501=3,'Specifications and Reduced mass'!$H$13,IF(M501=4,'Specifications and Reduced mass'!$I$13,IF(M501=5,'Specifications and Reduced mass'!$J$13)))))</f>
        <v>128.75625000000002</v>
      </c>
      <c r="U501" s="52">
        <f>'Specifications and Reduced mass'!$C$37-'Lap Simulation'!S501-'Lap Simulation'!T501-'Lap Simulation'!AC501</f>
        <v>-175.67888503248162</v>
      </c>
      <c r="V501" s="13">
        <f t="shared" si="85"/>
        <v>-0.2596700442980332</v>
      </c>
      <c r="W501" s="13">
        <f>0.5*359.61*'Lap Simulation'!Q501^2</f>
        <v>15207.658376649078</v>
      </c>
      <c r="X501" s="10">
        <f t="shared" si="83"/>
        <v>36.207336247111037</v>
      </c>
      <c r="Y501" s="10">
        <v>1</v>
      </c>
      <c r="Z501" s="13">
        <f>IF(Y501=1,'Specifications and Reduced mass'!$C$47,IF(Y501=2,'Specifications and Reduced mass'!$C$48,IF(Y501=3,'Specifications and Reduced mass'!$C$49)))</f>
        <v>676.54659784648959</v>
      </c>
      <c r="AA501" s="10">
        <f t="shared" si="84"/>
        <v>28.610688067444183</v>
      </c>
      <c r="AB501" s="10">
        <v>7.2</v>
      </c>
      <c r="AC501" s="10">
        <f t="shared" si="89"/>
        <v>700.86051964314993</v>
      </c>
      <c r="AD501" s="10">
        <f t="shared" si="90"/>
        <v>0.12566370614359174</v>
      </c>
    </row>
    <row r="502" spans="7:30" x14ac:dyDescent="0.3">
      <c r="G502" s="94">
        <v>5900</v>
      </c>
      <c r="H502" s="94">
        <v>17.239999999999998</v>
      </c>
      <c r="I502" s="10">
        <f t="shared" si="92"/>
        <v>12.855867999999999</v>
      </c>
      <c r="J502" s="10">
        <f t="shared" si="93"/>
        <v>20.80645972176271</v>
      </c>
      <c r="K502" s="10">
        <v>414.1</v>
      </c>
      <c r="L502" s="10">
        <v>2</v>
      </c>
      <c r="M502" s="89">
        <v>2</v>
      </c>
      <c r="N502" s="85">
        <f t="shared" si="88"/>
        <v>497</v>
      </c>
      <c r="O502" s="108">
        <f t="shared" si="86"/>
        <v>51.66270010774312</v>
      </c>
      <c r="P502" s="95">
        <f t="shared" si="82"/>
        <v>33.006184865335229</v>
      </c>
      <c r="Q502" s="10">
        <f t="shared" si="91"/>
        <v>9.1683846848153401</v>
      </c>
      <c r="R502" s="86">
        <f t="shared" si="94"/>
        <v>-0.25918027233250701</v>
      </c>
      <c r="S502" s="10">
        <f t="shared" si="87"/>
        <v>53.632179155168863</v>
      </c>
      <c r="T502" s="10">
        <f>IF(M502=1,'Specifications and Reduced mass'!$F$13,IF(M502=2,'Specifications and Reduced mass'!$G$13,IF(M502=3,'Specifications and Reduced mass'!$H$13,IF(M502=4,'Specifications and Reduced mass'!$I$13,IF(M502=5,'Specifications and Reduced mass'!$J$13)))))</f>
        <v>128.75625000000002</v>
      </c>
      <c r="U502" s="52">
        <f>'Specifications and Reduced mass'!$C$37-'Lap Simulation'!S502-'Lap Simulation'!T502-'Lap Simulation'!AC502</f>
        <v>-175.34753147548429</v>
      </c>
      <c r="V502" s="13">
        <f t="shared" si="85"/>
        <v>-0.25918027233250701</v>
      </c>
      <c r="W502" s="13">
        <f>0.5*359.61*'Lap Simulation'!Q502^2</f>
        <v>15114.27843201906</v>
      </c>
      <c r="X502" s="10">
        <f t="shared" si="83"/>
        <v>36.096002696123385</v>
      </c>
      <c r="Y502" s="10">
        <v>1</v>
      </c>
      <c r="Z502" s="13">
        <f>IF(Y502=1,'Specifications and Reduced mass'!$C$47,IF(Y502=2,'Specifications and Reduced mass'!$C$48,IF(Y502=3,'Specifications and Reduced mass'!$C$49)))</f>
        <v>676.54659784648959</v>
      </c>
      <c r="AA502" s="10">
        <f t="shared" si="84"/>
        <v>28.435009182411697</v>
      </c>
      <c r="AB502" s="10">
        <v>7.4</v>
      </c>
      <c r="AC502" s="10">
        <f t="shared" si="89"/>
        <v>700.86051964314993</v>
      </c>
      <c r="AD502" s="10">
        <f t="shared" si="90"/>
        <v>0.1291543646475804</v>
      </c>
    </row>
    <row r="503" spans="7:30" x14ac:dyDescent="0.3">
      <c r="G503" s="94">
        <v>5900</v>
      </c>
      <c r="H503" s="94">
        <v>17.239999999999998</v>
      </c>
      <c r="I503" s="10">
        <f t="shared" si="92"/>
        <v>12.855867999999999</v>
      </c>
      <c r="J503" s="10">
        <f t="shared" si="93"/>
        <v>20.80645972176271</v>
      </c>
      <c r="K503" s="10">
        <v>414.1</v>
      </c>
      <c r="L503" s="10">
        <v>2</v>
      </c>
      <c r="M503" s="89">
        <v>2</v>
      </c>
      <c r="N503" s="85">
        <f t="shared" si="88"/>
        <v>498</v>
      </c>
      <c r="O503" s="108">
        <f t="shared" si="86"/>
        <v>51.772108435587995</v>
      </c>
      <c r="P503" s="95">
        <f t="shared" si="82"/>
        <v>32.904259400658539</v>
      </c>
      <c r="Q503" s="10">
        <f t="shared" si="91"/>
        <v>9.1400720557384822</v>
      </c>
      <c r="R503" s="86">
        <f t="shared" si="94"/>
        <v>-0.25869142414152624</v>
      </c>
      <c r="S503" s="10">
        <f t="shared" si="87"/>
        <v>53.301450574700304</v>
      </c>
      <c r="T503" s="10">
        <f>IF(M503=1,'Specifications and Reduced mass'!$F$13,IF(M503=2,'Specifications and Reduced mass'!$G$13,IF(M503=3,'Specifications and Reduced mass'!$H$13,IF(M503=4,'Specifications and Reduced mass'!$I$13,IF(M503=5,'Specifications and Reduced mass'!$J$13)))))</f>
        <v>128.75625000000002</v>
      </c>
      <c r="U503" s="52">
        <f>'Specifications and Reduced mass'!$C$37-'Lap Simulation'!S503-'Lap Simulation'!T503-'Lap Simulation'!AC503</f>
        <v>-175.0168028950128</v>
      </c>
      <c r="V503" s="13">
        <f t="shared" si="85"/>
        <v>-0.25869142414152624</v>
      </c>
      <c r="W503" s="13">
        <f>0.5*359.61*'Lap Simulation'!Q503^2</f>
        <v>15021.07461428557</v>
      </c>
      <c r="X503" s="10">
        <f t="shared" si="83"/>
        <v>35.984535652513706</v>
      </c>
      <c r="Y503" s="10">
        <v>1</v>
      </c>
      <c r="Z503" s="13">
        <f>IF(Y503=1,'Specifications and Reduced mass'!$C$47,IF(Y503=2,'Specifications and Reduced mass'!$C$48,IF(Y503=3,'Specifications and Reduced mass'!$C$49)))</f>
        <v>676.54659784648959</v>
      </c>
      <c r="AA503" s="10">
        <f t="shared" si="84"/>
        <v>28.259661650936216</v>
      </c>
      <c r="AB503" s="10">
        <v>7.6</v>
      </c>
      <c r="AC503" s="10">
        <f t="shared" si="89"/>
        <v>700.86051964314697</v>
      </c>
      <c r="AD503" s="10">
        <f t="shared" si="90"/>
        <v>0.13264502315156904</v>
      </c>
    </row>
    <row r="504" spans="7:30" x14ac:dyDescent="0.3">
      <c r="G504" s="94">
        <v>5800</v>
      </c>
      <c r="H504" s="94">
        <v>17.18</v>
      </c>
      <c r="I504" s="10">
        <f t="shared" si="92"/>
        <v>12.811126</v>
      </c>
      <c r="J504" s="10">
        <f t="shared" si="93"/>
        <v>21.091531025655172</v>
      </c>
      <c r="K504" s="10">
        <v>443.8</v>
      </c>
      <c r="L504" s="10">
        <v>2</v>
      </c>
      <c r="M504" s="89">
        <v>2</v>
      </c>
      <c r="N504" s="85">
        <f t="shared" si="88"/>
        <v>499</v>
      </c>
      <c r="O504" s="108">
        <f t="shared" si="86"/>
        <v>51.881857137266024</v>
      </c>
      <c r="P504" s="95">
        <f t="shared" si="82"/>
        <v>32.802210367474899</v>
      </c>
      <c r="Q504" s="10">
        <f t="shared" si="91"/>
        <v>9.1117251020763597</v>
      </c>
      <c r="R504" s="86">
        <f t="shared" si="94"/>
        <v>-0.25820349798274295</v>
      </c>
      <c r="S504" s="10">
        <f t="shared" si="87"/>
        <v>52.971345791972261</v>
      </c>
      <c r="T504" s="10">
        <f>IF(M504=1,'Specifications and Reduced mass'!$F$13,IF(M504=2,'Specifications and Reduced mass'!$G$13,IF(M504=3,'Specifications and Reduced mass'!$H$13,IF(M504=4,'Specifications and Reduced mass'!$I$13,IF(M504=5,'Specifications and Reduced mass'!$J$13)))))</f>
        <v>128.75625000000002</v>
      </c>
      <c r="U504" s="52">
        <f>'Specifications and Reduced mass'!$C$37-'Lap Simulation'!S504-'Lap Simulation'!T504-'Lap Simulation'!AC504</f>
        <v>-174.68669811228767</v>
      </c>
      <c r="V504" s="13">
        <f t="shared" si="85"/>
        <v>-0.25820349798274295</v>
      </c>
      <c r="W504" s="13">
        <f>0.5*359.61*'Lap Simulation'!Q504^2</f>
        <v>14928.046591250039</v>
      </c>
      <c r="X504" s="10">
        <f t="shared" si="83"/>
        <v>35.872933472741572</v>
      </c>
      <c r="Y504" s="10">
        <v>1</v>
      </c>
      <c r="Z504" s="13">
        <f>IF(Y504=1,'Specifications and Reduced mass'!$C$47,IF(Y504=2,'Specifications and Reduced mass'!$C$48,IF(Y504=3,'Specifications and Reduced mass'!$C$49)))</f>
        <v>676.54659784648959</v>
      </c>
      <c r="AA504" s="10">
        <f t="shared" si="84"/>
        <v>28.084644848041211</v>
      </c>
      <c r="AB504" s="10">
        <v>7.8</v>
      </c>
      <c r="AC504" s="10">
        <f t="shared" si="89"/>
        <v>700.86051964314993</v>
      </c>
      <c r="AD504" s="10">
        <f t="shared" si="90"/>
        <v>0.1361356816555577</v>
      </c>
    </row>
    <row r="505" spans="7:30" x14ac:dyDescent="0.3">
      <c r="G505" s="94">
        <v>5800</v>
      </c>
      <c r="H505" s="94">
        <v>17.18</v>
      </c>
      <c r="I505" s="10">
        <f t="shared" si="92"/>
        <v>12.811126</v>
      </c>
      <c r="J505" s="10">
        <f t="shared" si="93"/>
        <v>21.091531025655172</v>
      </c>
      <c r="K505" s="10">
        <v>443.8</v>
      </c>
      <c r="L505" s="10">
        <v>2</v>
      </c>
      <c r="M505" s="89">
        <v>2</v>
      </c>
      <c r="N505" s="85">
        <f t="shared" si="88"/>
        <v>500</v>
      </c>
      <c r="O505" s="108">
        <f t="shared" si="86"/>
        <v>51.991948758363804</v>
      </c>
      <c r="P505" s="95">
        <f t="shared" si="82"/>
        <v>32.700036243471736</v>
      </c>
      <c r="Q505" s="10">
        <f t="shared" si="91"/>
        <v>9.0833434009643703</v>
      </c>
      <c r="R505" s="86">
        <f t="shared" si="94"/>
        <v>-0.25771649211706987</v>
      </c>
      <c r="S505" s="10">
        <f t="shared" si="87"/>
        <v>52.64186363041987</v>
      </c>
      <c r="T505" s="10">
        <f>IF(M505=1,'Specifications and Reduced mass'!$F$13,IF(M505=2,'Specifications and Reduced mass'!$G$13,IF(M505=3,'Specifications and Reduced mass'!$H$13,IF(M505=4,'Specifications and Reduced mass'!$I$13,IF(M505=5,'Specifications and Reduced mass'!$J$13)))))</f>
        <v>128.75625000000002</v>
      </c>
      <c r="U505" s="52">
        <f>'Specifications and Reduced mass'!$C$37-'Lap Simulation'!S505-'Lap Simulation'!T505-'Lap Simulation'!AC505</f>
        <v>-174.35721595073528</v>
      </c>
      <c r="V505" s="13">
        <f t="shared" si="85"/>
        <v>-0.25771649211706987</v>
      </c>
      <c r="W505" s="13">
        <f>0.5*359.61*'Lap Simulation'!Q505^2</f>
        <v>14835.194031340465</v>
      </c>
      <c r="X505" s="10">
        <f t="shared" si="83"/>
        <v>35.761194491985712</v>
      </c>
      <c r="Y505" s="10">
        <v>1</v>
      </c>
      <c r="Z505" s="13">
        <f>IF(Y505=1,'Specifications and Reduced mass'!$C$47,IF(Y505=2,'Specifications and Reduced mass'!$C$48,IF(Y505=3,'Specifications and Reduced mass'!$C$49)))</f>
        <v>676.54659784648959</v>
      </c>
      <c r="AA505" s="10">
        <f t="shared" si="84"/>
        <v>27.909958149928922</v>
      </c>
      <c r="AB505" s="10">
        <v>8</v>
      </c>
      <c r="AC505" s="10">
        <f t="shared" si="89"/>
        <v>700.86051964314993</v>
      </c>
      <c r="AD505" s="10">
        <f t="shared" si="90"/>
        <v>0.13962634015954636</v>
      </c>
    </row>
    <row r="506" spans="7:30" x14ac:dyDescent="0.3">
      <c r="G506" s="94">
        <v>5800</v>
      </c>
      <c r="H506" s="94">
        <v>17.18</v>
      </c>
      <c r="I506" s="10">
        <f t="shared" si="92"/>
        <v>12.811126</v>
      </c>
      <c r="J506" s="10">
        <f t="shared" si="93"/>
        <v>21.091531025655172</v>
      </c>
      <c r="K506" s="10">
        <v>443.8</v>
      </c>
      <c r="L506" s="10">
        <v>2</v>
      </c>
      <c r="M506" s="89">
        <v>2</v>
      </c>
      <c r="N506" s="85">
        <f t="shared" si="88"/>
        <v>501</v>
      </c>
      <c r="O506" s="108">
        <f t="shared" si="86"/>
        <v>52.102385877576872</v>
      </c>
      <c r="P506" s="95">
        <f t="shared" si="82"/>
        <v>32.597735486513329</v>
      </c>
      <c r="Q506" s="10">
        <f t="shared" si="91"/>
        <v>9.0549265240314796</v>
      </c>
      <c r="R506" s="86">
        <f t="shared" si="94"/>
        <v>-0.25723040480871279</v>
      </c>
      <c r="S506" s="10">
        <f t="shared" si="87"/>
        <v>52.313002915697453</v>
      </c>
      <c r="T506" s="10">
        <f>IF(M506=1,'Specifications and Reduced mass'!$F$13,IF(M506=2,'Specifications and Reduced mass'!$G$13,IF(M506=3,'Specifications and Reduced mass'!$H$13,IF(M506=4,'Specifications and Reduced mass'!$I$13,IF(M506=5,'Specifications and Reduced mass'!$J$13)))))</f>
        <v>128.75625000000002</v>
      </c>
      <c r="U506" s="52">
        <f>'Specifications and Reduced mass'!$C$37-'Lap Simulation'!S506-'Lap Simulation'!T506-'Lap Simulation'!AC506</f>
        <v>-174.02835523600993</v>
      </c>
      <c r="V506" s="13">
        <f t="shared" si="85"/>
        <v>-0.25723040480871279</v>
      </c>
      <c r="W506" s="13">
        <f>0.5*359.61*'Lap Simulation'!Q506^2</f>
        <v>14742.516603610244</v>
      </c>
      <c r="X506" s="10">
        <f t="shared" si="83"/>
        <v>35.649317023745979</v>
      </c>
      <c r="Y506" s="10">
        <v>1</v>
      </c>
      <c r="Z506" s="13">
        <f>IF(Y506=1,'Specifications and Reduced mass'!$C$47,IF(Y506=2,'Specifications and Reduced mass'!$C$48,IF(Y506=3,'Specifications and Reduced mass'!$C$49)))</f>
        <v>676.54659784648959</v>
      </c>
      <c r="AA506" s="10">
        <f t="shared" si="84"/>
        <v>27.735600933978183</v>
      </c>
      <c r="AB506" s="10">
        <v>8.1999999999999993</v>
      </c>
      <c r="AC506" s="10">
        <f t="shared" si="89"/>
        <v>700.86051964314697</v>
      </c>
      <c r="AD506" s="10">
        <f t="shared" si="90"/>
        <v>0.143116998663535</v>
      </c>
    </row>
    <row r="507" spans="7:30" x14ac:dyDescent="0.3">
      <c r="G507" s="94">
        <v>5800</v>
      </c>
      <c r="H507" s="94">
        <v>17.18</v>
      </c>
      <c r="I507" s="10">
        <f t="shared" si="92"/>
        <v>12.811126</v>
      </c>
      <c r="J507" s="10">
        <f t="shared" si="93"/>
        <v>21.091531025655172</v>
      </c>
      <c r="K507" s="10">
        <v>443.8</v>
      </c>
      <c r="L507" s="10">
        <v>2</v>
      </c>
      <c r="M507" s="89">
        <v>2</v>
      </c>
      <c r="N507" s="85">
        <f t="shared" si="88"/>
        <v>502</v>
      </c>
      <c r="O507" s="108">
        <f t="shared" si="86"/>
        <v>52.213171107320854</v>
      </c>
      <c r="P507" s="95">
        <f t="shared" si="82"/>
        <v>32.495306534268117</v>
      </c>
      <c r="Q507" s="10">
        <f t="shared" si="91"/>
        <v>9.0264740372966994</v>
      </c>
      <c r="R507" s="86">
        <f t="shared" si="94"/>
        <v>-0.2567452343251691</v>
      </c>
      <c r="S507" s="10">
        <f t="shared" si="87"/>
        <v>51.984762475674302</v>
      </c>
      <c r="T507" s="10">
        <f>IF(M507=1,'Specifications and Reduced mass'!$F$13,IF(M507=2,'Specifications and Reduced mass'!$G$13,IF(M507=3,'Specifications and Reduced mass'!$H$13,IF(M507=4,'Specifications and Reduced mass'!$I$13,IF(M507=5,'Specifications and Reduced mass'!$J$13)))))</f>
        <v>128.75625000000002</v>
      </c>
      <c r="U507" s="52">
        <f>'Specifications and Reduced mass'!$C$37-'Lap Simulation'!S507-'Lap Simulation'!T507-'Lap Simulation'!AC507</f>
        <v>-173.70011479599293</v>
      </c>
      <c r="V507" s="13">
        <f t="shared" si="85"/>
        <v>-0.2567452343251691</v>
      </c>
      <c r="W507" s="13">
        <f>0.5*359.61*'Lap Simulation'!Q507^2</f>
        <v>14650.01397773698</v>
      </c>
      <c r="X507" s="10">
        <f t="shared" si="83"/>
        <v>35.537299359435821</v>
      </c>
      <c r="Y507" s="10">
        <v>1</v>
      </c>
      <c r="Z507" s="13">
        <f>IF(Y507=1,'Specifications and Reduced mass'!$C$47,IF(Y507=2,'Specifications and Reduced mass'!$C$48,IF(Y507=3,'Specifications and Reduced mass'!$C$49)))</f>
        <v>676.54659784648959</v>
      </c>
      <c r="AA507" s="10">
        <f t="shared" si="84"/>
        <v>27.561572578742172</v>
      </c>
      <c r="AB507" s="10">
        <v>8.4</v>
      </c>
      <c r="AC507" s="10">
        <f t="shared" si="89"/>
        <v>700.86051964315311</v>
      </c>
      <c r="AD507" s="10">
        <f t="shared" si="90"/>
        <v>0.14660765716752369</v>
      </c>
    </row>
    <row r="508" spans="7:30" x14ac:dyDescent="0.3">
      <c r="G508" s="94">
        <v>5700</v>
      </c>
      <c r="H508" s="94">
        <v>17.11</v>
      </c>
      <c r="I508" s="10">
        <f t="shared" si="92"/>
        <v>12.758927</v>
      </c>
      <c r="J508" s="10">
        <f t="shared" si="93"/>
        <v>21.374112655719298</v>
      </c>
      <c r="K508" s="10">
        <v>443.8</v>
      </c>
      <c r="L508" s="10">
        <v>2</v>
      </c>
      <c r="M508" s="89">
        <v>2</v>
      </c>
      <c r="N508" s="85">
        <f t="shared" si="88"/>
        <v>503</v>
      </c>
      <c r="O508" s="108">
        <f t="shared" si="86"/>
        <v>52.324307094357266</v>
      </c>
      <c r="P508" s="95">
        <f t="shared" si="82"/>
        <v>32.392747803827014</v>
      </c>
      <c r="Q508" s="10">
        <f t="shared" si="91"/>
        <v>8.9979855010630594</v>
      </c>
      <c r="R508" s="86">
        <f t="shared" si="94"/>
        <v>-0.25626097893715466</v>
      </c>
      <c r="S508" s="10">
        <f t="shared" si="87"/>
        <v>51.657141140430468</v>
      </c>
      <c r="T508" s="10">
        <f>IF(M508=1,'Specifications and Reduced mass'!$F$13,IF(M508=2,'Specifications and Reduced mass'!$G$13,IF(M508=3,'Specifications and Reduced mass'!$H$13,IF(M508=4,'Specifications and Reduced mass'!$I$13,IF(M508=5,'Specifications and Reduced mass'!$J$13)))))</f>
        <v>128.75625000000002</v>
      </c>
      <c r="U508" s="52">
        <f>'Specifications and Reduced mass'!$C$37-'Lap Simulation'!S508-'Lap Simulation'!T508-'Lap Simulation'!AC508</f>
        <v>-173.37249346074293</v>
      </c>
      <c r="V508" s="13">
        <f t="shared" si="85"/>
        <v>-0.25626097893715466</v>
      </c>
      <c r="W508" s="13">
        <f>0.5*359.61*'Lap Simulation'!Q508^2</f>
        <v>14557.685824021306</v>
      </c>
      <c r="X508" s="10">
        <f t="shared" si="83"/>
        <v>35.425139767964801</v>
      </c>
      <c r="Y508" s="10">
        <v>1</v>
      </c>
      <c r="Z508" s="13">
        <f>IF(Y508=1,'Specifications and Reduced mass'!$C$47,IF(Y508=2,'Specifications and Reduced mass'!$C$48,IF(Y508=3,'Specifications and Reduced mass'!$C$49)))</f>
        <v>676.54659784648959</v>
      </c>
      <c r="AA508" s="10">
        <f t="shared" si="84"/>
        <v>27.387872463946177</v>
      </c>
      <c r="AB508" s="10">
        <v>8.6</v>
      </c>
      <c r="AC508" s="10">
        <f t="shared" si="89"/>
        <v>700.86051964314697</v>
      </c>
      <c r="AD508" s="10">
        <f t="shared" si="90"/>
        <v>0.15009831567151233</v>
      </c>
    </row>
    <row r="509" spans="7:30" x14ac:dyDescent="0.3">
      <c r="G509" s="94">
        <v>5700</v>
      </c>
      <c r="H509" s="94">
        <v>17.11</v>
      </c>
      <c r="I509" s="10">
        <f t="shared" si="92"/>
        <v>12.758927</v>
      </c>
      <c r="J509" s="10">
        <f t="shared" si="93"/>
        <v>21.374112655719298</v>
      </c>
      <c r="K509" s="10">
        <v>443.8</v>
      </c>
      <c r="L509" s="10">
        <v>2</v>
      </c>
      <c r="M509" s="89">
        <v>2</v>
      </c>
      <c r="N509" s="85">
        <f t="shared" si="88"/>
        <v>504</v>
      </c>
      <c r="O509" s="108">
        <f t="shared" si="86"/>
        <v>52.435796520434337</v>
      </c>
      <c r="P509" s="95">
        <f t="shared" si="82"/>
        <v>32.290057691312484</v>
      </c>
      <c r="Q509" s="10">
        <f t="shared" si="91"/>
        <v>8.9694604698090235</v>
      </c>
      <c r="R509" s="86">
        <f t="shared" si="94"/>
        <v>-0.25577763691871497</v>
      </c>
      <c r="S509" s="10">
        <f t="shared" si="87"/>
        <v>51.330137742252681</v>
      </c>
      <c r="T509" s="10">
        <f>IF(M509=1,'Specifications and Reduced mass'!$F$13,IF(M509=2,'Specifications and Reduced mass'!$G$13,IF(M509=3,'Specifications and Reduced mass'!$H$13,IF(M509=4,'Specifications and Reduced mass'!$I$13,IF(M509=5,'Specifications and Reduced mass'!$J$13)))))</f>
        <v>128.75625000000002</v>
      </c>
      <c r="U509" s="52">
        <f>'Specifications and Reduced mass'!$C$37-'Lap Simulation'!S509-'Lap Simulation'!T509-'Lap Simulation'!AC509</f>
        <v>-173.04549006257128</v>
      </c>
      <c r="V509" s="13">
        <f t="shared" si="85"/>
        <v>-0.25577763691871497</v>
      </c>
      <c r="W509" s="13">
        <f>0.5*359.61*'Lap Simulation'!Q509^2</f>
        <v>14465.531813385713</v>
      </c>
      <c r="X509" s="10">
        <f t="shared" si="83"/>
        <v>35.312836495311117</v>
      </c>
      <c r="Y509" s="10">
        <v>1</v>
      </c>
      <c r="Z509" s="13">
        <f>IF(Y509=1,'Specifications and Reduced mass'!$C$47,IF(Y509=2,'Specifications and Reduced mass'!$C$48,IF(Y509=3,'Specifications and Reduced mass'!$C$49)))</f>
        <v>676.54659784648959</v>
      </c>
      <c r="AA509" s="10">
        <f t="shared" si="84"/>
        <v>27.214499970485427</v>
      </c>
      <c r="AB509" s="10">
        <v>8.8000000000000007</v>
      </c>
      <c r="AC509" s="10">
        <f t="shared" si="89"/>
        <v>700.86051964315311</v>
      </c>
      <c r="AD509" s="10">
        <f t="shared" si="90"/>
        <v>0.15358897417550102</v>
      </c>
    </row>
    <row r="510" spans="7:30" x14ac:dyDescent="0.3">
      <c r="G510" s="94">
        <v>5700</v>
      </c>
      <c r="H510" s="94">
        <v>17.11</v>
      </c>
      <c r="I510" s="10">
        <f t="shared" si="92"/>
        <v>12.758927</v>
      </c>
      <c r="J510" s="10">
        <f t="shared" si="93"/>
        <v>21.374112655719298</v>
      </c>
      <c r="K510" s="10">
        <v>443.8</v>
      </c>
      <c r="L510" s="10">
        <v>2</v>
      </c>
      <c r="M510" s="89">
        <v>2</v>
      </c>
      <c r="N510" s="85">
        <f t="shared" si="88"/>
        <v>505</v>
      </c>
      <c r="O510" s="108">
        <f t="shared" si="86"/>
        <v>52.547642102943314</v>
      </c>
      <c r="P510" s="95">
        <f t="shared" si="82"/>
        <v>32.187234571478108</v>
      </c>
      <c r="Q510" s="10">
        <f t="shared" si="91"/>
        <v>8.9408984920772525</v>
      </c>
      <c r="R510" s="86">
        <f t="shared" si="94"/>
        <v>-0.2552952065470781</v>
      </c>
      <c r="S510" s="10">
        <f t="shared" si="87"/>
        <v>51.003751115630095</v>
      </c>
      <c r="T510" s="10">
        <f>IF(M510=1,'Specifications and Reduced mass'!$F$13,IF(M510=2,'Specifications and Reduced mass'!$G$13,IF(M510=3,'Specifications and Reduced mass'!$H$13,IF(M510=4,'Specifications and Reduced mass'!$I$13,IF(M510=5,'Specifications and Reduced mass'!$J$13)))))</f>
        <v>128.75625000000002</v>
      </c>
      <c r="U510" s="52">
        <f>'Specifications and Reduced mass'!$C$37-'Lap Simulation'!S510-'Lap Simulation'!T510-'Lap Simulation'!AC510</f>
        <v>-172.71910343594254</v>
      </c>
      <c r="V510" s="13">
        <f t="shared" si="85"/>
        <v>-0.2552952065470781</v>
      </c>
      <c r="W510" s="13">
        <f>0.5*359.61*'Lap Simulation'!Q510^2</f>
        <v>14373.551617373376</v>
      </c>
      <c r="X510" s="10">
        <f t="shared" si="83"/>
        <v>35.200387764083672</v>
      </c>
      <c r="Y510" s="10">
        <v>1</v>
      </c>
      <c r="Z510" s="13">
        <f>IF(Y510=1,'Specifications and Reduced mass'!$C$47,IF(Y510=2,'Specifications and Reduced mass'!$C$48,IF(Y510=3,'Specifications and Reduced mass'!$C$49)))</f>
        <v>676.54659784648959</v>
      </c>
      <c r="AA510" s="10">
        <f t="shared" si="84"/>
        <v>27.04145448042286</v>
      </c>
      <c r="AB510" s="10">
        <v>9</v>
      </c>
      <c r="AC510" s="10">
        <f t="shared" si="89"/>
        <v>700.86051964314697</v>
      </c>
      <c r="AD510" s="10">
        <f t="shared" si="90"/>
        <v>0.15707963267948966</v>
      </c>
    </row>
    <row r="511" spans="7:30" x14ac:dyDescent="0.3">
      <c r="G511" s="94">
        <v>5700</v>
      </c>
      <c r="H511" s="94">
        <v>17.11</v>
      </c>
      <c r="I511" s="10">
        <f t="shared" si="92"/>
        <v>12.758927</v>
      </c>
      <c r="J511" s="10">
        <f t="shared" si="93"/>
        <v>21.374112655719298</v>
      </c>
      <c r="K511" s="10">
        <v>443.8</v>
      </c>
      <c r="L511" s="10">
        <v>2</v>
      </c>
      <c r="M511" s="89">
        <v>2</v>
      </c>
      <c r="N511" s="85">
        <f t="shared" si="88"/>
        <v>506</v>
      </c>
      <c r="O511" s="108">
        <f t="shared" si="86"/>
        <v>52.659846595590729</v>
      </c>
      <c r="P511" s="95">
        <f t="shared" si="82"/>
        <v>32.084276797298322</v>
      </c>
      <c r="Q511" s="10">
        <f t="shared" si="91"/>
        <v>8.9122991103606441</v>
      </c>
      <c r="R511" s="86">
        <f t="shared" si="94"/>
        <v>-0.25481368610278521</v>
      </c>
      <c r="S511" s="10">
        <f t="shared" si="87"/>
        <v>50.67798009725017</v>
      </c>
      <c r="T511" s="10">
        <f>IF(M511=1,'Specifications and Reduced mass'!$F$13,IF(M511=2,'Specifications and Reduced mass'!$G$13,IF(M511=3,'Specifications and Reduced mass'!$H$13,IF(M511=4,'Specifications and Reduced mass'!$I$13,IF(M511=5,'Specifications and Reduced mass'!$J$13)))))</f>
        <v>128.75625000000002</v>
      </c>
      <c r="U511" s="52">
        <f>'Specifications and Reduced mass'!$C$37-'Lap Simulation'!S511-'Lap Simulation'!T511-'Lap Simulation'!AC511</f>
        <v>-172.39333241756265</v>
      </c>
      <c r="V511" s="13">
        <f t="shared" si="85"/>
        <v>-0.25481368610278521</v>
      </c>
      <c r="W511" s="13">
        <f>0.5*359.61*'Lap Simulation'!Q511^2</f>
        <v>14281.744908146979</v>
      </c>
      <c r="X511" s="10">
        <f t="shared" si="83"/>
        <v>35.087791773073398</v>
      </c>
      <c r="Y511" s="10">
        <v>1</v>
      </c>
      <c r="Z511" s="13">
        <f>IF(Y511=1,'Specifications and Reduced mass'!$C$47,IF(Y511=2,'Specifications and Reduced mass'!$C$48,IF(Y511=3,'Specifications and Reduced mass'!$C$49)))</f>
        <v>676.54659784648959</v>
      </c>
      <c r="AA511" s="10">
        <f t="shared" si="84"/>
        <v>26.868735376986915</v>
      </c>
      <c r="AB511" s="10">
        <v>9.1999999999999993</v>
      </c>
      <c r="AC511" s="10">
        <f t="shared" si="89"/>
        <v>700.86051964314697</v>
      </c>
      <c r="AD511" s="10">
        <f t="shared" si="90"/>
        <v>0.16057029118347832</v>
      </c>
    </row>
    <row r="512" spans="7:30" x14ac:dyDescent="0.3">
      <c r="G512" s="94">
        <v>5700</v>
      </c>
      <c r="H512" s="94">
        <v>17.11</v>
      </c>
      <c r="I512" s="10">
        <f t="shared" si="92"/>
        <v>12.758927</v>
      </c>
      <c r="J512" s="10">
        <f t="shared" si="93"/>
        <v>21.374112655719298</v>
      </c>
      <c r="K512" s="10">
        <v>443.8</v>
      </c>
      <c r="L512" s="10">
        <v>2</v>
      </c>
      <c r="M512" s="89">
        <v>2</v>
      </c>
      <c r="N512" s="85">
        <f t="shared" si="88"/>
        <v>507</v>
      </c>
      <c r="O512" s="108">
        <f t="shared" si="86"/>
        <v>52.772412789087099</v>
      </c>
      <c r="P512" s="95">
        <f t="shared" si="82"/>
        <v>31.981182699548043</v>
      </c>
      <c r="Q512" s="10">
        <f t="shared" si="91"/>
        <v>8.8836618609855673</v>
      </c>
      <c r="R512" s="86">
        <f t="shared" si="94"/>
        <v>-0.25433307386959308</v>
      </c>
      <c r="S512" s="10">
        <f t="shared" si="87"/>
        <v>50.352823525994545</v>
      </c>
      <c r="T512" s="10">
        <f>IF(M512=1,'Specifications and Reduced mass'!$F$13,IF(M512=2,'Specifications and Reduced mass'!$G$13,IF(M512=3,'Specifications and Reduced mass'!$H$13,IF(M512=4,'Specifications and Reduced mass'!$I$13,IF(M512=5,'Specifications and Reduced mass'!$J$13)))))</f>
        <v>128.75625000000002</v>
      </c>
      <c r="U512" s="52">
        <f>'Specifications and Reduced mass'!$C$37-'Lap Simulation'!S512-'Lap Simulation'!T512-'Lap Simulation'!AC512</f>
        <v>-172.06817584631312</v>
      </c>
      <c r="V512" s="13">
        <f t="shared" si="85"/>
        <v>-0.25433307386959308</v>
      </c>
      <c r="W512" s="13">
        <f>0.5*359.61*'Lap Simulation'!Q512^2</f>
        <v>14190.111358487557</v>
      </c>
      <c r="X512" s="10">
        <f t="shared" si="83"/>
        <v>34.975046696793569</v>
      </c>
      <c r="Y512" s="10">
        <v>1</v>
      </c>
      <c r="Z512" s="13">
        <f>IF(Y512=1,'Specifications and Reduced mass'!$C$47,IF(Y512=2,'Specifications and Reduced mass'!$C$48,IF(Y512=3,'Specifications and Reduced mass'!$C$49)))</f>
        <v>676.54659784648959</v>
      </c>
      <c r="AA512" s="10">
        <f t="shared" si="84"/>
        <v>26.696342044569352</v>
      </c>
      <c r="AB512" s="10">
        <v>9.4</v>
      </c>
      <c r="AC512" s="10">
        <f t="shared" si="89"/>
        <v>700.86051964315311</v>
      </c>
      <c r="AD512" s="10">
        <f t="shared" si="90"/>
        <v>0.16406094968746698</v>
      </c>
    </row>
    <row r="513" spans="7:30" x14ac:dyDescent="0.3">
      <c r="G513" s="94">
        <v>5700</v>
      </c>
      <c r="H513" s="94">
        <v>17.11</v>
      </c>
      <c r="I513" s="10">
        <f t="shared" si="92"/>
        <v>12.758927</v>
      </c>
      <c r="J513" s="10">
        <f t="shared" si="93"/>
        <v>21.374112655719298</v>
      </c>
      <c r="K513" s="10">
        <v>443.8</v>
      </c>
      <c r="L513" s="10">
        <v>2</v>
      </c>
      <c r="M513" s="89">
        <v>2</v>
      </c>
      <c r="N513" s="85">
        <f t="shared" si="88"/>
        <v>508</v>
      </c>
      <c r="O513" s="108">
        <f t="shared" si="86"/>
        <v>52.88534351185254</v>
      </c>
      <c r="P513" s="95">
        <f t="shared" si="82"/>
        <v>31.877950586371938</v>
      </c>
      <c r="Q513" s="10">
        <f t="shared" si="91"/>
        <v>8.8549862739922052</v>
      </c>
      <c r="R513" s="86">
        <f t="shared" si="94"/>
        <v>-0.25385336813446868</v>
      </c>
      <c r="S513" s="10">
        <f t="shared" si="87"/>
        <v>50.028280242934834</v>
      </c>
      <c r="T513" s="10">
        <f>IF(M513=1,'Specifications and Reduced mass'!$F$13,IF(M513=2,'Specifications and Reduced mass'!$G$13,IF(M513=3,'Specifications and Reduced mass'!$H$13,IF(M513=4,'Specifications and Reduced mass'!$I$13,IF(M513=5,'Specifications and Reduced mass'!$J$13)))))</f>
        <v>128.75625000000002</v>
      </c>
      <c r="U513" s="52">
        <f>'Specifications and Reduced mass'!$C$37-'Lap Simulation'!S513-'Lap Simulation'!T513-'Lap Simulation'!AC513</f>
        <v>-171.74363256324727</v>
      </c>
      <c r="V513" s="13">
        <f t="shared" si="85"/>
        <v>-0.25385336813446868</v>
      </c>
      <c r="W513" s="13">
        <f>0.5*359.61*'Lap Simulation'!Q513^2</f>
        <v>14098.650641793309</v>
      </c>
      <c r="X513" s="10">
        <f t="shared" si="83"/>
        <v>34.862150685008679</v>
      </c>
      <c r="Y513" s="10">
        <v>1</v>
      </c>
      <c r="Z513" s="13">
        <f>IF(Y513=1,'Specifications and Reduced mass'!$C$47,IF(Y513=2,'Specifications and Reduced mass'!$C$48,IF(Y513=3,'Specifications and Reduced mass'!$C$49)))</f>
        <v>676.54659784648959</v>
      </c>
      <c r="AA513" s="10">
        <f t="shared" si="84"/>
        <v>26.524273868723036</v>
      </c>
      <c r="AB513" s="10">
        <v>9.6</v>
      </c>
      <c r="AC513" s="10">
        <f t="shared" si="89"/>
        <v>700.86051964314697</v>
      </c>
      <c r="AD513" s="10">
        <f t="shared" si="90"/>
        <v>0.16755160819145562</v>
      </c>
    </row>
    <row r="514" spans="7:30" x14ac:dyDescent="0.3">
      <c r="G514" s="94">
        <v>5600</v>
      </c>
      <c r="H514" s="94">
        <v>17.05</v>
      </c>
      <c r="I514" s="10">
        <f t="shared" si="92"/>
        <v>12.714185000000001</v>
      </c>
      <c r="J514" s="10">
        <f t="shared" si="93"/>
        <v>21.679501737142857</v>
      </c>
      <c r="K514" s="10">
        <v>443.8</v>
      </c>
      <c r="L514" s="10">
        <v>2</v>
      </c>
      <c r="M514" s="89">
        <v>2</v>
      </c>
      <c r="N514" s="85">
        <f t="shared" si="88"/>
        <v>509</v>
      </c>
      <c r="O514" s="108">
        <f t="shared" si="86"/>
        <v>52.998641630739826</v>
      </c>
      <c r="P514" s="95">
        <f t="shared" si="82"/>
        <v>31.774578742842927</v>
      </c>
      <c r="Q514" s="10">
        <f t="shared" si="91"/>
        <v>8.8262718730119243</v>
      </c>
      <c r="R514" s="86">
        <f t="shared" si="94"/>
        <v>-0.25337456718767337</v>
      </c>
      <c r="S514" s="10">
        <f t="shared" si="87"/>
        <v>49.704349091328638</v>
      </c>
      <c r="T514" s="10">
        <f>IF(M514=1,'Specifications and Reduced mass'!$F$13,IF(M514=2,'Specifications and Reduced mass'!$G$13,IF(M514=3,'Specifications and Reduced mass'!$H$13,IF(M514=4,'Specifications and Reduced mass'!$I$13,IF(M514=5,'Specifications and Reduced mass'!$J$13)))))</f>
        <v>128.75625000000002</v>
      </c>
      <c r="U514" s="52">
        <f>'Specifications and Reduced mass'!$C$37-'Lap Simulation'!S514-'Lap Simulation'!T514-'Lap Simulation'!AC514</f>
        <v>-171.41970141164722</v>
      </c>
      <c r="V514" s="13">
        <f t="shared" si="85"/>
        <v>-0.25337456718767337</v>
      </c>
      <c r="W514" s="13">
        <f>0.5*359.61*'Lap Simulation'!Q514^2</f>
        <v>14007.362432078475</v>
      </c>
      <c r="X514" s="10">
        <f t="shared" si="83"/>
        <v>34.749101862251671</v>
      </c>
      <c r="Y514" s="10">
        <v>1</v>
      </c>
      <c r="Z514" s="13">
        <f>IF(Y514=1,'Specifications and Reduced mass'!$C$47,IF(Y514=2,'Specifications and Reduced mass'!$C$48,IF(Y514=3,'Specifications and Reduced mass'!$C$49)))</f>
        <v>676.54659784648959</v>
      </c>
      <c r="AA514" s="10">
        <f t="shared" si="84"/>
        <v>26.352530236159787</v>
      </c>
      <c r="AB514" s="10">
        <v>9.8000000000000007</v>
      </c>
      <c r="AC514" s="10">
        <f t="shared" si="89"/>
        <v>700.86051964315311</v>
      </c>
      <c r="AD514" s="10">
        <f t="shared" si="90"/>
        <v>0.17104226669544431</v>
      </c>
    </row>
    <row r="515" spans="7:30" x14ac:dyDescent="0.3">
      <c r="G515" s="94">
        <v>5600</v>
      </c>
      <c r="H515" s="94">
        <v>17.05</v>
      </c>
      <c r="I515" s="10">
        <f t="shared" si="92"/>
        <v>12.714185000000001</v>
      </c>
      <c r="J515" s="10">
        <f t="shared" si="93"/>
        <v>21.679501737142857</v>
      </c>
      <c r="K515" s="10">
        <v>443.8</v>
      </c>
      <c r="L515" s="10">
        <v>2</v>
      </c>
      <c r="M515" s="89">
        <v>2</v>
      </c>
      <c r="N515" s="85">
        <f t="shared" si="88"/>
        <v>510</v>
      </c>
      <c r="O515" s="108">
        <f t="shared" si="86"/>
        <v>53.112310051775388</v>
      </c>
      <c r="P515" s="95">
        <f t="shared" si="82"/>
        <v>31.671065430509618</v>
      </c>
      <c r="Q515" s="10">
        <f t="shared" si="91"/>
        <v>8.7975181751415601</v>
      </c>
      <c r="R515" s="86">
        <f t="shared" si="94"/>
        <v>-0.25289666932262073</v>
      </c>
      <c r="S515" s="10">
        <f t="shared" si="87"/>
        <v>49.381028916615222</v>
      </c>
      <c r="T515" s="10">
        <f>IF(M515=1,'Specifications and Reduced mass'!$F$13,IF(M515=2,'Specifications and Reduced mass'!$G$13,IF(M515=3,'Specifications and Reduced mass'!$H$13,IF(M515=4,'Specifications and Reduced mass'!$I$13,IF(M515=5,'Specifications and Reduced mass'!$J$13)))))</f>
        <v>128.75625000000002</v>
      </c>
      <c r="U515" s="52">
        <f>'Specifications and Reduced mass'!$C$37-'Lap Simulation'!S515-'Lap Simulation'!T515-'Lap Simulation'!AC515</f>
        <v>-171.09638123692775</v>
      </c>
      <c r="V515" s="13">
        <f t="shared" si="85"/>
        <v>-0.25289666932262073</v>
      </c>
      <c r="W515" s="13">
        <f>0.5*359.61*'Lap Simulation'!Q515^2</f>
        <v>13916.246403972116</v>
      </c>
      <c r="X515" s="10">
        <f t="shared" si="83"/>
        <v>34.635898327328974</v>
      </c>
      <c r="Y515" s="10">
        <v>1</v>
      </c>
      <c r="Z515" s="13">
        <f>IF(Y515=1,'Specifications and Reduced mass'!$C$47,IF(Y515=2,'Specifications and Reduced mass'!$C$48,IF(Y515=3,'Specifications and Reduced mass'!$C$49)))</f>
        <v>676.54659784648959</v>
      </c>
      <c r="AA515" s="10">
        <f t="shared" si="84"/>
        <v>26.181110534748143</v>
      </c>
      <c r="AB515" s="10">
        <v>10</v>
      </c>
      <c r="AC515" s="10">
        <f t="shared" si="89"/>
        <v>700.86051964314697</v>
      </c>
      <c r="AD515" s="10">
        <f t="shared" si="90"/>
        <v>0.17453292519943295</v>
      </c>
    </row>
    <row r="516" spans="7:30" x14ac:dyDescent="0.3">
      <c r="G516" s="94">
        <v>5600</v>
      </c>
      <c r="H516" s="94">
        <v>17.05</v>
      </c>
      <c r="I516" s="10">
        <f t="shared" si="92"/>
        <v>12.714185000000001</v>
      </c>
      <c r="J516" s="10">
        <f t="shared" si="93"/>
        <v>21.679501737142857</v>
      </c>
      <c r="K516" s="10">
        <v>443.8</v>
      </c>
      <c r="L516" s="10">
        <v>2</v>
      </c>
      <c r="M516" s="89">
        <v>2</v>
      </c>
      <c r="N516" s="85">
        <f t="shared" si="88"/>
        <v>511</v>
      </c>
      <c r="O516" s="108">
        <f t="shared" si="86"/>
        <v>53.226351720918849</v>
      </c>
      <c r="P516" s="95">
        <f t="shared" si="82"/>
        <v>31.567408886932405</v>
      </c>
      <c r="Q516" s="10">
        <f t="shared" si="91"/>
        <v>8.7687246908145564</v>
      </c>
      <c r="R516" s="86">
        <f t="shared" si="94"/>
        <v>-0.25241967283600636</v>
      </c>
      <c r="S516" s="10">
        <f t="shared" si="87"/>
        <v>49.058318566411572</v>
      </c>
      <c r="T516" s="10">
        <f>IF(M516=1,'Specifications and Reduced mass'!$F$13,IF(M516=2,'Specifications and Reduced mass'!$G$13,IF(M516=3,'Specifications and Reduced mass'!$H$13,IF(M516=4,'Specifications and Reduced mass'!$I$13,IF(M516=5,'Specifications and Reduced mass'!$J$13)))))</f>
        <v>128.75625000000002</v>
      </c>
      <c r="U516" s="52">
        <f>'Specifications and Reduced mass'!$C$37-'Lap Simulation'!S516-'Lap Simulation'!T516-'Lap Simulation'!AC516</f>
        <v>-170.77367088672406</v>
      </c>
      <c r="V516" s="13">
        <f t="shared" si="85"/>
        <v>-0.25241967283600636</v>
      </c>
      <c r="W516" s="13">
        <f>0.5*359.61*'Lap Simulation'!Q516^2</f>
        <v>13825.302232717007</v>
      </c>
      <c r="X516" s="10">
        <f t="shared" si="83"/>
        <v>34.522538152813212</v>
      </c>
      <c r="Y516" s="10">
        <v>1</v>
      </c>
      <c r="Z516" s="13">
        <f>IF(Y516=1,'Specifications and Reduced mass'!$C$47,IF(Y516=2,'Specifications and Reduced mass'!$C$48,IF(Y516=3,'Specifications and Reduced mass'!$C$49)))</f>
        <v>676.54659784648959</v>
      </c>
      <c r="AA516" s="10">
        <f t="shared" si="84"/>
        <v>26.010014153511211</v>
      </c>
      <c r="AB516" s="10">
        <v>10.199999999999999</v>
      </c>
      <c r="AC516" s="10">
        <f t="shared" si="89"/>
        <v>700.86051964314697</v>
      </c>
      <c r="AD516" s="10">
        <f t="shared" si="90"/>
        <v>0.17802358370342161</v>
      </c>
    </row>
    <row r="517" spans="7:30" x14ac:dyDescent="0.3">
      <c r="G517" s="94">
        <v>5600</v>
      </c>
      <c r="H517" s="94">
        <v>17.05</v>
      </c>
      <c r="I517" s="10">
        <f t="shared" si="92"/>
        <v>12.714185000000001</v>
      </c>
      <c r="J517" s="10">
        <f t="shared" si="93"/>
        <v>21.679501737142857</v>
      </c>
      <c r="K517" s="10">
        <v>443.8</v>
      </c>
      <c r="L517" s="10">
        <v>2</v>
      </c>
      <c r="M517" s="89">
        <v>2</v>
      </c>
      <c r="N517" s="85">
        <f t="shared" si="88"/>
        <v>512</v>
      </c>
      <c r="O517" s="108">
        <f t="shared" si="86"/>
        <v>53.340769624841641</v>
      </c>
      <c r="P517" s="95">
        <f t="shared" si="82"/>
        <v>31.463607325207793</v>
      </c>
      <c r="Q517" s="10">
        <f t="shared" si="91"/>
        <v>8.7398909236688311</v>
      </c>
      <c r="R517" s="86">
        <f t="shared" si="94"/>
        <v>-0.25194357602771184</v>
      </c>
      <c r="S517" s="10">
        <f t="shared" si="87"/>
        <v>48.736216890508189</v>
      </c>
      <c r="T517" s="10">
        <f>IF(M517=1,'Specifications and Reduced mass'!$F$13,IF(M517=2,'Specifications and Reduced mass'!$G$13,IF(M517=3,'Specifications and Reduced mass'!$H$13,IF(M517=4,'Specifications and Reduced mass'!$I$13,IF(M517=5,'Specifications and Reduced mass'!$J$13)))))</f>
        <v>128.75625000000002</v>
      </c>
      <c r="U517" s="52">
        <f>'Specifications and Reduced mass'!$C$37-'Lap Simulation'!S517-'Lap Simulation'!T517-'Lap Simulation'!AC517</f>
        <v>-170.45156921082685</v>
      </c>
      <c r="V517" s="13">
        <f t="shared" si="85"/>
        <v>-0.25194357602771184</v>
      </c>
      <c r="W517" s="13">
        <f>0.5*359.61*'Lap Simulation'!Q517^2</f>
        <v>13734.529594168449</v>
      </c>
      <c r="X517" s="10">
        <f t="shared" si="83"/>
        <v>34.409019384522956</v>
      </c>
      <c r="Y517" s="10">
        <v>1</v>
      </c>
      <c r="Z517" s="13">
        <f>IF(Y517=1,'Specifications and Reduced mass'!$C$47,IF(Y517=2,'Specifications and Reduced mass'!$C$48,IF(Y517=3,'Specifications and Reduced mass'!$C$49)))</f>
        <v>676.54659784648959</v>
      </c>
      <c r="AA517" s="10">
        <f t="shared" si="84"/>
        <v>25.839240482624486</v>
      </c>
      <c r="AB517" s="10">
        <v>10.4</v>
      </c>
      <c r="AC517" s="10">
        <f t="shared" si="89"/>
        <v>700.86051964315311</v>
      </c>
      <c r="AD517" s="10">
        <f t="shared" si="90"/>
        <v>0.18151424220741028</v>
      </c>
    </row>
    <row r="518" spans="7:30" x14ac:dyDescent="0.3">
      <c r="G518" s="94">
        <v>5600</v>
      </c>
      <c r="H518" s="94">
        <v>17.05</v>
      </c>
      <c r="I518" s="10">
        <f t="shared" si="92"/>
        <v>12.714185000000001</v>
      </c>
      <c r="J518" s="10">
        <f t="shared" si="93"/>
        <v>21.679501737142857</v>
      </c>
      <c r="K518" s="10">
        <v>443.8</v>
      </c>
      <c r="L518" s="10">
        <v>2</v>
      </c>
      <c r="M518" s="89">
        <v>2</v>
      </c>
      <c r="N518" s="85">
        <f t="shared" si="88"/>
        <v>513</v>
      </c>
      <c r="O518" s="108">
        <f t="shared" si="86"/>
        <v>53.455566791725253</v>
      </c>
      <c r="P518" s="95">
        <f t="shared" si="82"/>
        <v>31.359658933480624</v>
      </c>
      <c r="Q518" s="10">
        <f t="shared" si="91"/>
        <v>8.7110163704112846</v>
      </c>
      <c r="R518" s="86">
        <f t="shared" si="94"/>
        <v>-0.25146837720079784</v>
      </c>
      <c r="S518" s="10">
        <f t="shared" si="87"/>
        <v>48.414722740865045</v>
      </c>
      <c r="T518" s="10">
        <f>IF(M518=1,'Specifications and Reduced mass'!$F$13,IF(M518=2,'Specifications and Reduced mass'!$G$13,IF(M518=3,'Specifications and Reduced mass'!$H$13,IF(M518=4,'Specifications and Reduced mass'!$I$13,IF(M518=5,'Specifications and Reduced mass'!$J$13)))))</f>
        <v>128.75625000000002</v>
      </c>
      <c r="U518" s="52">
        <f>'Specifications and Reduced mass'!$C$37-'Lap Simulation'!S518-'Lap Simulation'!T518-'Lap Simulation'!AC518</f>
        <v>-170.13007506117754</v>
      </c>
      <c r="V518" s="13">
        <f t="shared" si="85"/>
        <v>-0.25146837720079784</v>
      </c>
      <c r="W518" s="13">
        <f>0.5*359.61*'Lap Simulation'!Q518^2</f>
        <v>13643.928164793126</v>
      </c>
      <c r="X518" s="10">
        <f t="shared" si="83"/>
        <v>34.295340040989309</v>
      </c>
      <c r="Y518" s="10">
        <v>1</v>
      </c>
      <c r="Z518" s="13">
        <f>IF(Y518=1,'Specifications and Reduced mass'!$C$47,IF(Y518=2,'Specifications and Reduced mass'!$C$48,IF(Y518=3,'Specifications and Reduced mass'!$C$49)))</f>
        <v>676.54659784648959</v>
      </c>
      <c r="AA518" s="10">
        <f t="shared" si="84"/>
        <v>25.66878891341366</v>
      </c>
      <c r="AB518" s="10">
        <v>10.6</v>
      </c>
      <c r="AC518" s="10">
        <f t="shared" si="89"/>
        <v>700.86051964314697</v>
      </c>
      <c r="AD518" s="10">
        <f t="shared" si="90"/>
        <v>0.18500490071139894</v>
      </c>
    </row>
    <row r="519" spans="7:30" x14ac:dyDescent="0.3">
      <c r="G519" s="94">
        <v>5600</v>
      </c>
      <c r="H519" s="94">
        <v>17.05</v>
      </c>
      <c r="I519" s="10">
        <f t="shared" si="92"/>
        <v>12.714185000000001</v>
      </c>
      <c r="J519" s="10">
        <f t="shared" si="93"/>
        <v>21.679501737142857</v>
      </c>
      <c r="K519" s="10">
        <v>443.8</v>
      </c>
      <c r="L519" s="10">
        <v>2</v>
      </c>
      <c r="M519" s="89">
        <v>2</v>
      </c>
      <c r="N519" s="85">
        <f t="shared" si="88"/>
        <v>514</v>
      </c>
      <c r="O519" s="108">
        <f t="shared" si="86"/>
        <v>53.570746292079832</v>
      </c>
      <c r="P519" s="95">
        <f t="shared" si="82"/>
        <v>31.255561874443828</v>
      </c>
      <c r="Q519" s="10">
        <f t="shared" si="91"/>
        <v>8.6821005206788406</v>
      </c>
      <c r="R519" s="86">
        <f t="shared" si="94"/>
        <v>-0.25099407466158929</v>
      </c>
      <c r="S519" s="10">
        <f t="shared" si="87"/>
        <v>48.093834971607443</v>
      </c>
      <c r="T519" s="10">
        <f>IF(M519=1,'Specifications and Reduced mass'!$F$13,IF(M519=2,'Specifications and Reduced mass'!$G$13,IF(M519=3,'Specifications and Reduced mass'!$H$13,IF(M519=4,'Specifications and Reduced mass'!$I$13,IF(M519=5,'Specifications and Reduced mass'!$J$13)))))</f>
        <v>128.75625000000002</v>
      </c>
      <c r="U519" s="52">
        <f>'Specifications and Reduced mass'!$C$37-'Lap Simulation'!S519-'Lap Simulation'!T519-'Lap Simulation'!AC519</f>
        <v>-169.80918729192604</v>
      </c>
      <c r="V519" s="13">
        <f t="shared" si="85"/>
        <v>-0.25099407466158929</v>
      </c>
      <c r="W519" s="13">
        <f>0.5*359.61*'Lap Simulation'!Q519^2</f>
        <v>13553.497621667944</v>
      </c>
      <c r="X519" s="10">
        <f t="shared" si="83"/>
        <v>34.18149811290882</v>
      </c>
      <c r="Y519" s="10">
        <v>1</v>
      </c>
      <c r="Z519" s="13">
        <f>IF(Y519=1,'Specifications and Reduced mass'!$C$47,IF(Y519=2,'Specifications and Reduced mass'!$C$48,IF(Y519=3,'Specifications and Reduced mass'!$C$49)))</f>
        <v>676.54659784648959</v>
      </c>
      <c r="AA519" s="10">
        <f t="shared" si="84"/>
        <v>25.498658838352483</v>
      </c>
      <c r="AB519" s="10">
        <v>10.8</v>
      </c>
      <c r="AC519" s="10">
        <f t="shared" si="89"/>
        <v>700.86051964315311</v>
      </c>
      <c r="AD519" s="10">
        <f t="shared" si="90"/>
        <v>0.1884955592153876</v>
      </c>
    </row>
    <row r="520" spans="7:30" x14ac:dyDescent="0.3">
      <c r="G520" s="94">
        <v>5500</v>
      </c>
      <c r="H520" s="94">
        <v>16.940000000000001</v>
      </c>
      <c r="I520" s="10">
        <f t="shared" si="92"/>
        <v>12.632158000000002</v>
      </c>
      <c r="J520" s="10">
        <f t="shared" si="93"/>
        <v>21.931263692800002</v>
      </c>
      <c r="K520" s="10">
        <v>443.8</v>
      </c>
      <c r="L520" s="10">
        <v>2</v>
      </c>
      <c r="M520" s="89">
        <v>2</v>
      </c>
      <c r="N520" s="85">
        <f t="shared" si="88"/>
        <v>515</v>
      </c>
      <c r="O520" s="108">
        <f t="shared" si="86"/>
        <v>53.686311239583624</v>
      </c>
      <c r="P520" s="95">
        <f t="shared" si="82"/>
        <v>31.151314284825258</v>
      </c>
      <c r="Q520" s="10">
        <f t="shared" si="91"/>
        <v>8.6531428568959043</v>
      </c>
      <c r="R520" s="86">
        <f t="shared" si="94"/>
        <v>-0.25052066671953316</v>
      </c>
      <c r="S520" s="10">
        <f t="shared" si="87"/>
        <v>47.773552439021955</v>
      </c>
      <c r="T520" s="10">
        <f>IF(M520=1,'Specifications and Reduced mass'!$F$13,IF(M520=2,'Specifications and Reduced mass'!$G$13,IF(M520=3,'Specifications and Reduced mass'!$H$13,IF(M520=4,'Specifications and Reduced mass'!$I$13,IF(M520=5,'Specifications and Reduced mass'!$J$13)))))</f>
        <v>128.75625000000002</v>
      </c>
      <c r="U520" s="52">
        <f>'Specifications and Reduced mass'!$C$37-'Lap Simulation'!S520-'Lap Simulation'!T520-'Lap Simulation'!AC520</f>
        <v>-169.48890475933445</v>
      </c>
      <c r="V520" s="13">
        <f t="shared" si="85"/>
        <v>-0.25052066671953316</v>
      </c>
      <c r="W520" s="13">
        <f>0.5*359.61*'Lap Simulation'!Q520^2</f>
        <v>13463.237642478891</v>
      </c>
      <c r="X520" s="10">
        <f t="shared" si="83"/>
        <v>34.067491562582298</v>
      </c>
      <c r="Y520" s="10">
        <v>1</v>
      </c>
      <c r="Z520" s="13">
        <f>IF(Y520=1,'Specifications and Reduced mass'!$C$47,IF(Y520=2,'Specifications and Reduced mass'!$C$48,IF(Y520=3,'Specifications and Reduced mass'!$C$49)))</f>
        <v>676.54659784648959</v>
      </c>
      <c r="AA520" s="10">
        <f t="shared" si="84"/>
        <v>25.328849651060555</v>
      </c>
      <c r="AB520" s="10">
        <v>11</v>
      </c>
      <c r="AC520" s="10">
        <f t="shared" si="89"/>
        <v>700.86051964314697</v>
      </c>
      <c r="AD520" s="10">
        <f t="shared" si="90"/>
        <v>0.19198621771937624</v>
      </c>
    </row>
    <row r="521" spans="7:30" x14ac:dyDescent="0.3">
      <c r="G521" s="94">
        <v>5500</v>
      </c>
      <c r="H521" s="94">
        <v>16.940000000000001</v>
      </c>
      <c r="I521" s="10">
        <f t="shared" si="92"/>
        <v>12.632158000000002</v>
      </c>
      <c r="J521" s="10">
        <f t="shared" si="93"/>
        <v>21.931263692800002</v>
      </c>
      <c r="K521" s="10">
        <v>443.8</v>
      </c>
      <c r="L521" s="10">
        <v>2</v>
      </c>
      <c r="M521" s="89">
        <v>2</v>
      </c>
      <c r="N521" s="85">
        <f t="shared" si="88"/>
        <v>516</v>
      </c>
      <c r="O521" s="108">
        <f t="shared" si="86"/>
        <v>53.802264791944054</v>
      </c>
      <c r="P521" s="95">
        <f t="shared" ref="P521:P584" si="95">Q521*3.6</f>
        <v>31.046914274861322</v>
      </c>
      <c r="Q521" s="10">
        <f t="shared" si="91"/>
        <v>8.6241428541281451</v>
      </c>
      <c r="R521" s="86">
        <f t="shared" si="94"/>
        <v>-0.2500481516873283</v>
      </c>
      <c r="S521" s="10">
        <f t="shared" si="87"/>
        <v>47.4538740015524</v>
      </c>
      <c r="T521" s="10">
        <f>IF(M521=1,'Specifications and Reduced mass'!$F$13,IF(M521=2,'Specifications and Reduced mass'!$G$13,IF(M521=3,'Specifications and Reduced mass'!$H$13,IF(M521=4,'Specifications and Reduced mass'!$I$13,IF(M521=5,'Specifications and Reduced mass'!$J$13)))))</f>
        <v>128.75625000000002</v>
      </c>
      <c r="U521" s="52">
        <f>'Specifications and Reduced mass'!$C$37-'Lap Simulation'!S521-'Lap Simulation'!T521-'Lap Simulation'!AC521</f>
        <v>-169.16922632186493</v>
      </c>
      <c r="V521" s="13">
        <f t="shared" si="85"/>
        <v>-0.2500481516873283</v>
      </c>
      <c r="W521" s="13">
        <f>0.5*359.61*'Lap Simulation'!Q521^2</f>
        <v>13373.14790551988</v>
      </c>
      <c r="X521" s="10">
        <f t="shared" ref="X521:X584" si="96">Q521/0.254</f>
        <v>33.953318323339154</v>
      </c>
      <c r="Y521" s="10">
        <v>1</v>
      </c>
      <c r="Z521" s="13">
        <f>IF(Y521=1,'Specifications and Reduced mass'!$C$47,IF(Y521=2,'Specifications and Reduced mass'!$C$48,IF(Y521=3,'Specifications and Reduced mass'!$C$49)))</f>
        <v>676.54659784648959</v>
      </c>
      <c r="AA521" s="10">
        <f t="shared" ref="AA521:AA584" si="97">(0.5*Z521*Q521^2)/1000</f>
        <v>25.159360746301225</v>
      </c>
      <c r="AB521" s="10">
        <v>11.2</v>
      </c>
      <c r="AC521" s="10">
        <f t="shared" si="89"/>
        <v>700.86051964314697</v>
      </c>
      <c r="AD521" s="10">
        <f t="shared" si="90"/>
        <v>0.1954768762233649</v>
      </c>
    </row>
    <row r="522" spans="7:30" x14ac:dyDescent="0.3">
      <c r="G522" s="94">
        <v>5500</v>
      </c>
      <c r="H522" s="94">
        <v>16.940000000000001</v>
      </c>
      <c r="I522" s="10">
        <f t="shared" si="92"/>
        <v>12.632158000000002</v>
      </c>
      <c r="J522" s="10">
        <f t="shared" si="93"/>
        <v>21.931263692800002</v>
      </c>
      <c r="K522" s="10">
        <v>443.8</v>
      </c>
      <c r="L522" s="10">
        <v>2</v>
      </c>
      <c r="M522" s="89">
        <v>2</v>
      </c>
      <c r="N522" s="85">
        <f t="shared" si="88"/>
        <v>517</v>
      </c>
      <c r="O522" s="108">
        <f t="shared" si="86"/>
        <v>53.918610151781024</v>
      </c>
      <c r="P522" s="95">
        <f t="shared" si="95"/>
        <v>30.942359927756836</v>
      </c>
      <c r="Q522" s="10">
        <f t="shared" si="91"/>
        <v>8.5950999799324546</v>
      </c>
      <c r="R522" s="86">
        <f t="shared" si="94"/>
        <v>-0.24957652788082871</v>
      </c>
      <c r="S522" s="10">
        <f t="shared" si="87"/>
        <v>47.134798519795638</v>
      </c>
      <c r="T522" s="10">
        <f>IF(M522=1,'Specifications and Reduced mass'!$F$13,IF(M522=2,'Specifications and Reduced mass'!$G$13,IF(M522=3,'Specifications and Reduced mass'!$H$13,IF(M522=4,'Specifications and Reduced mass'!$I$13,IF(M522=5,'Specifications and Reduced mass'!$J$13)))))</f>
        <v>128.75625000000002</v>
      </c>
      <c r="U522" s="52">
        <f>'Specifications and Reduced mass'!$C$37-'Lap Simulation'!S522-'Lap Simulation'!T522-'Lap Simulation'!AC522</f>
        <v>-168.85015084011422</v>
      </c>
      <c r="V522" s="13">
        <f t="shared" ref="V522:V586" si="98">U522/Z522</f>
        <v>-0.24957652788082871</v>
      </c>
      <c r="W522" s="13">
        <f>0.5*359.61*'Lap Simulation'!Q522^2</f>
        <v>13283.228089691596</v>
      </c>
      <c r="X522" s="10">
        <f t="shared" si="96"/>
        <v>33.838976298946669</v>
      </c>
      <c r="Y522" s="10">
        <v>1</v>
      </c>
      <c r="Z522" s="13">
        <f>IF(Y522=1,'Specifications and Reduced mass'!$C$47,IF(Y522=2,'Specifications and Reduced mass'!$C$48,IF(Y522=3,'Specifications and Reduced mass'!$C$49)))</f>
        <v>676.54659784648959</v>
      </c>
      <c r="AA522" s="10">
        <f t="shared" si="97"/>
        <v>24.990191519979351</v>
      </c>
      <c r="AB522" s="10">
        <v>11.4</v>
      </c>
      <c r="AC522" s="10">
        <f t="shared" si="89"/>
        <v>700.86051964315311</v>
      </c>
      <c r="AD522" s="10">
        <f t="shared" si="90"/>
        <v>0.19896753472735357</v>
      </c>
    </row>
    <row r="523" spans="7:30" x14ac:dyDescent="0.3">
      <c r="G523" s="94">
        <v>5500</v>
      </c>
      <c r="H523" s="94">
        <v>16.940000000000001</v>
      </c>
      <c r="I523" s="10">
        <f t="shared" si="92"/>
        <v>12.632158000000002</v>
      </c>
      <c r="J523" s="10">
        <f t="shared" si="93"/>
        <v>21.931263692800002</v>
      </c>
      <c r="K523" s="10">
        <v>443.8</v>
      </c>
      <c r="L523" s="10">
        <v>2</v>
      </c>
      <c r="M523" s="89">
        <v>2</v>
      </c>
      <c r="N523" s="85">
        <f t="shared" si="88"/>
        <v>518</v>
      </c>
      <c r="O523" s="108">
        <f t="shared" ref="O523:O586" si="99">($N$6/Q523)+O522</f>
        <v>54.035350567533193</v>
      </c>
      <c r="P523" s="95">
        <f t="shared" si="95"/>
        <v>30.837649299130778</v>
      </c>
      <c r="Q523" s="10">
        <f t="shared" si="91"/>
        <v>8.5660136942029936</v>
      </c>
      <c r="R523" s="86">
        <f t="shared" si="94"/>
        <v>-0.24910579361903831</v>
      </c>
      <c r="S523" s="10">
        <f t="shared" ref="S523:S586" si="100">0.5*1.167*0.95*1.151*Q523^2</f>
        <v>46.816324856497666</v>
      </c>
      <c r="T523" s="10">
        <f>IF(M523=1,'Specifications and Reduced mass'!$F$13,IF(M523=2,'Specifications and Reduced mass'!$G$13,IF(M523=3,'Specifications and Reduced mass'!$H$13,IF(M523=4,'Specifications and Reduced mass'!$I$13,IF(M523=5,'Specifications and Reduced mass'!$J$13)))))</f>
        <v>128.75625000000002</v>
      </c>
      <c r="U523" s="52">
        <f>'Specifications and Reduced mass'!$C$37-'Lap Simulation'!S523-'Lap Simulation'!T523-'Lap Simulation'!AC523</f>
        <v>-168.53167717681015</v>
      </c>
      <c r="V523" s="13">
        <f t="shared" si="98"/>
        <v>-0.24910579361903831</v>
      </c>
      <c r="W523" s="13">
        <f>0.5*359.61*'Lap Simulation'!Q523^2</f>
        <v>13193.477874500371</v>
      </c>
      <c r="X523" s="10">
        <f t="shared" si="96"/>
        <v>33.724463363003913</v>
      </c>
      <c r="Y523" s="10">
        <v>1</v>
      </c>
      <c r="Z523" s="13">
        <f>IF(Y523=1,'Specifications and Reduced mass'!$C$47,IF(Y523=2,'Specifications and Reduced mass'!$C$48,IF(Y523=3,'Specifications and Reduced mass'!$C$49)))</f>
        <v>676.54659784648959</v>
      </c>
      <c r="AA523" s="10">
        <f t="shared" si="97"/>
        <v>24.821341369139237</v>
      </c>
      <c r="AB523" s="10">
        <v>11.6</v>
      </c>
      <c r="AC523" s="10">
        <f t="shared" si="89"/>
        <v>700.86051964314697</v>
      </c>
      <c r="AD523" s="10">
        <f t="shared" si="90"/>
        <v>0.20245819323134223</v>
      </c>
    </row>
    <row r="524" spans="7:30" x14ac:dyDescent="0.3">
      <c r="G524" s="94">
        <v>5500</v>
      </c>
      <c r="H524" s="94">
        <v>16.940000000000001</v>
      </c>
      <c r="I524" s="10">
        <f t="shared" si="92"/>
        <v>12.632158000000002</v>
      </c>
      <c r="J524" s="10">
        <f t="shared" si="93"/>
        <v>21.931263692800002</v>
      </c>
      <c r="K524" s="10">
        <v>443.8</v>
      </c>
      <c r="L524" s="10">
        <v>2</v>
      </c>
      <c r="M524" s="89">
        <v>2</v>
      </c>
      <c r="N524" s="85">
        <f t="shared" si="88"/>
        <v>519</v>
      </c>
      <c r="O524" s="108">
        <f t="shared" si="99"/>
        <v>54.15248933438793</v>
      </c>
      <c r="P524" s="95">
        <f t="shared" si="95"/>
        <v>30.732780416447444</v>
      </c>
      <c r="Q524" s="10">
        <f t="shared" si="91"/>
        <v>8.5368834490131782</v>
      </c>
      <c r="R524" s="86">
        <f t="shared" si="94"/>
        <v>-0.24863594722419441</v>
      </c>
      <c r="S524" s="10">
        <f t="shared" si="100"/>
        <v>46.498451876549453</v>
      </c>
      <c r="T524" s="10">
        <f>IF(M524=1,'Specifications and Reduced mass'!$F$13,IF(M524=2,'Specifications and Reduced mass'!$G$13,IF(M524=3,'Specifications and Reduced mass'!$H$13,IF(M524=4,'Specifications and Reduced mass'!$I$13,IF(M524=5,'Specifications and Reduced mass'!$J$13)))))</f>
        <v>128.75625000000002</v>
      </c>
      <c r="U524" s="52">
        <f>'Specifications and Reduced mass'!$C$37-'Lap Simulation'!S524-'Lap Simulation'!T524-'Lap Simulation'!AC524</f>
        <v>-168.21380419686807</v>
      </c>
      <c r="V524" s="13">
        <f t="shared" si="98"/>
        <v>-0.24863594722419441</v>
      </c>
      <c r="W524" s="13">
        <f>0.5*359.61*'Lap Simulation'!Q524^2</f>
        <v>13103.896940057028</v>
      </c>
      <c r="X524" s="10">
        <f t="shared" si="96"/>
        <v>33.609777358319597</v>
      </c>
      <c r="Y524" s="10">
        <v>1</v>
      </c>
      <c r="Z524" s="13">
        <f>IF(Y524=1,'Specifications and Reduced mass'!$C$47,IF(Y524=2,'Specifications and Reduced mass'!$C$48,IF(Y524=3,'Specifications and Reduced mass'!$C$49)))</f>
        <v>676.54659784648959</v>
      </c>
      <c r="AA524" s="10">
        <f t="shared" si="97"/>
        <v>24.652809691962421</v>
      </c>
      <c r="AB524" s="10">
        <v>11.8</v>
      </c>
      <c r="AC524" s="10">
        <f t="shared" si="89"/>
        <v>700.86051964315311</v>
      </c>
      <c r="AD524" s="10">
        <f t="shared" si="90"/>
        <v>0.2059488517353309</v>
      </c>
    </row>
    <row r="525" spans="7:30" x14ac:dyDescent="0.3">
      <c r="G525" s="94">
        <v>5400</v>
      </c>
      <c r="H525" s="94">
        <v>16.579999999999998</v>
      </c>
      <c r="I525" s="10">
        <f t="shared" si="92"/>
        <v>12.363705999999999</v>
      </c>
      <c r="J525" s="10">
        <f t="shared" si="93"/>
        <v>21.862695528296292</v>
      </c>
      <c r="K525" s="10">
        <v>470.5</v>
      </c>
      <c r="L525" s="10">
        <v>2</v>
      </c>
      <c r="M525" s="89">
        <v>2</v>
      </c>
      <c r="N525" s="85">
        <f t="shared" ref="N525:N588" si="101">N524+1</f>
        <v>520</v>
      </c>
      <c r="O525" s="108">
        <f t="shared" si="99"/>
        <v>54.270029795235772</v>
      </c>
      <c r="P525" s="95">
        <f t="shared" si="95"/>
        <v>30.627751278432509</v>
      </c>
      <c r="Q525" s="10">
        <f t="shared" si="91"/>
        <v>8.5077086884534747</v>
      </c>
      <c r="R525" s="86">
        <f t="shared" si="94"/>
        <v>-0.24816698702162659</v>
      </c>
      <c r="S525" s="10">
        <f t="shared" si="100"/>
        <v>46.181178446982948</v>
      </c>
      <c r="T525" s="10">
        <f>IF(M525=1,'Specifications and Reduced mass'!$F$13,IF(M525=2,'Specifications and Reduced mass'!$G$13,IF(M525=3,'Specifications and Reduced mass'!$H$13,IF(M525=4,'Specifications and Reduced mass'!$I$13,IF(M525=5,'Specifications and Reduced mass'!$J$13)))))</f>
        <v>128.75625000000002</v>
      </c>
      <c r="U525" s="52">
        <f>'Specifications and Reduced mass'!$C$37-'Lap Simulation'!S525-'Lap Simulation'!T525-'Lap Simulation'!AC525</f>
        <v>-167.89653076729542</v>
      </c>
      <c r="V525" s="13">
        <f t="shared" si="98"/>
        <v>-0.24816698702162659</v>
      </c>
      <c r="W525" s="13">
        <f>0.5*359.61*'Lap Simulation'!Q525^2</f>
        <v>13014.484967075736</v>
      </c>
      <c r="X525" s="10">
        <f t="shared" si="96"/>
        <v>33.494916096273521</v>
      </c>
      <c r="Y525" s="10">
        <v>1</v>
      </c>
      <c r="Z525" s="13">
        <f>IF(Y525=1,'Specifications and Reduced mass'!$C$47,IF(Y525=2,'Specifications and Reduced mass'!$C$48,IF(Y525=3,'Specifications and Reduced mass'!$C$49)))</f>
        <v>676.54659784648959</v>
      </c>
      <c r="AA525" s="10">
        <f t="shared" si="97"/>
        <v>24.484595887765554</v>
      </c>
      <c r="AB525" s="10">
        <v>12</v>
      </c>
      <c r="AC525" s="10">
        <f t="shared" si="89"/>
        <v>700.86051964314697</v>
      </c>
      <c r="AD525" s="10">
        <f t="shared" si="90"/>
        <v>0.20943951023931956</v>
      </c>
    </row>
    <row r="526" spans="7:30" x14ac:dyDescent="0.3">
      <c r="G526" s="94">
        <v>5400</v>
      </c>
      <c r="H526" s="94">
        <v>16.579999999999998</v>
      </c>
      <c r="I526" s="10">
        <f t="shared" si="92"/>
        <v>12.363705999999999</v>
      </c>
      <c r="J526" s="10">
        <f t="shared" si="93"/>
        <v>21.862695528296292</v>
      </c>
      <c r="K526" s="10">
        <v>470.5</v>
      </c>
      <c r="L526" s="10">
        <v>2</v>
      </c>
      <c r="M526" s="89">
        <v>2</v>
      </c>
      <c r="N526" s="85">
        <f t="shared" si="101"/>
        <v>521</v>
      </c>
      <c r="O526" s="108">
        <f t="shared" si="99"/>
        <v>54.387975341650105</v>
      </c>
      <c r="P526" s="95">
        <f t="shared" si="95"/>
        <v>30.522559854473606</v>
      </c>
      <c r="Q526" s="10">
        <f t="shared" si="91"/>
        <v>8.4784888484648899</v>
      </c>
      <c r="R526" s="86">
        <f t="shared" si="94"/>
        <v>-0.24769891133988647</v>
      </c>
      <c r="S526" s="10">
        <f t="shared" si="100"/>
        <v>45.864503436967027</v>
      </c>
      <c r="T526" s="10">
        <f>IF(M526=1,'Specifications and Reduced mass'!$F$13,IF(M526=2,'Specifications and Reduced mass'!$G$13,IF(M526=3,'Specifications and Reduced mass'!$H$13,IF(M526=4,'Specifications and Reduced mass'!$I$13,IF(M526=5,'Specifications and Reduced mass'!$J$13)))))</f>
        <v>128.75625000000002</v>
      </c>
      <c r="U526" s="52">
        <f>'Specifications and Reduced mass'!$C$37-'Lap Simulation'!S526-'Lap Simulation'!T526-'Lap Simulation'!AC526</f>
        <v>-167.57985575727946</v>
      </c>
      <c r="V526" s="13">
        <f t="shared" si="98"/>
        <v>-0.24769891133988647</v>
      </c>
      <c r="W526" s="13">
        <f>0.5*359.61*'Lap Simulation'!Q526^2</f>
        <v>12925.241636872888</v>
      </c>
      <c r="X526" s="10">
        <f t="shared" si="96"/>
        <v>33.379877356160982</v>
      </c>
      <c r="Y526" s="10">
        <v>1</v>
      </c>
      <c r="Z526" s="13">
        <f>IF(Y526=1,'Specifications and Reduced mass'!$C$47,IF(Y526=2,'Specifications and Reduced mass'!$C$48,IF(Y526=3,'Specifications and Reduced mass'!$C$49)))</f>
        <v>676.54659784648959</v>
      </c>
      <c r="AA526" s="10">
        <f t="shared" si="97"/>
        <v>24.31669935699826</v>
      </c>
      <c r="AB526" s="10">
        <v>12.2</v>
      </c>
      <c r="AC526" s="10">
        <f t="shared" si="89"/>
        <v>700.86051964314697</v>
      </c>
      <c r="AD526" s="10">
        <f t="shared" si="90"/>
        <v>0.2129301687433082</v>
      </c>
    </row>
    <row r="527" spans="7:30" x14ac:dyDescent="0.3">
      <c r="G527" s="94">
        <v>5400</v>
      </c>
      <c r="H527" s="94">
        <v>16.579999999999998</v>
      </c>
      <c r="I527" s="10">
        <f t="shared" si="92"/>
        <v>12.363705999999999</v>
      </c>
      <c r="J527" s="10">
        <f t="shared" si="93"/>
        <v>21.862695528296292</v>
      </c>
      <c r="K527" s="10">
        <v>470.5</v>
      </c>
      <c r="L527" s="10">
        <v>2</v>
      </c>
      <c r="M527" s="89">
        <v>2</v>
      </c>
      <c r="N527" s="85">
        <f t="shared" si="101"/>
        <v>522</v>
      </c>
      <c r="O527" s="108">
        <f t="shared" si="99"/>
        <v>54.506329414892924</v>
      </c>
      <c r="P527" s="95">
        <f t="shared" si="95"/>
        <v>30.417204084004723</v>
      </c>
      <c r="Q527" s="10">
        <f t="shared" si="91"/>
        <v>8.4492233566679786</v>
      </c>
      <c r="R527" s="86">
        <f t="shared" si="94"/>
        <v>-0.24723171851065118</v>
      </c>
      <c r="S527" s="10">
        <f t="shared" si="100"/>
        <v>45.548425717803447</v>
      </c>
      <c r="T527" s="10">
        <f>IF(M527=1,'Specifications and Reduced mass'!$F$13,IF(M527=2,'Specifications and Reduced mass'!$G$13,IF(M527=3,'Specifications and Reduced mass'!$H$13,IF(M527=4,'Specifications and Reduced mass'!$I$13,IF(M527=5,'Specifications and Reduced mass'!$J$13)))))</f>
        <v>128.75625000000002</v>
      </c>
      <c r="U527" s="52">
        <f>'Specifications and Reduced mass'!$C$37-'Lap Simulation'!S527-'Lap Simulation'!T527-'Lap Simulation'!AC527</f>
        <v>-167.26377803812204</v>
      </c>
      <c r="V527" s="13">
        <f t="shared" si="98"/>
        <v>-0.24723171851065118</v>
      </c>
      <c r="W527" s="13">
        <f>0.5*359.61*'Lap Simulation'!Q527^2</f>
        <v>12836.166631365948</v>
      </c>
      <c r="X527" s="10">
        <f t="shared" si="96"/>
        <v>33.264658884519598</v>
      </c>
      <c r="Y527" s="10">
        <v>1</v>
      </c>
      <c r="Z527" s="13">
        <f>IF(Y527=1,'Specifications and Reduced mass'!$C$47,IF(Y527=2,'Specifications and Reduced mass'!$C$48,IF(Y527=3,'Specifications and Reduced mass'!$C$49)))</f>
        <v>676.54659784648959</v>
      </c>
      <c r="AA527" s="10">
        <f t="shared" si="97"/>
        <v>24.149119501240975</v>
      </c>
      <c r="AB527" s="10">
        <v>12.4</v>
      </c>
      <c r="AC527" s="10">
        <f t="shared" si="89"/>
        <v>700.86051964315311</v>
      </c>
      <c r="AD527" s="10">
        <f t="shared" si="90"/>
        <v>0.21642082724729686</v>
      </c>
    </row>
    <row r="528" spans="7:30" x14ac:dyDescent="0.3">
      <c r="G528" s="94">
        <v>5400</v>
      </c>
      <c r="H528" s="94">
        <v>16.579999999999998</v>
      </c>
      <c r="I528" s="10">
        <f t="shared" si="92"/>
        <v>12.363705999999999</v>
      </c>
      <c r="J528" s="10">
        <f t="shared" si="93"/>
        <v>21.862695528296292</v>
      </c>
      <c r="K528" s="10">
        <v>470.5</v>
      </c>
      <c r="L528" s="10">
        <v>2</v>
      </c>
      <c r="M528" s="89">
        <v>2</v>
      </c>
      <c r="N528" s="85">
        <f t="shared" si="101"/>
        <v>523</v>
      </c>
      <c r="O528" s="108">
        <f t="shared" si="99"/>
        <v>54.625095506947531</v>
      </c>
      <c r="P528" s="95">
        <f t="shared" si="95"/>
        <v>30.31168187587415</v>
      </c>
      <c r="Q528" s="10">
        <f t="shared" si="91"/>
        <v>8.4199116321872634</v>
      </c>
      <c r="R528" s="86">
        <f t="shared" si="94"/>
        <v>-0.24676540686871715</v>
      </c>
      <c r="S528" s="10">
        <f t="shared" si="100"/>
        <v>45.232944162922863</v>
      </c>
      <c r="T528" s="10">
        <f>IF(M528=1,'Specifications and Reduced mass'!$F$13,IF(M528=2,'Specifications and Reduced mass'!$G$13,IF(M528=3,'Specifications and Reduced mass'!$H$13,IF(M528=4,'Specifications and Reduced mass'!$I$13,IF(M528=5,'Specifications and Reduced mass'!$J$13)))))</f>
        <v>128.75625000000002</v>
      </c>
      <c r="U528" s="52">
        <f>'Specifications and Reduced mass'!$C$37-'Lap Simulation'!S528-'Lap Simulation'!T528-'Lap Simulation'!AC528</f>
        <v>-166.94829648323537</v>
      </c>
      <c r="V528" s="13">
        <f t="shared" si="98"/>
        <v>-0.24676540686871715</v>
      </c>
      <c r="W528" s="13">
        <f>0.5*359.61*'Lap Simulation'!Q528^2</f>
        <v>12747.259633072332</v>
      </c>
      <c r="X528" s="10">
        <f t="shared" si="96"/>
        <v>33.149258394438043</v>
      </c>
      <c r="Y528" s="10">
        <v>1</v>
      </c>
      <c r="Z528" s="13">
        <f>IF(Y528=1,'Specifications and Reduced mass'!$C$47,IF(Y528=2,'Specifications and Reduced mass'!$C$48,IF(Y528=3,'Specifications and Reduced mass'!$C$49)))</f>
        <v>676.54659784648959</v>
      </c>
      <c r="AA528" s="10">
        <f t="shared" si="97"/>
        <v>23.981855723202852</v>
      </c>
      <c r="AB528" s="10">
        <v>12.6</v>
      </c>
      <c r="AC528" s="10">
        <f t="shared" si="89"/>
        <v>700.86051964314697</v>
      </c>
      <c r="AD528" s="10">
        <f t="shared" si="90"/>
        <v>0.21991148575128552</v>
      </c>
    </row>
    <row r="529" spans="7:30" x14ac:dyDescent="0.3">
      <c r="G529" s="94">
        <v>5400</v>
      </c>
      <c r="H529" s="94">
        <v>16.579999999999998</v>
      </c>
      <c r="I529" s="10">
        <f t="shared" si="92"/>
        <v>12.363705999999999</v>
      </c>
      <c r="J529" s="10">
        <f t="shared" si="93"/>
        <v>21.862695528296292</v>
      </c>
      <c r="K529" s="10">
        <v>470.5</v>
      </c>
      <c r="L529" s="10">
        <v>2</v>
      </c>
      <c r="M529" s="89">
        <v>2</v>
      </c>
      <c r="N529" s="85">
        <f t="shared" si="101"/>
        <v>524</v>
      </c>
      <c r="O529" s="108">
        <f t="shared" si="99"/>
        <v>54.744277161579049</v>
      </c>
      <c r="P529" s="95">
        <f t="shared" si="95"/>
        <v>30.205991107695176</v>
      </c>
      <c r="Q529" s="10">
        <f t="shared" si="91"/>
        <v>8.3905530854708825</v>
      </c>
      <c r="R529" s="86">
        <f t="shared" si="94"/>
        <v>-0.24629997475208507</v>
      </c>
      <c r="S529" s="10">
        <f t="shared" si="100"/>
        <v>44.918057647880772</v>
      </c>
      <c r="T529" s="10">
        <f>IF(M529=1,'Specifications and Reduced mass'!$F$13,IF(M529=2,'Specifications and Reduced mass'!$G$13,IF(M529=3,'Specifications and Reduced mass'!$H$13,IF(M529=4,'Specifications and Reduced mass'!$I$13,IF(M529=5,'Specifications and Reduced mass'!$J$13)))))</f>
        <v>128.75625000000002</v>
      </c>
      <c r="U529" s="52">
        <f>'Specifications and Reduced mass'!$C$37-'Lap Simulation'!S529-'Lap Simulation'!T529-'Lap Simulation'!AC529</f>
        <v>-166.63340996819943</v>
      </c>
      <c r="V529" s="13">
        <f t="shared" si="98"/>
        <v>-0.24629997475208507</v>
      </c>
      <c r="W529" s="13">
        <f>0.5*359.61*'Lap Simulation'!Q529^2</f>
        <v>12658.520325108269</v>
      </c>
      <c r="X529" s="10">
        <f t="shared" si="96"/>
        <v>33.033673564845991</v>
      </c>
      <c r="Y529" s="10">
        <v>1</v>
      </c>
      <c r="Z529" s="13">
        <f>IF(Y529=1,'Specifications and Reduced mass'!$C$47,IF(Y529=2,'Specifications and Reduced mass'!$C$48,IF(Y529=3,'Specifications and Reduced mass'!$C$49)))</f>
        <v>676.54659784648959</v>
      </c>
      <c r="AA529" s="10">
        <f t="shared" si="97"/>
        <v>23.814907426719607</v>
      </c>
      <c r="AB529" s="10">
        <v>12.8</v>
      </c>
      <c r="AC529" s="10">
        <f t="shared" si="89"/>
        <v>700.86051964315311</v>
      </c>
      <c r="AD529" s="10">
        <f t="shared" si="90"/>
        <v>0.22340214425527419</v>
      </c>
    </row>
    <row r="530" spans="7:30" x14ac:dyDescent="0.3">
      <c r="G530" s="94">
        <v>5300</v>
      </c>
      <c r="H530" s="94">
        <v>16.25</v>
      </c>
      <c r="I530" s="10">
        <f t="shared" si="92"/>
        <v>12.117625</v>
      </c>
      <c r="J530" s="10">
        <f t="shared" si="93"/>
        <v>21.831844830188679</v>
      </c>
      <c r="K530" s="10">
        <v>470.5</v>
      </c>
      <c r="L530" s="10">
        <v>2</v>
      </c>
      <c r="M530" s="89">
        <v>2</v>
      </c>
      <c r="N530" s="85">
        <f t="shared" si="101"/>
        <v>525</v>
      </c>
      <c r="O530" s="108">
        <f t="shared" si="99"/>
        <v>54.863877975423669</v>
      </c>
      <c r="P530" s="95">
        <f t="shared" si="95"/>
        <v>30.100129625179129</v>
      </c>
      <c r="Q530" s="10">
        <f t="shared" si="91"/>
        <v>8.361147118105313</v>
      </c>
      <c r="R530" s="86">
        <f t="shared" si="94"/>
        <v>-0.24583542050181789</v>
      </c>
      <c r="S530" s="10">
        <f t="shared" si="100"/>
        <v>44.603765050353537</v>
      </c>
      <c r="T530" s="10">
        <f>IF(M530=1,'Specifications and Reduced mass'!$F$13,IF(M530=2,'Specifications and Reduced mass'!$G$13,IF(M530=3,'Specifications and Reduced mass'!$H$13,IF(M530=4,'Specifications and Reduced mass'!$I$13,IF(M530=5,'Specifications and Reduced mass'!$J$13)))))</f>
        <v>128.75625000000002</v>
      </c>
      <c r="U530" s="52">
        <f>'Specifications and Reduced mass'!$C$37-'Lap Simulation'!S530-'Lap Simulation'!T530-'Lap Simulation'!AC530</f>
        <v>-166.31911737066605</v>
      </c>
      <c r="V530" s="13">
        <f t="shared" si="98"/>
        <v>-0.24583542050181789</v>
      </c>
      <c r="W530" s="13">
        <f>0.5*359.61*'Lap Simulation'!Q530^2</f>
        <v>12569.948391187674</v>
      </c>
      <c r="X530" s="10">
        <f t="shared" si="96"/>
        <v>32.9179020397847</v>
      </c>
      <c r="Y530" s="10">
        <v>1</v>
      </c>
      <c r="Z530" s="13">
        <f>IF(Y530=1,'Specifications and Reduced mass'!$C$47,IF(Y530=2,'Specifications and Reduced mass'!$C$48,IF(Y530=3,'Specifications and Reduced mass'!$C$49)))</f>
        <v>676.54659784648959</v>
      </c>
      <c r="AA530" s="10">
        <f t="shared" si="97"/>
        <v>23.648274016751415</v>
      </c>
      <c r="AB530" s="10">
        <v>13</v>
      </c>
      <c r="AC530" s="10">
        <f t="shared" si="89"/>
        <v>700.86051964314697</v>
      </c>
      <c r="AD530" s="10">
        <f t="shared" si="90"/>
        <v>0.22689280275926285</v>
      </c>
    </row>
    <row r="531" spans="7:30" x14ac:dyDescent="0.3">
      <c r="G531" s="94">
        <v>5300</v>
      </c>
      <c r="H531" s="94">
        <v>16.25</v>
      </c>
      <c r="I531" s="10">
        <f t="shared" si="92"/>
        <v>12.117625</v>
      </c>
      <c r="J531" s="10">
        <f t="shared" si="93"/>
        <v>21.831844830188679</v>
      </c>
      <c r="K531" s="10">
        <v>470.5</v>
      </c>
      <c r="L531" s="10">
        <v>2</v>
      </c>
      <c r="M531" s="89">
        <v>2</v>
      </c>
      <c r="N531" s="85">
        <f t="shared" si="101"/>
        <v>526</v>
      </c>
      <c r="O531" s="108">
        <f t="shared" si="99"/>
        <v>54.983901599107604</v>
      </c>
      <c r="P531" s="95">
        <f t="shared" si="95"/>
        <v>29.994095241450093</v>
      </c>
      <c r="Q531" s="10">
        <f t="shared" si="91"/>
        <v>8.3316931226250261</v>
      </c>
      <c r="R531" s="86">
        <f t="shared" si="94"/>
        <v>-0.24537174246217108</v>
      </c>
      <c r="S531" s="10">
        <f t="shared" si="100"/>
        <v>44.290065250134361</v>
      </c>
      <c r="T531" s="10">
        <f>IF(M531=1,'Specifications and Reduced mass'!$F$13,IF(M531=2,'Specifications and Reduced mass'!$G$13,IF(M531=3,'Specifications and Reduced mass'!$H$13,IF(M531=4,'Specifications and Reduced mass'!$I$13,IF(M531=5,'Specifications and Reduced mass'!$J$13)))))</f>
        <v>128.75625000000002</v>
      </c>
      <c r="U531" s="52">
        <f>'Specifications and Reduced mass'!$C$37-'Lap Simulation'!S531-'Lap Simulation'!T531-'Lap Simulation'!AC531</f>
        <v>-166.00541757044687</v>
      </c>
      <c r="V531" s="13">
        <f t="shared" si="98"/>
        <v>-0.24537174246217108</v>
      </c>
      <c r="W531" s="13">
        <f>0.5*359.61*'Lap Simulation'!Q531^2</f>
        <v>12481.543515621019</v>
      </c>
      <c r="X531" s="10">
        <f t="shared" si="96"/>
        <v>32.801941427657582</v>
      </c>
      <c r="Y531" s="10">
        <v>1</v>
      </c>
      <c r="Z531" s="13">
        <f>IF(Y531=1,'Specifications and Reduced mass'!$C$47,IF(Y531=2,'Specifications and Reduced mass'!$C$48,IF(Y531=3,'Specifications and Reduced mass'!$C$49)))</f>
        <v>676.54659784648959</v>
      </c>
      <c r="AA531" s="10">
        <f t="shared" si="97"/>
        <v>23.481954899380749</v>
      </c>
      <c r="AB531" s="10">
        <v>13.2</v>
      </c>
      <c r="AC531" s="10">
        <f t="shared" si="89"/>
        <v>700.86051964314697</v>
      </c>
      <c r="AD531" s="10">
        <f t="shared" si="90"/>
        <v>0.23038346126325149</v>
      </c>
    </row>
    <row r="532" spans="7:30" x14ac:dyDescent="0.3">
      <c r="G532" s="94">
        <v>5300</v>
      </c>
      <c r="H532" s="94">
        <v>16.25</v>
      </c>
      <c r="I532" s="10">
        <f t="shared" si="92"/>
        <v>12.117625</v>
      </c>
      <c r="J532" s="10">
        <f t="shared" si="93"/>
        <v>21.831844830188679</v>
      </c>
      <c r="K532" s="10">
        <v>470.5</v>
      </c>
      <c r="L532" s="10">
        <v>2</v>
      </c>
      <c r="M532" s="89">
        <v>2</v>
      </c>
      <c r="N532" s="85">
        <f t="shared" si="101"/>
        <v>527</v>
      </c>
      <c r="O532" s="108">
        <f t="shared" si="99"/>
        <v>55.104351738396737</v>
      </c>
      <c r="P532" s="95">
        <f t="shared" si="95"/>
        <v>29.887885736340735</v>
      </c>
      <c r="Q532" s="10">
        <f t="shared" si="91"/>
        <v>8.3021904823168704</v>
      </c>
      <c r="R532" s="86">
        <f t="shared" si="94"/>
        <v>-0.24490893898049584</v>
      </c>
      <c r="S532" s="10">
        <f t="shared" si="100"/>
        <v>43.976957129129296</v>
      </c>
      <c r="T532" s="10">
        <f>IF(M532=1,'Specifications and Reduced mass'!$F$13,IF(M532=2,'Specifications and Reduced mass'!$G$13,IF(M532=3,'Specifications and Reduced mass'!$H$13,IF(M532=4,'Specifications and Reduced mass'!$I$13,IF(M532=5,'Specifications and Reduced mass'!$J$13)))))</f>
        <v>128.75625000000002</v>
      </c>
      <c r="U532" s="52">
        <f>'Specifications and Reduced mass'!$C$37-'Lap Simulation'!S532-'Lap Simulation'!T532-'Lap Simulation'!AC532</f>
        <v>-165.69230944944798</v>
      </c>
      <c r="V532" s="13">
        <f t="shared" si="98"/>
        <v>-0.24490893898049584</v>
      </c>
      <c r="W532" s="13">
        <f>0.5*359.61*'Lap Simulation'!Q532^2</f>
        <v>12393.305383314198</v>
      </c>
      <c r="X532" s="10">
        <f t="shared" si="96"/>
        <v>32.685789300460122</v>
      </c>
      <c r="Y532" s="10">
        <v>1</v>
      </c>
      <c r="Z532" s="13">
        <f>IF(Y532=1,'Specifications and Reduced mass'!$C$47,IF(Y532=2,'Specifications and Reduced mass'!$C$48,IF(Y532=3,'Specifications and Reduced mass'!$C$49)))</f>
        <v>676.54659784648959</v>
      </c>
      <c r="AA532" s="10">
        <f t="shared" si="97"/>
        <v>23.315949481810307</v>
      </c>
      <c r="AB532" s="10">
        <v>13.4</v>
      </c>
      <c r="AC532" s="10">
        <f t="shared" ref="AC532:AC595" si="102">359.61*9.81*SIN(AB532-AB531)</f>
        <v>700.86051964315311</v>
      </c>
      <c r="AD532" s="10">
        <f t="shared" ref="AD532:AD595" si="103">RADIANS(AB532)</f>
        <v>0.23387411976724015</v>
      </c>
    </row>
    <row r="533" spans="7:30" x14ac:dyDescent="0.3">
      <c r="G533" s="94">
        <v>5300</v>
      </c>
      <c r="H533" s="94">
        <v>16.25</v>
      </c>
      <c r="I533" s="10">
        <f t="shared" si="92"/>
        <v>12.117625</v>
      </c>
      <c r="J533" s="10">
        <f t="shared" si="93"/>
        <v>21.831844830188679</v>
      </c>
      <c r="K533" s="10">
        <v>470.5</v>
      </c>
      <c r="L533" s="10">
        <v>2</v>
      </c>
      <c r="M533" s="89">
        <v>2</v>
      </c>
      <c r="N533" s="85">
        <f t="shared" si="101"/>
        <v>528</v>
      </c>
      <c r="O533" s="108">
        <f t="shared" si="99"/>
        <v>55.225232155377995</v>
      </c>
      <c r="P533" s="95">
        <f t="shared" si="95"/>
        <v>29.78149885566852</v>
      </c>
      <c r="Q533" s="10">
        <f t="shared" si="91"/>
        <v>8.2726385710190335</v>
      </c>
      <c r="R533" s="86">
        <f t="shared" si="94"/>
        <v>-0.24444700840723299</v>
      </c>
      <c r="S533" s="10">
        <f t="shared" si="100"/>
        <v>43.664439571353263</v>
      </c>
      <c r="T533" s="10">
        <f>IF(M533=1,'Specifications and Reduced mass'!$F$13,IF(M533=2,'Specifications and Reduced mass'!$G$13,IF(M533=3,'Specifications and Reduced mass'!$H$13,IF(M533=4,'Specifications and Reduced mass'!$I$13,IF(M533=5,'Specifications and Reduced mass'!$J$13)))))</f>
        <v>128.75625000000002</v>
      </c>
      <c r="U533" s="52">
        <f>'Specifications and Reduced mass'!$C$37-'Lap Simulation'!S533-'Lap Simulation'!T533-'Lap Simulation'!AC533</f>
        <v>-165.37979189166572</v>
      </c>
      <c r="V533" s="13">
        <f t="shared" si="98"/>
        <v>-0.24444700840723299</v>
      </c>
      <c r="W533" s="13">
        <f>0.5*359.61*'Lap Simulation'!Q533^2</f>
        <v>12305.233679767422</v>
      </c>
      <c r="X533" s="10">
        <f t="shared" si="96"/>
        <v>32.569443192988324</v>
      </c>
      <c r="Y533" s="10">
        <v>1</v>
      </c>
      <c r="Z533" s="13">
        <f>IF(Y533=1,'Specifications and Reduced mass'!$C$47,IF(Y533=2,'Specifications and Reduced mass'!$C$48,IF(Y533=3,'Specifications and Reduced mass'!$C$49)))</f>
        <v>676.54659784648959</v>
      </c>
      <c r="AA533" s="10">
        <f t="shared" si="97"/>
        <v>23.15025717236086</v>
      </c>
      <c r="AB533" s="10">
        <v>13.6</v>
      </c>
      <c r="AC533" s="10">
        <f t="shared" si="102"/>
        <v>700.86051964314697</v>
      </c>
      <c r="AD533" s="10">
        <f t="shared" si="103"/>
        <v>0.23736477827122882</v>
      </c>
    </row>
    <row r="534" spans="7:30" x14ac:dyDescent="0.3">
      <c r="G534" s="94">
        <v>5300</v>
      </c>
      <c r="H534" s="94">
        <v>16.25</v>
      </c>
      <c r="I534" s="10">
        <f t="shared" si="92"/>
        <v>12.117625</v>
      </c>
      <c r="J534" s="10">
        <f t="shared" si="93"/>
        <v>21.831844830188679</v>
      </c>
      <c r="K534" s="10">
        <v>470.5</v>
      </c>
      <c r="L534" s="10">
        <v>2</v>
      </c>
      <c r="M534" s="89">
        <v>2</v>
      </c>
      <c r="N534" s="85">
        <f t="shared" si="101"/>
        <v>529</v>
      </c>
      <c r="O534" s="108">
        <f t="shared" si="99"/>
        <v>55.346546669673522</v>
      </c>
      <c r="P534" s="95">
        <f t="shared" si="95"/>
        <v>29.674932310491794</v>
      </c>
      <c r="Q534" s="10">
        <f t="shared" si="91"/>
        <v>8.2430367529143869</v>
      </c>
      <c r="R534" s="86">
        <f t="shared" si="94"/>
        <v>-0.2439859490959988</v>
      </c>
      <c r="S534" s="10">
        <f t="shared" si="100"/>
        <v>43.352511462926103</v>
      </c>
      <c r="T534" s="10">
        <f>IF(M534=1,'Specifications and Reduced mass'!$F$13,IF(M534=2,'Specifications and Reduced mass'!$G$13,IF(M534=3,'Specifications and Reduced mass'!$H$13,IF(M534=4,'Specifications and Reduced mass'!$I$13,IF(M534=5,'Specifications and Reduced mass'!$J$13)))))</f>
        <v>128.75625000000002</v>
      </c>
      <c r="U534" s="52">
        <f>'Specifications and Reduced mass'!$C$37-'Lap Simulation'!S534-'Lap Simulation'!T534-'Lap Simulation'!AC534</f>
        <v>-165.06786378324477</v>
      </c>
      <c r="V534" s="13">
        <f t="shared" si="98"/>
        <v>-0.2439859490959988</v>
      </c>
      <c r="W534" s="13">
        <f>0.5*359.61*'Lap Simulation'!Q534^2</f>
        <v>12217.328091074094</v>
      </c>
      <c r="X534" s="10">
        <f t="shared" si="96"/>
        <v>32.452900602025146</v>
      </c>
      <c r="Y534" s="10">
        <v>1</v>
      </c>
      <c r="Z534" s="13">
        <f>IF(Y534=1,'Specifications and Reduced mass'!$C$47,IF(Y534=2,'Specifications and Reduced mass'!$C$48,IF(Y534=3,'Specifications and Reduced mass'!$C$49)))</f>
        <v>676.54659784648959</v>
      </c>
      <c r="AA534" s="10">
        <f t="shared" si="97"/>
        <v>22.984877380469189</v>
      </c>
      <c r="AB534" s="10">
        <v>13.8</v>
      </c>
      <c r="AC534" s="10">
        <f t="shared" si="102"/>
        <v>700.86051964315311</v>
      </c>
      <c r="AD534" s="10">
        <f t="shared" si="103"/>
        <v>0.24085543677521748</v>
      </c>
    </row>
    <row r="535" spans="7:30" x14ac:dyDescent="0.3">
      <c r="G535" s="94">
        <v>5300</v>
      </c>
      <c r="H535" s="94">
        <v>16.25</v>
      </c>
      <c r="I535" s="10">
        <f t="shared" si="92"/>
        <v>12.117625</v>
      </c>
      <c r="J535" s="10">
        <f t="shared" si="93"/>
        <v>21.831844830188679</v>
      </c>
      <c r="K535" s="10">
        <v>470.5</v>
      </c>
      <c r="L535" s="10">
        <v>2</v>
      </c>
      <c r="M535" s="89">
        <v>2</v>
      </c>
      <c r="N535" s="85">
        <f t="shared" si="101"/>
        <v>530</v>
      </c>
      <c r="O535" s="108">
        <f t="shared" si="99"/>
        <v>55.468299159688826</v>
      </c>
      <c r="P535" s="95">
        <f t="shared" si="95"/>
        <v>29.568183776344828</v>
      </c>
      <c r="Q535" s="10">
        <f t="shared" si="91"/>
        <v>8.2133843823180079</v>
      </c>
      <c r="R535" s="86">
        <f t="shared" si="94"/>
        <v>-0.24352575940344146</v>
      </c>
      <c r="S535" s="10">
        <f t="shared" si="100"/>
        <v>43.041171692068573</v>
      </c>
      <c r="T535" s="10">
        <f>IF(M535=1,'Specifications and Reduced mass'!$F$13,IF(M535=2,'Specifications and Reduced mass'!$G$13,IF(M535=3,'Specifications and Reduced mass'!$H$13,IF(M535=4,'Specifications and Reduced mass'!$I$13,IF(M535=5,'Specifications and Reduced mass'!$J$13)))))</f>
        <v>128.75625000000002</v>
      </c>
      <c r="U535" s="52">
        <f>'Specifications and Reduced mass'!$C$37-'Lap Simulation'!S535-'Lap Simulation'!T535-'Lap Simulation'!AC535</f>
        <v>-164.75652401238108</v>
      </c>
      <c r="V535" s="13">
        <f t="shared" si="98"/>
        <v>-0.24352575940344146</v>
      </c>
      <c r="W535" s="13">
        <f>0.5*359.61*'Lap Simulation'!Q535^2</f>
        <v>12129.588303919683</v>
      </c>
      <c r="X535" s="10">
        <f t="shared" si="96"/>
        <v>32.336158985503971</v>
      </c>
      <c r="Y535" s="10">
        <v>1</v>
      </c>
      <c r="Z535" s="13">
        <f>IF(Y535=1,'Specifications and Reduced mass'!$C$47,IF(Y535=2,'Specifications and Reduced mass'!$C$48,IF(Y535=3,'Specifications and Reduced mass'!$C$49)))</f>
        <v>676.54659784648959</v>
      </c>
      <c r="AA535" s="10">
        <f t="shared" si="97"/>
        <v>22.81980951668595</v>
      </c>
      <c r="AB535" s="10">
        <v>14</v>
      </c>
      <c r="AC535" s="10">
        <f t="shared" si="102"/>
        <v>700.86051964314697</v>
      </c>
      <c r="AD535" s="10">
        <f t="shared" si="103"/>
        <v>0.24434609527920614</v>
      </c>
    </row>
    <row r="536" spans="7:30" x14ac:dyDescent="0.3">
      <c r="G536" s="94">
        <v>5200</v>
      </c>
      <c r="H536" s="94">
        <v>15.92</v>
      </c>
      <c r="I536" s="10">
        <f t="shared" si="92"/>
        <v>11.871544</v>
      </c>
      <c r="J536" s="10">
        <f t="shared" si="93"/>
        <v>21.799807566769228</v>
      </c>
      <c r="K536" s="10">
        <v>470.5</v>
      </c>
      <c r="L536" s="10">
        <v>2</v>
      </c>
      <c r="M536" s="89">
        <v>2</v>
      </c>
      <c r="N536" s="85">
        <f t="shared" si="101"/>
        <v>531</v>
      </c>
      <c r="O536" s="108">
        <f t="shared" si="99"/>
        <v>55.590493563895961</v>
      </c>
      <c r="P536" s="95">
        <f t="shared" si="95"/>
        <v>29.461250892451332</v>
      </c>
      <c r="Q536" s="10">
        <f t="shared" si="91"/>
        <v>8.183680803458703</v>
      </c>
      <c r="R536" s="86">
        <f t="shared" si="94"/>
        <v>-0.24306643768937283</v>
      </c>
      <c r="S536" s="10">
        <f t="shared" si="100"/>
        <v>42.730419149098395</v>
      </c>
      <c r="T536" s="10">
        <f>IF(M536=1,'Specifications and Reduced mass'!$F$13,IF(M536=2,'Specifications and Reduced mass'!$G$13,IF(M536=3,'Specifications and Reduced mass'!$H$13,IF(M536=4,'Specifications and Reduced mass'!$I$13,IF(M536=5,'Specifications and Reduced mass'!$J$13)))))</f>
        <v>128.75625000000002</v>
      </c>
      <c r="U536" s="52">
        <f>'Specifications and Reduced mass'!$C$37-'Lap Simulation'!S536-'Lap Simulation'!T536-'Lap Simulation'!AC536</f>
        <v>-164.44577146941094</v>
      </c>
      <c r="V536" s="13">
        <f t="shared" si="98"/>
        <v>-0.24306643768937283</v>
      </c>
      <c r="W536" s="13">
        <f>0.5*359.61*'Lap Simulation'!Q536^2</f>
        <v>12042.014005580613</v>
      </c>
      <c r="X536" s="10">
        <f t="shared" si="96"/>
        <v>32.219215761648435</v>
      </c>
      <c r="Y536" s="10">
        <v>1</v>
      </c>
      <c r="Z536" s="13">
        <f>IF(Y536=1,'Specifications and Reduced mass'!$C$47,IF(Y536=2,'Specifications and Reduced mass'!$C$48,IF(Y536=3,'Specifications and Reduced mass'!$C$49)))</f>
        <v>676.54659784648959</v>
      </c>
      <c r="AA536" s="10">
        <f t="shared" si="97"/>
        <v>22.655052992673568</v>
      </c>
      <c r="AB536" s="10">
        <v>14.2</v>
      </c>
      <c r="AC536" s="10">
        <f t="shared" si="102"/>
        <v>700.86051964314697</v>
      </c>
      <c r="AD536" s="10">
        <f t="shared" si="103"/>
        <v>0.24783675378319478</v>
      </c>
    </row>
    <row r="537" spans="7:30" x14ac:dyDescent="0.3">
      <c r="G537" s="94">
        <v>5200</v>
      </c>
      <c r="H537" s="94">
        <v>15.92</v>
      </c>
      <c r="I537" s="10">
        <f t="shared" si="92"/>
        <v>11.871544</v>
      </c>
      <c r="J537" s="10">
        <f t="shared" si="93"/>
        <v>21.799807566769228</v>
      </c>
      <c r="K537" s="10">
        <v>470.5</v>
      </c>
      <c r="L537" s="10">
        <v>2</v>
      </c>
      <c r="M537" s="89">
        <v>2</v>
      </c>
      <c r="N537" s="85">
        <f t="shared" si="101"/>
        <v>532</v>
      </c>
      <c r="O537" s="108">
        <f t="shared" si="99"/>
        <v>55.71313388215308</v>
      </c>
      <c r="P537" s="95">
        <f t="shared" si="95"/>
        <v>29.354131260915484</v>
      </c>
      <c r="Q537" s="10">
        <f t="shared" ref="Q537:Q600" si="104">MIN(13.2,(SQRT((Q536^2)+2*R536*$N$6)))</f>
        <v>8.1539253502543012</v>
      </c>
      <c r="R537" s="86">
        <f t="shared" si="94"/>
        <v>-0.24260798231667074</v>
      </c>
      <c r="S537" s="10">
        <f t="shared" si="100"/>
        <v>42.42025272642627</v>
      </c>
      <c r="T537" s="10">
        <f>IF(M537=1,'Specifications and Reduced mass'!$F$13,IF(M537=2,'Specifications and Reduced mass'!$G$13,IF(M537=3,'Specifications and Reduced mass'!$H$13,IF(M537=4,'Specifications and Reduced mass'!$I$13,IF(M537=5,'Specifications and Reduced mass'!$J$13)))))</f>
        <v>128.75625000000002</v>
      </c>
      <c r="U537" s="52">
        <f>'Specifications and Reduced mass'!$C$37-'Lap Simulation'!S537-'Lap Simulation'!T537-'Lap Simulation'!AC537</f>
        <v>-164.1356050467449</v>
      </c>
      <c r="V537" s="13">
        <f t="shared" si="98"/>
        <v>-0.24260798231667074</v>
      </c>
      <c r="W537" s="13">
        <f>0.5*359.61*'Lap Simulation'!Q537^2</f>
        <v>11954.604883923135</v>
      </c>
      <c r="X537" s="10">
        <f t="shared" si="96"/>
        <v>32.102068308087802</v>
      </c>
      <c r="Y537" s="10">
        <v>1</v>
      </c>
      <c r="Z537" s="13">
        <f>IF(Y537=1,'Specifications and Reduced mass'!$C$47,IF(Y537=2,'Specifications and Reduced mass'!$C$48,IF(Y537=3,'Specifications and Reduced mass'!$C$49)))</f>
        <v>676.54659784648959</v>
      </c>
      <c r="AA537" s="10">
        <f t="shared" si="97"/>
        <v>22.490607221204154</v>
      </c>
      <c r="AB537" s="10">
        <v>14.4</v>
      </c>
      <c r="AC537" s="10">
        <f t="shared" si="102"/>
        <v>700.86051964315311</v>
      </c>
      <c r="AD537" s="10">
        <f t="shared" si="103"/>
        <v>0.25132741228718347</v>
      </c>
    </row>
    <row r="538" spans="7:30" x14ac:dyDescent="0.3">
      <c r="G538" s="94">
        <v>5200</v>
      </c>
      <c r="H538" s="94">
        <v>15.92</v>
      </c>
      <c r="I538" s="10">
        <f t="shared" ref="I538:I601" si="105">H538*0.7457</f>
        <v>11.871544</v>
      </c>
      <c r="J538" s="10">
        <f t="shared" ref="J538:J601" si="106">(9548.8*I538)/G538</f>
        <v>21.799807566769228</v>
      </c>
      <c r="K538" s="10">
        <v>470.5</v>
      </c>
      <c r="L538" s="10">
        <v>2</v>
      </c>
      <c r="M538" s="89">
        <v>2</v>
      </c>
      <c r="N538" s="85">
        <f t="shared" si="101"/>
        <v>533</v>
      </c>
      <c r="O538" s="108">
        <f t="shared" si="99"/>
        <v>55.836224177061546</v>
      </c>
      <c r="P538" s="95">
        <f t="shared" si="95"/>
        <v>29.246822445889869</v>
      </c>
      <c r="Q538" s="10">
        <f t="shared" si="104"/>
        <v>8.1241173460805189</v>
      </c>
      <c r="R538" s="86">
        <f t="shared" ref="R538:R601" si="107">IF(Y538=1,(U538/Z538),IF(Y538=2,0,IF(Y538=3,(1.2*(-U538/Z538)))))</f>
        <v>-0.24215039165127414</v>
      </c>
      <c r="S538" s="10">
        <f t="shared" si="100"/>
        <v>42.110671318551979</v>
      </c>
      <c r="T538" s="10">
        <f>IF(M538=1,'Specifications and Reduced mass'!$F$13,IF(M538=2,'Specifications and Reduced mass'!$G$13,IF(M538=3,'Specifications and Reduced mass'!$H$13,IF(M538=4,'Specifications and Reduced mass'!$I$13,IF(M538=5,'Specifications and Reduced mass'!$J$13)))))</f>
        <v>128.75625000000002</v>
      </c>
      <c r="U538" s="52">
        <f>'Specifications and Reduced mass'!$C$37-'Lap Simulation'!S538-'Lap Simulation'!T538-'Lap Simulation'!AC538</f>
        <v>-163.82602363886451</v>
      </c>
      <c r="V538" s="13">
        <f t="shared" si="98"/>
        <v>-0.24215039165127414</v>
      </c>
      <c r="W538" s="13">
        <f>0.5*359.61*'Lap Simulation'!Q538^2</f>
        <v>11867.360627402235</v>
      </c>
      <c r="X538" s="10">
        <f t="shared" si="96"/>
        <v>31.984713960946923</v>
      </c>
      <c r="Y538" s="10">
        <v>1</v>
      </c>
      <c r="Z538" s="13">
        <f>IF(Y538=1,'Specifications and Reduced mass'!$C$47,IF(Y538=2,'Specifications and Reduced mass'!$C$48,IF(Y538=3,'Specifications and Reduced mass'!$C$49)))</f>
        <v>676.54659784648959</v>
      </c>
      <c r="AA538" s="10">
        <f t="shared" si="97"/>
        <v>22.326471616157402</v>
      </c>
      <c r="AB538" s="10">
        <v>14.6</v>
      </c>
      <c r="AC538" s="10">
        <f t="shared" si="102"/>
        <v>700.86051964314697</v>
      </c>
      <c r="AD538" s="10">
        <f t="shared" si="103"/>
        <v>0.25481807079117214</v>
      </c>
    </row>
    <row r="539" spans="7:30" x14ac:dyDescent="0.3">
      <c r="G539" s="94">
        <v>5200</v>
      </c>
      <c r="H539" s="94">
        <v>15.92</v>
      </c>
      <c r="I539" s="10">
        <f t="shared" si="105"/>
        <v>11.871544</v>
      </c>
      <c r="J539" s="10">
        <f t="shared" si="106"/>
        <v>21.799807566769228</v>
      </c>
      <c r="K539" s="10">
        <v>470.5</v>
      </c>
      <c r="L539" s="10">
        <v>2</v>
      </c>
      <c r="M539" s="89">
        <v>2</v>
      </c>
      <c r="N539" s="85">
        <f t="shared" si="101"/>
        <v>534</v>
      </c>
      <c r="O539" s="108">
        <f t="shared" si="99"/>
        <v>55.959768575361906</v>
      </c>
      <c r="P539" s="95">
        <f t="shared" si="95"/>
        <v>29.13932197271938</v>
      </c>
      <c r="Q539" s="10">
        <f t="shared" si="104"/>
        <v>8.0942561035331604</v>
      </c>
      <c r="R539" s="86">
        <f t="shared" si="107"/>
        <v>-0.241693664062267</v>
      </c>
      <c r="S539" s="10">
        <f t="shared" si="100"/>
        <v>41.801673822060458</v>
      </c>
      <c r="T539" s="10">
        <f>IF(M539=1,'Specifications and Reduced mass'!$F$13,IF(M539=2,'Specifications and Reduced mass'!$G$13,IF(M539=3,'Specifications and Reduced mass'!$H$13,IF(M539=4,'Specifications and Reduced mass'!$I$13,IF(M539=5,'Specifications and Reduced mass'!$J$13)))))</f>
        <v>128.75625000000002</v>
      </c>
      <c r="U539" s="52">
        <f>'Specifications and Reduced mass'!$C$37-'Lap Simulation'!S539-'Lap Simulation'!T539-'Lap Simulation'!AC539</f>
        <v>-163.51702614237911</v>
      </c>
      <c r="V539" s="13">
        <f t="shared" si="98"/>
        <v>-0.241693664062267</v>
      </c>
      <c r="W539" s="13">
        <f>0.5*359.61*'Lap Simulation'!Q539^2</f>
        <v>11780.280925060519</v>
      </c>
      <c r="X539" s="10">
        <f t="shared" si="96"/>
        <v>31.867150013910081</v>
      </c>
      <c r="Y539" s="10">
        <v>1</v>
      </c>
      <c r="Z539" s="13">
        <f>IF(Y539=1,'Specifications and Reduced mass'!$C$47,IF(Y539=2,'Specifications and Reduced mass'!$C$48,IF(Y539=3,'Specifications and Reduced mass'!$C$49)))</f>
        <v>676.54659784648959</v>
      </c>
      <c r="AA539" s="10">
        <f t="shared" si="97"/>
        <v>22.162645592518537</v>
      </c>
      <c r="AB539" s="10">
        <v>14.8</v>
      </c>
      <c r="AC539" s="10">
        <f t="shared" si="102"/>
        <v>700.86051964315311</v>
      </c>
      <c r="AD539" s="10">
        <f t="shared" si="103"/>
        <v>0.2583087292951608</v>
      </c>
    </row>
    <row r="540" spans="7:30" x14ac:dyDescent="0.3">
      <c r="G540" s="94">
        <v>5200</v>
      </c>
      <c r="H540" s="94">
        <v>15.92</v>
      </c>
      <c r="I540" s="10">
        <f t="shared" si="105"/>
        <v>11.871544</v>
      </c>
      <c r="J540" s="10">
        <f t="shared" si="106"/>
        <v>21.799807566769228</v>
      </c>
      <c r="K540" s="10">
        <v>470.5</v>
      </c>
      <c r="L540" s="10">
        <v>2</v>
      </c>
      <c r="M540" s="89">
        <v>2</v>
      </c>
      <c r="N540" s="85">
        <f t="shared" si="101"/>
        <v>535</v>
      </c>
      <c r="O540" s="108">
        <f t="shared" si="99"/>
        <v>56.083771269370189</v>
      </c>
      <c r="P540" s="95">
        <f t="shared" si="95"/>
        <v>29.031627327060264</v>
      </c>
      <c r="Q540" s="10">
        <f t="shared" si="104"/>
        <v>8.0643409241834068</v>
      </c>
      <c r="R540" s="86">
        <f t="shared" si="107"/>
        <v>-0.24123779792173725</v>
      </c>
      <c r="S540" s="10">
        <f t="shared" si="100"/>
        <v>41.49325913561777</v>
      </c>
      <c r="T540" s="10">
        <f>IF(M540=1,'Specifications and Reduced mass'!$F$13,IF(M540=2,'Specifications and Reduced mass'!$G$13,IF(M540=3,'Specifications and Reduced mass'!$H$13,IF(M540=4,'Specifications and Reduced mass'!$I$13,IF(M540=5,'Specifications and Reduced mass'!$J$13)))))</f>
        <v>128.75625000000002</v>
      </c>
      <c r="U540" s="52">
        <f>'Specifications and Reduced mass'!$C$37-'Lap Simulation'!S540-'Lap Simulation'!T540-'Lap Simulation'!AC540</f>
        <v>-163.20861145593028</v>
      </c>
      <c r="V540" s="13">
        <f t="shared" si="98"/>
        <v>-0.24123779792173725</v>
      </c>
      <c r="W540" s="13">
        <f>0.5*359.61*'Lap Simulation'!Q540^2</f>
        <v>11693.365466527086</v>
      </c>
      <c r="X540" s="10">
        <f t="shared" si="96"/>
        <v>31.749373717257505</v>
      </c>
      <c r="Y540" s="10">
        <v>1</v>
      </c>
      <c r="Z540" s="13">
        <f>IF(Y540=1,'Specifications and Reduced mass'!$C$47,IF(Y540=2,'Specifications and Reduced mass'!$C$48,IF(Y540=3,'Specifications and Reduced mass'!$C$49)))</f>
        <v>676.54659784648959</v>
      </c>
      <c r="AA540" s="10">
        <f t="shared" si="97"/>
        <v>21.999128566376154</v>
      </c>
      <c r="AB540" s="10">
        <v>15</v>
      </c>
      <c r="AC540" s="10">
        <f t="shared" si="102"/>
        <v>700.86051964314697</v>
      </c>
      <c r="AD540" s="10">
        <f t="shared" si="103"/>
        <v>0.26179938779914941</v>
      </c>
    </row>
    <row r="541" spans="7:30" x14ac:dyDescent="0.3">
      <c r="G541" s="94">
        <v>5100</v>
      </c>
      <c r="H541" s="94">
        <v>15.59</v>
      </c>
      <c r="I541" s="10">
        <f t="shared" si="105"/>
        <v>11.625463</v>
      </c>
      <c r="J541" s="10">
        <f t="shared" si="106"/>
        <v>21.766513940078429</v>
      </c>
      <c r="K541" s="10">
        <v>470.5</v>
      </c>
      <c r="L541" s="10">
        <v>2</v>
      </c>
      <c r="M541" s="89">
        <v>2</v>
      </c>
      <c r="N541" s="85">
        <f t="shared" si="101"/>
        <v>536</v>
      </c>
      <c r="O541" s="108">
        <f t="shared" si="99"/>
        <v>56.208236518455877</v>
      </c>
      <c r="P541" s="95">
        <f t="shared" si="95"/>
        <v>28.92373595397353</v>
      </c>
      <c r="Q541" s="10">
        <f t="shared" si="104"/>
        <v>8.0343710983259804</v>
      </c>
      <c r="R541" s="85">
        <f t="shared" si="107"/>
        <v>0.79515548947440251</v>
      </c>
      <c r="S541" s="10">
        <f t="shared" si="100"/>
        <v>41.185426159967292</v>
      </c>
      <c r="T541" s="10">
        <f>IF(M541=1,'Specifications and Reduced mass'!$F$13,IF(M541=2,'Specifications and Reduced mass'!$G$13,IF(M541=3,'Specifications and Reduced mass'!$H$13,IF(M541=4,'Specifications and Reduced mass'!$I$13,IF(M541=5,'Specifications and Reduced mass'!$J$13)))))</f>
        <v>128.75625000000002</v>
      </c>
      <c r="U541" s="52">
        <f>'Specifications and Reduced mass'!$C$37-'Lap Simulation'!S541-'Lap Simulation'!T541-'Lap Simulation'!AC541</f>
        <v>537.9597411628672</v>
      </c>
      <c r="V541" s="13">
        <f t="shared" si="98"/>
        <v>0.79515548947440251</v>
      </c>
      <c r="W541" s="13">
        <f>0.5*359.61*'Lap Simulation'!Q541^2</f>
        <v>11606.613942016455</v>
      </c>
      <c r="X541" s="10">
        <f t="shared" si="96"/>
        <v>31.631382276873939</v>
      </c>
      <c r="Y541" s="10">
        <v>1</v>
      </c>
      <c r="Z541" s="13">
        <f>IF(Y541=1,'Specifications and Reduced mass'!$C$47,IF(Y541=2,'Specifications and Reduced mass'!$C$48,IF(Y541=3,'Specifications and Reduced mass'!$C$49)))</f>
        <v>676.54659784648959</v>
      </c>
      <c r="AA541" s="10">
        <f t="shared" si="97"/>
        <v>21.835919954920232</v>
      </c>
      <c r="AB541" s="10">
        <v>15</v>
      </c>
      <c r="AC541" s="10">
        <f t="shared" si="102"/>
        <v>0</v>
      </c>
      <c r="AD541" s="10">
        <f t="shared" si="103"/>
        <v>0.26179938779914941</v>
      </c>
    </row>
    <row r="542" spans="7:30" x14ac:dyDescent="0.3">
      <c r="G542" s="94">
        <v>5100</v>
      </c>
      <c r="H542" s="94">
        <v>15.59</v>
      </c>
      <c r="I542" s="10">
        <f t="shared" si="105"/>
        <v>11.625463</v>
      </c>
      <c r="J542" s="10">
        <f t="shared" si="106"/>
        <v>21.766513940078429</v>
      </c>
      <c r="K542" s="10">
        <v>470.5</v>
      </c>
      <c r="L542" s="10">
        <v>2</v>
      </c>
      <c r="M542" s="89">
        <v>2</v>
      </c>
      <c r="N542" s="85">
        <f t="shared" si="101"/>
        <v>537</v>
      </c>
      <c r="O542" s="108">
        <f t="shared" si="99"/>
        <v>56.331196336015331</v>
      </c>
      <c r="P542" s="95">
        <f t="shared" si="95"/>
        <v>29.277857363925349</v>
      </c>
      <c r="Q542" s="10">
        <f t="shared" si="104"/>
        <v>8.1327381566459298</v>
      </c>
      <c r="R542" s="85">
        <f t="shared" si="107"/>
        <v>0.79365572130502615</v>
      </c>
      <c r="S542" s="10">
        <f t="shared" si="100"/>
        <v>42.200089212517362</v>
      </c>
      <c r="T542" s="10">
        <f>IF(M542=1,'Specifications and Reduced mass'!$F$13,IF(M542=2,'Specifications and Reduced mass'!$G$13,IF(M542=3,'Specifications and Reduced mass'!$H$13,IF(M542=4,'Specifications and Reduced mass'!$I$13,IF(M542=5,'Specifications and Reduced mass'!$J$13)))))</f>
        <v>128.75625000000002</v>
      </c>
      <c r="U542" s="52">
        <f>'Specifications and Reduced mass'!$C$37-'Lap Simulation'!S542-'Lap Simulation'!T542-'Lap Simulation'!AC542</f>
        <v>536.94507811031713</v>
      </c>
      <c r="V542" s="13">
        <f t="shared" si="98"/>
        <v>0.79365572130502615</v>
      </c>
      <c r="W542" s="13">
        <f>0.5*359.61*'Lap Simulation'!Q542^2</f>
        <v>11892.559807586344</v>
      </c>
      <c r="X542" s="10">
        <f t="shared" si="96"/>
        <v>32.018654160023345</v>
      </c>
      <c r="Y542" s="10">
        <v>1</v>
      </c>
      <c r="Z542" s="13">
        <f>IF(Y542=1,'Specifications and Reduced mass'!$C$47,IF(Y542=2,'Specifications and Reduced mass'!$C$48,IF(Y542=3,'Specifications and Reduced mass'!$C$49)))</f>
        <v>676.54659784648959</v>
      </c>
      <c r="AA542" s="10">
        <f t="shared" si="97"/>
        <v>22.373879696083101</v>
      </c>
      <c r="AB542" s="10">
        <v>15</v>
      </c>
      <c r="AC542" s="10">
        <f t="shared" si="102"/>
        <v>0</v>
      </c>
      <c r="AD542" s="10">
        <f t="shared" si="103"/>
        <v>0.26179938779914941</v>
      </c>
    </row>
    <row r="543" spans="7:30" x14ac:dyDescent="0.3">
      <c r="G543" s="94">
        <v>5100</v>
      </c>
      <c r="H543" s="94">
        <v>15.59</v>
      </c>
      <c r="I543" s="10">
        <f t="shared" si="105"/>
        <v>11.625463</v>
      </c>
      <c r="J543" s="10">
        <f t="shared" si="106"/>
        <v>21.766513940078429</v>
      </c>
      <c r="K543" s="10">
        <v>470.5</v>
      </c>
      <c r="L543" s="10">
        <v>2</v>
      </c>
      <c r="M543" s="89">
        <v>2</v>
      </c>
      <c r="N543" s="85">
        <f t="shared" si="101"/>
        <v>538</v>
      </c>
      <c r="O543" s="108">
        <f t="shared" si="99"/>
        <v>56.452706749159823</v>
      </c>
      <c r="P543" s="95">
        <f t="shared" si="95"/>
        <v>29.627090443014886</v>
      </c>
      <c r="Q543" s="10">
        <f t="shared" si="104"/>
        <v>8.229747345281913</v>
      </c>
      <c r="R543" s="85">
        <f t="shared" si="107"/>
        <v>0.79215878189630295</v>
      </c>
      <c r="S543" s="10">
        <f t="shared" si="100"/>
        <v>43.21283847667133</v>
      </c>
      <c r="T543" s="10">
        <f>IF(M543=1,'Specifications and Reduced mass'!$F$13,IF(M543=2,'Specifications and Reduced mass'!$G$13,IF(M543=3,'Specifications and Reduced mass'!$H$13,IF(M543=4,'Specifications and Reduced mass'!$I$13,IF(M543=5,'Specifications and Reduced mass'!$J$13)))))</f>
        <v>128.75625000000002</v>
      </c>
      <c r="U543" s="52">
        <f>'Specifications and Reduced mass'!$C$37-'Lap Simulation'!S543-'Lap Simulation'!T543-'Lap Simulation'!AC543</f>
        <v>535.93232884616316</v>
      </c>
      <c r="V543" s="13">
        <f t="shared" si="98"/>
        <v>0.79215878189630295</v>
      </c>
      <c r="W543" s="13">
        <f>0.5*359.61*'Lap Simulation'!Q543^2</f>
        <v>12177.966341524845</v>
      </c>
      <c r="X543" s="10">
        <f t="shared" si="96"/>
        <v>32.400580099535091</v>
      </c>
      <c r="Y543" s="10">
        <v>1</v>
      </c>
      <c r="Z543" s="13">
        <f>IF(Y543=1,'Specifications and Reduced mass'!$C$47,IF(Y543=2,'Specifications and Reduced mass'!$C$48,IF(Y543=3,'Specifications and Reduced mass'!$C$49)))</f>
        <v>676.54659784648959</v>
      </c>
      <c r="AA543" s="10">
        <f t="shared" si="97"/>
        <v>22.910824774193422</v>
      </c>
      <c r="AB543" s="10">
        <v>15</v>
      </c>
      <c r="AC543" s="10">
        <f t="shared" si="102"/>
        <v>0</v>
      </c>
      <c r="AD543" s="10">
        <f t="shared" si="103"/>
        <v>0.26179938779914941</v>
      </c>
    </row>
    <row r="544" spans="7:30" x14ac:dyDescent="0.3">
      <c r="G544" s="94">
        <v>5200</v>
      </c>
      <c r="H544" s="94">
        <v>15.92</v>
      </c>
      <c r="I544" s="10">
        <f t="shared" si="105"/>
        <v>11.871544</v>
      </c>
      <c r="J544" s="10">
        <f t="shared" si="106"/>
        <v>21.799807566769228</v>
      </c>
      <c r="K544" s="10">
        <v>470.5</v>
      </c>
      <c r="L544" s="10">
        <v>2</v>
      </c>
      <c r="M544" s="89">
        <v>2</v>
      </c>
      <c r="N544" s="85">
        <f t="shared" si="101"/>
        <v>539</v>
      </c>
      <c r="O544" s="108">
        <f t="shared" si="99"/>
        <v>56.572820427574449</v>
      </c>
      <c r="P544" s="95">
        <f t="shared" si="95"/>
        <v>29.971607293325736</v>
      </c>
      <c r="Q544" s="10">
        <f t="shared" si="104"/>
        <v>8.3254464703682594</v>
      </c>
      <c r="R544" s="85">
        <f t="shared" si="107"/>
        <v>0.79066466591281725</v>
      </c>
      <c r="S544" s="10">
        <f t="shared" si="100"/>
        <v>44.223677562086621</v>
      </c>
      <c r="T544" s="10">
        <f>IF(M544=1,'Specifications and Reduced mass'!$F$13,IF(M544=2,'Specifications and Reduced mass'!$G$13,IF(M544=3,'Specifications and Reduced mass'!$H$13,IF(M544=4,'Specifications and Reduced mass'!$I$13,IF(M544=5,'Specifications and Reduced mass'!$J$13)))))</f>
        <v>128.75625000000002</v>
      </c>
      <c r="U544" s="52">
        <f>'Specifications and Reduced mass'!$C$37-'Lap Simulation'!S544-'Lap Simulation'!T544-'Lap Simulation'!AC544</f>
        <v>534.92148976074782</v>
      </c>
      <c r="V544" s="13">
        <f t="shared" si="98"/>
        <v>0.79066466591281725</v>
      </c>
      <c r="W544" s="13">
        <f>0.5*359.61*'Lap Simulation'!Q544^2</f>
        <v>12462.834561082576</v>
      </c>
      <c r="X544" s="10">
        <f t="shared" si="96"/>
        <v>32.777348308536453</v>
      </c>
      <c r="Y544" s="10">
        <v>1</v>
      </c>
      <c r="Z544" s="13">
        <f>IF(Y544=1,'Specifications and Reduced mass'!$C$47,IF(Y544=2,'Specifications and Reduced mass'!$C$48,IF(Y544=3,'Specifications and Reduced mass'!$C$49)))</f>
        <v>676.54659784648959</v>
      </c>
      <c r="AA544" s="10">
        <f t="shared" si="97"/>
        <v>23.446757103039584</v>
      </c>
      <c r="AB544" s="10">
        <v>15</v>
      </c>
      <c r="AC544" s="10">
        <f t="shared" si="102"/>
        <v>0</v>
      </c>
      <c r="AD544" s="10">
        <f t="shared" si="103"/>
        <v>0.26179938779914941</v>
      </c>
    </row>
    <row r="545" spans="7:30" x14ac:dyDescent="0.3">
      <c r="G545" s="94">
        <v>5300</v>
      </c>
      <c r="H545" s="94">
        <v>16.25</v>
      </c>
      <c r="I545" s="10">
        <f t="shared" si="105"/>
        <v>12.117625</v>
      </c>
      <c r="J545" s="10">
        <f t="shared" si="106"/>
        <v>21.831844830188679</v>
      </c>
      <c r="K545" s="10">
        <v>470.5</v>
      </c>
      <c r="L545" s="10">
        <v>2</v>
      </c>
      <c r="M545" s="89">
        <v>2</v>
      </c>
      <c r="N545" s="85">
        <f t="shared" si="101"/>
        <v>540</v>
      </c>
      <c r="O545" s="108">
        <f t="shared" si="99"/>
        <v>56.691586958235696</v>
      </c>
      <c r="P545" s="95">
        <f t="shared" si="95"/>
        <v>30.311569934363284</v>
      </c>
      <c r="Q545" s="10">
        <f t="shared" si="104"/>
        <v>8.4198805373231345</v>
      </c>
      <c r="R545" s="85">
        <f t="shared" si="107"/>
        <v>0.78917336802921656</v>
      </c>
      <c r="S545" s="10">
        <f t="shared" si="100"/>
        <v>45.232610071612349</v>
      </c>
      <c r="T545" s="10">
        <f>IF(M545=1,'Specifications and Reduced mass'!$F$13,IF(M545=2,'Specifications and Reduced mass'!$G$13,IF(M545=3,'Specifications and Reduced mass'!$H$13,IF(M545=4,'Specifications and Reduced mass'!$I$13,IF(M545=5,'Specifications and Reduced mass'!$J$13)))))</f>
        <v>128.75625000000002</v>
      </c>
      <c r="U545" s="52">
        <f>'Specifications and Reduced mass'!$C$37-'Lap Simulation'!S545-'Lap Simulation'!T545-'Lap Simulation'!AC545</f>
        <v>533.9125572512221</v>
      </c>
      <c r="V545" s="13">
        <f t="shared" si="98"/>
        <v>0.78917336802921656</v>
      </c>
      <c r="W545" s="13">
        <f>0.5*359.61*'Lap Simulation'!Q545^2</f>
        <v>12747.165481591481</v>
      </c>
      <c r="X545" s="10">
        <f t="shared" si="96"/>
        <v>33.149135973713129</v>
      </c>
      <c r="Y545" s="10">
        <v>1</v>
      </c>
      <c r="Z545" s="13">
        <f>IF(Y545=1,'Specifications and Reduced mass'!$C$47,IF(Y545=2,'Specifications and Reduced mass'!$C$48,IF(Y545=3,'Specifications and Reduced mass'!$C$49)))</f>
        <v>676.54659784648959</v>
      </c>
      <c r="AA545" s="10">
        <f t="shared" si="97"/>
        <v>23.981678592800325</v>
      </c>
      <c r="AB545" s="10">
        <v>15</v>
      </c>
      <c r="AC545" s="10">
        <f t="shared" si="102"/>
        <v>0</v>
      </c>
      <c r="AD545" s="10">
        <f t="shared" si="103"/>
        <v>0.26179938779914941</v>
      </c>
    </row>
    <row r="546" spans="7:30" x14ac:dyDescent="0.3">
      <c r="G546" s="94">
        <v>5400</v>
      </c>
      <c r="H546" s="94">
        <v>16.579999999999998</v>
      </c>
      <c r="I546" s="10">
        <f t="shared" si="105"/>
        <v>12.363705999999999</v>
      </c>
      <c r="J546" s="10">
        <f t="shared" si="106"/>
        <v>21.862695528296292</v>
      </c>
      <c r="K546" s="10">
        <v>470.5</v>
      </c>
      <c r="L546" s="10">
        <v>2</v>
      </c>
      <c r="M546" s="89">
        <v>2</v>
      </c>
      <c r="N546" s="85">
        <f t="shared" si="101"/>
        <v>541</v>
      </c>
      <c r="O546" s="108">
        <f t="shared" si="99"/>
        <v>56.809053091900267</v>
      </c>
      <c r="P546" s="95">
        <f t="shared" si="95"/>
        <v>30.647131115083411</v>
      </c>
      <c r="Q546" s="10">
        <f t="shared" si="104"/>
        <v>8.5130919764120581</v>
      </c>
      <c r="R546" s="85">
        <f t="shared" si="107"/>
        <v>0.78768488293019245</v>
      </c>
      <c r="S546" s="10">
        <f t="shared" si="100"/>
        <v>46.239639601302258</v>
      </c>
      <c r="T546" s="10">
        <f>IF(M546=1,'Specifications and Reduced mass'!$F$13,IF(M546=2,'Specifications and Reduced mass'!$G$13,IF(M546=3,'Specifications and Reduced mass'!$H$13,IF(M546=4,'Specifications and Reduced mass'!$I$13,IF(M546=5,'Specifications and Reduced mass'!$J$13)))))</f>
        <v>128.75625000000002</v>
      </c>
      <c r="U546" s="52">
        <f>'Specifications and Reduced mass'!$C$37-'Lap Simulation'!S546-'Lap Simulation'!T546-'Lap Simulation'!AC546</f>
        <v>532.90552772153217</v>
      </c>
      <c r="V546" s="13">
        <f t="shared" si="98"/>
        <v>0.78768488293019245</v>
      </c>
      <c r="W546" s="13">
        <f>0.5*359.61*'Lap Simulation'!Q546^2</f>
        <v>13030.96011646847</v>
      </c>
      <c r="X546" s="10">
        <f t="shared" si="96"/>
        <v>33.51611014335456</v>
      </c>
      <c r="Y546" s="10">
        <v>1</v>
      </c>
      <c r="Z546" s="13">
        <f>IF(Y546=1,'Specifications and Reduced mass'!$C$47,IF(Y546=2,'Specifications and Reduced mass'!$C$48,IF(Y546=3,'Specifications and Reduced mass'!$C$49)))</f>
        <v>676.54659784648959</v>
      </c>
      <c r="AA546" s="10">
        <f t="shared" si="97"/>
        <v>24.515591150051556</v>
      </c>
      <c r="AB546" s="10">
        <v>15</v>
      </c>
      <c r="AC546" s="10">
        <f t="shared" si="102"/>
        <v>0</v>
      </c>
      <c r="AD546" s="10">
        <f t="shared" si="103"/>
        <v>0.26179938779914941</v>
      </c>
    </row>
    <row r="547" spans="7:30" x14ac:dyDescent="0.3">
      <c r="G547" s="94">
        <v>5400</v>
      </c>
      <c r="H547" s="94">
        <v>16.579999999999998</v>
      </c>
      <c r="I547" s="10">
        <f t="shared" si="105"/>
        <v>12.363705999999999</v>
      </c>
      <c r="J547" s="10">
        <f t="shared" si="106"/>
        <v>21.862695528296292</v>
      </c>
      <c r="K547" s="10">
        <v>470.5</v>
      </c>
      <c r="L547" s="10">
        <v>2</v>
      </c>
      <c r="M547" s="89">
        <v>2</v>
      </c>
      <c r="N547" s="85">
        <f t="shared" si="101"/>
        <v>542</v>
      </c>
      <c r="O547" s="108">
        <f t="shared" si="99"/>
        <v>56.925262964830679</v>
      </c>
      <c r="P547" s="95">
        <f t="shared" si="95"/>
        <v>30.978435043601934</v>
      </c>
      <c r="Q547" s="10">
        <f t="shared" si="104"/>
        <v>8.605120845444981</v>
      </c>
      <c r="R547" s="85">
        <f t="shared" si="107"/>
        <v>0.78619920531046239</v>
      </c>
      <c r="S547" s="10">
        <f t="shared" si="100"/>
        <v>47.244769740427351</v>
      </c>
      <c r="T547" s="10">
        <f>IF(M547=1,'Specifications and Reduced mass'!$F$13,IF(M547=2,'Specifications and Reduced mass'!$G$13,IF(M547=3,'Specifications and Reduced mass'!$H$13,IF(M547=4,'Specifications and Reduced mass'!$I$13,IF(M547=5,'Specifications and Reduced mass'!$J$13)))))</f>
        <v>128.75625000000002</v>
      </c>
      <c r="U547" s="52">
        <f>'Specifications and Reduced mass'!$C$37-'Lap Simulation'!S547-'Lap Simulation'!T547-'Lap Simulation'!AC547</f>
        <v>531.90039758240709</v>
      </c>
      <c r="V547" s="13">
        <f t="shared" si="98"/>
        <v>0.78619920531046239</v>
      </c>
      <c r="W547" s="13">
        <f>0.5*359.61*'Lap Simulation'!Q547^2</f>
        <v>13314.219477218994</v>
      </c>
      <c r="X547" s="10">
        <f t="shared" si="96"/>
        <v>33.878428525373941</v>
      </c>
      <c r="Y547" s="10">
        <v>1</v>
      </c>
      <c r="Z547" s="13">
        <f>IF(Y547=1,'Specifications and Reduced mass'!$C$47,IF(Y547=2,'Specifications and Reduced mass'!$C$48,IF(Y547=3,'Specifications and Reduced mass'!$C$49)))</f>
        <v>676.54659784648959</v>
      </c>
      <c r="AA547" s="10">
        <f t="shared" si="97"/>
        <v>25.04849667777308</v>
      </c>
      <c r="AB547" s="10">
        <v>15</v>
      </c>
      <c r="AC547" s="10">
        <f t="shared" si="102"/>
        <v>0</v>
      </c>
      <c r="AD547" s="10">
        <f t="shared" si="103"/>
        <v>0.26179938779914941</v>
      </c>
    </row>
    <row r="548" spans="7:30" x14ac:dyDescent="0.3">
      <c r="G548" s="94">
        <v>5400</v>
      </c>
      <c r="H548" s="94">
        <v>16.579999999999998</v>
      </c>
      <c r="I548" s="10">
        <f t="shared" si="105"/>
        <v>12.363705999999999</v>
      </c>
      <c r="J548" s="10">
        <f t="shared" si="106"/>
        <v>21.862695528296292</v>
      </c>
      <c r="K548" s="10">
        <v>470.5</v>
      </c>
      <c r="L548" s="10">
        <v>2</v>
      </c>
      <c r="M548" s="89">
        <v>2</v>
      </c>
      <c r="N548" s="85">
        <f t="shared" si="101"/>
        <v>543</v>
      </c>
      <c r="O548" s="108">
        <f t="shared" si="99"/>
        <v>57.040258298731288</v>
      </c>
      <c r="P548" s="95">
        <f t="shared" si="95"/>
        <v>31.305618044566877</v>
      </c>
      <c r="Q548" s="10">
        <f t="shared" si="104"/>
        <v>8.6960050123796879</v>
      </c>
      <c r="R548" s="85">
        <f t="shared" si="107"/>
        <v>0.78471632987474982</v>
      </c>
      <c r="S548" s="10">
        <f t="shared" si="100"/>
        <v>48.248004071488879</v>
      </c>
      <c r="T548" s="10">
        <f>IF(M548=1,'Specifications and Reduced mass'!$F$13,IF(M548=2,'Specifications and Reduced mass'!$G$13,IF(M548=3,'Specifications and Reduced mass'!$H$13,IF(M548=4,'Specifications and Reduced mass'!$I$13,IF(M548=5,'Specifications and Reduced mass'!$J$13)))))</f>
        <v>128.75625000000002</v>
      </c>
      <c r="U548" s="52">
        <f>'Specifications and Reduced mass'!$C$37-'Lap Simulation'!S548-'Lap Simulation'!T548-'Lap Simulation'!AC548</f>
        <v>530.89716325134566</v>
      </c>
      <c r="V548" s="13">
        <f t="shared" si="98"/>
        <v>0.78471632987474982</v>
      </c>
      <c r="W548" s="13">
        <f>0.5*359.61*'Lap Simulation'!Q548^2</f>
        <v>13596.944573440689</v>
      </c>
      <c r="X548" s="10">
        <f t="shared" si="96"/>
        <v>34.236240206219243</v>
      </c>
      <c r="Y548" s="10">
        <v>1</v>
      </c>
      <c r="Z548" s="13">
        <f>IF(Y548=1,'Specifications and Reduced mass'!$C$47,IF(Y548=2,'Specifications and Reduced mass'!$C$48,IF(Y548=3,'Specifications and Reduced mass'!$C$49)))</f>
        <v>676.54659784648959</v>
      </c>
      <c r="AA548" s="10">
        <f t="shared" si="97"/>
        <v>25.580397075355485</v>
      </c>
      <c r="AB548" s="10">
        <v>15</v>
      </c>
      <c r="AC548" s="10">
        <f t="shared" si="102"/>
        <v>0</v>
      </c>
      <c r="AD548" s="10">
        <f t="shared" si="103"/>
        <v>0.26179938779914941</v>
      </c>
    </row>
    <row r="549" spans="7:30" x14ac:dyDescent="0.3">
      <c r="G549" s="94">
        <v>5400</v>
      </c>
      <c r="H549" s="94">
        <v>16.579999999999998</v>
      </c>
      <c r="I549" s="10">
        <f t="shared" si="105"/>
        <v>12.363705999999999</v>
      </c>
      <c r="J549" s="10">
        <f t="shared" si="106"/>
        <v>21.862695528296292</v>
      </c>
      <c r="K549" s="10">
        <v>470.5</v>
      </c>
      <c r="L549" s="10">
        <v>2</v>
      </c>
      <c r="M549" s="89">
        <v>2</v>
      </c>
      <c r="N549" s="85">
        <f t="shared" si="101"/>
        <v>544</v>
      </c>
      <c r="O549" s="108">
        <f t="shared" si="99"/>
        <v>57.154078581455529</v>
      </c>
      <c r="P549" s="95">
        <f t="shared" si="95"/>
        <v>31.62880915277502</v>
      </c>
      <c r="Q549" s="10">
        <f t="shared" si="104"/>
        <v>8.7857803202152827</v>
      </c>
      <c r="R549" s="85">
        <f t="shared" si="107"/>
        <v>0.78323625133776587</v>
      </c>
      <c r="S549" s="10">
        <f t="shared" si="100"/>
        <v>49.249346170230979</v>
      </c>
      <c r="T549" s="10">
        <f>IF(M549=1,'Specifications and Reduced mass'!$F$13,IF(M549=2,'Specifications and Reduced mass'!$G$13,IF(M549=3,'Specifications and Reduced mass'!$H$13,IF(M549=4,'Specifications and Reduced mass'!$I$13,IF(M549=5,'Specifications and Reduced mass'!$J$13)))))</f>
        <v>128.75625000000002</v>
      </c>
      <c r="U549" s="52">
        <f>'Specifications and Reduced mass'!$C$37-'Lap Simulation'!S549-'Lap Simulation'!T549-'Lap Simulation'!AC549</f>
        <v>529.8958211526035</v>
      </c>
      <c r="V549" s="13">
        <f t="shared" si="98"/>
        <v>0.78323625133776587</v>
      </c>
      <c r="W549" s="13">
        <f>0.5*359.61*'Lap Simulation'!Q549^2</f>
        <v>13879.136412826947</v>
      </c>
      <c r="X549" s="10">
        <f t="shared" si="96"/>
        <v>34.589686300060166</v>
      </c>
      <c r="Y549" s="10">
        <v>1</v>
      </c>
      <c r="Z549" s="13">
        <f>IF(Y549=1,'Specifications and Reduced mass'!$C$47,IF(Y549=2,'Specifications and Reduced mass'!$C$48,IF(Y549=3,'Specifications and Reduced mass'!$C$49)))</f>
        <v>676.54659784648959</v>
      </c>
      <c r="AA549" s="10">
        <f t="shared" si="97"/>
        <v>26.111294238606831</v>
      </c>
      <c r="AB549" s="10">
        <v>15</v>
      </c>
      <c r="AC549" s="10">
        <f t="shared" si="102"/>
        <v>0</v>
      </c>
      <c r="AD549" s="10">
        <f t="shared" si="103"/>
        <v>0.26179938779914941</v>
      </c>
    </row>
    <row r="550" spans="7:30" x14ac:dyDescent="0.3">
      <c r="G550" s="94">
        <v>5500</v>
      </c>
      <c r="H550" s="94">
        <v>16.940000000000001</v>
      </c>
      <c r="I550" s="10">
        <f t="shared" si="105"/>
        <v>12.632158000000002</v>
      </c>
      <c r="J550" s="10">
        <f t="shared" si="106"/>
        <v>21.931263692800002</v>
      </c>
      <c r="K550" s="10">
        <v>443.8</v>
      </c>
      <c r="L550" s="10">
        <v>2</v>
      </c>
      <c r="M550" s="89">
        <v>2</v>
      </c>
      <c r="N550" s="85">
        <f t="shared" si="101"/>
        <v>545</v>
      </c>
      <c r="O550" s="108">
        <f t="shared" si="99"/>
        <v>57.266761230696879</v>
      </c>
      <c r="P550" s="95">
        <f t="shared" si="95"/>
        <v>31.94813065043618</v>
      </c>
      <c r="Q550" s="10">
        <f t="shared" si="104"/>
        <v>8.8744807362322717</v>
      </c>
      <c r="R550" s="85">
        <f t="shared" si="107"/>
        <v>0.78175896442419046</v>
      </c>
      <c r="S550" s="10">
        <f t="shared" si="100"/>
        <v>50.248799605653481</v>
      </c>
      <c r="T550" s="10">
        <f>IF(M550=1,'Specifications and Reduced mass'!$F$13,IF(M550=2,'Specifications and Reduced mass'!$G$13,IF(M550=3,'Specifications and Reduced mass'!$H$13,IF(M550=4,'Specifications and Reduced mass'!$I$13,IF(M550=5,'Specifications and Reduced mass'!$J$13)))))</f>
        <v>128.75625000000002</v>
      </c>
      <c r="U550" s="52">
        <f>'Specifications and Reduced mass'!$C$37-'Lap Simulation'!S550-'Lap Simulation'!T550-'Lap Simulation'!AC550</f>
        <v>528.89636771718096</v>
      </c>
      <c r="V550" s="13">
        <f t="shared" si="98"/>
        <v>0.78175896442419046</v>
      </c>
      <c r="W550" s="13">
        <f>0.5*359.61*'Lap Simulation'!Q550^2</f>
        <v>14160.796001170522</v>
      </c>
      <c r="X550" s="10">
        <f t="shared" si="96"/>
        <v>34.938900536347525</v>
      </c>
      <c r="Y550" s="10">
        <v>1</v>
      </c>
      <c r="Z550" s="13">
        <f>IF(Y550=1,'Specifications and Reduced mass'!$C$47,IF(Y550=2,'Specifications and Reduced mass'!$C$48,IF(Y550=3,'Specifications and Reduced mass'!$C$49)))</f>
        <v>676.54659784648959</v>
      </c>
      <c r="AA550" s="10">
        <f t="shared" si="97"/>
        <v>26.641190059759435</v>
      </c>
      <c r="AB550" s="10">
        <v>15</v>
      </c>
      <c r="AC550" s="10">
        <f t="shared" si="102"/>
        <v>0</v>
      </c>
      <c r="AD550" s="10">
        <f t="shared" si="103"/>
        <v>0.26179938779914941</v>
      </c>
    </row>
    <row r="551" spans="7:30" x14ac:dyDescent="0.3">
      <c r="G551" s="94">
        <v>5600</v>
      </c>
      <c r="H551" s="94">
        <v>17.05</v>
      </c>
      <c r="I551" s="10">
        <f t="shared" si="105"/>
        <v>12.714185000000001</v>
      </c>
      <c r="J551" s="10">
        <f t="shared" si="106"/>
        <v>21.679501737142857</v>
      </c>
      <c r="K551" s="10">
        <v>443.8</v>
      </c>
      <c r="L551" s="10">
        <v>2</v>
      </c>
      <c r="M551" s="89">
        <v>2</v>
      </c>
      <c r="N551" s="85">
        <f t="shared" si="101"/>
        <v>546</v>
      </c>
      <c r="O551" s="108">
        <f t="shared" si="99"/>
        <v>57.378341742581455</v>
      </c>
      <c r="P551" s="95">
        <f t="shared" si="95"/>
        <v>32.263698554493324</v>
      </c>
      <c r="Q551" s="10">
        <f t="shared" si="104"/>
        <v>8.9621384873592564</v>
      </c>
      <c r="R551" s="85">
        <f t="shared" si="107"/>
        <v>0.78028446386865391</v>
      </c>
      <c r="S551" s="10">
        <f t="shared" si="100"/>
        <v>51.246367940024598</v>
      </c>
      <c r="T551" s="10">
        <f>IF(M551=1,'Specifications and Reduced mass'!$F$13,IF(M551=2,'Specifications and Reduced mass'!$G$13,IF(M551=3,'Specifications and Reduced mass'!$H$13,IF(M551=4,'Specifications and Reduced mass'!$I$13,IF(M551=5,'Specifications and Reduced mass'!$J$13)))))</f>
        <v>128.75625000000002</v>
      </c>
      <c r="U551" s="52">
        <f>'Specifications and Reduced mass'!$C$37-'Lap Simulation'!S551-'Lap Simulation'!T551-'Lap Simulation'!AC551</f>
        <v>527.8987993828099</v>
      </c>
      <c r="V551" s="13">
        <f t="shared" si="98"/>
        <v>0.78028446386865391</v>
      </c>
      <c r="W551" s="13">
        <f>0.5*359.61*'Lap Simulation'!Q551^2</f>
        <v>14441.924342367103</v>
      </c>
      <c r="X551" s="10">
        <f t="shared" si="96"/>
        <v>35.284009792752975</v>
      </c>
      <c r="Y551" s="10">
        <v>1</v>
      </c>
      <c r="Z551" s="13">
        <f>IF(Y551=1,'Specifications and Reduced mass'!$C$47,IF(Y551=2,'Specifications and Reduced mass'!$C$48,IF(Y551=3,'Specifications and Reduced mass'!$C$49)))</f>
        <v>676.54659784648959</v>
      </c>
      <c r="AA551" s="10">
        <f t="shared" si="97"/>
        <v>27.170086427476612</v>
      </c>
      <c r="AB551" s="10">
        <v>15</v>
      </c>
      <c r="AC551" s="10">
        <f t="shared" si="102"/>
        <v>0</v>
      </c>
      <c r="AD551" s="10">
        <f t="shared" si="103"/>
        <v>0.26179938779914941</v>
      </c>
    </row>
    <row r="552" spans="7:30" x14ac:dyDescent="0.3">
      <c r="G552" s="94">
        <v>5700</v>
      </c>
      <c r="H552" s="94">
        <v>17.11</v>
      </c>
      <c r="I552" s="10">
        <f t="shared" si="105"/>
        <v>12.758927</v>
      </c>
      <c r="J552" s="10">
        <f t="shared" si="106"/>
        <v>21.374112655719298</v>
      </c>
      <c r="K552" s="10">
        <v>443.8</v>
      </c>
      <c r="L552" s="10">
        <v>2</v>
      </c>
      <c r="M552" s="89">
        <v>2</v>
      </c>
      <c r="N552" s="85">
        <f t="shared" si="101"/>
        <v>547</v>
      </c>
      <c r="O552" s="108">
        <f t="shared" si="99"/>
        <v>57.488853826829782</v>
      </c>
      <c r="P552" s="95">
        <f t="shared" si="95"/>
        <v>32.575623059562346</v>
      </c>
      <c r="Q552" s="10">
        <f t="shared" si="104"/>
        <v>9.0487841832117635</v>
      </c>
      <c r="R552" s="85">
        <f t="shared" si="107"/>
        <v>0.7788127444157168</v>
      </c>
      <c r="S552" s="10">
        <f t="shared" si="100"/>
        <v>52.242054728893649</v>
      </c>
      <c r="T552" s="10">
        <f>IF(M552=1,'Specifications and Reduced mass'!$F$13,IF(M552=2,'Specifications and Reduced mass'!$G$13,IF(M552=3,'Specifications and Reduced mass'!$H$13,IF(M552=4,'Specifications and Reduced mass'!$I$13,IF(M552=5,'Specifications and Reduced mass'!$J$13)))))</f>
        <v>128.75625000000002</v>
      </c>
      <c r="U552" s="52">
        <f>'Specifications and Reduced mass'!$C$37-'Lap Simulation'!S552-'Lap Simulation'!T552-'Lap Simulation'!AC552</f>
        <v>526.90311259394082</v>
      </c>
      <c r="V552" s="13">
        <f t="shared" si="98"/>
        <v>0.7788127444157168</v>
      </c>
      <c r="W552" s="13">
        <f>0.5*359.61*'Lap Simulation'!Q552^2</f>
        <v>14722.522438418913</v>
      </c>
      <c r="X552" s="10">
        <f t="shared" si="96"/>
        <v>35.625134579573874</v>
      </c>
      <c r="Y552" s="10">
        <v>1</v>
      </c>
      <c r="Z552" s="13">
        <f>IF(Y552=1,'Specifications and Reduced mass'!$C$47,IF(Y552=2,'Specifications and Reduced mass'!$C$48,IF(Y552=3,'Specifications and Reduced mass'!$C$49)))</f>
        <v>676.54659784648959</v>
      </c>
      <c r="AA552" s="10">
        <f t="shared" si="97"/>
        <v>27.69798522685943</v>
      </c>
      <c r="AB552" s="10">
        <v>15</v>
      </c>
      <c r="AC552" s="10">
        <f t="shared" si="102"/>
        <v>0</v>
      </c>
      <c r="AD552" s="10">
        <f t="shared" si="103"/>
        <v>0.26179938779914941</v>
      </c>
    </row>
    <row r="553" spans="7:30" x14ac:dyDescent="0.3">
      <c r="G553" s="94">
        <v>5800</v>
      </c>
      <c r="H553" s="94">
        <v>17.18</v>
      </c>
      <c r="I553" s="10">
        <f t="shared" si="105"/>
        <v>12.811126</v>
      </c>
      <c r="J553" s="10">
        <f t="shared" si="106"/>
        <v>21.091531025655172</v>
      </c>
      <c r="K553" s="10">
        <v>443.8</v>
      </c>
      <c r="L553" s="10">
        <v>2</v>
      </c>
      <c r="M553" s="89">
        <v>2</v>
      </c>
      <c r="N553" s="85">
        <f t="shared" si="101"/>
        <v>548</v>
      </c>
      <c r="O553" s="108">
        <f t="shared" si="99"/>
        <v>57.598329529941957</v>
      </c>
      <c r="P553" s="95">
        <f t="shared" si="95"/>
        <v>32.884008941337214</v>
      </c>
      <c r="Q553" s="10">
        <f t="shared" si="104"/>
        <v>9.1344469281492255</v>
      </c>
      <c r="R553" s="85">
        <f t="shared" si="107"/>
        <v>0.77734380081985288</v>
      </c>
      <c r="S553" s="10">
        <f t="shared" si="100"/>
        <v>53.235863521103703</v>
      </c>
      <c r="T553" s="10">
        <f>IF(M553=1,'Specifications and Reduced mass'!$F$13,IF(M553=2,'Specifications and Reduced mass'!$G$13,IF(M553=3,'Specifications and Reduced mass'!$H$13,IF(M553=4,'Specifications and Reduced mass'!$I$13,IF(M553=5,'Specifications and Reduced mass'!$J$13)))))</f>
        <v>128.75625000000002</v>
      </c>
      <c r="U553" s="52">
        <f>'Specifications and Reduced mass'!$C$37-'Lap Simulation'!S553-'Lap Simulation'!T553-'Lap Simulation'!AC553</f>
        <v>525.90930380173074</v>
      </c>
      <c r="V553" s="13">
        <f t="shared" si="98"/>
        <v>0.77734380081985288</v>
      </c>
      <c r="W553" s="13">
        <f>0.5*359.61*'Lap Simulation'!Q553^2</f>
        <v>15002.591289438249</v>
      </c>
      <c r="X553" s="10">
        <f t="shared" si="96"/>
        <v>35.962389480902459</v>
      </c>
      <c r="Y553" s="10">
        <v>1</v>
      </c>
      <c r="Z553" s="13">
        <f>IF(Y553=1,'Specifications and Reduced mass'!$C$47,IF(Y553=2,'Specifications and Reduced mass'!$C$48,IF(Y553=3,'Specifications and Reduced mass'!$C$49)))</f>
        <v>676.54659784648959</v>
      </c>
      <c r="AA553" s="10">
        <f t="shared" si="97"/>
        <v>28.224888339453369</v>
      </c>
      <c r="AB553" s="10">
        <v>15</v>
      </c>
      <c r="AC553" s="10">
        <f t="shared" si="102"/>
        <v>0</v>
      </c>
      <c r="AD553" s="10">
        <f t="shared" si="103"/>
        <v>0.26179938779914941</v>
      </c>
    </row>
    <row r="554" spans="7:30" x14ac:dyDescent="0.3">
      <c r="G554" s="94">
        <v>5800</v>
      </c>
      <c r="H554" s="94">
        <v>17.18</v>
      </c>
      <c r="I554" s="10">
        <f t="shared" si="105"/>
        <v>12.811126</v>
      </c>
      <c r="J554" s="10">
        <f t="shared" si="106"/>
        <v>21.091531025655172</v>
      </c>
      <c r="K554" s="10">
        <v>443.8</v>
      </c>
      <c r="L554" s="10">
        <v>2</v>
      </c>
      <c r="M554" s="89">
        <v>2</v>
      </c>
      <c r="N554" s="85">
        <f t="shared" si="101"/>
        <v>549</v>
      </c>
      <c r="O554" s="108">
        <f t="shared" si="99"/>
        <v>57.706799347677972</v>
      </c>
      <c r="P554" s="95">
        <f t="shared" si="95"/>
        <v>33.188955924692721</v>
      </c>
      <c r="Q554" s="10">
        <f t="shared" si="104"/>
        <v>9.2191544235257563</v>
      </c>
      <c r="R554" s="85">
        <f t="shared" si="107"/>
        <v>0.77587762784542968</v>
      </c>
      <c r="S554" s="10">
        <f t="shared" si="100"/>
        <v>54.227797858804252</v>
      </c>
      <c r="T554" s="10">
        <f>IF(M554=1,'Specifications and Reduced mass'!$F$13,IF(M554=2,'Specifications and Reduced mass'!$G$13,IF(M554=3,'Specifications and Reduced mass'!$H$13,IF(M554=4,'Specifications and Reduced mass'!$I$13,IF(M554=5,'Specifications and Reduced mass'!$J$13)))))</f>
        <v>128.75625000000002</v>
      </c>
      <c r="U554" s="52">
        <f>'Specifications and Reduced mass'!$C$37-'Lap Simulation'!S554-'Lap Simulation'!T554-'Lap Simulation'!AC554</f>
        <v>524.91736946403023</v>
      </c>
      <c r="V554" s="13">
        <f t="shared" si="98"/>
        <v>0.77587762784542968</v>
      </c>
      <c r="W554" s="13">
        <f>0.5*359.61*'Lap Simulation'!Q554^2</f>
        <v>15282.131893651074</v>
      </c>
      <c r="X554" s="10">
        <f t="shared" si="96"/>
        <v>36.295883557188013</v>
      </c>
      <c r="Y554" s="10">
        <v>1</v>
      </c>
      <c r="Z554" s="13">
        <f>IF(Y554=1,'Specifications and Reduced mass'!$C$47,IF(Y554=2,'Specifications and Reduced mass'!$C$48,IF(Y554=3,'Specifications and Reduced mass'!$C$49)))</f>
        <v>676.54659784648959</v>
      </c>
      <c r="AA554" s="10">
        <f t="shared" si="97"/>
        <v>28.750797643255098</v>
      </c>
      <c r="AB554" s="10">
        <v>15</v>
      </c>
      <c r="AC554" s="10">
        <f t="shared" si="102"/>
        <v>0</v>
      </c>
      <c r="AD554" s="10">
        <f t="shared" si="103"/>
        <v>0.26179938779914941</v>
      </c>
    </row>
    <row r="555" spans="7:30" x14ac:dyDescent="0.3">
      <c r="G555" s="94">
        <v>5900</v>
      </c>
      <c r="H555" s="94">
        <v>17.239999999999998</v>
      </c>
      <c r="I555" s="10">
        <f t="shared" si="105"/>
        <v>12.855867999999999</v>
      </c>
      <c r="J555" s="10">
        <f t="shared" si="106"/>
        <v>20.80645972176271</v>
      </c>
      <c r="K555" s="10">
        <v>414.1</v>
      </c>
      <c r="L555" s="10">
        <v>2</v>
      </c>
      <c r="M555" s="89">
        <v>2</v>
      </c>
      <c r="N555" s="85">
        <f t="shared" si="101"/>
        <v>550</v>
      </c>
      <c r="O555" s="108">
        <f t="shared" si="99"/>
        <v>57.814292327948309</v>
      </c>
      <c r="P555" s="95">
        <f t="shared" si="95"/>
        <v>33.490559020191796</v>
      </c>
      <c r="Q555" s="10">
        <f t="shared" si="104"/>
        <v>9.3029330611643868</v>
      </c>
      <c r="R555" s="85">
        <f t="shared" si="107"/>
        <v>0.77441422026668927</v>
      </c>
      <c r="S555" s="10">
        <f t="shared" si="100"/>
        <v>55.217861277463832</v>
      </c>
      <c r="T555" s="10">
        <f>IF(M555=1,'Specifications and Reduced mass'!$F$13,IF(M555=2,'Specifications and Reduced mass'!$G$13,IF(M555=3,'Specifications and Reduced mass'!$H$13,IF(M555=4,'Specifications and Reduced mass'!$I$13,IF(M555=5,'Specifications and Reduced mass'!$J$13)))))</f>
        <v>128.75625000000002</v>
      </c>
      <c r="U555" s="52">
        <f>'Specifications and Reduced mass'!$C$37-'Lap Simulation'!S555-'Lap Simulation'!T555-'Lap Simulation'!AC555</f>
        <v>523.92730604537064</v>
      </c>
      <c r="V555" s="13">
        <f t="shared" si="98"/>
        <v>0.77441422026668927</v>
      </c>
      <c r="W555" s="13">
        <f>0.5*359.61*'Lap Simulation'!Q555^2</f>
        <v>15561.145247400573</v>
      </c>
      <c r="X555" s="10">
        <f t="shared" si="96"/>
        <v>36.62572071324562</v>
      </c>
      <c r="Y555" s="10">
        <v>1</v>
      </c>
      <c r="Z555" s="13">
        <f>IF(Y555=1,'Specifications and Reduced mass'!$C$47,IF(Y555=2,'Specifications and Reduced mass'!$C$48,IF(Y555=3,'Specifications and Reduced mass'!$C$49)))</f>
        <v>676.54659784648959</v>
      </c>
      <c r="AA555" s="10">
        <f t="shared" si="97"/>
        <v>29.275715012719136</v>
      </c>
      <c r="AB555" s="10">
        <v>15</v>
      </c>
      <c r="AC555" s="10">
        <f t="shared" si="102"/>
        <v>0</v>
      </c>
      <c r="AD555" s="10">
        <f t="shared" si="103"/>
        <v>0.26179938779914941</v>
      </c>
    </row>
    <row r="556" spans="7:30" x14ac:dyDescent="0.3">
      <c r="G556" s="94">
        <v>5900</v>
      </c>
      <c r="H556" s="94">
        <v>17.239999999999998</v>
      </c>
      <c r="I556" s="10">
        <f t="shared" si="105"/>
        <v>12.855867999999999</v>
      </c>
      <c r="J556" s="10">
        <f t="shared" si="106"/>
        <v>20.80645972176271</v>
      </c>
      <c r="K556" s="10">
        <v>414.1</v>
      </c>
      <c r="L556" s="10">
        <v>2</v>
      </c>
      <c r="M556" s="89">
        <v>2</v>
      </c>
      <c r="N556" s="85">
        <f t="shared" si="101"/>
        <v>551</v>
      </c>
      <c r="O556" s="108">
        <f t="shared" si="99"/>
        <v>57.920836165095359</v>
      </c>
      <c r="P556" s="95">
        <f t="shared" si="95"/>
        <v>33.788908832252375</v>
      </c>
      <c r="Q556" s="10">
        <f t="shared" si="104"/>
        <v>9.3858080089589926</v>
      </c>
      <c r="R556" s="85">
        <f t="shared" si="107"/>
        <v>0.7729535728677307</v>
      </c>
      <c r="S556" s="10">
        <f t="shared" si="100"/>
        <v>56.206057305882588</v>
      </c>
      <c r="T556" s="10">
        <f>IF(M556=1,'Specifications and Reduced mass'!$F$13,IF(M556=2,'Specifications and Reduced mass'!$G$13,IF(M556=3,'Specifications and Reduced mass'!$H$13,IF(M556=4,'Specifications and Reduced mass'!$I$13,IF(M556=5,'Specifications and Reduced mass'!$J$13)))))</f>
        <v>128.75625000000002</v>
      </c>
      <c r="U556" s="52">
        <f>'Specifications and Reduced mass'!$C$37-'Lap Simulation'!S556-'Lap Simulation'!T556-'Lap Simulation'!AC556</f>
        <v>522.93911001695187</v>
      </c>
      <c r="V556" s="13">
        <f t="shared" si="98"/>
        <v>0.7729535728677307</v>
      </c>
      <c r="W556" s="13">
        <f>0.5*359.61*'Lap Simulation'!Q556^2</f>
        <v>15839.632345150676</v>
      </c>
      <c r="X556" s="10">
        <f t="shared" si="96"/>
        <v>36.952000035271624</v>
      </c>
      <c r="Y556" s="10">
        <v>1</v>
      </c>
      <c r="Z556" s="13">
        <f>IF(Y556=1,'Specifications and Reduced mass'!$C$47,IF(Y556=2,'Specifications and Reduced mass'!$C$48,IF(Y556=3,'Specifications and Reduced mass'!$C$49)))</f>
        <v>676.54659784648959</v>
      </c>
      <c r="AA556" s="10">
        <f t="shared" si="97"/>
        <v>29.799642318764501</v>
      </c>
      <c r="AB556" s="10">
        <v>15</v>
      </c>
      <c r="AC556" s="10">
        <f t="shared" si="102"/>
        <v>0</v>
      </c>
      <c r="AD556" s="10">
        <f t="shared" si="103"/>
        <v>0.26179938779914941</v>
      </c>
    </row>
    <row r="557" spans="7:30" x14ac:dyDescent="0.3">
      <c r="G557" s="94">
        <v>6000</v>
      </c>
      <c r="H557" s="94">
        <v>17.32</v>
      </c>
      <c r="I557" s="10">
        <f t="shared" si="105"/>
        <v>12.915524000000001</v>
      </c>
      <c r="J557" s="10">
        <f t="shared" si="106"/>
        <v>20.554625928533333</v>
      </c>
      <c r="K557" s="10">
        <v>469.1</v>
      </c>
      <c r="L557" s="10">
        <v>2</v>
      </c>
      <c r="M557" s="89">
        <v>2</v>
      </c>
      <c r="N557" s="85">
        <f t="shared" si="101"/>
        <v>552</v>
      </c>
      <c r="O557" s="108">
        <f t="shared" si="99"/>
        <v>58.026457286429768</v>
      </c>
      <c r="P557" s="95">
        <f t="shared" si="95"/>
        <v>34.084091841840142</v>
      </c>
      <c r="Q557" s="10">
        <f t="shared" si="104"/>
        <v>9.4678032894000399</v>
      </c>
      <c r="R557" s="85">
        <f t="shared" si="107"/>
        <v>0.77149568044249051</v>
      </c>
      <c r="S557" s="10">
        <f t="shared" si="100"/>
        <v>57.192389466204929</v>
      </c>
      <c r="T557" s="10">
        <f>IF(M557=1,'Specifications and Reduced mass'!$F$13,IF(M557=2,'Specifications and Reduced mass'!$G$13,IF(M557=3,'Specifications and Reduced mass'!$H$13,IF(M557=4,'Specifications and Reduced mass'!$I$13,IF(M557=5,'Specifications and Reduced mass'!$J$13)))))</f>
        <v>128.75625000000002</v>
      </c>
      <c r="U557" s="52">
        <f>'Specifications and Reduced mass'!$C$37-'Lap Simulation'!S557-'Lap Simulation'!T557-'Lap Simulation'!AC557</f>
        <v>521.9527778566295</v>
      </c>
      <c r="V557" s="13">
        <f t="shared" si="98"/>
        <v>0.77149568044249051</v>
      </c>
      <c r="W557" s="13">
        <f>0.5*359.61*'Lap Simulation'!Q557^2</f>
        <v>16117.594179489639</v>
      </c>
      <c r="X557" s="10">
        <f t="shared" si="96"/>
        <v>37.274816100000159</v>
      </c>
      <c r="Y557" s="10">
        <v>1</v>
      </c>
      <c r="Z557" s="13">
        <f>IF(Y557=1,'Specifications and Reduced mass'!$C$47,IF(Y557=2,'Specifications and Reduced mass'!$C$48,IF(Y557=3,'Specifications and Reduced mass'!$C$49)))</f>
        <v>676.54659784648959</v>
      </c>
      <c r="AA557" s="10">
        <f t="shared" si="97"/>
        <v>30.322581428781451</v>
      </c>
      <c r="AB557" s="10">
        <v>15</v>
      </c>
      <c r="AC557" s="10">
        <f t="shared" si="102"/>
        <v>0</v>
      </c>
      <c r="AD557" s="10">
        <f t="shared" si="103"/>
        <v>0.26179938779914941</v>
      </c>
    </row>
    <row r="558" spans="7:30" x14ac:dyDescent="0.3">
      <c r="G558" s="94">
        <v>6000</v>
      </c>
      <c r="H558" s="94">
        <v>17.32</v>
      </c>
      <c r="I558" s="10">
        <f t="shared" si="105"/>
        <v>12.915524000000001</v>
      </c>
      <c r="J558" s="10">
        <f t="shared" si="106"/>
        <v>20.554625928533333</v>
      </c>
      <c r="K558" s="10">
        <v>469.1</v>
      </c>
      <c r="L558" s="10">
        <v>2</v>
      </c>
      <c r="M558" s="89">
        <v>2</v>
      </c>
      <c r="N558" s="85">
        <f t="shared" si="101"/>
        <v>553</v>
      </c>
      <c r="O558" s="108">
        <f t="shared" si="99"/>
        <v>58.13118093178521</v>
      </c>
      <c r="P558" s="95">
        <f t="shared" si="95"/>
        <v>34.376190666216402</v>
      </c>
      <c r="Q558" s="10">
        <f t="shared" si="104"/>
        <v>9.5489418517267772</v>
      </c>
      <c r="R558" s="85">
        <f t="shared" si="107"/>
        <v>0.77004053779472514</v>
      </c>
      <c r="S558" s="10">
        <f t="shared" si="100"/>
        <v>58.176861273932012</v>
      </c>
      <c r="T558" s="10">
        <f>IF(M558=1,'Specifications and Reduced mass'!$F$13,IF(M558=2,'Specifications and Reduced mass'!$G$13,IF(M558=3,'Specifications and Reduced mass'!$H$13,IF(M558=4,'Specifications and Reduced mass'!$I$13,IF(M558=5,'Specifications and Reduced mass'!$J$13)))))</f>
        <v>128.75625000000002</v>
      </c>
      <c r="U558" s="52">
        <f>'Specifications and Reduced mass'!$C$37-'Lap Simulation'!S558-'Lap Simulation'!T558-'Lap Simulation'!AC558</f>
        <v>520.96830604890249</v>
      </c>
      <c r="V558" s="13">
        <f t="shared" si="98"/>
        <v>0.77004053779472514</v>
      </c>
      <c r="W558" s="13">
        <f>0.5*359.61*'Lap Simulation'!Q558^2</f>
        <v>16395.031741133567</v>
      </c>
      <c r="X558" s="10">
        <f t="shared" si="96"/>
        <v>37.59425925876684</v>
      </c>
      <c r="Y558" s="10">
        <v>1</v>
      </c>
      <c r="Z558" s="13">
        <f>IF(Y558=1,'Specifications and Reduced mass'!$C$47,IF(Y558=2,'Specifications and Reduced mass'!$C$48,IF(Y558=3,'Specifications and Reduced mass'!$C$49)))</f>
        <v>676.54659784648959</v>
      </c>
      <c r="AA558" s="10">
        <f t="shared" si="97"/>
        <v>30.844534206638087</v>
      </c>
      <c r="AB558" s="10">
        <v>15</v>
      </c>
      <c r="AC558" s="10">
        <f t="shared" si="102"/>
        <v>0</v>
      </c>
      <c r="AD558" s="10">
        <f t="shared" si="103"/>
        <v>0.26179938779914941</v>
      </c>
    </row>
    <row r="559" spans="7:30" x14ac:dyDescent="0.3">
      <c r="G559" s="94">
        <v>6100</v>
      </c>
      <c r="H559" s="94">
        <v>17.37</v>
      </c>
      <c r="I559" s="10">
        <f t="shared" si="105"/>
        <v>12.952809000000002</v>
      </c>
      <c r="J559" s="10">
        <f t="shared" si="106"/>
        <v>20.276029931016396</v>
      </c>
      <c r="K559" s="10">
        <v>469.1</v>
      </c>
      <c r="L559" s="10">
        <v>2</v>
      </c>
      <c r="M559" s="89">
        <v>2</v>
      </c>
      <c r="N559" s="85">
        <f t="shared" si="101"/>
        <v>554</v>
      </c>
      <c r="O559" s="108">
        <f t="shared" si="99"/>
        <v>58.235031226767788</v>
      </c>
      <c r="P559" s="95">
        <f t="shared" si="95"/>
        <v>34.665284297978907</v>
      </c>
      <c r="Q559" s="10">
        <f t="shared" si="104"/>
        <v>9.6292456383274736</v>
      </c>
      <c r="R559" s="85">
        <f t="shared" si="107"/>
        <v>0.76858813973799101</v>
      </c>
      <c r="S559" s="10">
        <f t="shared" si="100"/>
        <v>59.159476237934285</v>
      </c>
      <c r="T559" s="10">
        <f>IF(M559=1,'Specifications and Reduced mass'!$F$13,IF(M559=2,'Specifications and Reduced mass'!$G$13,IF(M559=3,'Specifications and Reduced mass'!$H$13,IF(M559=4,'Specifications and Reduced mass'!$I$13,IF(M559=5,'Specifications and Reduced mass'!$J$13)))))</f>
        <v>128.75625000000002</v>
      </c>
      <c r="U559" s="52">
        <f>'Specifications and Reduced mass'!$C$37-'Lap Simulation'!S559-'Lap Simulation'!T559-'Lap Simulation'!AC559</f>
        <v>519.98569108490017</v>
      </c>
      <c r="V559" s="13">
        <f t="shared" si="98"/>
        <v>0.76858813973799101</v>
      </c>
      <c r="W559" s="13">
        <f>0.5*359.61*'Lap Simulation'!Q559^2</f>
        <v>16671.946018929928</v>
      </c>
      <c r="X559" s="10">
        <f t="shared" si="96"/>
        <v>37.910415898927063</v>
      </c>
      <c r="Y559" s="10">
        <v>1</v>
      </c>
      <c r="Z559" s="13">
        <f>IF(Y559=1,'Specifications and Reduced mass'!$C$47,IF(Y559=2,'Specifications and Reduced mass'!$C$48,IF(Y559=3,'Specifications and Reduced mass'!$C$49)))</f>
        <v>676.54659784648959</v>
      </c>
      <c r="AA559" s="10">
        <f t="shared" si="97"/>
        <v>31.365502512686991</v>
      </c>
      <c r="AB559" s="10">
        <v>15</v>
      </c>
      <c r="AC559" s="10">
        <f t="shared" si="102"/>
        <v>0</v>
      </c>
      <c r="AD559" s="10">
        <f t="shared" si="103"/>
        <v>0.26179938779914941</v>
      </c>
    </row>
    <row r="560" spans="7:30" x14ac:dyDescent="0.3">
      <c r="G560" s="94">
        <v>6100</v>
      </c>
      <c r="H560" s="94">
        <v>17.37</v>
      </c>
      <c r="I560" s="10">
        <f t="shared" si="105"/>
        <v>12.952809000000002</v>
      </c>
      <c r="J560" s="10">
        <f t="shared" si="106"/>
        <v>20.276029931016396</v>
      </c>
      <c r="K560" s="10">
        <v>469.1</v>
      </c>
      <c r="L560" s="10">
        <v>2</v>
      </c>
      <c r="M560" s="89">
        <v>2</v>
      </c>
      <c r="N560" s="85">
        <f t="shared" si="101"/>
        <v>555</v>
      </c>
      <c r="O560" s="108">
        <f t="shared" si="99"/>
        <v>58.338031250300027</v>
      </c>
      <c r="P560" s="95">
        <f t="shared" si="95"/>
        <v>34.951448325380049</v>
      </c>
      <c r="Q560" s="10">
        <f t="shared" si="104"/>
        <v>9.7087356459389014</v>
      </c>
      <c r="R560" s="85">
        <f t="shared" si="107"/>
        <v>0.76713848109562766</v>
      </c>
      <c r="S560" s="10">
        <f t="shared" si="100"/>
        <v>60.140237860464005</v>
      </c>
      <c r="T560" s="10">
        <f>IF(M560=1,'Specifications and Reduced mass'!$F$13,IF(M560=2,'Specifications and Reduced mass'!$G$13,IF(M560=3,'Specifications and Reduced mass'!$H$13,IF(M560=4,'Specifications and Reduced mass'!$I$13,IF(M560=5,'Specifications and Reduced mass'!$J$13)))))</f>
        <v>128.75625000000002</v>
      </c>
      <c r="U560" s="52">
        <f>'Specifications and Reduced mass'!$C$37-'Lap Simulation'!S560-'Lap Simulation'!T560-'Lap Simulation'!AC560</f>
        <v>519.00492946237046</v>
      </c>
      <c r="V560" s="13">
        <f t="shared" si="98"/>
        <v>0.76713848109562766</v>
      </c>
      <c r="W560" s="13">
        <f>0.5*359.61*'Lap Simulation'!Q560^2</f>
        <v>16948.337999861109</v>
      </c>
      <c r="X560" s="10">
        <f t="shared" si="96"/>
        <v>38.223368684798821</v>
      </c>
      <c r="Y560" s="10">
        <v>1</v>
      </c>
      <c r="Z560" s="13">
        <f>IF(Y560=1,'Specifications and Reduced mass'!$C$47,IF(Y560=2,'Specifications and Reduced mass'!$C$48,IF(Y560=3,'Specifications and Reduced mass'!$C$49)))</f>
        <v>676.54659784648959</v>
      </c>
      <c r="AA560" s="10">
        <f t="shared" si="97"/>
        <v>31.885488203771892</v>
      </c>
      <c r="AB560" s="10">
        <v>15</v>
      </c>
      <c r="AC560" s="10">
        <f t="shared" si="102"/>
        <v>0</v>
      </c>
      <c r="AD560" s="10">
        <f t="shared" si="103"/>
        <v>0.26179938779914941</v>
      </c>
    </row>
    <row r="561" spans="7:30" x14ac:dyDescent="0.3">
      <c r="G561" s="94">
        <v>6200</v>
      </c>
      <c r="H561" s="94">
        <v>17.440000000000001</v>
      </c>
      <c r="I561" s="10">
        <f t="shared" si="105"/>
        <v>13.005008000000002</v>
      </c>
      <c r="J561" s="10">
        <f t="shared" si="106"/>
        <v>20.029390385548389</v>
      </c>
      <c r="K561" s="10">
        <v>469.1</v>
      </c>
      <c r="L561" s="10">
        <v>2</v>
      </c>
      <c r="M561" s="89">
        <v>2</v>
      </c>
      <c r="N561" s="85">
        <f t="shared" si="101"/>
        <v>556</v>
      </c>
      <c r="O561" s="108">
        <f t="shared" si="99"/>
        <v>58.440203096993351</v>
      </c>
      <c r="P561" s="95">
        <f t="shared" si="95"/>
        <v>35.234755135685418</v>
      </c>
      <c r="Q561" s="10">
        <f t="shared" si="104"/>
        <v>9.787431982134839</v>
      </c>
      <c r="R561" s="85">
        <f t="shared" si="107"/>
        <v>0.76569155670073796</v>
      </c>
      <c r="S561" s="10">
        <f t="shared" si="100"/>
        <v>61.119149637167737</v>
      </c>
      <c r="T561" s="10">
        <f>IF(M561=1,'Specifications and Reduced mass'!$F$13,IF(M561=2,'Specifications and Reduced mass'!$G$13,IF(M561=3,'Specifications and Reduced mass'!$H$13,IF(M561=4,'Specifications and Reduced mass'!$I$13,IF(M561=5,'Specifications and Reduced mass'!$J$13)))))</f>
        <v>128.75625000000002</v>
      </c>
      <c r="U561" s="52">
        <f>'Specifications and Reduced mass'!$C$37-'Lap Simulation'!S561-'Lap Simulation'!T561-'Lap Simulation'!AC561</f>
        <v>518.02601768566672</v>
      </c>
      <c r="V561" s="13">
        <f t="shared" si="98"/>
        <v>0.76569155670073796</v>
      </c>
      <c r="W561" s="13">
        <f>0.5*359.61*'Lap Simulation'!Q561^2</f>
        <v>17224.208669047905</v>
      </c>
      <c r="X561" s="10">
        <f t="shared" si="96"/>
        <v>38.533196780058418</v>
      </c>
      <c r="Y561" s="10">
        <v>1</v>
      </c>
      <c r="Z561" s="13">
        <f>IF(Y561=1,'Specifications and Reduced mass'!$C$47,IF(Y561=2,'Specifications and Reduced mass'!$C$48,IF(Y561=3,'Specifications and Reduced mass'!$C$49)))</f>
        <v>676.54659784648959</v>
      </c>
      <c r="AA561" s="10">
        <f t="shared" si="97"/>
        <v>32.404493133234254</v>
      </c>
      <c r="AB561" s="10">
        <v>15</v>
      </c>
      <c r="AC561" s="10">
        <f t="shared" si="102"/>
        <v>0</v>
      </c>
      <c r="AD561" s="10">
        <f t="shared" si="103"/>
        <v>0.26179938779914941</v>
      </c>
    </row>
    <row r="562" spans="7:30" x14ac:dyDescent="0.3">
      <c r="G562" s="94">
        <v>6200</v>
      </c>
      <c r="H562" s="94">
        <v>17.440000000000001</v>
      </c>
      <c r="I562" s="10">
        <f t="shared" si="105"/>
        <v>13.005008000000002</v>
      </c>
      <c r="J562" s="10">
        <f t="shared" si="106"/>
        <v>20.029390385548389</v>
      </c>
      <c r="K562" s="10">
        <v>469.1</v>
      </c>
      <c r="L562" s="10">
        <v>2</v>
      </c>
      <c r="M562" s="89">
        <v>2</v>
      </c>
      <c r="N562" s="85">
        <f t="shared" si="101"/>
        <v>557</v>
      </c>
      <c r="O562" s="108">
        <f t="shared" si="99"/>
        <v>58.54156793482467</v>
      </c>
      <c r="P562" s="95">
        <f t="shared" si="95"/>
        <v>35.515274103143192</v>
      </c>
      <c r="Q562" s="10">
        <f t="shared" si="104"/>
        <v>9.8653539175397746</v>
      </c>
      <c r="R562" s="85">
        <f t="shared" si="107"/>
        <v>0.76424736139617044</v>
      </c>
      <c r="S562" s="10">
        <f t="shared" si="100"/>
        <v>62.096215057098782</v>
      </c>
      <c r="T562" s="10">
        <f>IF(M562=1,'Specifications and Reduced mass'!$F$13,IF(M562=2,'Specifications and Reduced mass'!$G$13,IF(M562=3,'Specifications and Reduced mass'!$H$13,IF(M562=4,'Specifications and Reduced mass'!$I$13,IF(M562=5,'Specifications and Reduced mass'!$J$13)))))</f>
        <v>128.75625000000002</v>
      </c>
      <c r="U562" s="52">
        <f>'Specifications and Reduced mass'!$C$37-'Lap Simulation'!S562-'Lap Simulation'!T562-'Lap Simulation'!AC562</f>
        <v>517.04895226573569</v>
      </c>
      <c r="V562" s="13">
        <f t="shared" si="98"/>
        <v>0.76424736139617044</v>
      </c>
      <c r="W562" s="13">
        <f>0.5*359.61*'Lap Simulation'!Q562^2</f>
        <v>17499.559009753055</v>
      </c>
      <c r="X562" s="10">
        <f t="shared" si="96"/>
        <v>38.839976053306202</v>
      </c>
      <c r="Y562" s="10">
        <v>1</v>
      </c>
      <c r="Z562" s="13">
        <f>IF(Y562=1,'Specifications and Reduced mass'!$C$47,IF(Y562=2,'Specifications and Reduced mass'!$C$48,IF(Y562=3,'Specifications and Reduced mass'!$C$49)))</f>
        <v>676.54659784648959</v>
      </c>
      <c r="AA562" s="10">
        <f t="shared" si="97"/>
        <v>32.922519150919918</v>
      </c>
      <c r="AB562" s="10">
        <v>15</v>
      </c>
      <c r="AC562" s="10">
        <f t="shared" si="102"/>
        <v>0</v>
      </c>
      <c r="AD562" s="10">
        <f t="shared" si="103"/>
        <v>0.26179938779914941</v>
      </c>
    </row>
    <row r="563" spans="7:30" x14ac:dyDescent="0.3">
      <c r="G563" s="94">
        <v>6300</v>
      </c>
      <c r="H563" s="94">
        <v>17.5</v>
      </c>
      <c r="I563" s="10">
        <f t="shared" si="105"/>
        <v>13.049750000000001</v>
      </c>
      <c r="J563" s="10">
        <f t="shared" si="106"/>
        <v>19.779278222222221</v>
      </c>
      <c r="K563" s="10">
        <v>457.1</v>
      </c>
      <c r="L563" s="10">
        <v>2</v>
      </c>
      <c r="M563" s="89">
        <v>2</v>
      </c>
      <c r="N563" s="85">
        <f t="shared" si="101"/>
        <v>558</v>
      </c>
      <c r="O563" s="108">
        <f t="shared" si="99"/>
        <v>58.642146058542032</v>
      </c>
      <c r="P563" s="95">
        <f t="shared" si="95"/>
        <v>35.793071762965276</v>
      </c>
      <c r="Q563" s="10">
        <f t="shared" si="104"/>
        <v>9.942519934157021</v>
      </c>
      <c r="R563" s="85">
        <f t="shared" si="107"/>
        <v>0.7628058900345005</v>
      </c>
      <c r="S563" s="10">
        <f t="shared" si="100"/>
        <v>63.071437602729652</v>
      </c>
      <c r="T563" s="10">
        <f>IF(M563=1,'Specifications and Reduced mass'!$F$13,IF(M563=2,'Specifications and Reduced mass'!$G$13,IF(M563=3,'Specifications and Reduced mass'!$H$13,IF(M563=4,'Specifications and Reduced mass'!$I$13,IF(M563=5,'Specifications and Reduced mass'!$J$13)))))</f>
        <v>128.75625000000002</v>
      </c>
      <c r="U563" s="52">
        <f>'Specifications and Reduced mass'!$C$37-'Lap Simulation'!S563-'Lap Simulation'!T563-'Lap Simulation'!AC563</f>
        <v>516.07372972010478</v>
      </c>
      <c r="V563" s="13">
        <f t="shared" si="98"/>
        <v>0.7628058900345005</v>
      </c>
      <c r="W563" s="13">
        <f>0.5*359.61*'Lap Simulation'!Q563^2</f>
        <v>17774.390003384735</v>
      </c>
      <c r="X563" s="10">
        <f t="shared" si="96"/>
        <v>39.143779268334725</v>
      </c>
      <c r="Y563" s="10">
        <v>1</v>
      </c>
      <c r="Z563" s="13">
        <f>IF(Y563=1,'Specifications and Reduced mass'!$C$47,IF(Y563=2,'Specifications and Reduced mass'!$C$48,IF(Y563=3,'Specifications and Reduced mass'!$C$49)))</f>
        <v>676.54659784648959</v>
      </c>
      <c r="AA563" s="10">
        <f t="shared" si="97"/>
        <v>33.439568103185664</v>
      </c>
      <c r="AB563" s="10">
        <v>15</v>
      </c>
      <c r="AC563" s="10">
        <f t="shared" si="102"/>
        <v>0</v>
      </c>
      <c r="AD563" s="10">
        <f t="shared" si="103"/>
        <v>0.26179938779914941</v>
      </c>
    </row>
    <row r="564" spans="7:30" x14ac:dyDescent="0.3">
      <c r="G564" s="94">
        <v>6300</v>
      </c>
      <c r="H564" s="94">
        <v>17.5</v>
      </c>
      <c r="I564" s="10">
        <f t="shared" si="105"/>
        <v>13.049750000000001</v>
      </c>
      <c r="J564" s="10">
        <f t="shared" si="106"/>
        <v>19.779278222222221</v>
      </c>
      <c r="K564" s="10">
        <v>457.1</v>
      </c>
      <c r="L564" s="10">
        <v>2</v>
      </c>
      <c r="M564" s="89">
        <v>2</v>
      </c>
      <c r="N564" s="85">
        <f t="shared" si="101"/>
        <v>559</v>
      </c>
      <c r="O564" s="108">
        <f t="shared" si="99"/>
        <v>58.74195693917946</v>
      </c>
      <c r="P564" s="95">
        <f t="shared" si="95"/>
        <v>36.068211972573252</v>
      </c>
      <c r="Q564" s="10">
        <f t="shared" si="104"/>
        <v>10.018947770159237</v>
      </c>
      <c r="R564" s="86">
        <f t="shared" si="107"/>
        <v>-0.2745711436012962</v>
      </c>
      <c r="S564" s="10">
        <f t="shared" si="100"/>
        <v>64.044820749964401</v>
      </c>
      <c r="T564" s="10">
        <f>IF(M564=1,'Specifications and Reduced mass'!$F$13,IF(M564=2,'Specifications and Reduced mass'!$G$13,IF(M564=3,'Specifications and Reduced mass'!$H$13,IF(M564=4,'Specifications and Reduced mass'!$I$13,IF(M564=5,'Specifications and Reduced mass'!$J$13)))))</f>
        <v>128.75625000000002</v>
      </c>
      <c r="U564" s="52">
        <f>'Specifications and Reduced mass'!$C$37-'Lap Simulation'!S564-'Lap Simulation'!T564-'Lap Simulation'!AC564</f>
        <v>-185.76017307027689</v>
      </c>
      <c r="V564" s="13">
        <f t="shared" si="98"/>
        <v>-0.2745711436012962</v>
      </c>
      <c r="W564" s="13">
        <f>0.5*359.61*'Lap Simulation'!Q564^2</f>
        <v>18048.702629500043</v>
      </c>
      <c r="X564" s="10">
        <f t="shared" si="96"/>
        <v>39.444676260469436</v>
      </c>
      <c r="Y564" s="10">
        <v>1</v>
      </c>
      <c r="Z564" s="13">
        <f>IF(Y564=1,'Specifications and Reduced mass'!$C$47,IF(Y564=2,'Specifications and Reduced mass'!$C$48,IF(Y564=3,'Specifications and Reduced mass'!$C$49)))</f>
        <v>676.54659784648959</v>
      </c>
      <c r="AA564" s="10">
        <f t="shared" si="97"/>
        <v>33.955641832905769</v>
      </c>
      <c r="AB564" s="10">
        <v>15.2</v>
      </c>
      <c r="AC564" s="10">
        <f t="shared" si="102"/>
        <v>700.86051964314697</v>
      </c>
      <c r="AD564" s="10">
        <f t="shared" si="103"/>
        <v>0.26529004630313807</v>
      </c>
    </row>
    <row r="565" spans="7:30" x14ac:dyDescent="0.3">
      <c r="G565" s="94">
        <v>6300</v>
      </c>
      <c r="H565" s="94">
        <v>17.5</v>
      </c>
      <c r="I565" s="10">
        <f t="shared" si="105"/>
        <v>13.049750000000001</v>
      </c>
      <c r="J565" s="10">
        <f t="shared" si="106"/>
        <v>19.779278222222221</v>
      </c>
      <c r="K565" s="10">
        <v>457.1</v>
      </c>
      <c r="L565" s="10">
        <v>2</v>
      </c>
      <c r="M565" s="89">
        <v>2</v>
      </c>
      <c r="N565" s="85">
        <f t="shared" si="101"/>
        <v>560</v>
      </c>
      <c r="O565" s="108">
        <f t="shared" si="99"/>
        <v>58.842041961421408</v>
      </c>
      <c r="P565" s="95">
        <f t="shared" si="95"/>
        <v>35.969417994406456</v>
      </c>
      <c r="Q565" s="10">
        <f t="shared" si="104"/>
        <v>9.9915049984462367</v>
      </c>
      <c r="R565" s="86">
        <f t="shared" si="107"/>
        <v>-0.27405326619637826</v>
      </c>
      <c r="S565" s="10">
        <f t="shared" si="100"/>
        <v>63.694452553559429</v>
      </c>
      <c r="T565" s="10">
        <f>IF(M565=1,'Specifications and Reduced mass'!$F$13,IF(M565=2,'Specifications and Reduced mass'!$G$13,IF(M565=3,'Specifications and Reduced mass'!$H$13,IF(M565=4,'Specifications and Reduced mass'!$I$13,IF(M565=5,'Specifications and Reduced mass'!$J$13)))))</f>
        <v>128.75625000000002</v>
      </c>
      <c r="U565" s="52">
        <f>'Specifications and Reduced mass'!$C$37-'Lap Simulation'!S565-'Lap Simulation'!T565-'Lap Simulation'!AC565</f>
        <v>-185.4098048738781</v>
      </c>
      <c r="V565" s="13">
        <f t="shared" si="98"/>
        <v>-0.27405326619637826</v>
      </c>
      <c r="W565" s="13">
        <f>0.5*359.61*'Lap Simulation'!Q565^2</f>
        <v>17949.96410054958</v>
      </c>
      <c r="X565" s="10">
        <f t="shared" si="96"/>
        <v>39.336633852150541</v>
      </c>
      <c r="Y565" s="10">
        <v>1</v>
      </c>
      <c r="Z565" s="13">
        <f>IF(Y565=1,'Specifications and Reduced mass'!$C$47,IF(Y565=2,'Specifications and Reduced mass'!$C$48,IF(Y565=3,'Specifications and Reduced mass'!$C$49)))</f>
        <v>676.54659784648959</v>
      </c>
      <c r="AA565" s="10">
        <f t="shared" si="97"/>
        <v>33.769881659835491</v>
      </c>
      <c r="AB565" s="10">
        <v>15.4</v>
      </c>
      <c r="AC565" s="10">
        <f t="shared" si="102"/>
        <v>700.86051964315311</v>
      </c>
      <c r="AD565" s="10">
        <f t="shared" si="103"/>
        <v>0.26878070480712674</v>
      </c>
    </row>
    <row r="566" spans="7:30" x14ac:dyDescent="0.3">
      <c r="G566" s="94">
        <v>6300</v>
      </c>
      <c r="H566" s="94">
        <v>17.5</v>
      </c>
      <c r="I566" s="10">
        <f t="shared" si="105"/>
        <v>13.049750000000001</v>
      </c>
      <c r="J566" s="10">
        <f t="shared" si="106"/>
        <v>19.779278222222221</v>
      </c>
      <c r="K566" s="10">
        <v>457.1</v>
      </c>
      <c r="L566" s="10">
        <v>2</v>
      </c>
      <c r="M566" s="89">
        <v>2</v>
      </c>
      <c r="N566" s="85">
        <f t="shared" si="101"/>
        <v>561</v>
      </c>
      <c r="O566" s="108">
        <f t="shared" si="99"/>
        <v>58.942402873119384</v>
      </c>
      <c r="P566" s="95">
        <f t="shared" si="95"/>
        <v>35.870539028519218</v>
      </c>
      <c r="Q566" s="10">
        <f t="shared" si="104"/>
        <v>9.9640386190331167</v>
      </c>
      <c r="R566" s="86">
        <f t="shared" si="107"/>
        <v>-0.2735363655765588</v>
      </c>
      <c r="S566" s="10">
        <f t="shared" si="100"/>
        <v>63.344745197801956</v>
      </c>
      <c r="T566" s="10">
        <f>IF(M566=1,'Specifications and Reduced mass'!$F$13,IF(M566=2,'Specifications and Reduced mass'!$G$13,IF(M566=3,'Specifications and Reduced mass'!$H$13,IF(M566=4,'Specifications and Reduced mass'!$I$13,IF(M566=5,'Specifications and Reduced mass'!$J$13)))))</f>
        <v>128.75625000000002</v>
      </c>
      <c r="U566" s="52">
        <f>'Specifications and Reduced mass'!$C$37-'Lap Simulation'!S566-'Lap Simulation'!T566-'Lap Simulation'!AC566</f>
        <v>-185.0600975181145</v>
      </c>
      <c r="V566" s="13">
        <f t="shared" si="98"/>
        <v>-0.2735363655765588</v>
      </c>
      <c r="W566" s="13">
        <f>0.5*359.61*'Lap Simulation'!Q566^2</f>
        <v>17851.411805492702</v>
      </c>
      <c r="X566" s="10">
        <f t="shared" si="96"/>
        <v>39.228498500130378</v>
      </c>
      <c r="Y566" s="10">
        <v>1</v>
      </c>
      <c r="Z566" s="13">
        <f>IF(Y566=1,'Specifications and Reduced mass'!$C$47,IF(Y566=2,'Specifications and Reduced mass'!$C$48,IF(Y566=3,'Specifications and Reduced mass'!$C$49)))</f>
        <v>676.54659784648959</v>
      </c>
      <c r="AA566" s="10">
        <f t="shared" si="97"/>
        <v>33.584471854961613</v>
      </c>
      <c r="AB566" s="10">
        <v>15.6</v>
      </c>
      <c r="AC566" s="10">
        <f t="shared" si="102"/>
        <v>700.86051964314697</v>
      </c>
      <c r="AD566" s="10">
        <f t="shared" si="103"/>
        <v>0.2722713633111154</v>
      </c>
    </row>
    <row r="567" spans="7:30" x14ac:dyDescent="0.3">
      <c r="G567" s="94">
        <v>6300</v>
      </c>
      <c r="H567" s="94">
        <v>17.5</v>
      </c>
      <c r="I567" s="10">
        <f t="shared" si="105"/>
        <v>13.049750000000001</v>
      </c>
      <c r="J567" s="10">
        <f t="shared" si="106"/>
        <v>19.779278222222221</v>
      </c>
      <c r="K567" s="10">
        <v>457.1</v>
      </c>
      <c r="L567" s="10">
        <v>2</v>
      </c>
      <c r="M567" s="89">
        <v>2</v>
      </c>
      <c r="N567" s="85">
        <f t="shared" si="101"/>
        <v>562</v>
      </c>
      <c r="O567" s="108">
        <f t="shared" si="99"/>
        <v>59.043041441563801</v>
      </c>
      <c r="P567" s="95">
        <f t="shared" si="95"/>
        <v>35.771574016260118</v>
      </c>
      <c r="Q567" s="10">
        <f t="shared" si="104"/>
        <v>9.9365483378500326</v>
      </c>
      <c r="R567" s="86">
        <f t="shared" si="107"/>
        <v>-0.27302043989952846</v>
      </c>
      <c r="S567" s="10">
        <f t="shared" si="100"/>
        <v>62.995697436259327</v>
      </c>
      <c r="T567" s="10">
        <f>IF(M567=1,'Specifications and Reduced mass'!$F$13,IF(M567=2,'Specifications and Reduced mass'!$G$13,IF(M567=3,'Specifications and Reduced mass'!$H$13,IF(M567=4,'Specifications and Reduced mass'!$I$13,IF(M567=5,'Specifications and Reduced mass'!$J$13)))))</f>
        <v>128.75625000000002</v>
      </c>
      <c r="U567" s="52">
        <f>'Specifications and Reduced mass'!$C$37-'Lap Simulation'!S567-'Lap Simulation'!T567-'Lap Simulation'!AC567</f>
        <v>-184.71104975657795</v>
      </c>
      <c r="V567" s="13">
        <f t="shared" si="98"/>
        <v>-0.27302043989952846</v>
      </c>
      <c r="W567" s="13">
        <f>0.5*359.61*'Lap Simulation'!Q567^2</f>
        <v>17753.04539306771</v>
      </c>
      <c r="X567" s="10">
        <f t="shared" si="96"/>
        <v>39.120269046653668</v>
      </c>
      <c r="Y567" s="10">
        <v>1</v>
      </c>
      <c r="Z567" s="13">
        <f>IF(Y567=1,'Specifications and Reduced mass'!$C$47,IF(Y567=2,'Specifications and Reduced mass'!$C$48,IF(Y567=3,'Specifications and Reduced mass'!$C$49)))</f>
        <v>676.54659784648959</v>
      </c>
      <c r="AA567" s="10">
        <f t="shared" si="97"/>
        <v>33.399411757443495</v>
      </c>
      <c r="AB567" s="10">
        <v>15.8</v>
      </c>
      <c r="AC567" s="10">
        <f t="shared" si="102"/>
        <v>700.86051964315311</v>
      </c>
      <c r="AD567" s="10">
        <f t="shared" si="103"/>
        <v>0.27576202181510406</v>
      </c>
    </row>
    <row r="568" spans="7:30" x14ac:dyDescent="0.3">
      <c r="G568" s="94">
        <v>4900</v>
      </c>
      <c r="H568" s="94">
        <v>14.97</v>
      </c>
      <c r="I568" s="10">
        <f t="shared" si="105"/>
        <v>11.163129000000001</v>
      </c>
      <c r="J568" s="10">
        <f t="shared" si="106"/>
        <v>21.753976774530614</v>
      </c>
      <c r="K568" s="10">
        <v>473.7</v>
      </c>
      <c r="L568" s="10">
        <v>3</v>
      </c>
      <c r="M568" s="89">
        <v>2</v>
      </c>
      <c r="N568" s="85">
        <f t="shared" si="101"/>
        <v>563</v>
      </c>
      <c r="O568" s="108">
        <f t="shared" si="99"/>
        <v>59.143959453791119</v>
      </c>
      <c r="P568" s="95">
        <f t="shared" si="95"/>
        <v>35.67252188728154</v>
      </c>
      <c r="Q568" s="10">
        <f t="shared" si="104"/>
        <v>9.9090338575782049</v>
      </c>
      <c r="R568" s="86">
        <f t="shared" si="107"/>
        <v>-0.27250548732638041</v>
      </c>
      <c r="S568" s="10">
        <f t="shared" si="100"/>
        <v>62.647308024849835</v>
      </c>
      <c r="T568" s="10">
        <f>IF(M568=1,'Specifications and Reduced mass'!$F$13,IF(M568=2,'Specifications and Reduced mass'!$G$13,IF(M568=3,'Specifications and Reduced mass'!$H$13,IF(M568=4,'Specifications and Reduced mass'!$I$13,IF(M568=5,'Specifications and Reduced mass'!$J$13)))))</f>
        <v>128.75625000000002</v>
      </c>
      <c r="U568" s="52">
        <f>'Specifications and Reduced mass'!$C$37-'Lap Simulation'!S568-'Lap Simulation'!T568-'Lap Simulation'!AC568</f>
        <v>-184.36266034516234</v>
      </c>
      <c r="V568" s="13">
        <f t="shared" si="98"/>
        <v>-0.27250548732638041</v>
      </c>
      <c r="W568" s="13">
        <f>0.5*359.61*'Lap Simulation'!Q568^2</f>
        <v>17654.864512675442</v>
      </c>
      <c r="X568" s="10">
        <f t="shared" si="96"/>
        <v>39.011944321174035</v>
      </c>
      <c r="Y568" s="10">
        <v>1</v>
      </c>
      <c r="Z568" s="13">
        <f>IF(Y568=1,'Specifications and Reduced mass'!$C$47,IF(Y568=2,'Specifications and Reduced mass'!$C$48,IF(Y568=3,'Specifications and Reduced mass'!$C$49)))</f>
        <v>676.54659784648959</v>
      </c>
      <c r="AA568" s="10">
        <f t="shared" si="97"/>
        <v>33.214700707686923</v>
      </c>
      <c r="AB568" s="10">
        <v>16</v>
      </c>
      <c r="AC568" s="10">
        <f t="shared" si="102"/>
        <v>700.86051964314697</v>
      </c>
      <c r="AD568" s="10">
        <f t="shared" si="103"/>
        <v>0.27925268031909273</v>
      </c>
    </row>
    <row r="569" spans="7:30" x14ac:dyDescent="0.3">
      <c r="G569" s="94">
        <v>4900</v>
      </c>
      <c r="H569" s="94">
        <v>14.97</v>
      </c>
      <c r="I569" s="10">
        <f t="shared" si="105"/>
        <v>11.163129000000001</v>
      </c>
      <c r="J569" s="10">
        <f t="shared" si="106"/>
        <v>21.753976774530614</v>
      </c>
      <c r="K569" s="10">
        <v>473.7</v>
      </c>
      <c r="L569" s="10">
        <v>3</v>
      </c>
      <c r="M569" s="89">
        <v>2</v>
      </c>
      <c r="N569" s="85">
        <f t="shared" si="101"/>
        <v>564</v>
      </c>
      <c r="O569" s="108">
        <f t="shared" si="99"/>
        <v>59.245158716897265</v>
      </c>
      <c r="P569" s="95">
        <f t="shared" si="95"/>
        <v>35.573381559349691</v>
      </c>
      <c r="Q569" s="10">
        <f t="shared" si="104"/>
        <v>9.8814948775971363</v>
      </c>
      <c r="R569" s="86">
        <f t="shared" si="107"/>
        <v>-0.27199150602173927</v>
      </c>
      <c r="S569" s="10">
        <f t="shared" si="100"/>
        <v>62.299575721838259</v>
      </c>
      <c r="T569" s="10">
        <f>IF(M569=1,'Specifications and Reduced mass'!$F$13,IF(M569=2,'Specifications and Reduced mass'!$G$13,IF(M569=3,'Specifications and Reduced mass'!$H$13,IF(M569=4,'Specifications and Reduced mass'!$I$13,IF(M569=5,'Specifications and Reduced mass'!$J$13)))))</f>
        <v>128.75625000000002</v>
      </c>
      <c r="U569" s="52">
        <f>'Specifications and Reduced mass'!$C$37-'Lap Simulation'!S569-'Lap Simulation'!T569-'Lap Simulation'!AC569</f>
        <v>-184.0149280421507</v>
      </c>
      <c r="V569" s="13">
        <f t="shared" si="98"/>
        <v>-0.27199150602173927</v>
      </c>
      <c r="W569" s="13">
        <f>0.5*359.61*'Lap Simulation'!Q569^2</f>
        <v>17556.868814378005</v>
      </c>
      <c r="X569" s="10">
        <f t="shared" si="96"/>
        <v>38.903523140146206</v>
      </c>
      <c r="Y569" s="10">
        <v>1</v>
      </c>
      <c r="Z569" s="13">
        <f>IF(Y569=1,'Specifications and Reduced mass'!$C$47,IF(Y569=2,'Specifications and Reduced mass'!$C$48,IF(Y569=3,'Specifications and Reduced mass'!$C$49)))</f>
        <v>676.54659784648959</v>
      </c>
      <c r="AA569" s="10">
        <f t="shared" si="97"/>
        <v>33.030338047341758</v>
      </c>
      <c r="AB569" s="10">
        <v>16.2</v>
      </c>
      <c r="AC569" s="10">
        <f t="shared" si="102"/>
        <v>700.86051964314697</v>
      </c>
      <c r="AD569" s="10">
        <f t="shared" si="103"/>
        <v>0.28274333882308139</v>
      </c>
    </row>
    <row r="570" spans="7:30" x14ac:dyDescent="0.3">
      <c r="G570" s="94">
        <v>4900</v>
      </c>
      <c r="H570" s="94">
        <v>14.97</v>
      </c>
      <c r="I570" s="10">
        <f t="shared" si="105"/>
        <v>11.163129000000001</v>
      </c>
      <c r="J570" s="10">
        <f t="shared" si="106"/>
        <v>21.753976774530614</v>
      </c>
      <c r="K570" s="10">
        <v>473.7</v>
      </c>
      <c r="L570" s="10">
        <v>3</v>
      </c>
      <c r="M570" s="89">
        <v>2</v>
      </c>
      <c r="N570" s="85">
        <f t="shared" si="101"/>
        <v>565</v>
      </c>
      <c r="O570" s="108">
        <f t="shared" si="99"/>
        <v>59.346641058357513</v>
      </c>
      <c r="P570" s="95">
        <f t="shared" si="95"/>
        <v>35.474151938150648</v>
      </c>
      <c r="Q570" s="10">
        <f t="shared" si="104"/>
        <v>9.8539310939307345</v>
      </c>
      <c r="R570" s="86">
        <f t="shared" si="107"/>
        <v>-0.27147849415365571</v>
      </c>
      <c r="S570" s="10">
        <f t="shared" si="100"/>
        <v>61.952499287831458</v>
      </c>
      <c r="T570" s="10">
        <f>IF(M570=1,'Specifications and Reduced mass'!$F$13,IF(M570=2,'Specifications and Reduced mass'!$G$13,IF(M570=3,'Specifications and Reduced mass'!$H$13,IF(M570=4,'Specifications and Reduced mass'!$I$13,IF(M570=5,'Specifications and Reduced mass'!$J$13)))))</f>
        <v>128.75625000000002</v>
      </c>
      <c r="U570" s="52">
        <f>'Specifications and Reduced mass'!$C$37-'Lap Simulation'!S570-'Lap Simulation'!T570-'Lap Simulation'!AC570</f>
        <v>-183.66785160814391</v>
      </c>
      <c r="V570" s="13">
        <f t="shared" si="98"/>
        <v>-0.27147849415365571</v>
      </c>
      <c r="W570" s="13">
        <f>0.5*359.61*'Lap Simulation'!Q570^2</f>
        <v>17459.057948897527</v>
      </c>
      <c r="X570" s="10">
        <f t="shared" si="96"/>
        <v>38.795004306813915</v>
      </c>
      <c r="Y570" s="10">
        <v>1</v>
      </c>
      <c r="Z570" s="13">
        <f>IF(Y570=1,'Specifications and Reduced mass'!$C$47,IF(Y570=2,'Specifications and Reduced mass'!$C$48,IF(Y570=3,'Specifications and Reduced mass'!$C$49)))</f>
        <v>676.54659784648959</v>
      </c>
      <c r="AA570" s="10">
        <f t="shared" si="97"/>
        <v>32.846323119299605</v>
      </c>
      <c r="AB570" s="10">
        <v>16.399999999999999</v>
      </c>
      <c r="AC570" s="10">
        <f t="shared" si="102"/>
        <v>700.86051964314697</v>
      </c>
      <c r="AD570" s="10">
        <f t="shared" si="103"/>
        <v>0.28623399732707</v>
      </c>
    </row>
    <row r="571" spans="7:30" x14ac:dyDescent="0.3">
      <c r="G571" s="94">
        <v>4900</v>
      </c>
      <c r="H571" s="94">
        <v>14.97</v>
      </c>
      <c r="I571" s="10">
        <f t="shared" si="105"/>
        <v>11.163129000000001</v>
      </c>
      <c r="J571" s="10">
        <f t="shared" si="106"/>
        <v>21.753976774530614</v>
      </c>
      <c r="K571" s="10">
        <v>473.7</v>
      </c>
      <c r="L571" s="10">
        <v>3</v>
      </c>
      <c r="M571" s="89">
        <v>2</v>
      </c>
      <c r="N571" s="85">
        <f t="shared" si="101"/>
        <v>566</v>
      </c>
      <c r="O571" s="108">
        <f t="shared" si="99"/>
        <v>59.44840832635294</v>
      </c>
      <c r="P571" s="95">
        <f t="shared" si="95"/>
        <v>35.374831917092337</v>
      </c>
      <c r="Q571" s="10">
        <f t="shared" si="104"/>
        <v>9.8263421991923146</v>
      </c>
      <c r="R571" s="86">
        <f t="shared" si="107"/>
        <v>-0.27096644989366248</v>
      </c>
      <c r="S571" s="10">
        <f t="shared" si="100"/>
        <v>61.606077485773945</v>
      </c>
      <c r="T571" s="10">
        <f>IF(M571=1,'Specifications and Reduced mass'!$F$13,IF(M571=2,'Specifications and Reduced mass'!$G$13,IF(M571=3,'Specifications and Reduced mass'!$H$13,IF(M571=4,'Specifications and Reduced mass'!$I$13,IF(M571=5,'Specifications and Reduced mass'!$J$13)))))</f>
        <v>128.75625000000002</v>
      </c>
      <c r="U571" s="52">
        <f>'Specifications and Reduced mass'!$C$37-'Lap Simulation'!S571-'Lap Simulation'!T571-'Lap Simulation'!AC571</f>
        <v>-183.32142980609865</v>
      </c>
      <c r="V571" s="13">
        <f t="shared" si="98"/>
        <v>-0.27096644989366248</v>
      </c>
      <c r="W571" s="13">
        <f>0.5*359.61*'Lap Simulation'!Q571^2</f>
        <v>17361.431567614931</v>
      </c>
      <c r="X571" s="10">
        <f t="shared" si="96"/>
        <v>38.686386610993367</v>
      </c>
      <c r="Y571" s="10">
        <v>1</v>
      </c>
      <c r="Z571" s="13">
        <f>IF(Y571=1,'Specifications and Reduced mass'!$C$47,IF(Y571=2,'Specifications and Reduced mass'!$C$48,IF(Y571=3,'Specifications and Reduced mass'!$C$49)))</f>
        <v>676.54659784648959</v>
      </c>
      <c r="AA571" s="10">
        <f t="shared" si="97"/>
        <v>32.662655267691463</v>
      </c>
      <c r="AB571" s="10">
        <v>16.600000000000001</v>
      </c>
      <c r="AC571" s="10">
        <f t="shared" si="102"/>
        <v>700.86051964315914</v>
      </c>
      <c r="AD571" s="10">
        <f t="shared" si="103"/>
        <v>0.28972465583105872</v>
      </c>
    </row>
    <row r="572" spans="7:30" x14ac:dyDescent="0.3">
      <c r="G572" s="94">
        <v>4900</v>
      </c>
      <c r="H572" s="94">
        <v>14.97</v>
      </c>
      <c r="I572" s="10">
        <f t="shared" si="105"/>
        <v>11.163129000000001</v>
      </c>
      <c r="J572" s="10">
        <f t="shared" si="106"/>
        <v>21.753976774530614</v>
      </c>
      <c r="K572" s="10">
        <v>473.7</v>
      </c>
      <c r="L572" s="10">
        <v>3</v>
      </c>
      <c r="M572" s="89">
        <v>2</v>
      </c>
      <c r="N572" s="85">
        <f t="shared" si="101"/>
        <v>567</v>
      </c>
      <c r="O572" s="108">
        <f t="shared" si="99"/>
        <v>59.550462390103711</v>
      </c>
      <c r="P572" s="95">
        <f t="shared" si="95"/>
        <v>35.275420377102392</v>
      </c>
      <c r="Q572" s="10">
        <f t="shared" si="104"/>
        <v>9.7987278825284427</v>
      </c>
      <c r="R572" s="86">
        <f t="shared" si="107"/>
        <v>-0.2704553714166687</v>
      </c>
      <c r="S572" s="10">
        <f t="shared" si="100"/>
        <v>61.260309080943479</v>
      </c>
      <c r="T572" s="10">
        <f>IF(M572=1,'Specifications and Reduced mass'!$F$13,IF(M572=2,'Specifications and Reduced mass'!$G$13,IF(M572=3,'Specifications and Reduced mass'!$H$13,IF(M572=4,'Specifications and Reduced mass'!$I$13,IF(M572=5,'Specifications and Reduced mass'!$J$13)))))</f>
        <v>128.75625000000002</v>
      </c>
      <c r="U572" s="52">
        <f>'Specifications and Reduced mass'!$C$37-'Lap Simulation'!S572-'Lap Simulation'!T572-'Lap Simulation'!AC572</f>
        <v>-182.97566140125593</v>
      </c>
      <c r="V572" s="13">
        <f t="shared" si="98"/>
        <v>-0.2704553714166687</v>
      </c>
      <c r="W572" s="13">
        <f>0.5*359.61*'Lap Simulation'!Q572^2</f>
        <v>17263.989322568672</v>
      </c>
      <c r="X572" s="10">
        <f t="shared" si="96"/>
        <v>38.577668828852133</v>
      </c>
      <c r="Y572" s="10">
        <v>1</v>
      </c>
      <c r="Z572" s="13">
        <f>IF(Y572=1,'Specifications and Reduced mass'!$C$47,IF(Y572=2,'Specifications and Reduced mass'!$C$48,IF(Y572=3,'Specifications and Reduced mass'!$C$49)))</f>
        <v>676.54659784648959</v>
      </c>
      <c r="AA572" s="10">
        <f t="shared" si="97"/>
        <v>32.47933383788537</v>
      </c>
      <c r="AB572" s="10">
        <v>16.8</v>
      </c>
      <c r="AC572" s="10">
        <f t="shared" si="102"/>
        <v>700.86051964314697</v>
      </c>
      <c r="AD572" s="10">
        <f t="shared" si="103"/>
        <v>0.29321531433504738</v>
      </c>
    </row>
    <row r="573" spans="7:30" x14ac:dyDescent="0.3">
      <c r="G573" s="94">
        <v>4900</v>
      </c>
      <c r="H573" s="94">
        <v>14.97</v>
      </c>
      <c r="I573" s="10">
        <f t="shared" si="105"/>
        <v>11.163129000000001</v>
      </c>
      <c r="J573" s="10">
        <f t="shared" si="106"/>
        <v>21.753976774530614</v>
      </c>
      <c r="K573" s="10">
        <v>473.7</v>
      </c>
      <c r="L573" s="10">
        <v>3</v>
      </c>
      <c r="M573" s="89">
        <v>2</v>
      </c>
      <c r="N573" s="85">
        <f t="shared" si="101"/>
        <v>568</v>
      </c>
      <c r="O573" s="108">
        <f t="shared" si="99"/>
        <v>59.652805140209239</v>
      </c>
      <c r="P573" s="95">
        <f t="shared" si="95"/>
        <v>35.175916186421794</v>
      </c>
      <c r="Q573" s="10">
        <f t="shared" si="104"/>
        <v>9.7710878295616101</v>
      </c>
      <c r="R573" s="86">
        <f t="shared" si="107"/>
        <v>-0.26994525690113452</v>
      </c>
      <c r="S573" s="10">
        <f t="shared" si="100"/>
        <v>60.915192840946716</v>
      </c>
      <c r="T573" s="10">
        <f>IF(M573=1,'Specifications and Reduced mass'!$F$13,IF(M573=2,'Specifications and Reduced mass'!$G$13,IF(M573=3,'Specifications and Reduced mass'!$H$13,IF(M573=4,'Specifications and Reduced mass'!$I$13,IF(M573=5,'Specifications and Reduced mass'!$J$13)))))</f>
        <v>128.75625000000002</v>
      </c>
      <c r="U573" s="52">
        <f>'Specifications and Reduced mass'!$C$37-'Lap Simulation'!S573-'Lap Simulation'!T573-'Lap Simulation'!AC573</f>
        <v>-182.63054516125919</v>
      </c>
      <c r="V573" s="13">
        <f t="shared" si="98"/>
        <v>-0.26994525690113452</v>
      </c>
      <c r="W573" s="13">
        <f>0.5*359.61*'Lap Simulation'!Q573^2</f>
        <v>17166.730866453527</v>
      </c>
      <c r="X573" s="10">
        <f t="shared" si="96"/>
        <v>38.468849722683501</v>
      </c>
      <c r="Y573" s="10">
        <v>1</v>
      </c>
      <c r="Z573" s="13">
        <f>IF(Y573=1,'Specifications and Reduced mass'!$C$47,IF(Y573=2,'Specifications and Reduced mass'!$C$48,IF(Y573=3,'Specifications and Reduced mass'!$C$49)))</f>
        <v>676.54659784648959</v>
      </c>
      <c r="AA573" s="10">
        <f t="shared" si="97"/>
        <v>32.296358176484119</v>
      </c>
      <c r="AB573" s="10">
        <v>17</v>
      </c>
      <c r="AC573" s="10">
        <f t="shared" si="102"/>
        <v>700.86051964314697</v>
      </c>
      <c r="AD573" s="10">
        <f t="shared" si="103"/>
        <v>0.29670597283903605</v>
      </c>
    </row>
    <row r="574" spans="7:30" x14ac:dyDescent="0.3">
      <c r="G574" s="94">
        <v>4900</v>
      </c>
      <c r="H574" s="94">
        <v>14.97</v>
      </c>
      <c r="I574" s="10">
        <f t="shared" si="105"/>
        <v>11.163129000000001</v>
      </c>
      <c r="J574" s="10">
        <f t="shared" si="106"/>
        <v>21.753976774530614</v>
      </c>
      <c r="K574" s="10">
        <v>473.7</v>
      </c>
      <c r="L574" s="10">
        <v>3</v>
      </c>
      <c r="M574" s="89">
        <v>2</v>
      </c>
      <c r="N574" s="85">
        <f t="shared" si="101"/>
        <v>569</v>
      </c>
      <c r="O574" s="108">
        <f t="shared" si="99"/>
        <v>59.75543848899553</v>
      </c>
      <c r="P574" s="95">
        <f t="shared" si="95"/>
        <v>35.076318200394034</v>
      </c>
      <c r="Q574" s="10">
        <f t="shared" si="104"/>
        <v>9.743421722331675</v>
      </c>
      <c r="R574" s="86">
        <f t="shared" si="107"/>
        <v>-0.26943610452888339</v>
      </c>
      <c r="S574" s="10">
        <f t="shared" si="100"/>
        <v>60.570727535714688</v>
      </c>
      <c r="T574" s="10">
        <f>IF(M574=1,'Specifications and Reduced mass'!$F$13,IF(M574=2,'Specifications and Reduced mass'!$G$13,IF(M574=3,'Specifications and Reduced mass'!$H$13,IF(M574=4,'Specifications and Reduced mass'!$I$13,IF(M574=5,'Specifications and Reduced mass'!$J$13)))))</f>
        <v>128.75625000000002</v>
      </c>
      <c r="U574" s="52">
        <f>'Specifications and Reduced mass'!$C$37-'Lap Simulation'!S574-'Lap Simulation'!T574-'Lap Simulation'!AC574</f>
        <v>-182.28607985602719</v>
      </c>
      <c r="V574" s="13">
        <f t="shared" si="98"/>
        <v>-0.26943610452888339</v>
      </c>
      <c r="W574" s="13">
        <f>0.5*359.61*'Lap Simulation'!Q574^2</f>
        <v>17069.655852619308</v>
      </c>
      <c r="X574" s="10">
        <f t="shared" si="96"/>
        <v>38.359928040675882</v>
      </c>
      <c r="Y574" s="10">
        <v>1</v>
      </c>
      <c r="Z574" s="13">
        <f>IF(Y574=1,'Specifications and Reduced mass'!$C$47,IF(Y574=2,'Specifications and Reduced mass'!$C$48,IF(Y574=3,'Specifications and Reduced mass'!$C$49)))</f>
        <v>676.54659784648959</v>
      </c>
      <c r="AA574" s="10">
        <f t="shared" si="97"/>
        <v>32.11372763132286</v>
      </c>
      <c r="AB574" s="10">
        <v>17.2</v>
      </c>
      <c r="AC574" s="10">
        <f t="shared" si="102"/>
        <v>700.86051964314697</v>
      </c>
      <c r="AD574" s="10">
        <f t="shared" si="103"/>
        <v>0.30019663134302466</v>
      </c>
    </row>
    <row r="575" spans="7:30" x14ac:dyDescent="0.3">
      <c r="G575" s="94">
        <v>4800</v>
      </c>
      <c r="H575" s="94">
        <v>14.68</v>
      </c>
      <c r="I575" s="10">
        <f t="shared" si="105"/>
        <v>10.946876</v>
      </c>
      <c r="J575" s="10">
        <f t="shared" si="106"/>
        <v>21.776985322666665</v>
      </c>
      <c r="K575" s="10">
        <v>473.7</v>
      </c>
      <c r="L575" s="10">
        <v>3</v>
      </c>
      <c r="M575" s="89">
        <v>2</v>
      </c>
      <c r="N575" s="85">
        <f t="shared" si="101"/>
        <v>570</v>
      </c>
      <c r="O575" s="108">
        <f t="shared" si="99"/>
        <v>59.858364370869801</v>
      </c>
      <c r="P575" s="95">
        <f t="shared" si="95"/>
        <v>34.9766252612499</v>
      </c>
      <c r="Q575" s="10">
        <f t="shared" si="104"/>
        <v>9.715729239236083</v>
      </c>
      <c r="R575" s="86">
        <f t="shared" si="107"/>
        <v>-0.26892791248518599</v>
      </c>
      <c r="S575" s="10">
        <f t="shared" si="100"/>
        <v>60.226911937498549</v>
      </c>
      <c r="T575" s="10">
        <f>IF(M575=1,'Specifications and Reduced mass'!$F$13,IF(M575=2,'Specifications and Reduced mass'!$G$13,IF(M575=3,'Specifications and Reduced mass'!$H$13,IF(M575=4,'Specifications and Reduced mass'!$I$13,IF(M575=5,'Specifications and Reduced mass'!$J$13)))))</f>
        <v>128.75625000000002</v>
      </c>
      <c r="U575" s="52">
        <f>'Specifications and Reduced mass'!$C$37-'Lap Simulation'!S575-'Lap Simulation'!T575-'Lap Simulation'!AC575</f>
        <v>-181.94226425781108</v>
      </c>
      <c r="V575" s="13">
        <f t="shared" si="98"/>
        <v>-0.26892791248518599</v>
      </c>
      <c r="W575" s="13">
        <f>0.5*359.61*'Lap Simulation'!Q575^2</f>
        <v>16972.763935069674</v>
      </c>
      <c r="X575" s="10">
        <f t="shared" si="96"/>
        <v>38.250902516677492</v>
      </c>
      <c r="Y575" s="10">
        <v>1</v>
      </c>
      <c r="Z575" s="13">
        <f>IF(Y575=1,'Specifications and Reduced mass'!$C$47,IF(Y575=2,'Specifications and Reduced mass'!$C$48,IF(Y575=3,'Specifications and Reduced mass'!$C$49)))</f>
        <v>676.54659784648959</v>
      </c>
      <c r="AA575" s="10">
        <f t="shared" si="97"/>
        <v>31.931441551466822</v>
      </c>
      <c r="AB575" s="10">
        <v>17.399999999999999</v>
      </c>
      <c r="AC575" s="10">
        <f t="shared" si="102"/>
        <v>700.86051964314697</v>
      </c>
      <c r="AD575" s="10">
        <f t="shared" si="103"/>
        <v>0.30368728984701332</v>
      </c>
    </row>
    <row r="576" spans="7:30" x14ac:dyDescent="0.3">
      <c r="G576" s="94">
        <v>4800</v>
      </c>
      <c r="H576" s="94">
        <v>14.68</v>
      </c>
      <c r="I576" s="10">
        <f t="shared" si="105"/>
        <v>10.946876</v>
      </c>
      <c r="J576" s="10">
        <f t="shared" si="106"/>
        <v>21.776985322666665</v>
      </c>
      <c r="K576" s="10">
        <v>473.7</v>
      </c>
      <c r="L576" s="10">
        <v>3</v>
      </c>
      <c r="M576" s="89">
        <v>2</v>
      </c>
      <c r="N576" s="85">
        <f t="shared" si="101"/>
        <v>571</v>
      </c>
      <c r="O576" s="108">
        <f t="shared" si="99"/>
        <v>59.961584742682597</v>
      </c>
      <c r="P576" s="95">
        <f t="shared" si="95"/>
        <v>34.876836197887677</v>
      </c>
      <c r="Q576" s="10">
        <f t="shared" si="104"/>
        <v>9.6880100549687995</v>
      </c>
      <c r="R576" s="86">
        <f t="shared" si="107"/>
        <v>-0.26842067895875388</v>
      </c>
      <c r="S576" s="10">
        <f t="shared" si="100"/>
        <v>59.883744820865154</v>
      </c>
      <c r="T576" s="10">
        <f>IF(M576=1,'Specifications and Reduced mass'!$F$13,IF(M576=2,'Specifications and Reduced mass'!$G$13,IF(M576=3,'Specifications and Reduced mass'!$H$13,IF(M576=4,'Specifications and Reduced mass'!$I$13,IF(M576=5,'Specifications and Reduced mass'!$J$13)))))</f>
        <v>128.75625000000002</v>
      </c>
      <c r="U576" s="52">
        <f>'Specifications and Reduced mass'!$C$37-'Lap Simulation'!S576-'Lap Simulation'!T576-'Lap Simulation'!AC576</f>
        <v>-181.59909714118976</v>
      </c>
      <c r="V576" s="13">
        <f t="shared" si="98"/>
        <v>-0.26842067895875388</v>
      </c>
      <c r="W576" s="13">
        <f>0.5*359.61*'Lap Simulation'!Q576^2</f>
        <v>16876.054768460872</v>
      </c>
      <c r="X576" s="10">
        <f t="shared" si="96"/>
        <v>38.141771869955903</v>
      </c>
      <c r="Y576" s="10">
        <v>1</v>
      </c>
      <c r="Z576" s="13">
        <f>IF(Y576=1,'Specifications and Reduced mass'!$C$47,IF(Y576=2,'Specifications and Reduced mass'!$C$48,IF(Y576=3,'Specifications and Reduced mass'!$C$49)))</f>
        <v>676.54659784648959</v>
      </c>
      <c r="AA576" s="10">
        <f t="shared" si="97"/>
        <v>31.749499287209005</v>
      </c>
      <c r="AB576" s="10">
        <v>17.600000000000001</v>
      </c>
      <c r="AC576" s="10">
        <f t="shared" si="102"/>
        <v>700.86051964315914</v>
      </c>
      <c r="AD576" s="10">
        <f t="shared" si="103"/>
        <v>0.30717794835100204</v>
      </c>
    </row>
    <row r="577" spans="7:30" x14ac:dyDescent="0.3">
      <c r="G577" s="94">
        <v>4800</v>
      </c>
      <c r="H577" s="94">
        <v>14.68</v>
      </c>
      <c r="I577" s="10">
        <f t="shared" si="105"/>
        <v>10.946876</v>
      </c>
      <c r="J577" s="10">
        <f t="shared" si="106"/>
        <v>21.776985322666665</v>
      </c>
      <c r="K577" s="10">
        <v>473.7</v>
      </c>
      <c r="L577" s="10">
        <v>3</v>
      </c>
      <c r="M577" s="89">
        <v>2</v>
      </c>
      <c r="N577" s="85">
        <f t="shared" si="101"/>
        <v>572</v>
      </c>
      <c r="O577" s="108">
        <f t="shared" si="99"/>
        <v>60.065101584097626</v>
      </c>
      <c r="P577" s="95">
        <f t="shared" si="95"/>
        <v>34.776949825648558</v>
      </c>
      <c r="Q577" s="10">
        <f t="shared" si="104"/>
        <v>9.6602638404579331</v>
      </c>
      <c r="R577" s="86">
        <f t="shared" si="107"/>
        <v>-0.26791440214164353</v>
      </c>
      <c r="S577" s="10">
        <f t="shared" si="100"/>
        <v>59.54122496269266</v>
      </c>
      <c r="T577" s="10">
        <f>IF(M577=1,'Specifications and Reduced mass'!$F$13,IF(M577=2,'Specifications and Reduced mass'!$G$13,IF(M577=3,'Specifications and Reduced mass'!$H$13,IF(M577=4,'Specifications and Reduced mass'!$I$13,IF(M577=5,'Specifications and Reduced mass'!$J$13)))))</f>
        <v>128.75625000000002</v>
      </c>
      <c r="U577" s="52">
        <f>'Specifications and Reduced mass'!$C$37-'Lap Simulation'!S577-'Lap Simulation'!T577-'Lap Simulation'!AC577</f>
        <v>-181.25657728300519</v>
      </c>
      <c r="V577" s="13">
        <f t="shared" si="98"/>
        <v>-0.26791440214164353</v>
      </c>
      <c r="W577" s="13">
        <f>0.5*359.61*'Lap Simulation'!Q577^2</f>
        <v>16779.528008100515</v>
      </c>
      <c r="X577" s="10">
        <f t="shared" si="96"/>
        <v>38.032534804952491</v>
      </c>
      <c r="Y577" s="10">
        <v>1</v>
      </c>
      <c r="Z577" s="13">
        <f>IF(Y577=1,'Specifications and Reduced mass'!$C$47,IF(Y577=2,'Specifications and Reduced mass'!$C$48,IF(Y577=3,'Specifications and Reduced mass'!$C$49)))</f>
        <v>676.54659784648959</v>
      </c>
      <c r="AA577" s="10">
        <f t="shared" si="97"/>
        <v>31.567900190067817</v>
      </c>
      <c r="AB577" s="10">
        <v>17.8</v>
      </c>
      <c r="AC577" s="10">
        <f t="shared" si="102"/>
        <v>700.86051964314697</v>
      </c>
      <c r="AD577" s="10">
        <f t="shared" si="103"/>
        <v>0.31066860685499065</v>
      </c>
    </row>
    <row r="578" spans="7:30" x14ac:dyDescent="0.3">
      <c r="G578" s="94">
        <v>4800</v>
      </c>
      <c r="H578" s="94">
        <v>14.68</v>
      </c>
      <c r="I578" s="10">
        <f t="shared" si="105"/>
        <v>10.946876</v>
      </c>
      <c r="J578" s="10">
        <f t="shared" si="106"/>
        <v>21.776985322666665</v>
      </c>
      <c r="K578" s="10">
        <v>473.7</v>
      </c>
      <c r="L578" s="10">
        <v>3</v>
      </c>
      <c r="M578" s="89">
        <v>2</v>
      </c>
      <c r="N578" s="85">
        <f t="shared" si="101"/>
        <v>573</v>
      </c>
      <c r="O578" s="108">
        <f t="shared" si="99"/>
        <v>60.168916897969439</v>
      </c>
      <c r="P578" s="95">
        <f t="shared" si="95"/>
        <v>34.676964946087281</v>
      </c>
      <c r="Q578" s="10">
        <f t="shared" si="104"/>
        <v>9.6324902628020226</v>
      </c>
      <c r="R578" s="86">
        <f t="shared" si="107"/>
        <v>-0.26740908022942839</v>
      </c>
      <c r="S578" s="10">
        <f t="shared" si="100"/>
        <v>59.199351142166257</v>
      </c>
      <c r="T578" s="10">
        <f>IF(M578=1,'Specifications and Reduced mass'!$F$13,IF(M578=2,'Specifications and Reduced mass'!$G$13,IF(M578=3,'Specifications and Reduced mass'!$H$13,IF(M578=4,'Specifications and Reduced mass'!$I$13,IF(M578=5,'Specifications and Reduced mass'!$J$13)))))</f>
        <v>128.75625000000002</v>
      </c>
      <c r="U578" s="52">
        <f>'Specifications and Reduced mass'!$C$37-'Lap Simulation'!S578-'Lap Simulation'!T578-'Lap Simulation'!AC578</f>
        <v>-180.91470346247877</v>
      </c>
      <c r="V578" s="13">
        <f t="shared" si="98"/>
        <v>-0.26740908022942839</v>
      </c>
      <c r="W578" s="13">
        <f>0.5*359.61*'Lap Simulation'!Q578^2</f>
        <v>16683.183309946362</v>
      </c>
      <c r="X578" s="10">
        <f t="shared" si="96"/>
        <v>37.923190011031586</v>
      </c>
      <c r="Y578" s="10">
        <v>1</v>
      </c>
      <c r="Z578" s="13">
        <f>IF(Y578=1,'Specifications and Reduced mass'!$C$47,IF(Y578=2,'Specifications and Reduced mass'!$C$48,IF(Y578=3,'Specifications and Reduced mass'!$C$49)))</f>
        <v>676.54659784648959</v>
      </c>
      <c r="AA578" s="10">
        <f t="shared" si="97"/>
        <v>31.386643612784813</v>
      </c>
      <c r="AB578" s="10">
        <v>18</v>
      </c>
      <c r="AC578" s="10">
        <f t="shared" si="102"/>
        <v>700.86051964314697</v>
      </c>
      <c r="AD578" s="10">
        <f t="shared" si="103"/>
        <v>0.31415926535897931</v>
      </c>
    </row>
    <row r="579" spans="7:30" x14ac:dyDescent="0.3">
      <c r="G579" s="94">
        <v>4800</v>
      </c>
      <c r="H579" s="94">
        <v>14.68</v>
      </c>
      <c r="I579" s="10">
        <f t="shared" si="105"/>
        <v>10.946876</v>
      </c>
      <c r="J579" s="10">
        <f t="shared" si="106"/>
        <v>21.776985322666665</v>
      </c>
      <c r="K579" s="10">
        <v>473.7</v>
      </c>
      <c r="L579" s="10">
        <v>3</v>
      </c>
      <c r="M579" s="89">
        <v>2</v>
      </c>
      <c r="N579" s="85">
        <f t="shared" si="101"/>
        <v>574</v>
      </c>
      <c r="O579" s="108">
        <f t="shared" si="99"/>
        <v>60.273032710729268</v>
      </c>
      <c r="P579" s="95">
        <f t="shared" si="95"/>
        <v>34.576880346737752</v>
      </c>
      <c r="Q579" s="10">
        <f t="shared" si="104"/>
        <v>9.6046889852049304</v>
      </c>
      <c r="R579" s="86">
        <f t="shared" si="107"/>
        <v>-0.26690471142101396</v>
      </c>
      <c r="S579" s="10">
        <f t="shared" si="100"/>
        <v>58.858122140773638</v>
      </c>
      <c r="T579" s="10">
        <f>IF(M579=1,'Specifications and Reduced mass'!$F$13,IF(M579=2,'Specifications and Reduced mass'!$G$13,IF(M579=3,'Specifications and Reduced mass'!$H$13,IF(M579=4,'Specifications and Reduced mass'!$I$13,IF(M579=5,'Specifications and Reduced mass'!$J$13)))))</f>
        <v>128.75625000000002</v>
      </c>
      <c r="U579" s="52">
        <f>'Specifications and Reduced mass'!$C$37-'Lap Simulation'!S579-'Lap Simulation'!T579-'Lap Simulation'!AC579</f>
        <v>-180.57347446108611</v>
      </c>
      <c r="V579" s="13">
        <f t="shared" si="98"/>
        <v>-0.26690471142101396</v>
      </c>
      <c r="W579" s="13">
        <f>0.5*359.61*'Lap Simulation'!Q579^2</f>
        <v>16587.020330605053</v>
      </c>
      <c r="X579" s="10">
        <f t="shared" si="96"/>
        <v>37.813736162224131</v>
      </c>
      <c r="Y579" s="10">
        <v>1</v>
      </c>
      <c r="Z579" s="13">
        <f>IF(Y579=1,'Specifications and Reduced mass'!$C$47,IF(Y579=2,'Specifications and Reduced mass'!$C$48,IF(Y579=3,'Specifications and Reduced mass'!$C$49)))</f>
        <v>676.54659784648959</v>
      </c>
      <c r="AA579" s="10">
        <f t="shared" si="97"/>
        <v>31.205728909322332</v>
      </c>
      <c r="AB579" s="10">
        <v>18.2</v>
      </c>
      <c r="AC579" s="10">
        <f t="shared" si="102"/>
        <v>700.86051964314697</v>
      </c>
      <c r="AD579" s="10">
        <f t="shared" si="103"/>
        <v>0.31764992386296798</v>
      </c>
    </row>
    <row r="580" spans="7:30" x14ac:dyDescent="0.3">
      <c r="G580" s="94">
        <v>4800</v>
      </c>
      <c r="H580" s="94">
        <v>14.68</v>
      </c>
      <c r="I580" s="10">
        <f t="shared" si="105"/>
        <v>10.946876</v>
      </c>
      <c r="J580" s="10">
        <f t="shared" si="106"/>
        <v>21.776985322666665</v>
      </c>
      <c r="K580" s="10">
        <v>473.7</v>
      </c>
      <c r="L580" s="10">
        <v>3</v>
      </c>
      <c r="M580" s="89">
        <v>2</v>
      </c>
      <c r="N580" s="85">
        <f t="shared" si="101"/>
        <v>575</v>
      </c>
      <c r="O580" s="108">
        <f t="shared" si="99"/>
        <v>60.377451072779124</v>
      </c>
      <c r="P580" s="95">
        <f t="shared" si="95"/>
        <v>34.476694800873631</v>
      </c>
      <c r="Q580" s="10">
        <f t="shared" si="104"/>
        <v>9.5768596669093409</v>
      </c>
      <c r="R580" s="86">
        <f t="shared" si="107"/>
        <v>-0.26640129391872092</v>
      </c>
      <c r="S580" s="10">
        <f t="shared" si="100"/>
        <v>58.517536742300884</v>
      </c>
      <c r="T580" s="10">
        <f>IF(M580=1,'Specifications and Reduced mass'!$F$13,IF(M580=2,'Specifications and Reduced mass'!$G$13,IF(M580=3,'Specifications and Reduced mass'!$H$13,IF(M580=4,'Specifications and Reduced mass'!$I$13,IF(M580=5,'Specifications and Reduced mass'!$J$13)))))</f>
        <v>128.75625000000002</v>
      </c>
      <c r="U580" s="52">
        <f>'Specifications and Reduced mass'!$C$37-'Lap Simulation'!S580-'Lap Simulation'!T580-'Lap Simulation'!AC580</f>
        <v>-180.23288906261337</v>
      </c>
      <c r="V580" s="13">
        <f t="shared" si="98"/>
        <v>-0.26640129391872092</v>
      </c>
      <c r="W580" s="13">
        <f>0.5*359.61*'Lap Simulation'!Q580^2</f>
        <v>16491.038727330942</v>
      </c>
      <c r="X580" s="10">
        <f t="shared" si="96"/>
        <v>37.704171916965912</v>
      </c>
      <c r="Y580" s="10">
        <v>1</v>
      </c>
      <c r="Z580" s="13">
        <f>IF(Y580=1,'Specifications and Reduced mass'!$C$47,IF(Y580=2,'Specifications and Reduced mass'!$C$48,IF(Y580=3,'Specifications and Reduced mass'!$C$49)))</f>
        <v>676.54659784648959</v>
      </c>
      <c r="AA580" s="10">
        <f t="shared" si="97"/>
        <v>31.025155434861247</v>
      </c>
      <c r="AB580" s="10">
        <v>18.399999999999999</v>
      </c>
      <c r="AC580" s="10">
        <f t="shared" si="102"/>
        <v>700.86051964314697</v>
      </c>
      <c r="AD580" s="10">
        <f t="shared" si="103"/>
        <v>0.32114058236695664</v>
      </c>
    </row>
    <row r="581" spans="7:30" x14ac:dyDescent="0.3">
      <c r="G581" s="94">
        <v>4800</v>
      </c>
      <c r="H581" s="94">
        <v>14.68</v>
      </c>
      <c r="I581" s="10">
        <f t="shared" si="105"/>
        <v>10.946876</v>
      </c>
      <c r="J581" s="10">
        <f t="shared" si="106"/>
        <v>21.776985322666665</v>
      </c>
      <c r="K581" s="10">
        <v>473.7</v>
      </c>
      <c r="L581" s="10">
        <v>3</v>
      </c>
      <c r="M581" s="89">
        <v>2</v>
      </c>
      <c r="N581" s="85">
        <f t="shared" si="101"/>
        <v>576</v>
      </c>
      <c r="O581" s="108">
        <f t="shared" si="99"/>
        <v>60.482174058894458</v>
      </c>
      <c r="P581" s="95">
        <f t="shared" si="95"/>
        <v>34.376407067263635</v>
      </c>
      <c r="Q581" s="10">
        <f t="shared" si="104"/>
        <v>9.5490019631287879</v>
      </c>
      <c r="R581" s="86">
        <f t="shared" si="107"/>
        <v>-0.26589882592827829</v>
      </c>
      <c r="S581" s="10">
        <f t="shared" si="100"/>
        <v>58.177593732827944</v>
      </c>
      <c r="T581" s="10">
        <f>IF(M581=1,'Specifications and Reduced mass'!$F$13,IF(M581=2,'Specifications and Reduced mass'!$G$13,IF(M581=3,'Specifications and Reduced mass'!$H$13,IF(M581=4,'Specifications and Reduced mass'!$I$13,IF(M581=5,'Specifications and Reduced mass'!$J$13)))))</f>
        <v>128.75625000000002</v>
      </c>
      <c r="U581" s="52">
        <f>'Specifications and Reduced mass'!$C$37-'Lap Simulation'!S581-'Lap Simulation'!T581-'Lap Simulation'!AC581</f>
        <v>-179.89294605315263</v>
      </c>
      <c r="V581" s="13">
        <f t="shared" si="98"/>
        <v>-0.26589882592827829</v>
      </c>
      <c r="W581" s="13">
        <f>0.5*359.61*'Lap Simulation'!Q581^2</f>
        <v>16395.238158024833</v>
      </c>
      <c r="X581" s="10">
        <f t="shared" si="96"/>
        <v>37.594495917829875</v>
      </c>
      <c r="Y581" s="10">
        <v>1</v>
      </c>
      <c r="Z581" s="13">
        <f>IF(Y581=1,'Specifications and Reduced mass'!$C$47,IF(Y581=2,'Specifications and Reduced mass'!$C$48,IF(Y581=3,'Specifications and Reduced mass'!$C$49)))</f>
        <v>676.54659784648959</v>
      </c>
      <c r="AA581" s="10">
        <f t="shared" si="97"/>
        <v>30.844922545798635</v>
      </c>
      <c r="AB581" s="10">
        <v>18.600000000000001</v>
      </c>
      <c r="AC581" s="10">
        <f t="shared" si="102"/>
        <v>700.86051964315914</v>
      </c>
      <c r="AD581" s="10">
        <f t="shared" si="103"/>
        <v>0.3246312408709453</v>
      </c>
    </row>
    <row r="582" spans="7:30" x14ac:dyDescent="0.3">
      <c r="G582" s="94">
        <v>4800</v>
      </c>
      <c r="H582" s="94">
        <v>14.68</v>
      </c>
      <c r="I582" s="10">
        <f t="shared" si="105"/>
        <v>10.946876</v>
      </c>
      <c r="J582" s="10">
        <f t="shared" si="106"/>
        <v>21.776985322666665</v>
      </c>
      <c r="K582" s="10">
        <v>473.7</v>
      </c>
      <c r="L582" s="10">
        <v>3</v>
      </c>
      <c r="M582" s="89">
        <v>2</v>
      </c>
      <c r="N582" s="85">
        <f t="shared" si="101"/>
        <v>577</v>
      </c>
      <c r="O582" s="108">
        <f t="shared" si="99"/>
        <v>60.587203768635561</v>
      </c>
      <c r="P582" s="95">
        <f t="shared" si="95"/>
        <v>34.276015889921517</v>
      </c>
      <c r="Q582" s="10">
        <f t="shared" si="104"/>
        <v>9.5211155249781996</v>
      </c>
      <c r="R582" s="86">
        <f t="shared" si="107"/>
        <v>-0.26539730565872727</v>
      </c>
      <c r="S582" s="10">
        <f t="shared" si="100"/>
        <v>57.838291900724386</v>
      </c>
      <c r="T582" s="10">
        <f>IF(M582=1,'Specifications and Reduced mass'!$F$13,IF(M582=2,'Specifications and Reduced mass'!$G$13,IF(M582=3,'Specifications and Reduced mass'!$H$13,IF(M582=4,'Specifications and Reduced mass'!$I$13,IF(M582=5,'Specifications and Reduced mass'!$J$13)))))</f>
        <v>128.75625000000002</v>
      </c>
      <c r="U582" s="52">
        <f>'Specifications and Reduced mass'!$C$37-'Lap Simulation'!S582-'Lap Simulation'!T582-'Lap Simulation'!AC582</f>
        <v>-179.55364422103685</v>
      </c>
      <c r="V582" s="13">
        <f t="shared" si="98"/>
        <v>-0.26539730565872727</v>
      </c>
      <c r="W582" s="13">
        <f>0.5*359.61*'Lap Simulation'!Q582^2</f>
        <v>16299.618281232766</v>
      </c>
      <c r="X582" s="10">
        <f t="shared" si="96"/>
        <v>37.484706791252755</v>
      </c>
      <c r="Y582" s="10">
        <v>1</v>
      </c>
      <c r="Z582" s="13">
        <f>IF(Y582=1,'Specifications and Reduced mass'!$C$47,IF(Y582=2,'Specifications and Reduced mass'!$C$48,IF(Y582=3,'Specifications and Reduced mass'!$C$49)))</f>
        <v>676.54659784648959</v>
      </c>
      <c r="AA582" s="10">
        <f t="shared" si="97"/>
        <v>30.665029599745484</v>
      </c>
      <c r="AB582" s="10">
        <v>18.8</v>
      </c>
      <c r="AC582" s="10">
        <f t="shared" si="102"/>
        <v>700.86051964314697</v>
      </c>
      <c r="AD582" s="10">
        <f t="shared" si="103"/>
        <v>0.32812189937493397</v>
      </c>
    </row>
    <row r="583" spans="7:30" x14ac:dyDescent="0.3">
      <c r="G583" s="94">
        <v>4800</v>
      </c>
      <c r="H583" s="94">
        <v>14.68</v>
      </c>
      <c r="I583" s="10">
        <f t="shared" si="105"/>
        <v>10.946876</v>
      </c>
      <c r="J583" s="10">
        <f t="shared" si="106"/>
        <v>21.776985322666665</v>
      </c>
      <c r="K583" s="10">
        <v>473.7</v>
      </c>
      <c r="L583" s="10">
        <v>3</v>
      </c>
      <c r="M583" s="89">
        <v>2</v>
      </c>
      <c r="N583" s="85">
        <f t="shared" si="101"/>
        <v>578</v>
      </c>
      <c r="O583" s="108">
        <f t="shared" si="99"/>
        <v>60.692542326768006</v>
      </c>
      <c r="P583" s="95">
        <f t="shared" si="95"/>
        <v>34.175519997850479</v>
      </c>
      <c r="Q583" s="10">
        <f t="shared" si="104"/>
        <v>9.4931999994029113</v>
      </c>
      <c r="R583" s="86">
        <f t="shared" si="107"/>
        <v>-0.26489673132259556</v>
      </c>
      <c r="S583" s="10">
        <f t="shared" si="100"/>
        <v>57.499630036645136</v>
      </c>
      <c r="T583" s="10">
        <f>IF(M583=1,'Specifications and Reduced mass'!$F$13,IF(M583=2,'Specifications and Reduced mass'!$G$13,IF(M583=3,'Specifications and Reduced mass'!$H$13,IF(M583=4,'Specifications and Reduced mass'!$I$13,IF(M583=5,'Specifications and Reduced mass'!$J$13)))))</f>
        <v>128.75625000000002</v>
      </c>
      <c r="U583" s="52">
        <f>'Specifications and Reduced mass'!$C$37-'Lap Simulation'!S583-'Lap Simulation'!T583-'Lap Simulation'!AC583</f>
        <v>-179.21498235695765</v>
      </c>
      <c r="V583" s="13">
        <f t="shared" si="98"/>
        <v>-0.26489673132259556</v>
      </c>
      <c r="W583" s="13">
        <f>0.5*359.61*'Lap Simulation'!Q583^2</f>
        <v>16204.178756144831</v>
      </c>
      <c r="X583" s="10">
        <f t="shared" si="96"/>
        <v>37.374803147255555</v>
      </c>
      <c r="Y583" s="10">
        <v>1</v>
      </c>
      <c r="Z583" s="13">
        <f>IF(Y583=1,'Specifications and Reduced mass'!$C$47,IF(Y583=2,'Specifications and Reduced mass'!$C$48,IF(Y583=3,'Specifications and Reduced mass'!$C$49)))</f>
        <v>676.54659784648959</v>
      </c>
      <c r="AA583" s="10">
        <f t="shared" si="97"/>
        <v>30.485475955524446</v>
      </c>
      <c r="AB583" s="10">
        <v>19</v>
      </c>
      <c r="AC583" s="10">
        <f t="shared" si="102"/>
        <v>700.86051964314697</v>
      </c>
      <c r="AD583" s="10">
        <f t="shared" si="103"/>
        <v>0.33161255787892263</v>
      </c>
    </row>
    <row r="584" spans="7:30" x14ac:dyDescent="0.3">
      <c r="G584" s="94">
        <v>4700</v>
      </c>
      <c r="H584" s="94">
        <v>14.39</v>
      </c>
      <c r="I584" s="10">
        <f t="shared" si="105"/>
        <v>10.730623000000001</v>
      </c>
      <c r="J584" s="10">
        <f t="shared" si="106"/>
        <v>21.800972957957448</v>
      </c>
      <c r="K584" s="10">
        <v>473.7</v>
      </c>
      <c r="L584" s="10">
        <v>3</v>
      </c>
      <c r="M584" s="89">
        <v>2</v>
      </c>
      <c r="N584" s="85">
        <f t="shared" si="101"/>
        <v>579</v>
      </c>
      <c r="O584" s="108">
        <f t="shared" si="99"/>
        <v>60.798191883692247</v>
      </c>
      <c r="P584" s="95">
        <f t="shared" si="95"/>
        <v>34.07491810478195</v>
      </c>
      <c r="Q584" s="10">
        <f t="shared" si="104"/>
        <v>9.4652550291060962</v>
      </c>
      <c r="R584" s="85">
        <f t="shared" si="107"/>
        <v>0.77154117994359939</v>
      </c>
      <c r="S584" s="10">
        <f t="shared" si="100"/>
        <v>57.161606933526045</v>
      </c>
      <c r="T584" s="10">
        <f>IF(M584=1,'Specifications and Reduced mass'!$F$13,IF(M584=2,'Specifications and Reduced mass'!$G$13,IF(M584=3,'Specifications and Reduced mass'!$H$13,IF(M584=4,'Specifications and Reduced mass'!$I$13,IF(M584=5,'Specifications and Reduced mass'!$J$13)))))</f>
        <v>128.75625000000002</v>
      </c>
      <c r="U584" s="52">
        <f>'Specifications and Reduced mass'!$C$37-'Lap Simulation'!S584-'Lap Simulation'!T584-'Lap Simulation'!AC584</f>
        <v>521.98356038930842</v>
      </c>
      <c r="V584" s="13">
        <f t="shared" si="98"/>
        <v>0.77154117994359939</v>
      </c>
      <c r="W584" s="13">
        <f>0.5*359.61*'Lap Simulation'!Q584^2</f>
        <v>16108.919242593913</v>
      </c>
      <c r="X584" s="10">
        <f t="shared" si="96"/>
        <v>37.264783579157857</v>
      </c>
      <c r="Y584" s="10">
        <v>1</v>
      </c>
      <c r="Z584" s="13">
        <f>IF(Y584=1,'Specifications and Reduced mass'!$C$47,IF(Y584=2,'Specifications and Reduced mass'!$C$48,IF(Y584=3,'Specifications and Reduced mass'!$C$49)))</f>
        <v>676.54659784648959</v>
      </c>
      <c r="AA584" s="10">
        <f t="shared" si="97"/>
        <v>30.30626097316749</v>
      </c>
      <c r="AB584" s="10">
        <v>19</v>
      </c>
      <c r="AC584" s="10">
        <f t="shared" si="102"/>
        <v>0</v>
      </c>
      <c r="AD584" s="10">
        <f t="shared" si="103"/>
        <v>0.33161255787892263</v>
      </c>
    </row>
    <row r="585" spans="7:30" x14ac:dyDescent="0.3">
      <c r="G585" s="94">
        <v>4700</v>
      </c>
      <c r="H585" s="94">
        <v>14.39</v>
      </c>
      <c r="I585" s="10">
        <f t="shared" si="105"/>
        <v>10.730623000000001</v>
      </c>
      <c r="J585" s="10">
        <f t="shared" si="106"/>
        <v>21.800972957957448</v>
      </c>
      <c r="K585" s="10">
        <v>473.7</v>
      </c>
      <c r="L585" s="10">
        <v>3</v>
      </c>
      <c r="M585" s="89">
        <v>2</v>
      </c>
      <c r="N585" s="85">
        <f t="shared" si="101"/>
        <v>580</v>
      </c>
      <c r="O585" s="108">
        <f t="shared" si="99"/>
        <v>60.9029431934295</v>
      </c>
      <c r="P585" s="95">
        <f t="shared" ref="P585:P648" si="108">Q585*3.6</f>
        <v>34.367112058357982</v>
      </c>
      <c r="Q585" s="10">
        <f t="shared" si="104"/>
        <v>9.5464200162105506</v>
      </c>
      <c r="R585" s="85">
        <f t="shared" si="107"/>
        <v>0.77008595147777148</v>
      </c>
      <c r="S585" s="10">
        <f t="shared" si="100"/>
        <v>58.146136801171323</v>
      </c>
      <c r="T585" s="10">
        <f>IF(M585=1,'Specifications and Reduced mass'!$F$13,IF(M585=2,'Specifications and Reduced mass'!$G$13,IF(M585=3,'Specifications and Reduced mass'!$H$13,IF(M585=4,'Specifications and Reduced mass'!$I$13,IF(M585=5,'Specifications and Reduced mass'!$J$13)))))</f>
        <v>128.75625000000002</v>
      </c>
      <c r="U585" s="52">
        <f>'Specifications and Reduced mass'!$C$37-'Lap Simulation'!S585-'Lap Simulation'!T585-'Lap Simulation'!AC585</f>
        <v>520.99903052166314</v>
      </c>
      <c r="V585" s="13">
        <f t="shared" si="98"/>
        <v>0.77008595147777148</v>
      </c>
      <c r="W585" s="13">
        <f>0.5*359.61*'Lap Simulation'!Q585^2</f>
        <v>16386.373166313428</v>
      </c>
      <c r="X585" s="10">
        <f t="shared" ref="X585:X648" si="109">Q585/0.254</f>
        <v>37.584330772482481</v>
      </c>
      <c r="Y585" s="10">
        <v>1</v>
      </c>
      <c r="Z585" s="13">
        <f>IF(Y585=1,'Specifications and Reduced mass'!$C$47,IF(Y585=2,'Specifications and Reduced mass'!$C$48,IF(Y585=3,'Specifications and Reduced mass'!$C$49)))</f>
        <v>676.54659784648959</v>
      </c>
      <c r="AA585" s="10">
        <f t="shared" ref="AA585:AA648" si="110">(0.5*Z585*Q585^2)/1000</f>
        <v>30.828244533556799</v>
      </c>
      <c r="AB585" s="10">
        <v>19</v>
      </c>
      <c r="AC585" s="10">
        <f t="shared" si="102"/>
        <v>0</v>
      </c>
      <c r="AD585" s="10">
        <f t="shared" si="103"/>
        <v>0.33161255787892263</v>
      </c>
    </row>
    <row r="586" spans="7:30" x14ac:dyDescent="0.3">
      <c r="G586" s="94">
        <v>6000</v>
      </c>
      <c r="H586" s="94">
        <v>17.32</v>
      </c>
      <c r="I586" s="10">
        <f t="shared" si="105"/>
        <v>12.915524000000001</v>
      </c>
      <c r="J586" s="10">
        <f t="shared" si="106"/>
        <v>20.554625928533333</v>
      </c>
      <c r="K586" s="10">
        <v>469.2</v>
      </c>
      <c r="L586" s="10">
        <v>2</v>
      </c>
      <c r="M586" s="89">
        <v>2</v>
      </c>
      <c r="N586" s="86">
        <f t="shared" si="101"/>
        <v>581</v>
      </c>
      <c r="O586" s="108">
        <f t="shared" si="99"/>
        <v>61.006820415341465</v>
      </c>
      <c r="P586" s="95">
        <f t="shared" si="108"/>
        <v>34.65629840438875</v>
      </c>
      <c r="Q586" s="10">
        <f t="shared" si="104"/>
        <v>9.6267495567746533</v>
      </c>
      <c r="R586" s="86">
        <f t="shared" si="107"/>
        <v>-1.0024497535441175</v>
      </c>
      <c r="S586" s="10">
        <f t="shared" si="100"/>
        <v>59.128809715583131</v>
      </c>
      <c r="T586" s="10">
        <f>IF(M586=1,'Specifications and Reduced mass'!$F$13,IF(M586=2,'Specifications and Reduced mass'!$G$13,IF(M586=3,'Specifications and Reduced mass'!$H$13,IF(M586=4,'Specifications and Reduced mass'!$I$13,IF(M586=5,'Specifications and Reduced mass'!$J$13)))))</f>
        <v>128.75625000000002</v>
      </c>
      <c r="U586" s="52">
        <f>'Specifications and Reduced mass'!$C$37-'Lap Simulation'!S586-'Lap Simulation'!T586-'Lap Simulation'!AC586</f>
        <v>520.01635760725139</v>
      </c>
      <c r="V586" s="13">
        <f t="shared" si="98"/>
        <v>0.83537479462009789</v>
      </c>
      <c r="W586" s="13">
        <f>0.5*359.61*'Lap Simulation'!Q586^2</f>
        <v>16663.303775324348</v>
      </c>
      <c r="X586" s="10">
        <f t="shared" si="109"/>
        <v>37.900588806199423</v>
      </c>
      <c r="Y586" s="10">
        <v>3</v>
      </c>
      <c r="Z586" s="13">
        <f>IF(Y586=1,'Specifications and Reduced mass'!$C$47,IF(Y586=2,'Specifications and Reduced mass'!$C$48,IF(Y586=3,'Specifications and Reduced mass'!$C$49)))</f>
        <v>622.49467060319728</v>
      </c>
      <c r="AA586" s="10">
        <f t="shared" si="110"/>
        <v>28.844631113655193</v>
      </c>
      <c r="AB586" s="10">
        <v>19</v>
      </c>
      <c r="AC586" s="10">
        <f t="shared" si="102"/>
        <v>0</v>
      </c>
      <c r="AD586" s="10">
        <f t="shared" si="103"/>
        <v>0.33161255787892263</v>
      </c>
    </row>
    <row r="587" spans="7:30" x14ac:dyDescent="0.3">
      <c r="G587" s="94">
        <v>6000</v>
      </c>
      <c r="H587" s="94">
        <v>17.32</v>
      </c>
      <c r="I587" s="10">
        <f t="shared" si="105"/>
        <v>12.915524000000001</v>
      </c>
      <c r="J587" s="10">
        <f t="shared" si="106"/>
        <v>20.554625928533333</v>
      </c>
      <c r="K587" s="10">
        <v>469.2</v>
      </c>
      <c r="L587" s="10">
        <v>2</v>
      </c>
      <c r="M587" s="89">
        <v>2</v>
      </c>
      <c r="N587" s="86">
        <f t="shared" si="101"/>
        <v>582</v>
      </c>
      <c r="O587" s="108">
        <f t="shared" ref="O587:O650" si="111">($N$6/Q587)+O586</f>
        <v>61.111839834286016</v>
      </c>
      <c r="P587" s="95">
        <f t="shared" si="108"/>
        <v>34.279374578340473</v>
      </c>
      <c r="Q587" s="10">
        <f t="shared" si="104"/>
        <v>9.5220484939834638</v>
      </c>
      <c r="R587" s="86">
        <f t="shared" si="107"/>
        <v>-1.0049156680011901</v>
      </c>
      <c r="S587" s="10">
        <f t="shared" ref="S587:S650" si="112">0.5*1.167*0.95*1.151*Q587^2</f>
        <v>57.849627542507186</v>
      </c>
      <c r="T587" s="10">
        <f>IF(M587=1,'Specifications and Reduced mass'!$F$13,IF(M587=2,'Specifications and Reduced mass'!$G$13,IF(M587=3,'Specifications and Reduced mass'!$H$13,IF(M587=4,'Specifications and Reduced mass'!$I$13,IF(M587=5,'Specifications and Reduced mass'!$J$13)))))</f>
        <v>128.75625000000002</v>
      </c>
      <c r="U587" s="52">
        <f>'Specifications and Reduced mass'!$C$37-'Lap Simulation'!S587-'Lap Simulation'!T587-'Lap Simulation'!AC587</f>
        <v>521.29553978032732</v>
      </c>
      <c r="V587" s="13">
        <f t="shared" ref="V587:V650" si="113">U587/Z587</f>
        <v>0.83742972333432508</v>
      </c>
      <c r="W587" s="13">
        <f>0.5*359.61*'Lap Simulation'!Q587^2</f>
        <v>16302.812819452351</v>
      </c>
      <c r="X587" s="10">
        <f t="shared" si="109"/>
        <v>37.488379897572692</v>
      </c>
      <c r="Y587" s="10">
        <v>3</v>
      </c>
      <c r="Z587" s="13">
        <f>IF(Y587=1,'Specifications and Reduced mass'!$C$47,IF(Y587=2,'Specifications and Reduced mass'!$C$48,IF(Y587=3,'Specifications and Reduced mass'!$C$49)))</f>
        <v>622.49467060319728</v>
      </c>
      <c r="AA587" s="10">
        <f t="shared" si="110"/>
        <v>28.220611484526493</v>
      </c>
      <c r="AB587" s="10">
        <v>19</v>
      </c>
      <c r="AC587" s="10">
        <f t="shared" si="102"/>
        <v>0</v>
      </c>
      <c r="AD587" s="10">
        <f t="shared" si="103"/>
        <v>0.33161255787892263</v>
      </c>
    </row>
    <row r="588" spans="7:30" x14ac:dyDescent="0.3">
      <c r="G588" s="94">
        <v>6000</v>
      </c>
      <c r="H588" s="94">
        <v>17.32</v>
      </c>
      <c r="I588" s="10">
        <f t="shared" si="105"/>
        <v>12.915524000000001</v>
      </c>
      <c r="J588" s="10">
        <f t="shared" si="106"/>
        <v>20.554625928533333</v>
      </c>
      <c r="K588" s="10">
        <v>469.2</v>
      </c>
      <c r="L588" s="10">
        <v>2</v>
      </c>
      <c r="M588" s="89">
        <v>2</v>
      </c>
      <c r="N588" s="86">
        <f t="shared" si="101"/>
        <v>583</v>
      </c>
      <c r="O588" s="108">
        <f t="shared" si="111"/>
        <v>61.218042929597146</v>
      </c>
      <c r="P588" s="95">
        <f t="shared" si="108"/>
        <v>33.897317111647403</v>
      </c>
      <c r="Q588" s="10">
        <f t="shared" si="104"/>
        <v>9.4159214199020571</v>
      </c>
      <c r="R588" s="86">
        <f t="shared" si="107"/>
        <v>-1.0073876483324755</v>
      </c>
      <c r="S588" s="10">
        <f t="shared" si="112"/>
        <v>56.567298724122907</v>
      </c>
      <c r="T588" s="10">
        <f>IF(M588=1,'Specifications and Reduced mass'!$F$13,IF(M588=2,'Specifications and Reduced mass'!$G$13,IF(M588=3,'Specifications and Reduced mass'!$H$13,IF(M588=4,'Specifications and Reduced mass'!$I$13,IF(M588=5,'Specifications and Reduced mass'!$J$13)))))</f>
        <v>128.75625000000002</v>
      </c>
      <c r="U588" s="52">
        <f>'Specifications and Reduced mass'!$C$37-'Lap Simulation'!S588-'Lap Simulation'!T588-'Lap Simulation'!AC588</f>
        <v>522.57786859871158</v>
      </c>
      <c r="V588" s="13">
        <f t="shared" si="113"/>
        <v>0.8394897069437296</v>
      </c>
      <c r="W588" s="13">
        <f>0.5*359.61*'Lap Simulation'!Q588^2</f>
        <v>15941.435096082443</v>
      </c>
      <c r="X588" s="10">
        <f t="shared" si="109"/>
        <v>37.070556771267938</v>
      </c>
      <c r="Y588" s="10">
        <v>3</v>
      </c>
      <c r="Z588" s="13">
        <f>IF(Y588=1,'Specifications and Reduced mass'!$C$47,IF(Y588=2,'Specifications and Reduced mass'!$C$48,IF(Y588=3,'Specifications and Reduced mass'!$C$49)))</f>
        <v>622.49467060319728</v>
      </c>
      <c r="AA588" s="10">
        <f t="shared" si="110"/>
        <v>27.595056836790103</v>
      </c>
      <c r="AB588" s="10">
        <v>19</v>
      </c>
      <c r="AC588" s="10">
        <f t="shared" si="102"/>
        <v>0</v>
      </c>
      <c r="AD588" s="10">
        <f t="shared" si="103"/>
        <v>0.33161255787892263</v>
      </c>
    </row>
    <row r="589" spans="7:30" x14ac:dyDescent="0.3">
      <c r="G589" s="94">
        <v>5900</v>
      </c>
      <c r="H589" s="94">
        <v>17.239999999999998</v>
      </c>
      <c r="I589" s="10">
        <f t="shared" si="105"/>
        <v>12.855867999999999</v>
      </c>
      <c r="J589" s="10">
        <f t="shared" si="106"/>
        <v>20.80645972176271</v>
      </c>
      <c r="K589" s="10">
        <v>469.2</v>
      </c>
      <c r="L589" s="10">
        <v>2</v>
      </c>
      <c r="M589" s="89">
        <v>2</v>
      </c>
      <c r="N589" s="86">
        <f t="shared" ref="N589:N652" si="114">N588+1</f>
        <v>584</v>
      </c>
      <c r="O589" s="108">
        <f t="shared" si="111"/>
        <v>61.32547371381353</v>
      </c>
      <c r="P589" s="95">
        <f t="shared" si="108"/>
        <v>33.509948068041027</v>
      </c>
      <c r="Q589" s="10">
        <f t="shared" si="104"/>
        <v>9.3083189077891735</v>
      </c>
      <c r="R589" s="86">
        <f t="shared" si="107"/>
        <v>-1.0098657094593468</v>
      </c>
      <c r="S589" s="10">
        <f t="shared" si="112"/>
        <v>55.281815520034215</v>
      </c>
      <c r="T589" s="10">
        <f>IF(M589=1,'Specifications and Reduced mass'!$F$13,IF(M589=2,'Specifications and Reduced mass'!$G$13,IF(M589=3,'Specifications and Reduced mass'!$H$13,IF(M589=4,'Specifications and Reduced mass'!$I$13,IF(M589=5,'Specifications and Reduced mass'!$J$13)))))</f>
        <v>128.75625000000002</v>
      </c>
      <c r="U589" s="52">
        <f>'Specifications and Reduced mass'!$C$37-'Lap Simulation'!S589-'Lap Simulation'!T589-'Lap Simulation'!AC589</f>
        <v>523.86335180280025</v>
      </c>
      <c r="V589" s="13">
        <f t="shared" si="113"/>
        <v>0.84155475788278911</v>
      </c>
      <c r="W589" s="13">
        <f>0.5*359.61*'Lap Simulation'!Q589^2</f>
        <v>15579.168423865602</v>
      </c>
      <c r="X589" s="10">
        <f t="shared" si="109"/>
        <v>36.646924833815646</v>
      </c>
      <c r="Y589" s="10">
        <v>3</v>
      </c>
      <c r="Z589" s="13">
        <f>IF(Y589=1,'Specifications and Reduced mass'!$C$47,IF(Y589=2,'Specifications and Reduced mass'!$C$48,IF(Y589=3,'Specifications and Reduced mass'!$C$49)))</f>
        <v>622.49467060319728</v>
      </c>
      <c r="AA589" s="10">
        <f t="shared" si="110"/>
        <v>26.967963394471649</v>
      </c>
      <c r="AB589" s="10">
        <v>19</v>
      </c>
      <c r="AC589" s="10">
        <f t="shared" si="102"/>
        <v>0</v>
      </c>
      <c r="AD589" s="10">
        <f t="shared" si="103"/>
        <v>0.33161255787892263</v>
      </c>
    </row>
    <row r="590" spans="7:30" x14ac:dyDescent="0.3">
      <c r="G590" s="94">
        <v>5900</v>
      </c>
      <c r="H590" s="94">
        <v>17.239999999999998</v>
      </c>
      <c r="I590" s="10">
        <f t="shared" si="105"/>
        <v>12.855867999999999</v>
      </c>
      <c r="J590" s="10">
        <f t="shared" si="106"/>
        <v>20.80645972176271</v>
      </c>
      <c r="K590" s="10">
        <v>469.2</v>
      </c>
      <c r="L590" s="10">
        <v>2</v>
      </c>
      <c r="M590" s="89">
        <v>2</v>
      </c>
      <c r="N590" s="86">
        <f t="shared" si="114"/>
        <v>585</v>
      </c>
      <c r="O590" s="108">
        <f t="shared" si="111"/>
        <v>61.43417895423422</v>
      </c>
      <c r="P590" s="95">
        <f t="shared" si="108"/>
        <v>33.117078680548204</v>
      </c>
      <c r="Q590" s="10">
        <f t="shared" si="104"/>
        <v>9.1991885223745005</v>
      </c>
      <c r="R590" s="86">
        <f t="shared" si="107"/>
        <v>-1.0123498663398824</v>
      </c>
      <c r="S590" s="10">
        <f t="shared" si="112"/>
        <v>53.993170170804511</v>
      </c>
      <c r="T590" s="10">
        <f>IF(M590=1,'Specifications and Reduced mass'!$F$13,IF(M590=2,'Specifications and Reduced mass'!$G$13,IF(M590=3,'Specifications and Reduced mass'!$H$13,IF(M590=4,'Specifications and Reduced mass'!$I$13,IF(M590=5,'Specifications and Reduced mass'!$J$13)))))</f>
        <v>128.75625000000002</v>
      </c>
      <c r="U590" s="52">
        <f>'Specifications and Reduced mass'!$C$37-'Lap Simulation'!S590-'Lap Simulation'!T590-'Lap Simulation'!AC590</f>
        <v>525.15199715202994</v>
      </c>
      <c r="V590" s="13">
        <f t="shared" si="113"/>
        <v>0.8436248886165687</v>
      </c>
      <c r="W590" s="13">
        <f>0.5*359.61*'Lap Simulation'!Q590^2</f>
        <v>15216.010616086929</v>
      </c>
      <c r="X590" s="10">
        <f t="shared" si="109"/>
        <v>36.217277647143703</v>
      </c>
      <c r="Y590" s="10">
        <v>3</v>
      </c>
      <c r="Z590" s="13">
        <f>IF(Y590=1,'Specifications and Reduced mass'!$C$47,IF(Y590=2,'Specifications and Reduced mass'!$C$48,IF(Y590=3,'Specifications and Reduced mass'!$C$49)))</f>
        <v>622.49467060319728</v>
      </c>
      <c r="AA590" s="10">
        <f t="shared" si="110"/>
        <v>26.339327372308293</v>
      </c>
      <c r="AB590" s="10">
        <v>19</v>
      </c>
      <c r="AC590" s="10">
        <f t="shared" si="102"/>
        <v>0</v>
      </c>
      <c r="AD590" s="10">
        <f t="shared" si="103"/>
        <v>0.33161255787892263</v>
      </c>
    </row>
    <row r="591" spans="7:30" x14ac:dyDescent="0.3">
      <c r="G591" s="94">
        <v>5800</v>
      </c>
      <c r="H591" s="94">
        <v>17.18</v>
      </c>
      <c r="I591" s="10">
        <f t="shared" si="105"/>
        <v>12.811126</v>
      </c>
      <c r="J591" s="10">
        <f t="shared" si="106"/>
        <v>21.091531025655172</v>
      </c>
      <c r="K591" s="10">
        <v>477</v>
      </c>
      <c r="L591" s="10">
        <v>2</v>
      </c>
      <c r="M591" s="89">
        <v>2</v>
      </c>
      <c r="N591" s="86">
        <f t="shared" si="114"/>
        <v>586</v>
      </c>
      <c r="O591" s="108">
        <f t="shared" si="111"/>
        <v>61.544208420009205</v>
      </c>
      <c r="P591" s="95">
        <f t="shared" si="108"/>
        <v>32.718508398123689</v>
      </c>
      <c r="Q591" s="10">
        <f t="shared" si="104"/>
        <v>9.0884745550343577</v>
      </c>
      <c r="R591" s="86">
        <f t="shared" si="107"/>
        <v>-1.0148401339689554</v>
      </c>
      <c r="S591" s="10">
        <f t="shared" si="112"/>
        <v>52.701354897909816</v>
      </c>
      <c r="T591" s="10">
        <f>IF(M591=1,'Specifications and Reduced mass'!$F$13,IF(M591=2,'Specifications and Reduced mass'!$G$13,IF(M591=3,'Specifications and Reduced mass'!$H$13,IF(M591=4,'Specifications and Reduced mass'!$I$13,IF(M591=5,'Specifications and Reduced mass'!$J$13)))))</f>
        <v>128.75625000000002</v>
      </c>
      <c r="U591" s="52">
        <f>'Specifications and Reduced mass'!$C$37-'Lap Simulation'!S591-'Lap Simulation'!T591-'Lap Simulation'!AC591</f>
        <v>526.44381242492466</v>
      </c>
      <c r="V591" s="13">
        <f t="shared" si="113"/>
        <v>0.84570011164079628</v>
      </c>
      <c r="W591" s="13">
        <f>0.5*359.61*'Lap Simulation'!Q591^2</f>
        <v>14851.95948065244</v>
      </c>
      <c r="X591" s="10">
        <f t="shared" si="109"/>
        <v>35.781395885962041</v>
      </c>
      <c r="Y591" s="10">
        <v>3</v>
      </c>
      <c r="Z591" s="13">
        <f>IF(Y591=1,'Specifications and Reduced mass'!$C$47,IF(Y591=2,'Specifications and Reduced mass'!$C$48,IF(Y591=3,'Specifications and Reduced mass'!$C$49)))</f>
        <v>622.49467060319728</v>
      </c>
      <c r="AA591" s="10">
        <f t="shared" si="110"/>
        <v>25.709144975725852</v>
      </c>
      <c r="AB591" s="10">
        <v>19</v>
      </c>
      <c r="AC591" s="10">
        <f t="shared" si="102"/>
        <v>0</v>
      </c>
      <c r="AD591" s="10">
        <f t="shared" si="103"/>
        <v>0.33161255787892263</v>
      </c>
    </row>
    <row r="592" spans="7:30" x14ac:dyDescent="0.3">
      <c r="G592" s="94">
        <v>5700</v>
      </c>
      <c r="H592" s="94">
        <v>17.11</v>
      </c>
      <c r="I592" s="10">
        <f t="shared" si="105"/>
        <v>12.758927</v>
      </c>
      <c r="J592" s="10">
        <f t="shared" si="106"/>
        <v>21.374112655719298</v>
      </c>
      <c r="K592" s="10">
        <v>477</v>
      </c>
      <c r="L592" s="10">
        <v>2</v>
      </c>
      <c r="M592" s="89">
        <v>2</v>
      </c>
      <c r="N592" s="86">
        <f t="shared" si="114"/>
        <v>587</v>
      </c>
      <c r="O592" s="108">
        <f t="shared" si="111"/>
        <v>61.655615158455177</v>
      </c>
      <c r="P592" s="95">
        <f t="shared" si="108"/>
        <v>32.31402382133205</v>
      </c>
      <c r="Q592" s="10">
        <f t="shared" si="104"/>
        <v>8.9761177281477913</v>
      </c>
      <c r="R592" s="86">
        <f t="shared" si="107"/>
        <v>-1.017336527378325</v>
      </c>
      <c r="S592" s="10">
        <f t="shared" si="112"/>
        <v>51.406361903691909</v>
      </c>
      <c r="T592" s="10">
        <f>IF(M592=1,'Specifications and Reduced mass'!$F$13,IF(M592=2,'Specifications and Reduced mass'!$G$13,IF(M592=3,'Specifications and Reduced mass'!$H$13,IF(M592=4,'Specifications and Reduced mass'!$I$13,IF(M592=5,'Specifications and Reduced mass'!$J$13)))))</f>
        <v>128.75625000000002</v>
      </c>
      <c r="U592" s="52">
        <f>'Specifications and Reduced mass'!$C$37-'Lap Simulation'!S592-'Lap Simulation'!T592-'Lap Simulation'!AC592</f>
        <v>527.73880541914252</v>
      </c>
      <c r="V592" s="13">
        <f t="shared" si="113"/>
        <v>0.84778043948193749</v>
      </c>
      <c r="W592" s="13">
        <f>0.5*359.61*'Lap Simulation'!Q592^2</f>
        <v>14487.012820075866</v>
      </c>
      <c r="X592" s="10">
        <f t="shared" si="109"/>
        <v>35.339046173810203</v>
      </c>
      <c r="Y592" s="10">
        <v>3</v>
      </c>
      <c r="Z592" s="13">
        <f>IF(Y592=1,'Specifications and Reduced mass'!$C$47,IF(Y592=2,'Specifications and Reduced mass'!$C$48,IF(Y592=3,'Specifications and Reduced mass'!$C$49)))</f>
        <v>622.49467060319728</v>
      </c>
      <c r="AA592" s="10">
        <f t="shared" si="110"/>
        <v>25.077412400815945</v>
      </c>
      <c r="AB592" s="10">
        <v>19</v>
      </c>
      <c r="AC592" s="10">
        <f t="shared" si="102"/>
        <v>0</v>
      </c>
      <c r="AD592" s="10">
        <f t="shared" si="103"/>
        <v>0.33161255787892263</v>
      </c>
    </row>
    <row r="593" spans="7:30" x14ac:dyDescent="0.3">
      <c r="G593" s="94">
        <v>5600</v>
      </c>
      <c r="H593" s="94">
        <v>17.05</v>
      </c>
      <c r="I593" s="10">
        <f t="shared" si="105"/>
        <v>12.714185000000001</v>
      </c>
      <c r="J593" s="10">
        <f t="shared" si="106"/>
        <v>21.679501737142857</v>
      </c>
      <c r="K593" s="10">
        <v>477</v>
      </c>
      <c r="L593" s="10">
        <v>2</v>
      </c>
      <c r="M593" s="89">
        <v>2</v>
      </c>
      <c r="N593" s="86">
        <f t="shared" si="114"/>
        <v>588</v>
      </c>
      <c r="O593" s="108">
        <f t="shared" si="111"/>
        <v>61.768455804934113</v>
      </c>
      <c r="P593" s="95">
        <f t="shared" si="108"/>
        <v>31.903397510860326</v>
      </c>
      <c r="Q593" s="10">
        <f t="shared" si="104"/>
        <v>8.8620548641278685</v>
      </c>
      <c r="R593" s="86">
        <f t="shared" si="107"/>
        <v>-1.0198390616367266</v>
      </c>
      <c r="S593" s="10">
        <f t="shared" si="112"/>
        <v>50.108183371311156</v>
      </c>
      <c r="T593" s="10">
        <f>IF(M593=1,'Specifications and Reduced mass'!$F$13,IF(M593=2,'Specifications and Reduced mass'!$G$13,IF(M593=3,'Specifications and Reduced mass'!$H$13,IF(M593=4,'Specifications and Reduced mass'!$I$13,IF(M593=5,'Specifications and Reduced mass'!$J$13)))))</f>
        <v>128.75625000000002</v>
      </c>
      <c r="U593" s="52">
        <f>'Specifications and Reduced mass'!$C$37-'Lap Simulation'!S593-'Lap Simulation'!T593-'Lap Simulation'!AC593</f>
        <v>529.03698395152333</v>
      </c>
      <c r="V593" s="13">
        <f t="shared" si="113"/>
        <v>0.8498658846972722</v>
      </c>
      <c r="W593" s="13">
        <f>0.5*359.61*'Lap Simulation'!Q593^2</f>
        <v>14121.168431465345</v>
      </c>
      <c r="X593" s="10">
        <f t="shared" si="109"/>
        <v>34.889979780030977</v>
      </c>
      <c r="Y593" s="10">
        <v>3</v>
      </c>
      <c r="Z593" s="13">
        <f>IF(Y593=1,'Specifications and Reduced mass'!$C$47,IF(Y593=2,'Specifications and Reduced mass'!$C$48,IF(Y593=3,'Specifications and Reduced mass'!$C$49)))</f>
        <v>622.49467060319728</v>
      </c>
      <c r="AA593" s="10">
        <f t="shared" si="110"/>
        <v>24.444125834312974</v>
      </c>
      <c r="AB593" s="10">
        <v>19</v>
      </c>
      <c r="AC593" s="10">
        <f t="shared" si="102"/>
        <v>0</v>
      </c>
      <c r="AD593" s="10">
        <f t="shared" si="103"/>
        <v>0.33161255787892263</v>
      </c>
    </row>
    <row r="594" spans="7:30" x14ac:dyDescent="0.3">
      <c r="G594" s="94">
        <v>5600</v>
      </c>
      <c r="H594" s="94">
        <v>17.05</v>
      </c>
      <c r="I594" s="10">
        <f t="shared" si="105"/>
        <v>12.714185000000001</v>
      </c>
      <c r="J594" s="10">
        <f t="shared" si="106"/>
        <v>21.679501737142857</v>
      </c>
      <c r="K594" s="10">
        <v>477</v>
      </c>
      <c r="L594" s="10">
        <v>2</v>
      </c>
      <c r="M594" s="89">
        <v>2</v>
      </c>
      <c r="N594" s="86">
        <f t="shared" si="114"/>
        <v>589</v>
      </c>
      <c r="O594" s="108">
        <f t="shared" si="111"/>
        <v>61.882790931414149</v>
      </c>
      <c r="P594" s="95">
        <f t="shared" si="108"/>
        <v>31.48638664976254</v>
      </c>
      <c r="Q594" s="10">
        <f t="shared" si="104"/>
        <v>8.746218513822928</v>
      </c>
      <c r="R594" s="86">
        <f t="shared" si="107"/>
        <v>-1.0223477518499631</v>
      </c>
      <c r="S594" s="10">
        <f t="shared" si="112"/>
        <v>48.806811464699379</v>
      </c>
      <c r="T594" s="10">
        <f>IF(M594=1,'Specifications and Reduced mass'!$F$13,IF(M594=2,'Specifications and Reduced mass'!$G$13,IF(M594=3,'Specifications and Reduced mass'!$H$13,IF(M594=4,'Specifications and Reduced mass'!$I$13,IF(M594=5,'Specifications and Reduced mass'!$J$13)))))</f>
        <v>128.75625000000002</v>
      </c>
      <c r="U594" s="52">
        <f>'Specifications and Reduced mass'!$C$37-'Lap Simulation'!S594-'Lap Simulation'!T594-'Lap Simulation'!AC594</f>
        <v>530.33835585813506</v>
      </c>
      <c r="V594" s="13">
        <f t="shared" si="113"/>
        <v>0.85195645987496926</v>
      </c>
      <c r="W594" s="13">
        <f>0.5*359.61*'Lap Simulation'!Q594^2</f>
        <v>13754.424106510161</v>
      </c>
      <c r="X594" s="10">
        <f t="shared" si="109"/>
        <v>34.433931156783181</v>
      </c>
      <c r="Y594" s="10">
        <v>3</v>
      </c>
      <c r="Z594" s="13">
        <f>IF(Y594=1,'Specifications and Reduced mass'!$C$47,IF(Y594=2,'Specifications and Reduced mass'!$C$48,IF(Y594=3,'Specifications and Reduced mass'!$C$49)))</f>
        <v>622.49467060319728</v>
      </c>
      <c r="AA594" s="10">
        <f t="shared" si="110"/>
        <v>23.809281453571142</v>
      </c>
      <c r="AB594" s="10">
        <v>19</v>
      </c>
      <c r="AC594" s="10">
        <f t="shared" si="102"/>
        <v>0</v>
      </c>
      <c r="AD594" s="10">
        <f t="shared" si="103"/>
        <v>0.33161255787892263</v>
      </c>
    </row>
    <row r="595" spans="7:30" x14ac:dyDescent="0.3">
      <c r="G595" s="94">
        <v>5500</v>
      </c>
      <c r="H595" s="94">
        <v>16.940000000000001</v>
      </c>
      <c r="I595" s="10">
        <f t="shared" si="105"/>
        <v>12.632158000000002</v>
      </c>
      <c r="J595" s="10">
        <f t="shared" si="106"/>
        <v>21.931263692800002</v>
      </c>
      <c r="K595" s="10">
        <v>477</v>
      </c>
      <c r="L595" s="10">
        <v>2</v>
      </c>
      <c r="M595" s="89">
        <v>2</v>
      </c>
      <c r="N595" s="86">
        <f t="shared" si="114"/>
        <v>590</v>
      </c>
      <c r="O595" s="108">
        <f t="shared" si="111"/>
        <v>61.99868543978117</v>
      </c>
      <c r="P595" s="95">
        <f t="shared" si="108"/>
        <v>31.062731536849647</v>
      </c>
      <c r="Q595" s="10">
        <f t="shared" si="104"/>
        <v>8.6285365380137904</v>
      </c>
      <c r="R595" s="86">
        <f t="shared" si="107"/>
        <v>-1.0248626131609961</v>
      </c>
      <c r="S595" s="10">
        <f t="shared" si="112"/>
        <v>47.502238328512547</v>
      </c>
      <c r="T595" s="10">
        <f>IF(M595=1,'Specifications and Reduced mass'!$F$13,IF(M595=2,'Specifications and Reduced mass'!$G$13,IF(M595=3,'Specifications and Reduced mass'!$H$13,IF(M595=4,'Specifications and Reduced mass'!$I$13,IF(M595=5,'Specifications and Reduced mass'!$J$13)))))</f>
        <v>128.75625000000002</v>
      </c>
      <c r="U595" s="52">
        <f>'Specifications and Reduced mass'!$C$37-'Lap Simulation'!S595-'Lap Simulation'!T595-'Lap Simulation'!AC595</f>
        <v>531.64292899432189</v>
      </c>
      <c r="V595" s="13">
        <f t="shared" si="113"/>
        <v>0.85405217763416341</v>
      </c>
      <c r="W595" s="13">
        <f>0.5*359.61*'Lap Simulation'!Q595^2</f>
        <v>13386.777631467394</v>
      </c>
      <c r="X595" s="10">
        <f t="shared" si="109"/>
        <v>33.970616291392872</v>
      </c>
      <c r="Y595" s="10">
        <v>3</v>
      </c>
      <c r="Z595" s="13">
        <f>IF(Y595=1,'Specifications and Reduced mass'!$C$47,IF(Y595=2,'Specifications and Reduced mass'!$C$48,IF(Y595=3,'Specifications and Reduced mass'!$C$49)))</f>
        <v>622.49467060319728</v>
      </c>
      <c r="AA595" s="10">
        <f t="shared" si="110"/>
        <v>23.172875426541374</v>
      </c>
      <c r="AB595" s="10">
        <v>19</v>
      </c>
      <c r="AC595" s="10">
        <f t="shared" si="102"/>
        <v>0</v>
      </c>
      <c r="AD595" s="10">
        <f t="shared" si="103"/>
        <v>0.33161255787892263</v>
      </c>
    </row>
    <row r="596" spans="7:30" x14ac:dyDescent="0.3">
      <c r="G596" s="94">
        <v>5400</v>
      </c>
      <c r="H596" s="94">
        <v>16.579999999999998</v>
      </c>
      <c r="I596" s="10">
        <f t="shared" si="105"/>
        <v>12.363705999999999</v>
      </c>
      <c r="J596" s="10">
        <f t="shared" si="106"/>
        <v>21.862695528296292</v>
      </c>
      <c r="K596" s="10">
        <v>477</v>
      </c>
      <c r="L596" s="10">
        <v>2</v>
      </c>
      <c r="M596" s="89">
        <v>2</v>
      </c>
      <c r="N596" s="86">
        <f t="shared" si="114"/>
        <v>591</v>
      </c>
      <c r="O596" s="108">
        <f t="shared" si="111"/>
        <v>62.116209007127637</v>
      </c>
      <c r="P596" s="95">
        <f t="shared" si="108"/>
        <v>30.632153884395077</v>
      </c>
      <c r="Q596" s="10">
        <f t="shared" si="104"/>
        <v>8.5089316345541874</v>
      </c>
      <c r="R596" s="86">
        <f t="shared" si="107"/>
        <v>-1.0273836607500371</v>
      </c>
      <c r="S596" s="10">
        <f t="shared" si="112"/>
        <v>46.194456088083378</v>
      </c>
      <c r="T596" s="10">
        <f>IF(M596=1,'Specifications and Reduced mass'!$F$13,IF(M596=2,'Specifications and Reduced mass'!$G$13,IF(M596=3,'Specifications and Reduced mass'!$H$13,IF(M596=4,'Specifications and Reduced mass'!$I$13,IF(M596=5,'Specifications and Reduced mass'!$J$13)))))</f>
        <v>128.75625000000002</v>
      </c>
      <c r="U596" s="52">
        <f>'Specifications and Reduced mass'!$C$37-'Lap Simulation'!S596-'Lap Simulation'!T596-'Lap Simulation'!AC596</f>
        <v>532.95071123475111</v>
      </c>
      <c r="V596" s="13">
        <f t="shared" si="113"/>
        <v>0.85615305062503089</v>
      </c>
      <c r="W596" s="13">
        <f>0.5*359.61*'Lap Simulation'!Q596^2</f>
        <v>13018.226787148564</v>
      </c>
      <c r="X596" s="10">
        <f t="shared" si="109"/>
        <v>33.499730844701524</v>
      </c>
      <c r="Y596" s="10">
        <v>3</v>
      </c>
      <c r="Z596" s="13">
        <f>IF(Y596=1,'Specifications and Reduced mass'!$C$47,IF(Y596=2,'Specifications and Reduced mass'!$C$48,IF(Y596=3,'Specifications and Reduced mass'!$C$49)))</f>
        <v>622.49467060319728</v>
      </c>
      <c r="AA596" s="10">
        <f t="shared" si="110"/>
        <v>22.534903911748184</v>
      </c>
      <c r="AB596" s="10">
        <v>19</v>
      </c>
      <c r="AC596" s="10">
        <f t="shared" ref="AC596:AC659" si="115">359.61*9.81*SIN(AB596-AB595)</f>
        <v>0</v>
      </c>
      <c r="AD596" s="10">
        <f t="shared" ref="AD596:AD659" si="116">RADIANS(AB596)</f>
        <v>0.33161255787892263</v>
      </c>
    </row>
    <row r="597" spans="7:30" x14ac:dyDescent="0.3">
      <c r="G597" s="94">
        <v>5400</v>
      </c>
      <c r="H597" s="94">
        <v>16.579999999999998</v>
      </c>
      <c r="I597" s="10">
        <f t="shared" si="105"/>
        <v>12.363705999999999</v>
      </c>
      <c r="J597" s="10">
        <f t="shared" si="106"/>
        <v>21.862695528296292</v>
      </c>
      <c r="K597" s="10">
        <v>477</v>
      </c>
      <c r="L597" s="10">
        <v>2</v>
      </c>
      <c r="M597" s="89">
        <v>2</v>
      </c>
      <c r="N597" s="86">
        <f t="shared" si="114"/>
        <v>592</v>
      </c>
      <c r="O597" s="108">
        <f t="shared" si="111"/>
        <v>62.235436591665788</v>
      </c>
      <c r="P597" s="95">
        <f t="shared" si="108"/>
        <v>30.194354888134626</v>
      </c>
      <c r="Q597" s="10">
        <f t="shared" si="104"/>
        <v>8.3873208022596177</v>
      </c>
      <c r="R597" s="86">
        <f t="shared" si="107"/>
        <v>-1.0299109098346391</v>
      </c>
      <c r="S597" s="10">
        <f t="shared" si="112"/>
        <v>44.883456849373772</v>
      </c>
      <c r="T597" s="10">
        <f>IF(M597=1,'Specifications and Reduced mass'!$F$13,IF(M597=2,'Specifications and Reduced mass'!$G$13,IF(M597=3,'Specifications and Reduced mass'!$H$13,IF(M597=4,'Specifications and Reduced mass'!$I$13,IF(M597=5,'Specifications and Reduced mass'!$J$13)))))</f>
        <v>128.75625000000002</v>
      </c>
      <c r="U597" s="52">
        <f>'Specifications and Reduced mass'!$C$37-'Lap Simulation'!S597-'Lap Simulation'!T597-'Lap Simulation'!AC597</f>
        <v>534.26171047346077</v>
      </c>
      <c r="V597" s="13">
        <f t="shared" si="113"/>
        <v>0.85825909152886593</v>
      </c>
      <c r="W597" s="13">
        <f>0.5*359.61*'Lap Simulation'!Q597^2</f>
        <v>12648.769348906242</v>
      </c>
      <c r="X597" s="10">
        <f t="shared" si="109"/>
        <v>33.020948040392199</v>
      </c>
      <c r="Y597" s="10">
        <v>3</v>
      </c>
      <c r="Z597" s="13">
        <f>IF(Y597=1,'Specifications and Reduced mass'!$C$47,IF(Y597=2,'Specifications and Reduced mass'!$C$48,IF(Y597=3,'Specifications and Reduced mass'!$C$49)))</f>
        <v>622.49467060319728</v>
      </c>
      <c r="AA597" s="10">
        <f t="shared" si="110"/>
        <v>21.895363058266479</v>
      </c>
      <c r="AB597" s="10">
        <v>19</v>
      </c>
      <c r="AC597" s="10">
        <f t="shared" si="115"/>
        <v>0</v>
      </c>
      <c r="AD597" s="10">
        <f t="shared" si="116"/>
        <v>0.33161255787892263</v>
      </c>
    </row>
    <row r="598" spans="7:30" x14ac:dyDescent="0.3">
      <c r="G598" s="94">
        <v>5300</v>
      </c>
      <c r="H598" s="94">
        <v>16.579999999999998</v>
      </c>
      <c r="I598" s="10">
        <f t="shared" si="105"/>
        <v>12.363705999999999</v>
      </c>
      <c r="J598" s="10">
        <f t="shared" si="106"/>
        <v>22.275199217509432</v>
      </c>
      <c r="K598" s="10">
        <v>477.2</v>
      </c>
      <c r="L598" s="10">
        <v>2</v>
      </c>
      <c r="M598" s="89">
        <v>2</v>
      </c>
      <c r="N598" s="86">
        <f t="shared" si="114"/>
        <v>593</v>
      </c>
      <c r="O598" s="108">
        <f t="shared" si="111"/>
        <v>62.35644900966534</v>
      </c>
      <c r="P598" s="95">
        <f t="shared" si="108"/>
        <v>29.749013031152906</v>
      </c>
      <c r="Q598" s="10">
        <f t="shared" si="104"/>
        <v>8.2636147308758066</v>
      </c>
      <c r="R598" s="86">
        <f t="shared" si="107"/>
        <v>-1.0324443756697887</v>
      </c>
      <c r="S598" s="10">
        <f t="shared" si="112"/>
        <v>43.569232698927188</v>
      </c>
      <c r="T598" s="10">
        <f>IF(M598=1,'Specifications and Reduced mass'!$F$13,IF(M598=2,'Specifications and Reduced mass'!$G$13,IF(M598=3,'Specifications and Reduced mass'!$H$13,IF(M598=4,'Specifications and Reduced mass'!$I$13,IF(M598=5,'Specifications and Reduced mass'!$J$13)))))</f>
        <v>128.75625000000002</v>
      </c>
      <c r="U598" s="52">
        <f>'Specifications and Reduced mass'!$C$37-'Lap Simulation'!S598-'Lap Simulation'!T598-'Lap Simulation'!AC598</f>
        <v>535.5759346239073</v>
      </c>
      <c r="V598" s="13">
        <f t="shared" si="113"/>
        <v>0.86037031305815725</v>
      </c>
      <c r="W598" s="13">
        <f>0.5*359.61*'Lap Simulation'!Q598^2</f>
        <v>12278.403086620607</v>
      </c>
      <c r="X598" s="10">
        <f t="shared" si="109"/>
        <v>32.533916263290578</v>
      </c>
      <c r="Y598" s="10">
        <v>3</v>
      </c>
      <c r="Z598" s="13">
        <f>IF(Y598=1,'Specifications and Reduced mass'!$C$47,IF(Y598=2,'Specifications and Reduced mass'!$C$48,IF(Y598=3,'Specifications and Reduced mass'!$C$49)))</f>
        <v>622.49467060319728</v>
      </c>
      <c r="AA598" s="10">
        <f t="shared" si="110"/>
        <v>21.254249005698327</v>
      </c>
      <c r="AB598" s="10">
        <v>19</v>
      </c>
      <c r="AC598" s="10">
        <f t="shared" si="115"/>
        <v>0</v>
      </c>
      <c r="AD598" s="10">
        <f t="shared" si="116"/>
        <v>0.33161255787892263</v>
      </c>
    </row>
    <row r="599" spans="7:30" x14ac:dyDescent="0.3">
      <c r="G599" s="94">
        <v>5200</v>
      </c>
      <c r="H599" s="94">
        <v>16.579999999999998</v>
      </c>
      <c r="I599" s="10">
        <f t="shared" si="105"/>
        <v>12.363705999999999</v>
      </c>
      <c r="J599" s="10">
        <f t="shared" si="106"/>
        <v>22.703568433230767</v>
      </c>
      <c r="K599" s="10">
        <v>477.2</v>
      </c>
      <c r="L599" s="10">
        <v>2</v>
      </c>
      <c r="M599" s="89">
        <v>2</v>
      </c>
      <c r="N599" s="86">
        <f t="shared" si="114"/>
        <v>594</v>
      </c>
      <c r="O599" s="108">
        <f t="shared" si="111"/>
        <v>62.479333595991918</v>
      </c>
      <c r="P599" s="95">
        <f t="shared" si="108"/>
        <v>29.295781575345355</v>
      </c>
      <c r="Q599" s="10">
        <f t="shared" si="104"/>
        <v>8.1377171042625989</v>
      </c>
      <c r="R599" s="86">
        <f t="shared" si="107"/>
        <v>-1.034984073547998</v>
      </c>
      <c r="S599" s="10">
        <f t="shared" si="112"/>
        <v>42.25177570382084</v>
      </c>
      <c r="T599" s="10">
        <f>IF(M599=1,'Specifications and Reduced mass'!$F$13,IF(M599=2,'Specifications and Reduced mass'!$G$13,IF(M599=3,'Specifications and Reduced mass'!$H$13,IF(M599=4,'Specifications and Reduced mass'!$I$13,IF(M599=5,'Specifications and Reduced mass'!$J$13)))))</f>
        <v>128.75625000000002</v>
      </c>
      <c r="U599" s="52">
        <f>'Specifications and Reduced mass'!$C$37-'Lap Simulation'!S599-'Lap Simulation'!T599-'Lap Simulation'!AC599</f>
        <v>536.89339161901364</v>
      </c>
      <c r="V599" s="13">
        <f t="shared" si="113"/>
        <v>0.86248672795666503</v>
      </c>
      <c r="W599" s="13">
        <f>0.5*359.61*'Lap Simulation'!Q599^2</f>
        <v>11907.125764685994</v>
      </c>
      <c r="X599" s="10">
        <f t="shared" si="109"/>
        <v>32.038256315994481</v>
      </c>
      <c r="Y599" s="10">
        <v>3</v>
      </c>
      <c r="Z599" s="13">
        <f>IF(Y599=1,'Specifications and Reduced mass'!$C$47,IF(Y599=2,'Specifications and Reduced mass'!$C$48,IF(Y599=3,'Specifications and Reduced mass'!$C$49)))</f>
        <v>622.49467060319728</v>
      </c>
      <c r="AA599" s="10">
        <f t="shared" si="110"/>
        <v>20.611557884149637</v>
      </c>
      <c r="AB599" s="10">
        <v>19</v>
      </c>
      <c r="AC599" s="10">
        <f t="shared" si="115"/>
        <v>0</v>
      </c>
      <c r="AD599" s="10">
        <f t="shared" si="116"/>
        <v>0.33161255787892263</v>
      </c>
    </row>
    <row r="600" spans="7:30" x14ac:dyDescent="0.3">
      <c r="G600" s="94">
        <v>5200</v>
      </c>
      <c r="H600" s="94">
        <v>16.579999999999998</v>
      </c>
      <c r="I600" s="10">
        <f t="shared" si="105"/>
        <v>12.363705999999999</v>
      </c>
      <c r="J600" s="10">
        <f t="shared" si="106"/>
        <v>22.703568433230767</v>
      </c>
      <c r="K600" s="10">
        <v>477.2</v>
      </c>
      <c r="L600" s="10">
        <v>2</v>
      </c>
      <c r="M600" s="89">
        <v>2</v>
      </c>
      <c r="N600" s="86">
        <f t="shared" si="114"/>
        <v>595</v>
      </c>
      <c r="O600" s="108">
        <f t="shared" si="111"/>
        <v>62.604184963541485</v>
      </c>
      <c r="P600" s="95">
        <f t="shared" si="108"/>
        <v>28.834285684302646</v>
      </c>
      <c r="Q600" s="10">
        <f t="shared" si="104"/>
        <v>8.0095238011951793</v>
      </c>
      <c r="R600" s="86">
        <f t="shared" si="107"/>
        <v>-1.0375300187993972</v>
      </c>
      <c r="S600" s="10">
        <f t="shared" si="112"/>
        <v>40.931077911617876</v>
      </c>
      <c r="T600" s="10">
        <f>IF(M600=1,'Specifications and Reduced mass'!$F$13,IF(M600=2,'Specifications and Reduced mass'!$G$13,IF(M600=3,'Specifications and Reduced mass'!$H$13,IF(M600=4,'Specifications and Reduced mass'!$I$13,IF(M600=5,'Specifications and Reduced mass'!$J$13)))))</f>
        <v>128.75625000000002</v>
      </c>
      <c r="U600" s="52">
        <f>'Specifications and Reduced mass'!$C$37-'Lap Simulation'!S600-'Lap Simulation'!T600-'Lap Simulation'!AC600</f>
        <v>538.21408941121661</v>
      </c>
      <c r="V600" s="13">
        <f t="shared" si="113"/>
        <v>0.86460834899949779</v>
      </c>
      <c r="W600" s="13">
        <f>0.5*359.61*'Lap Simulation'!Q600^2</f>
        <v>11534.935141997401</v>
      </c>
      <c r="X600" s="10">
        <f t="shared" si="109"/>
        <v>31.533558272421963</v>
      </c>
      <c r="Y600" s="10">
        <v>3</v>
      </c>
      <c r="Z600" s="13">
        <f>IF(Y600=1,'Specifications and Reduced mass'!$C$47,IF(Y600=2,'Specifications and Reduced mass'!$C$48,IF(Y600=3,'Specifications and Reduced mass'!$C$49)))</f>
        <v>622.49467060319728</v>
      </c>
      <c r="AA600" s="10">
        <f t="shared" si="110"/>
        <v>19.967285814206825</v>
      </c>
      <c r="AB600" s="10">
        <v>19</v>
      </c>
      <c r="AC600" s="10">
        <f t="shared" si="115"/>
        <v>0</v>
      </c>
      <c r="AD600" s="10">
        <f t="shared" si="116"/>
        <v>0.33161255787892263</v>
      </c>
    </row>
    <row r="601" spans="7:30" x14ac:dyDescent="0.3">
      <c r="G601" s="94">
        <v>5100</v>
      </c>
      <c r="H601" s="94">
        <v>16.579999999999998</v>
      </c>
      <c r="I601" s="10">
        <f t="shared" si="105"/>
        <v>12.363705999999999</v>
      </c>
      <c r="J601" s="10">
        <f t="shared" si="106"/>
        <v>23.148736441725486</v>
      </c>
      <c r="K601" s="10">
        <v>477.2</v>
      </c>
      <c r="L601" s="10">
        <v>2</v>
      </c>
      <c r="M601" s="89">
        <v>2</v>
      </c>
      <c r="N601" s="86">
        <f t="shared" si="114"/>
        <v>596</v>
      </c>
      <c r="O601" s="108">
        <f t="shared" si="111"/>
        <v>62.73110588028667</v>
      </c>
      <c r="P601" s="95">
        <f t="shared" si="108"/>
        <v>28.364119109126239</v>
      </c>
      <c r="Q601" s="10">
        <f t="shared" ref="Q601:Q664" si="117">MIN(13.2,(SQRT((Q600^2)+2*R600*$N$6)))</f>
        <v>7.8789219747572883</v>
      </c>
      <c r="R601" s="86">
        <f t="shared" si="107"/>
        <v>-1.0400822267918268</v>
      </c>
      <c r="S601" s="10">
        <f t="shared" si="112"/>
        <v>39.607131350319293</v>
      </c>
      <c r="T601" s="10">
        <f>IF(M601=1,'Specifications and Reduced mass'!$F$13,IF(M601=2,'Specifications and Reduced mass'!$G$13,IF(M601=3,'Specifications and Reduced mass'!$H$13,IF(M601=4,'Specifications and Reduced mass'!$I$13,IF(M601=5,'Specifications and Reduced mass'!$J$13)))))</f>
        <v>128.75625000000002</v>
      </c>
      <c r="U601" s="52">
        <f>'Specifications and Reduced mass'!$C$37-'Lap Simulation'!S601-'Lap Simulation'!T601-'Lap Simulation'!AC601</f>
        <v>539.53803597251522</v>
      </c>
      <c r="V601" s="13">
        <f t="shared" si="113"/>
        <v>0.86673518899318913</v>
      </c>
      <c r="W601" s="13">
        <f>0.5*359.61*'Lap Simulation'!Q601^2</f>
        <v>11161.828971936951</v>
      </c>
      <c r="X601" s="10">
        <f t="shared" si="109"/>
        <v>31.019377853375151</v>
      </c>
      <c r="Y601" s="10">
        <v>3</v>
      </c>
      <c r="Z601" s="13">
        <f>IF(Y601=1,'Specifications and Reduced mass'!$C$47,IF(Y601=2,'Specifications and Reduced mass'!$C$48,IF(Y601=3,'Specifications and Reduced mass'!$C$49)))</f>
        <v>622.49467060319728</v>
      </c>
      <c r="AA601" s="10">
        <f t="shared" si="110"/>
        <v>19.321428906913365</v>
      </c>
      <c r="AB601" s="10">
        <v>19</v>
      </c>
      <c r="AC601" s="10">
        <f t="shared" si="115"/>
        <v>0</v>
      </c>
      <c r="AD601" s="10">
        <f t="shared" si="116"/>
        <v>0.33161255787892263</v>
      </c>
    </row>
    <row r="602" spans="7:30" x14ac:dyDescent="0.3">
      <c r="G602" s="94">
        <v>5000</v>
      </c>
      <c r="H602" s="94">
        <v>16.579999999999998</v>
      </c>
      <c r="I602" s="10">
        <f t="shared" ref="I602:I665" si="118">H602*0.7457</f>
        <v>12.363705999999999</v>
      </c>
      <c r="J602" s="10">
        <f t="shared" ref="J602:J665" si="119">(9548.8*I602)/G602</f>
        <v>23.611711170559996</v>
      </c>
      <c r="K602" s="10">
        <v>477.2</v>
      </c>
      <c r="L602" s="10">
        <v>2</v>
      </c>
      <c r="M602" s="89">
        <v>2</v>
      </c>
      <c r="N602" s="86">
        <f t="shared" si="114"/>
        <v>597</v>
      </c>
      <c r="O602" s="108">
        <f t="shared" si="111"/>
        <v>62.860208286985547</v>
      </c>
      <c r="P602" s="95">
        <f t="shared" si="108"/>
        <v>27.884840353106849</v>
      </c>
      <c r="Q602" s="10">
        <f t="shared" si="117"/>
        <v>7.7457889869741248</v>
      </c>
      <c r="R602" s="86">
        <f t="shared" ref="R602:R623" si="120">IF(Y602=1,(U602/Z602),IF(Y602=2,0,IF(Y602=3,(1.2*(-U602/Z602)))))</f>
        <v>-1.0426407129309303</v>
      </c>
      <c r="S602" s="10">
        <f t="shared" si="112"/>
        <v>38.279928028315894</v>
      </c>
      <c r="T602" s="10">
        <f>IF(M602=1,'Specifications and Reduced mass'!$F$13,IF(M602=2,'Specifications and Reduced mass'!$G$13,IF(M602=3,'Specifications and Reduced mass'!$H$13,IF(M602=4,'Specifications and Reduced mass'!$I$13,IF(M602=5,'Specifications and Reduced mass'!$J$13)))))</f>
        <v>128.75625000000002</v>
      </c>
      <c r="U602" s="52">
        <f>'Specifications and Reduced mass'!$C$37-'Lap Simulation'!S602-'Lap Simulation'!T602-'Lap Simulation'!AC602</f>
        <v>540.86523929451857</v>
      </c>
      <c r="V602" s="13">
        <f t="shared" si="113"/>
        <v>0.86886726077577536</v>
      </c>
      <c r="W602" s="13">
        <f>0.5*359.61*'Lap Simulation'!Q602^2</f>
        <v>10787.805002360343</v>
      </c>
      <c r="X602" s="10">
        <f t="shared" si="109"/>
        <v>30.495232232181593</v>
      </c>
      <c r="Y602" s="10">
        <v>3</v>
      </c>
      <c r="Z602" s="13">
        <f>IF(Y602=1,'Specifications and Reduced mass'!$C$47,IF(Y602=2,'Specifications and Reduced mass'!$C$48,IF(Y602=3,'Specifications and Reduced mass'!$C$49)))</f>
        <v>622.49467060319728</v>
      </c>
      <c r="AA602" s="10">
        <f t="shared" si="110"/>
        <v>18.673983263746351</v>
      </c>
      <c r="AB602" s="10">
        <v>19</v>
      </c>
      <c r="AC602" s="10">
        <f t="shared" si="115"/>
        <v>0</v>
      </c>
      <c r="AD602" s="10">
        <f t="shared" si="116"/>
        <v>0.33161255787892263</v>
      </c>
    </row>
    <row r="603" spans="7:30" x14ac:dyDescent="0.3">
      <c r="G603" s="94">
        <v>6400</v>
      </c>
      <c r="H603" s="94">
        <v>17.8</v>
      </c>
      <c r="I603" s="10">
        <f t="shared" si="118"/>
        <v>13.273460000000002</v>
      </c>
      <c r="J603" s="10">
        <f t="shared" si="119"/>
        <v>19.804002320000002</v>
      </c>
      <c r="K603" s="10">
        <v>457.2</v>
      </c>
      <c r="L603" s="10">
        <v>1</v>
      </c>
      <c r="M603" s="89">
        <v>2</v>
      </c>
      <c r="N603" s="86">
        <f t="shared" si="114"/>
        <v>598</v>
      </c>
      <c r="O603" s="108">
        <f t="shared" si="111"/>
        <v>62.991614484139191</v>
      </c>
      <c r="P603" s="95">
        <f t="shared" si="108"/>
        <v>27.395968211382609</v>
      </c>
      <c r="Q603" s="10">
        <f t="shared" si="117"/>
        <v>7.6099911698285023</v>
      </c>
      <c r="R603" s="86">
        <f t="shared" si="120"/>
        <v>-1.0452054926602476</v>
      </c>
      <c r="S603" s="10">
        <f t="shared" si="112"/>
        <v>36.949459934339991</v>
      </c>
      <c r="T603" s="10">
        <f>IF(M603=1,'Specifications and Reduced mass'!$F$13,IF(M603=2,'Specifications and Reduced mass'!$G$13,IF(M603=3,'Specifications and Reduced mass'!$H$13,IF(M603=4,'Specifications and Reduced mass'!$I$13,IF(M603=5,'Specifications and Reduced mass'!$J$13)))))</f>
        <v>128.75625000000002</v>
      </c>
      <c r="U603" s="52">
        <f>'Specifications and Reduced mass'!$C$37-'Lap Simulation'!S603-'Lap Simulation'!T603-'Lap Simulation'!AC603</f>
        <v>542.1957073884945</v>
      </c>
      <c r="V603" s="13">
        <f t="shared" si="113"/>
        <v>0.87100457721687308</v>
      </c>
      <c r="W603" s="13">
        <f>0.5*359.61*'Lap Simulation'!Q603^2</f>
        <v>10412.860975583251</v>
      </c>
      <c r="X603" s="10">
        <f t="shared" si="109"/>
        <v>29.960595156805127</v>
      </c>
      <c r="Y603" s="10">
        <v>3</v>
      </c>
      <c r="Z603" s="13">
        <f>IF(Y603=1,'Specifications and Reduced mass'!$C$47,IF(Y603=2,'Specifications and Reduced mass'!$C$48,IF(Y603=3,'Specifications and Reduced mass'!$C$49)))</f>
        <v>622.49467060319728</v>
      </c>
      <c r="AA603" s="10">
        <f t="shared" si="110"/>
        <v>18.024944976592927</v>
      </c>
      <c r="AB603" s="10">
        <v>19</v>
      </c>
      <c r="AC603" s="10">
        <f t="shared" si="115"/>
        <v>0</v>
      </c>
      <c r="AD603" s="10">
        <f t="shared" si="116"/>
        <v>0.33161255787892263</v>
      </c>
    </row>
    <row r="604" spans="7:30" x14ac:dyDescent="0.3">
      <c r="G604" s="94">
        <v>6300</v>
      </c>
      <c r="H604" s="94">
        <v>17.5</v>
      </c>
      <c r="I604" s="10">
        <f t="shared" si="118"/>
        <v>13.049750000000001</v>
      </c>
      <c r="J604" s="10">
        <f t="shared" si="119"/>
        <v>19.779278222222221</v>
      </c>
      <c r="K604" s="10">
        <v>457.2</v>
      </c>
      <c r="L604" s="10">
        <v>1</v>
      </c>
      <c r="M604" s="89">
        <v>2</v>
      </c>
      <c r="N604" s="87">
        <f t="shared" si="114"/>
        <v>599</v>
      </c>
      <c r="O604" s="108">
        <f t="shared" si="111"/>
        <v>63.125458523913203</v>
      </c>
      <c r="P604" s="95">
        <f t="shared" si="108"/>
        <v>26.896976556284777</v>
      </c>
      <c r="Q604" s="10">
        <f t="shared" si="117"/>
        <v>7.4713823767457708</v>
      </c>
      <c r="R604" s="86">
        <f t="shared" si="120"/>
        <v>-1.0477765814613076</v>
      </c>
      <c r="S604" s="10">
        <f t="shared" si="112"/>
        <v>35.615719037417108</v>
      </c>
      <c r="T604" s="10">
        <f>IF(M604=1,'Specifications and Reduced mass'!$F$13,IF(M604=2,'Specifications and Reduced mass'!$G$13,IF(M604=3,'Specifications and Reduced mass'!$H$13,IF(M604=4,'Specifications and Reduced mass'!$I$13,IF(M604=5,'Specifications and Reduced mass'!$J$13)))))</f>
        <v>128.75625000000002</v>
      </c>
      <c r="U604" s="52">
        <f>'Specifications and Reduced mass'!$C$37-'Lap Simulation'!S604-'Lap Simulation'!T604-'Lap Simulation'!AC604</f>
        <v>543.5294482854174</v>
      </c>
      <c r="V604" s="13">
        <f t="shared" si="113"/>
        <v>0.87314715121775643</v>
      </c>
      <c r="W604" s="13">
        <f>0.5*359.61*'Lap Simulation'!Q604^2</f>
        <v>10036.9946283677</v>
      </c>
      <c r="X604" s="10">
        <f t="shared" si="109"/>
        <v>29.414891247030592</v>
      </c>
      <c r="Y604" s="10">
        <v>3</v>
      </c>
      <c r="Z604" s="13">
        <f>IF(Y604=1,'Specifications and Reduced mass'!$C$47,IF(Y604=2,'Specifications and Reduced mass'!$C$48,IF(Y604=3,'Specifications and Reduced mass'!$C$49)))</f>
        <v>622.49467060319728</v>
      </c>
      <c r="AA604" s="10">
        <f t="shared" si="110"/>
        <v>17.374310127726737</v>
      </c>
      <c r="AB604" s="10">
        <v>19</v>
      </c>
      <c r="AC604" s="10">
        <f t="shared" si="115"/>
        <v>0</v>
      </c>
      <c r="AD604" s="10">
        <f t="shared" si="116"/>
        <v>0.33161255787892263</v>
      </c>
    </row>
    <row r="605" spans="7:30" x14ac:dyDescent="0.3">
      <c r="G605" s="94">
        <v>6200</v>
      </c>
      <c r="H605" s="94">
        <v>17.440000000000001</v>
      </c>
      <c r="I605" s="10">
        <f t="shared" si="118"/>
        <v>13.005008000000002</v>
      </c>
      <c r="J605" s="10">
        <f t="shared" si="119"/>
        <v>20.029390385548389</v>
      </c>
      <c r="K605" s="10">
        <v>469.1</v>
      </c>
      <c r="L605" s="10">
        <v>1</v>
      </c>
      <c r="M605" s="89">
        <v>2</v>
      </c>
      <c r="N605" s="87">
        <f t="shared" si="114"/>
        <v>600</v>
      </c>
      <c r="O605" s="108">
        <f t="shared" si="111"/>
        <v>63.261887851999752</v>
      </c>
      <c r="P605" s="95">
        <f t="shared" si="108"/>
        <v>26.387288206215047</v>
      </c>
      <c r="Q605" s="10">
        <f t="shared" si="117"/>
        <v>7.3298022795041797</v>
      </c>
      <c r="R605" s="86">
        <f t="shared" si="120"/>
        <v>-1.0503539948537226</v>
      </c>
      <c r="S605" s="10">
        <f t="shared" si="112"/>
        <v>34.278697286817433</v>
      </c>
      <c r="T605" s="10">
        <f>IF(M605=1,'Specifications and Reduced mass'!$F$13,IF(M605=2,'Specifications and Reduced mass'!$G$13,IF(M605=3,'Specifications and Reduced mass'!$H$13,IF(M605=4,'Specifications and Reduced mass'!$I$13,IF(M605=5,'Specifications and Reduced mass'!$J$13)))))</f>
        <v>128.75625000000002</v>
      </c>
      <c r="U605" s="52">
        <f>'Specifications and Reduced mass'!$C$37-'Lap Simulation'!S605-'Lap Simulation'!T605-'Lap Simulation'!AC605</f>
        <v>544.86647003601706</v>
      </c>
      <c r="V605" s="13">
        <f t="shared" si="113"/>
        <v>0.87529499571143554</v>
      </c>
      <c r="W605" s="13">
        <f>0.5*359.61*'Lap Simulation'!Q605^2</f>
        <v>9660.2036919084003</v>
      </c>
      <c r="X605" s="10">
        <f t="shared" si="109"/>
        <v>28.857489289386535</v>
      </c>
      <c r="Y605" s="10">
        <v>3</v>
      </c>
      <c r="Z605" s="13">
        <f>IF(Y605=1,'Specifications and Reduced mass'!$C$47,IF(Y605=2,'Specifications and Reduced mass'!$C$48,IF(Y605=3,'Specifications and Reduced mass'!$C$49)))</f>
        <v>622.49467060319728</v>
      </c>
      <c r="AA605" s="10">
        <f t="shared" si="110"/>
        <v>16.722074789784237</v>
      </c>
      <c r="AB605" s="10">
        <v>19</v>
      </c>
      <c r="AC605" s="10">
        <f t="shared" si="115"/>
        <v>0</v>
      </c>
      <c r="AD605" s="10">
        <f t="shared" si="116"/>
        <v>0.33161255787892263</v>
      </c>
    </row>
    <row r="606" spans="7:30" x14ac:dyDescent="0.3">
      <c r="G606" s="94">
        <v>6100</v>
      </c>
      <c r="H606" s="94">
        <v>17.37</v>
      </c>
      <c r="I606" s="10">
        <f t="shared" si="118"/>
        <v>12.952809000000002</v>
      </c>
      <c r="J606" s="10">
        <f t="shared" si="119"/>
        <v>20.276029931016396</v>
      </c>
      <c r="K606" s="10">
        <v>469.1</v>
      </c>
      <c r="L606" s="10">
        <v>1</v>
      </c>
      <c r="M606" s="89">
        <v>2</v>
      </c>
      <c r="N606" s="87">
        <f t="shared" si="114"/>
        <v>601</v>
      </c>
      <c r="O606" s="108">
        <f t="shared" si="111"/>
        <v>63.401065256544975</v>
      </c>
      <c r="P606" s="95">
        <f t="shared" si="108"/>
        <v>25.866267672999275</v>
      </c>
      <c r="Q606" s="10">
        <f t="shared" si="117"/>
        <v>7.1850743536109096</v>
      </c>
      <c r="R606" s="86">
        <f t="shared" si="120"/>
        <v>-1.0529377483952809</v>
      </c>
      <c r="S606" s="10">
        <f t="shared" si="112"/>
        <v>32.938386612007271</v>
      </c>
      <c r="T606" s="10">
        <f>IF(M606=1,'Specifications and Reduced mass'!$F$13,IF(M606=2,'Specifications and Reduced mass'!$G$13,IF(M606=3,'Specifications and Reduced mass'!$H$13,IF(M606=4,'Specifications and Reduced mass'!$I$13,IF(M606=5,'Specifications and Reduced mass'!$J$13)))))</f>
        <v>128.75625000000002</v>
      </c>
      <c r="U606" s="52">
        <f>'Specifications and Reduced mass'!$C$37-'Lap Simulation'!S606-'Lap Simulation'!T606-'Lap Simulation'!AC606</f>
        <v>546.20678071082716</v>
      </c>
      <c r="V606" s="13">
        <f t="shared" si="113"/>
        <v>0.87744812366273406</v>
      </c>
      <c r="W606" s="13">
        <f>0.5*359.61*'Lap Simulation'!Q606^2</f>
        <v>9282.485891819053</v>
      </c>
      <c r="X606" s="10">
        <f t="shared" si="109"/>
        <v>28.287694305554762</v>
      </c>
      <c r="Y606" s="10">
        <v>3</v>
      </c>
      <c r="Z606" s="13">
        <f>IF(Y606=1,'Specifications and Reduced mass'!$C$47,IF(Y606=2,'Specifications and Reduced mass'!$C$48,IF(Y606=3,'Specifications and Reduced mass'!$C$49)))</f>
        <v>622.49467060319728</v>
      </c>
      <c r="AA606" s="10">
        <f t="shared" si="110"/>
        <v>16.068235025741018</v>
      </c>
      <c r="AB606" s="10">
        <v>19</v>
      </c>
      <c r="AC606" s="10">
        <f t="shared" si="115"/>
        <v>0</v>
      </c>
      <c r="AD606" s="10">
        <f t="shared" si="116"/>
        <v>0.33161255787892263</v>
      </c>
    </row>
    <row r="607" spans="7:30" x14ac:dyDescent="0.3">
      <c r="G607" s="94">
        <v>5900</v>
      </c>
      <c r="H607" s="94">
        <v>17.239999999999998</v>
      </c>
      <c r="I607" s="10">
        <f t="shared" si="118"/>
        <v>12.855867999999999</v>
      </c>
      <c r="J607" s="10">
        <f t="shared" si="119"/>
        <v>20.80645972176271</v>
      </c>
      <c r="K607" s="10">
        <v>414.1</v>
      </c>
      <c r="L607" s="10">
        <v>1</v>
      </c>
      <c r="M607" s="89">
        <v>2</v>
      </c>
      <c r="N607" s="87">
        <f t="shared" si="114"/>
        <v>602</v>
      </c>
      <c r="O607" s="108">
        <f t="shared" si="111"/>
        <v>63.543171197364373</v>
      </c>
      <c r="P607" s="95">
        <f t="shared" si="108"/>
        <v>25.333212526105758</v>
      </c>
      <c r="Q607" s="10">
        <f t="shared" si="117"/>
        <v>7.037003479473821</v>
      </c>
      <c r="R607" s="86">
        <f t="shared" si="120"/>
        <v>-1.0555278576820415</v>
      </c>
      <c r="S607" s="10">
        <f t="shared" si="112"/>
        <v>31.594778922600316</v>
      </c>
      <c r="T607" s="10">
        <f>IF(M607=1,'Specifications and Reduced mass'!$F$13,IF(M607=2,'Specifications and Reduced mass'!$G$13,IF(M607=3,'Specifications and Reduced mass'!$H$13,IF(M607=4,'Specifications and Reduced mass'!$I$13,IF(M607=5,'Specifications and Reduced mass'!$J$13)))))</f>
        <v>128.75625000000002</v>
      </c>
      <c r="U607" s="52">
        <f>'Specifications and Reduced mass'!$C$37-'Lap Simulation'!S607-'Lap Simulation'!T607-'Lap Simulation'!AC607</f>
        <v>547.55038840023417</v>
      </c>
      <c r="V607" s="13">
        <f t="shared" si="113"/>
        <v>0.87960654806836802</v>
      </c>
      <c r="W607" s="13">
        <f>0.5*359.61*'Lap Simulation'!Q607^2</f>
        <v>8903.8389481186241</v>
      </c>
      <c r="X607" s="10">
        <f t="shared" si="109"/>
        <v>27.704738108164648</v>
      </c>
      <c r="Y607" s="10">
        <v>3</v>
      </c>
      <c r="Z607" s="13">
        <f>IF(Y607=1,'Specifications and Reduced mass'!$C$47,IF(Y607=2,'Specifications and Reduced mass'!$C$48,IF(Y607=3,'Specifications and Reduced mass'!$C$49)))</f>
        <v>622.49467060319728</v>
      </c>
      <c r="AA607" s="10">
        <f t="shared" si="110"/>
        <v>15.412786888888022</v>
      </c>
      <c r="AB607" s="10">
        <v>19</v>
      </c>
      <c r="AC607" s="10">
        <f t="shared" si="115"/>
        <v>0</v>
      </c>
      <c r="AD607" s="10">
        <f t="shared" si="116"/>
        <v>0.33161255787892263</v>
      </c>
    </row>
    <row r="608" spans="7:30" x14ac:dyDescent="0.3">
      <c r="G608" s="94">
        <v>5700</v>
      </c>
      <c r="H608" s="94">
        <v>17.11</v>
      </c>
      <c r="I608" s="10">
        <f t="shared" si="118"/>
        <v>12.758927</v>
      </c>
      <c r="J608" s="10">
        <f t="shared" si="119"/>
        <v>21.374112655719298</v>
      </c>
      <c r="K608" s="10">
        <v>443.8</v>
      </c>
      <c r="L608" s="10">
        <v>1</v>
      </c>
      <c r="M608" s="89">
        <v>2</v>
      </c>
      <c r="N608" s="87">
        <f t="shared" si="114"/>
        <v>603</v>
      </c>
      <c r="O608" s="108">
        <f t="shared" si="111"/>
        <v>63.68840661023868</v>
      </c>
      <c r="P608" s="95">
        <f t="shared" si="108"/>
        <v>24.787343036754123</v>
      </c>
      <c r="Q608" s="10">
        <f t="shared" si="117"/>
        <v>6.8853730657650338</v>
      </c>
      <c r="R608" s="86">
        <f t="shared" si="120"/>
        <v>-1.058124338348428</v>
      </c>
      <c r="S608" s="10">
        <f t="shared" si="112"/>
        <v>30.247866108308823</v>
      </c>
      <c r="T608" s="10">
        <f>IF(M608=1,'Specifications and Reduced mass'!$F$13,IF(M608=2,'Specifications and Reduced mass'!$G$13,IF(M608=3,'Specifications and Reduced mass'!$H$13,IF(M608=4,'Specifications and Reduced mass'!$I$13,IF(M608=5,'Specifications and Reduced mass'!$J$13)))))</f>
        <v>128.75625000000002</v>
      </c>
      <c r="U608" s="52">
        <f>'Specifications and Reduced mass'!$C$37-'Lap Simulation'!S608-'Lap Simulation'!T608-'Lap Simulation'!AC608</f>
        <v>548.89730121452567</v>
      </c>
      <c r="V608" s="13">
        <f t="shared" si="113"/>
        <v>0.88177028195702345</v>
      </c>
      <c r="W608" s="13">
        <f>0.5*359.61*'Lap Simulation'!Q608^2</f>
        <v>8524.2605752175859</v>
      </c>
      <c r="X608" s="10">
        <f t="shared" si="109"/>
        <v>27.107767975452887</v>
      </c>
      <c r="Y608" s="10">
        <v>3</v>
      </c>
      <c r="Z608" s="13">
        <f>IF(Y608=1,'Specifications and Reduced mass'!$C$47,IF(Y608=2,'Specifications and Reduced mass'!$C$48,IF(Y608=3,'Specifications and Reduced mass'!$C$49)))</f>
        <v>622.49467060319728</v>
      </c>
      <c r="AA608" s="10">
        <f t="shared" si="110"/>
        <v>14.755726422807742</v>
      </c>
      <c r="AB608" s="10">
        <v>19</v>
      </c>
      <c r="AC608" s="10">
        <f t="shared" si="115"/>
        <v>0</v>
      </c>
      <c r="AD608" s="10">
        <f t="shared" si="116"/>
        <v>0.33161255787892263</v>
      </c>
    </row>
    <row r="609" spans="7:30" x14ac:dyDescent="0.3">
      <c r="G609" s="94">
        <v>5500</v>
      </c>
      <c r="H609" s="94">
        <v>16.940000000000001</v>
      </c>
      <c r="I609" s="10">
        <f t="shared" si="118"/>
        <v>12.632158000000002</v>
      </c>
      <c r="J609" s="10">
        <f t="shared" si="119"/>
        <v>21.931263692800002</v>
      </c>
      <c r="K609" s="10">
        <v>443.8</v>
      </c>
      <c r="L609" s="10">
        <v>1</v>
      </c>
      <c r="M609" s="89">
        <v>2</v>
      </c>
      <c r="N609" s="87">
        <f t="shared" si="114"/>
        <v>604</v>
      </c>
      <c r="O609" s="108">
        <f t="shared" si="111"/>
        <v>63.836996310331926</v>
      </c>
      <c r="P609" s="95">
        <f t="shared" si="108"/>
        <v>24.227789663354184</v>
      </c>
      <c r="Q609" s="10">
        <f t="shared" si="117"/>
        <v>6.7299415731539396</v>
      </c>
      <c r="R609" s="86">
        <f t="shared" si="120"/>
        <v>-1.0607272060673225</v>
      </c>
      <c r="S609" s="10">
        <f t="shared" si="112"/>
        <v>28.897640038894632</v>
      </c>
      <c r="T609" s="10">
        <f>IF(M609=1,'Specifications and Reduced mass'!$F$13,IF(M609=2,'Specifications and Reduced mass'!$G$13,IF(M609=3,'Specifications and Reduced mass'!$H$13,IF(M609=4,'Specifications and Reduced mass'!$I$13,IF(M609=5,'Specifications and Reduced mass'!$J$13)))))</f>
        <v>128.75625000000002</v>
      </c>
      <c r="U609" s="52">
        <f>'Specifications and Reduced mass'!$C$37-'Lap Simulation'!S609-'Lap Simulation'!T609-'Lap Simulation'!AC609</f>
        <v>550.2475272839398</v>
      </c>
      <c r="V609" s="13">
        <f t="shared" si="113"/>
        <v>0.8839393383894355</v>
      </c>
      <c r="W609" s="13">
        <f>0.5*359.61*'Lap Simulation'!Q609^2</f>
        <v>8143.7484819041074</v>
      </c>
      <c r="X609" s="10">
        <f t="shared" si="109"/>
        <v>26.49583296517299</v>
      </c>
      <c r="Y609" s="10">
        <v>3</v>
      </c>
      <c r="Z609" s="13">
        <f>IF(Y609=1,'Specifications and Reduced mass'!$C$47,IF(Y609=2,'Specifications and Reduced mass'!$C$48,IF(Y609=3,'Specifications and Reduced mass'!$C$49)))</f>
        <v>622.49467060319728</v>
      </c>
      <c r="AA609" s="10">
        <f t="shared" si="110"/>
        <v>14.097049661350312</v>
      </c>
      <c r="AB609" s="10">
        <v>19</v>
      </c>
      <c r="AC609" s="10">
        <f t="shared" si="115"/>
        <v>0</v>
      </c>
      <c r="AD609" s="10">
        <f t="shared" si="116"/>
        <v>0.33161255787892263</v>
      </c>
    </row>
    <row r="610" spans="7:30" x14ac:dyDescent="0.3">
      <c r="G610" s="94">
        <v>5400</v>
      </c>
      <c r="H610" s="94">
        <v>16.579999999999998</v>
      </c>
      <c r="I610" s="10">
        <f t="shared" si="118"/>
        <v>12.363705999999999</v>
      </c>
      <c r="J610" s="10">
        <f t="shared" si="119"/>
        <v>21.862695528296292</v>
      </c>
      <c r="K610" s="10">
        <v>470.5</v>
      </c>
      <c r="L610" s="10">
        <v>1</v>
      </c>
      <c r="M610" s="89">
        <v>2</v>
      </c>
      <c r="N610" s="87">
        <f t="shared" si="114"/>
        <v>605</v>
      </c>
      <c r="O610" s="108">
        <f t="shared" si="111"/>
        <v>63.989193158955807</v>
      </c>
      <c r="P610" s="95">
        <f t="shared" si="108"/>
        <v>23.65357780105299</v>
      </c>
      <c r="Q610" s="10">
        <f t="shared" si="117"/>
        <v>6.5704382780702746</v>
      </c>
      <c r="R610" s="86">
        <f t="shared" si="120"/>
        <v>-1.0633364765501616</v>
      </c>
      <c r="S610" s="10">
        <f t="shared" si="112"/>
        <v>27.544092564120106</v>
      </c>
      <c r="T610" s="10">
        <f>IF(M610=1,'Specifications and Reduced mass'!$F$13,IF(M610=2,'Specifications and Reduced mass'!$G$13,IF(M610=3,'Specifications and Reduced mass'!$H$13,IF(M610=4,'Specifications and Reduced mass'!$I$13,IF(M610=5,'Specifications and Reduced mass'!$J$13)))))</f>
        <v>128.75625000000002</v>
      </c>
      <c r="U610" s="52">
        <f>'Specifications and Reduced mass'!$C$37-'Lap Simulation'!S610-'Lap Simulation'!T610-'Lap Simulation'!AC610</f>
        <v>551.60107475871439</v>
      </c>
      <c r="V610" s="13">
        <f t="shared" si="113"/>
        <v>0.88611373045846797</v>
      </c>
      <c r="W610" s="13">
        <f>0.5*359.61*'Lap Simulation'!Q610^2</f>
        <v>7762.3003713302378</v>
      </c>
      <c r="X610" s="10">
        <f t="shared" si="109"/>
        <v>25.867867236497144</v>
      </c>
      <c r="Y610" s="10">
        <v>3</v>
      </c>
      <c r="Z610" s="13">
        <f>IF(Y610=1,'Specifications and Reduced mass'!$C$47,IF(Y610=2,'Specifications and Reduced mass'!$C$48,IF(Y610=3,'Specifications and Reduced mass'!$C$49)))</f>
        <v>622.49467060319728</v>
      </c>
      <c r="AA610" s="10">
        <f t="shared" si="110"/>
        <v>13.436752628609584</v>
      </c>
      <c r="AB610" s="10">
        <v>19</v>
      </c>
      <c r="AC610" s="10">
        <f t="shared" si="115"/>
        <v>0</v>
      </c>
      <c r="AD610" s="10">
        <f t="shared" si="116"/>
        <v>0.33161255787892263</v>
      </c>
    </row>
    <row r="611" spans="7:30" x14ac:dyDescent="0.3">
      <c r="G611" s="94">
        <v>5300</v>
      </c>
      <c r="H611" s="94">
        <v>16.25</v>
      </c>
      <c r="I611" s="10">
        <f t="shared" si="118"/>
        <v>12.117625</v>
      </c>
      <c r="J611" s="10">
        <f t="shared" si="119"/>
        <v>21.831844830188679</v>
      </c>
      <c r="K611" s="10">
        <v>470.5</v>
      </c>
      <c r="L611" s="10">
        <v>1</v>
      </c>
      <c r="M611" s="89">
        <v>2</v>
      </c>
      <c r="N611" s="87">
        <f t="shared" si="114"/>
        <v>606</v>
      </c>
      <c r="O611" s="108">
        <f t="shared" si="111"/>
        <v>64.145283213894473</v>
      </c>
      <c r="P611" s="95">
        <f t="shared" si="108"/>
        <v>23.063609026305631</v>
      </c>
      <c r="Q611" s="10">
        <f t="shared" si="117"/>
        <v>6.4065580628626755</v>
      </c>
      <c r="R611" s="86">
        <f t="shared" si="120"/>
        <v>-1.065952165547029</v>
      </c>
      <c r="S611" s="10">
        <f t="shared" si="112"/>
        <v>26.187215513698945</v>
      </c>
      <c r="T611" s="10">
        <f>IF(M611=1,'Specifications and Reduced mass'!$F$13,IF(M611=2,'Specifications and Reduced mass'!$G$13,IF(M611=3,'Specifications and Reduced mass'!$H$13,IF(M611=4,'Specifications and Reduced mass'!$I$13,IF(M611=5,'Specifications and Reduced mass'!$J$13)))))</f>
        <v>128.75625000000002</v>
      </c>
      <c r="U611" s="52">
        <f>'Specifications and Reduced mass'!$C$37-'Lap Simulation'!S611-'Lap Simulation'!T611-'Lap Simulation'!AC611</f>
        <v>552.95795180913558</v>
      </c>
      <c r="V611" s="13">
        <f t="shared" si="113"/>
        <v>0.88829347128919089</v>
      </c>
      <c r="W611" s="13">
        <f>0.5*359.61*'Lap Simulation'!Q611^2</f>
        <v>7379.9139409980353</v>
      </c>
      <c r="X611" s="10">
        <f t="shared" si="109"/>
        <v>25.222669538829432</v>
      </c>
      <c r="Y611" s="10">
        <v>3</v>
      </c>
      <c r="Z611" s="13">
        <f>IF(Y611=1,'Specifications and Reduced mass'!$C$47,IF(Y611=2,'Specifications and Reduced mass'!$C$48,IF(Y611=3,'Specifications and Reduced mass'!$C$49)))</f>
        <v>622.49467060319728</v>
      </c>
      <c r="AA611" s="10">
        <f t="shared" si="110"/>
        <v>12.774831338899126</v>
      </c>
      <c r="AB611" s="10">
        <v>19</v>
      </c>
      <c r="AC611" s="10">
        <f t="shared" si="115"/>
        <v>0</v>
      </c>
      <c r="AD611" s="10">
        <f t="shared" si="116"/>
        <v>0.33161255787892263</v>
      </c>
    </row>
    <row r="612" spans="7:30" x14ac:dyDescent="0.3">
      <c r="G612" s="94">
        <v>5100</v>
      </c>
      <c r="H612" s="94">
        <v>15.59</v>
      </c>
      <c r="I612" s="10">
        <f t="shared" si="118"/>
        <v>11.625463</v>
      </c>
      <c r="J612" s="10">
        <f t="shared" si="119"/>
        <v>21.766513940078429</v>
      </c>
      <c r="K612" s="10">
        <v>470.5</v>
      </c>
      <c r="L612" s="10">
        <v>1</v>
      </c>
      <c r="M612" s="89">
        <v>2</v>
      </c>
      <c r="N612" s="87">
        <f t="shared" si="114"/>
        <v>607</v>
      </c>
      <c r="O612" s="108">
        <f t="shared" si="111"/>
        <v>64.305592162740425</v>
      </c>
      <c r="P612" s="95">
        <f t="shared" si="108"/>
        <v>22.456637797927538</v>
      </c>
      <c r="Q612" s="10">
        <f t="shared" si="117"/>
        <v>6.2379549438687603</v>
      </c>
      <c r="R612" s="86">
        <f t="shared" si="120"/>
        <v>-1.0685742888467529</v>
      </c>
      <c r="S612" s="10">
        <f t="shared" si="112"/>
        <v>24.827000697246849</v>
      </c>
      <c r="T612" s="10">
        <f>IF(M612=1,'Specifications and Reduced mass'!$F$13,IF(M612=2,'Specifications and Reduced mass'!$G$13,IF(M612=3,'Specifications and Reduced mass'!$H$13,IF(M612=4,'Specifications and Reduced mass'!$I$13,IF(M612=5,'Specifications and Reduced mass'!$J$13)))))</f>
        <v>128.75625000000002</v>
      </c>
      <c r="U612" s="52">
        <f>'Specifications and Reduced mass'!$C$37-'Lap Simulation'!S612-'Lap Simulation'!T612-'Lap Simulation'!AC612</f>
        <v>554.31816662558765</v>
      </c>
      <c r="V612" s="13">
        <f t="shared" si="113"/>
        <v>0.89047857403896069</v>
      </c>
      <c r="W612" s="13">
        <f>0.5*359.61*'Lap Simulation'!Q612^2</f>
        <v>6996.5868827456698</v>
      </c>
      <c r="X612" s="10">
        <f t="shared" si="109"/>
        <v>24.558877731766771</v>
      </c>
      <c r="Y612" s="10">
        <v>3</v>
      </c>
      <c r="Z612" s="13">
        <f>IF(Y612=1,'Specifications and Reduced mass'!$C$47,IF(Y612=2,'Specifications and Reduced mass'!$C$48,IF(Y612=3,'Specifications and Reduced mass'!$C$49)))</f>
        <v>622.49467060319728</v>
      </c>
      <c r="AA612" s="10">
        <f t="shared" si="110"/>
        <v>12.111281796728168</v>
      </c>
      <c r="AB612" s="10">
        <v>19</v>
      </c>
      <c r="AC612" s="10">
        <f t="shared" si="115"/>
        <v>0</v>
      </c>
      <c r="AD612" s="10">
        <f t="shared" si="116"/>
        <v>0.33161255787892263</v>
      </c>
    </row>
    <row r="613" spans="7:30" x14ac:dyDescent="0.3">
      <c r="G613" s="94">
        <v>5000</v>
      </c>
      <c r="H613" s="94">
        <v>15.26</v>
      </c>
      <c r="I613" s="10">
        <f t="shared" si="118"/>
        <v>11.379382</v>
      </c>
      <c r="J613" s="10">
        <f t="shared" si="119"/>
        <v>21.731888568319999</v>
      </c>
      <c r="K613" s="10">
        <v>470.5</v>
      </c>
      <c r="L613" s="10">
        <v>1</v>
      </c>
      <c r="M613" s="89">
        <v>2</v>
      </c>
      <c r="N613" s="87">
        <f t="shared" si="114"/>
        <v>608</v>
      </c>
      <c r="O613" s="108">
        <f t="shared" si="111"/>
        <v>64.470493452755662</v>
      </c>
      <c r="P613" s="95">
        <f t="shared" si="108"/>
        <v>21.831242191419157</v>
      </c>
      <c r="Q613" s="10">
        <f t="shared" si="117"/>
        <v>6.0642339420608771</v>
      </c>
      <c r="R613" s="86">
        <f t="shared" si="120"/>
        <v>-1.0712028622769996</v>
      </c>
      <c r="S613" s="10">
        <f t="shared" si="112"/>
        <v>23.463439904232072</v>
      </c>
      <c r="T613" s="10">
        <f>IF(M613=1,'Specifications and Reduced mass'!$F$13,IF(M613=2,'Specifications and Reduced mass'!$G$13,IF(M613=3,'Specifications and Reduced mass'!$H$13,IF(M613=4,'Specifications and Reduced mass'!$I$13,IF(M613=5,'Specifications and Reduced mass'!$J$13)))))</f>
        <v>128.75625000000002</v>
      </c>
      <c r="U613" s="52">
        <f>'Specifications and Reduced mass'!$C$37-'Lap Simulation'!S613-'Lap Simulation'!T613-'Lap Simulation'!AC613</f>
        <v>555.68172741860246</v>
      </c>
      <c r="V613" s="13">
        <f t="shared" si="113"/>
        <v>0.89266905189749968</v>
      </c>
      <c r="W613" s="13">
        <f>0.5*359.61*'Lap Simulation'!Q613^2</f>
        <v>6612.3168827334885</v>
      </c>
      <c r="X613" s="10">
        <f t="shared" si="109"/>
        <v>23.874936779767232</v>
      </c>
      <c r="Y613" s="10">
        <v>3</v>
      </c>
      <c r="Z613" s="13">
        <f>IF(Y613=1,'Specifications and Reduced mass'!$C$47,IF(Y613=2,'Specifications and Reduced mass'!$C$48,IF(Y613=3,'Specifications and Reduced mass'!$C$49)))</f>
        <v>622.49467060319728</v>
      </c>
      <c r="AA613" s="10">
        <f t="shared" si="110"/>
        <v>11.446099996777461</v>
      </c>
      <c r="AB613" s="10">
        <v>19</v>
      </c>
      <c r="AC613" s="10">
        <f t="shared" si="115"/>
        <v>0</v>
      </c>
      <c r="AD613" s="10">
        <f t="shared" si="116"/>
        <v>0.33161255787892263</v>
      </c>
    </row>
    <row r="614" spans="7:30" x14ac:dyDescent="0.3">
      <c r="G614" s="94">
        <v>4900</v>
      </c>
      <c r="H614" s="94">
        <v>14.97</v>
      </c>
      <c r="I614" s="10">
        <f t="shared" si="118"/>
        <v>11.163129000000001</v>
      </c>
      <c r="J614" s="10">
        <f t="shared" si="119"/>
        <v>21.753976774530614</v>
      </c>
      <c r="K614" s="10">
        <v>483</v>
      </c>
      <c r="L614" s="10">
        <v>1</v>
      </c>
      <c r="M614" s="89">
        <v>2</v>
      </c>
      <c r="N614" s="87">
        <f t="shared" si="114"/>
        <v>609</v>
      </c>
      <c r="O614" s="108">
        <f t="shared" si="111"/>
        <v>64.64041869809374</v>
      </c>
      <c r="P614" s="95">
        <f t="shared" si="108"/>
        <v>21.185786684241396</v>
      </c>
      <c r="Q614" s="10">
        <f t="shared" si="117"/>
        <v>5.8849407456226102</v>
      </c>
      <c r="R614" s="86">
        <f t="shared" si="120"/>
        <v>-1.0738379017043698</v>
      </c>
      <c r="S614" s="10">
        <f t="shared" si="112"/>
        <v>22.0965249039259</v>
      </c>
      <c r="T614" s="10">
        <f>IF(M614=1,'Specifications and Reduced mass'!$F$13,IF(M614=2,'Specifications and Reduced mass'!$G$13,IF(M614=3,'Specifications and Reduced mass'!$H$13,IF(M614=4,'Specifications and Reduced mass'!$I$13,IF(M614=5,'Specifications and Reduced mass'!$J$13)))))</f>
        <v>128.75625000000002</v>
      </c>
      <c r="U614" s="52">
        <f>'Specifications and Reduced mass'!$C$37-'Lap Simulation'!S614-'Lap Simulation'!T614-'Lap Simulation'!AC614</f>
        <v>557.04864241890857</v>
      </c>
      <c r="V614" s="13">
        <f t="shared" si="113"/>
        <v>0.89486491808697488</v>
      </c>
      <c r="W614" s="13">
        <f>0.5*359.61*'Lap Simulation'!Q614^2</f>
        <v>6227.1016214300553</v>
      </c>
      <c r="X614" s="10">
        <f t="shared" si="109"/>
        <v>23.169058053632323</v>
      </c>
      <c r="Y614" s="10">
        <v>3</v>
      </c>
      <c r="Z614" s="13">
        <f>IF(Y614=1,'Specifications and Reduced mass'!$C$47,IF(Y614=2,'Specifications and Reduced mass'!$C$48,IF(Y614=3,'Specifications and Reduced mass'!$C$49)))</f>
        <v>622.49467060319728</v>
      </c>
      <c r="AA614" s="10">
        <f t="shared" si="110"/>
        <v>10.779281923875136</v>
      </c>
      <c r="AB614" s="10">
        <v>19</v>
      </c>
      <c r="AC614" s="10">
        <f t="shared" si="115"/>
        <v>0</v>
      </c>
      <c r="AD614" s="10">
        <f t="shared" si="116"/>
        <v>0.33161255787892263</v>
      </c>
    </row>
    <row r="615" spans="7:30" x14ac:dyDescent="0.3">
      <c r="G615" s="94">
        <v>4800</v>
      </c>
      <c r="H615" s="94">
        <v>14.68</v>
      </c>
      <c r="I615" s="10">
        <f t="shared" si="118"/>
        <v>10.946876</v>
      </c>
      <c r="J615" s="10">
        <f t="shared" si="119"/>
        <v>21.776985322666665</v>
      </c>
      <c r="K615" s="10">
        <v>483</v>
      </c>
      <c r="L615" s="10">
        <v>1</v>
      </c>
      <c r="M615" s="89">
        <v>2</v>
      </c>
      <c r="N615" s="87">
        <f t="shared" si="114"/>
        <v>610</v>
      </c>
      <c r="O615" s="108">
        <f t="shared" si="111"/>
        <v>64.815871195855053</v>
      </c>
      <c r="P615" s="95">
        <f t="shared" si="108"/>
        <v>20.518374180670428</v>
      </c>
      <c r="Q615" s="10">
        <f t="shared" si="117"/>
        <v>5.6995483835195628</v>
      </c>
      <c r="R615" s="86">
        <f t="shared" si="120"/>
        <v>-1.0764794230344952</v>
      </c>
      <c r="S615" s="10">
        <f t="shared" si="112"/>
        <v>20.726247445352946</v>
      </c>
      <c r="T615" s="10">
        <f>IF(M615=1,'Specifications and Reduced mass'!$F$13,IF(M615=2,'Specifications and Reduced mass'!$G$13,IF(M615=3,'Specifications and Reduced mass'!$H$13,IF(M615=4,'Specifications and Reduced mass'!$I$13,IF(M615=5,'Specifications and Reduced mass'!$J$13)))))</f>
        <v>128.75625000000002</v>
      </c>
      <c r="U615" s="52">
        <f>'Specifications and Reduced mass'!$C$37-'Lap Simulation'!S615-'Lap Simulation'!T615-'Lap Simulation'!AC615</f>
        <v>558.41891987748158</v>
      </c>
      <c r="V615" s="13">
        <f t="shared" si="113"/>
        <v>0.89706618586207931</v>
      </c>
      <c r="W615" s="13">
        <f>0.5*359.61*'Lap Simulation'!Q615^2</f>
        <v>5840.9387735981472</v>
      </c>
      <c r="X615" s="10">
        <f t="shared" si="109"/>
        <v>22.439166864250247</v>
      </c>
      <c r="Y615" s="10">
        <v>3</v>
      </c>
      <c r="Z615" s="13">
        <f>IF(Y615=1,'Specifications and Reduced mass'!$C$47,IF(Y615=2,'Specifications and Reduced mass'!$C$48,IF(Y615=3,'Specifications and Reduced mass'!$C$49)))</f>
        <v>622.49467060319728</v>
      </c>
      <c r="AA615" s="10">
        <f t="shared" si="110"/>
        <v>10.110823552972448</v>
      </c>
      <c r="AB615" s="10">
        <v>19</v>
      </c>
      <c r="AC615" s="10">
        <f t="shared" si="115"/>
        <v>0</v>
      </c>
      <c r="AD615" s="10">
        <f t="shared" si="116"/>
        <v>0.33161255787892263</v>
      </c>
    </row>
    <row r="616" spans="7:30" x14ac:dyDescent="0.3">
      <c r="G616" s="94">
        <v>4700</v>
      </c>
      <c r="H616" s="94">
        <v>14.39</v>
      </c>
      <c r="I616" s="10">
        <f t="shared" si="118"/>
        <v>10.730623000000001</v>
      </c>
      <c r="J616" s="10">
        <f t="shared" si="119"/>
        <v>21.800972957957448</v>
      </c>
      <c r="K616" s="10">
        <v>483</v>
      </c>
      <c r="L616" s="10">
        <v>1</v>
      </c>
      <c r="M616" s="89">
        <v>2</v>
      </c>
      <c r="N616" s="87">
        <f t="shared" si="114"/>
        <v>611</v>
      </c>
      <c r="O616" s="108">
        <f t="shared" si="111"/>
        <v>64.997443766768427</v>
      </c>
      <c r="P616" s="95">
        <f t="shared" si="108"/>
        <v>19.826783207897059</v>
      </c>
      <c r="Q616" s="10">
        <f t="shared" si="117"/>
        <v>5.5074397799714045</v>
      </c>
      <c r="R616" s="86">
        <f t="shared" si="120"/>
        <v>-1.0791274422121317</v>
      </c>
      <c r="S616" s="10">
        <f t="shared" si="112"/>
        <v>19.352599257241327</v>
      </c>
      <c r="T616" s="10">
        <f>IF(M616=1,'Specifications and Reduced mass'!$F$13,IF(M616=2,'Specifications and Reduced mass'!$G$13,IF(M616=3,'Specifications and Reduced mass'!$H$13,IF(M616=4,'Specifications and Reduced mass'!$I$13,IF(M616=5,'Specifications and Reduced mass'!$J$13)))))</f>
        <v>128.75625000000002</v>
      </c>
      <c r="U616" s="52">
        <f>'Specifications and Reduced mass'!$C$37-'Lap Simulation'!S616-'Lap Simulation'!T616-'Lap Simulation'!AC616</f>
        <v>559.79256806559317</v>
      </c>
      <c r="V616" s="13">
        <f t="shared" si="113"/>
        <v>0.8992728685101099</v>
      </c>
      <c r="W616" s="13">
        <f>0.5*359.61*'Lap Simulation'!Q616^2</f>
        <v>5453.8260082807137</v>
      </c>
      <c r="X616" s="10">
        <f t="shared" si="109"/>
        <v>21.682833779414977</v>
      </c>
      <c r="Y616" s="10">
        <v>3</v>
      </c>
      <c r="Z616" s="13">
        <f>IF(Y616=1,'Specifications and Reduced mass'!$C$47,IF(Y616=2,'Specifications and Reduced mass'!$C$48,IF(Y616=3,'Specifications and Reduced mass'!$C$49)))</f>
        <v>622.49467060319728</v>
      </c>
      <c r="AA616" s="10">
        <f t="shared" si="110"/>
        <v>9.4407208491194705</v>
      </c>
      <c r="AB616" s="10">
        <v>19</v>
      </c>
      <c r="AC616" s="10">
        <f t="shared" si="115"/>
        <v>0</v>
      </c>
      <c r="AD616" s="10">
        <f t="shared" si="116"/>
        <v>0.33161255787892263</v>
      </c>
    </row>
    <row r="617" spans="7:30" x14ac:dyDescent="0.3">
      <c r="G617" s="94">
        <v>4500</v>
      </c>
      <c r="H617" s="94">
        <v>13.81</v>
      </c>
      <c r="I617" s="10">
        <f t="shared" si="118"/>
        <v>10.298117000000001</v>
      </c>
      <c r="J617" s="10">
        <f t="shared" si="119"/>
        <v>21.852146579911111</v>
      </c>
      <c r="K617" s="10">
        <v>483</v>
      </c>
      <c r="L617" s="10">
        <v>1</v>
      </c>
      <c r="M617" s="89">
        <v>2</v>
      </c>
      <c r="N617" s="87">
        <f t="shared" si="114"/>
        <v>612</v>
      </c>
      <c r="O617" s="108">
        <f t="shared" si="111"/>
        <v>65.185842741313024</v>
      </c>
      <c r="P617" s="95">
        <f t="shared" si="108"/>
        <v>19.108384261125018</v>
      </c>
      <c r="Q617" s="10">
        <f t="shared" si="117"/>
        <v>5.3078845169791711</v>
      </c>
      <c r="R617" s="86">
        <f t="shared" si="120"/>
        <v>-1.0817819752212596</v>
      </c>
      <c r="S617" s="10">
        <f t="shared" si="112"/>
        <v>17.975572047972765</v>
      </c>
      <c r="T617" s="10">
        <f>IF(M617=1,'Specifications and Reduced mass'!$F$13,IF(M617=2,'Specifications and Reduced mass'!$G$13,IF(M617=3,'Specifications and Reduced mass'!$H$13,IF(M617=4,'Specifications and Reduced mass'!$I$13,IF(M617=5,'Specifications and Reduced mass'!$J$13)))))</f>
        <v>128.75625000000002</v>
      </c>
      <c r="U617" s="52">
        <f>'Specifications and Reduced mass'!$C$37-'Lap Simulation'!S617-'Lap Simulation'!T617-'Lap Simulation'!AC617</f>
        <v>561.16959527486176</v>
      </c>
      <c r="V617" s="13">
        <f t="shared" si="113"/>
        <v>0.90148497935104965</v>
      </c>
      <c r="W617" s="13">
        <f>0.5*359.61*'Lap Simulation'!Q617^2</f>
        <v>5065.7609887868084</v>
      </c>
      <c r="X617" s="10">
        <f t="shared" si="109"/>
        <v>20.89718313771327</v>
      </c>
      <c r="Y617" s="10">
        <v>3</v>
      </c>
      <c r="Z617" s="13">
        <f>IF(Y617=1,'Specifications and Reduced mass'!$C$47,IF(Y617=2,'Specifications and Reduced mass'!$C$48,IF(Y617=3,'Specifications and Reduced mass'!$C$49)))</f>
        <v>622.49467060319728</v>
      </c>
      <c r="AA617" s="10">
        <f t="shared" si="110"/>
        <v>8.7689697674407583</v>
      </c>
      <c r="AB617" s="10">
        <v>19</v>
      </c>
      <c r="AC617" s="10">
        <f t="shared" si="115"/>
        <v>0</v>
      </c>
      <c r="AD617" s="10">
        <f t="shared" si="116"/>
        <v>0.33161255787892263</v>
      </c>
    </row>
    <row r="618" spans="7:30" x14ac:dyDescent="0.3">
      <c r="G618" s="94">
        <v>4400</v>
      </c>
      <c r="H618" s="94">
        <v>13.22</v>
      </c>
      <c r="I618" s="10">
        <f t="shared" si="118"/>
        <v>9.8581540000000007</v>
      </c>
      <c r="J618" s="10">
        <f t="shared" si="119"/>
        <v>21.393986571636365</v>
      </c>
      <c r="K618" s="10">
        <v>483</v>
      </c>
      <c r="L618" s="10">
        <v>1</v>
      </c>
      <c r="M618" s="89">
        <v>2</v>
      </c>
      <c r="N618" s="87">
        <f t="shared" si="114"/>
        <v>613</v>
      </c>
      <c r="O618" s="108">
        <f t="shared" si="111"/>
        <v>65.381920893400135</v>
      </c>
      <c r="P618" s="95">
        <f t="shared" si="108"/>
        <v>18.360026151208913</v>
      </c>
      <c r="Q618" s="10">
        <f t="shared" si="117"/>
        <v>5.1000072642246979</v>
      </c>
      <c r="R618" s="86">
        <f t="shared" si="120"/>
        <v>-1.0844430380851764</v>
      </c>
      <c r="S618" s="10">
        <f t="shared" si="112"/>
        <v>16.59515750553253</v>
      </c>
      <c r="T618" s="10">
        <f>IF(M618=1,'Specifications and Reduced mass'!$F$13,IF(M618=2,'Specifications and Reduced mass'!$G$13,IF(M618=3,'Specifications and Reduced mass'!$H$13,IF(M618=4,'Specifications and Reduced mass'!$I$13,IF(M618=5,'Specifications and Reduced mass'!$J$13)))))</f>
        <v>128.75625000000002</v>
      </c>
      <c r="U618" s="52">
        <f>'Specifications and Reduced mass'!$C$37-'Lap Simulation'!S618-'Lap Simulation'!T618-'Lap Simulation'!AC618</f>
        <v>562.550009817302</v>
      </c>
      <c r="V618" s="13">
        <f t="shared" si="113"/>
        <v>0.90370253173764703</v>
      </c>
      <c r="W618" s="13">
        <f>0.5*359.61*'Lap Simulation'!Q618^2</f>
        <v>4676.7413726774912</v>
      </c>
      <c r="X618" s="10">
        <f t="shared" si="109"/>
        <v>20.078768756790147</v>
      </c>
      <c r="Y618" s="10">
        <v>3</v>
      </c>
      <c r="Z618" s="13">
        <f>IF(Y618=1,'Specifications and Reduced mass'!$C$47,IF(Y618=2,'Specifications and Reduced mass'!$C$48,IF(Y618=3,'Specifications and Reduced mass'!$C$49)))</f>
        <v>622.49467060319728</v>
      </c>
      <c r="AA618" s="10">
        <f t="shared" si="110"/>
        <v>8.095566253110924</v>
      </c>
      <c r="AB618" s="10">
        <v>19</v>
      </c>
      <c r="AC618" s="10">
        <f t="shared" si="115"/>
        <v>0</v>
      </c>
      <c r="AD618" s="10">
        <f t="shared" si="116"/>
        <v>0.33161255787892263</v>
      </c>
    </row>
    <row r="619" spans="7:30" x14ac:dyDescent="0.3">
      <c r="G619" s="94">
        <v>4200</v>
      </c>
      <c r="H619" s="94">
        <v>12.04</v>
      </c>
      <c r="I619" s="10">
        <f t="shared" si="118"/>
        <v>8.9782279999999997</v>
      </c>
      <c r="J619" s="10">
        <f t="shared" si="119"/>
        <v>20.412215125333333</v>
      </c>
      <c r="K619" s="10">
        <v>479.7</v>
      </c>
      <c r="L619" s="10">
        <v>1</v>
      </c>
      <c r="M619" s="89">
        <v>2</v>
      </c>
      <c r="N619" s="87">
        <f t="shared" si="114"/>
        <v>614</v>
      </c>
      <c r="O619" s="108">
        <f t="shared" si="111"/>
        <v>65.586723770621489</v>
      </c>
      <c r="P619" s="95">
        <f t="shared" si="108"/>
        <v>17.577878049580029</v>
      </c>
      <c r="Q619" s="10">
        <f t="shared" si="117"/>
        <v>4.8827439026611188</v>
      </c>
      <c r="R619" s="86">
        <f t="shared" si="120"/>
        <v>-1.0871106468665956</v>
      </c>
      <c r="S619" s="10">
        <f t="shared" si="112"/>
        <v>15.211347297459255</v>
      </c>
      <c r="T619" s="10">
        <f>IF(M619=1,'Specifications and Reduced mass'!$F$13,IF(M619=2,'Specifications and Reduced mass'!$G$13,IF(M619=3,'Specifications and Reduced mass'!$H$13,IF(M619=4,'Specifications and Reduced mass'!$I$13,IF(M619=5,'Specifications and Reduced mass'!$J$13)))))</f>
        <v>128.75625000000002</v>
      </c>
      <c r="U619" s="52">
        <f>'Specifications and Reduced mass'!$C$37-'Lap Simulation'!S619-'Lap Simulation'!T619-'Lap Simulation'!AC619</f>
        <v>563.93382002537521</v>
      </c>
      <c r="V619" s="13">
        <f t="shared" si="113"/>
        <v>0.90592553905549644</v>
      </c>
      <c r="W619" s="13">
        <f>0.5*359.61*'Lap Simulation'!Q619^2</f>
        <v>4286.7648117516801</v>
      </c>
      <c r="X619" s="10">
        <f t="shared" si="109"/>
        <v>19.223401191579207</v>
      </c>
      <c r="Y619" s="10">
        <v>3</v>
      </c>
      <c r="Z619" s="13">
        <f>IF(Y619=1,'Specifications and Reduced mass'!$C$47,IF(Y619=2,'Specifications and Reduced mass'!$C$48,IF(Y619=3,'Specifications and Reduced mass'!$C$49)))</f>
        <v>622.49467060319728</v>
      </c>
      <c r="AA619" s="10">
        <f t="shared" si="110"/>
        <v>7.4205062413301599</v>
      </c>
      <c r="AB619" s="10">
        <v>19</v>
      </c>
      <c r="AC619" s="10">
        <f t="shared" si="115"/>
        <v>0</v>
      </c>
      <c r="AD619" s="10">
        <f t="shared" si="116"/>
        <v>0.33161255787892263</v>
      </c>
    </row>
    <row r="620" spans="7:30" x14ac:dyDescent="0.3">
      <c r="G620" s="94">
        <v>4000</v>
      </c>
      <c r="H620" s="94">
        <v>10.86</v>
      </c>
      <c r="I620" s="10">
        <f t="shared" si="118"/>
        <v>8.0983020000000003</v>
      </c>
      <c r="J620" s="10">
        <f t="shared" si="119"/>
        <v>19.332266534399999</v>
      </c>
      <c r="K620" s="10">
        <v>482.7</v>
      </c>
      <c r="L620" s="10">
        <v>1</v>
      </c>
      <c r="M620" s="89">
        <v>2</v>
      </c>
      <c r="N620" s="87">
        <f t="shared" si="114"/>
        <v>615</v>
      </c>
      <c r="O620" s="108">
        <f t="shared" si="111"/>
        <v>65.801556745242863</v>
      </c>
      <c r="P620" s="95">
        <f t="shared" si="108"/>
        <v>16.757204085381463</v>
      </c>
      <c r="Q620" s="10">
        <f t="shared" si="117"/>
        <v>4.6547789126059618</v>
      </c>
      <c r="R620" s="86">
        <f t="shared" si="120"/>
        <v>-1.089784817667744</v>
      </c>
      <c r="S620" s="10">
        <f t="shared" si="112"/>
        <v>13.824133070794655</v>
      </c>
      <c r="T620" s="10">
        <f>IF(M620=1,'Specifications and Reduced mass'!$F$13,IF(M620=2,'Specifications and Reduced mass'!$G$13,IF(M620=3,'Specifications and Reduced mass'!$H$13,IF(M620=4,'Specifications and Reduced mass'!$I$13,IF(M620=5,'Specifications and Reduced mass'!$J$13)))))</f>
        <v>128.75625000000002</v>
      </c>
      <c r="U620" s="52">
        <f>'Specifications and Reduced mass'!$C$37-'Lap Simulation'!S620-'Lap Simulation'!T620-'Lap Simulation'!AC620</f>
        <v>565.32103425203979</v>
      </c>
      <c r="V620" s="13">
        <f t="shared" si="113"/>
        <v>0.90815401472312007</v>
      </c>
      <c r="W620" s="13">
        <f>0.5*359.61*'Lap Simulation'!Q620^2</f>
        <v>3895.8289520319831</v>
      </c>
      <c r="X620" s="10">
        <f t="shared" si="109"/>
        <v>18.325901230732132</v>
      </c>
      <c r="Y620" s="10">
        <v>3</v>
      </c>
      <c r="Z620" s="13">
        <f>IF(Y620=1,'Specifications and Reduced mass'!$C$47,IF(Y620=2,'Specifications and Reduced mass'!$C$48,IF(Y620=3,'Specifications and Reduced mass'!$C$49)))</f>
        <v>622.49467060319728</v>
      </c>
      <c r="AA620" s="10">
        <f t="shared" si="110"/>
        <v>6.7437856572997088</v>
      </c>
      <c r="AB620" s="10">
        <v>19</v>
      </c>
      <c r="AC620" s="10">
        <f t="shared" si="115"/>
        <v>0</v>
      </c>
      <c r="AD620" s="10">
        <f t="shared" si="116"/>
        <v>0.33161255787892263</v>
      </c>
    </row>
    <row r="621" spans="7:30" x14ac:dyDescent="0.3">
      <c r="G621" s="94">
        <v>3700</v>
      </c>
      <c r="H621" s="94">
        <v>9.85</v>
      </c>
      <c r="I621" s="10">
        <f t="shared" si="118"/>
        <v>7.3451449999999996</v>
      </c>
      <c r="J621" s="10">
        <f t="shared" si="119"/>
        <v>18.956032588108105</v>
      </c>
      <c r="K621" s="10">
        <v>492.1</v>
      </c>
      <c r="L621" s="10">
        <v>1</v>
      </c>
      <c r="M621" s="89">
        <v>2</v>
      </c>
      <c r="N621" s="87">
        <f t="shared" si="114"/>
        <v>616</v>
      </c>
      <c r="O621" s="108">
        <f t="shared" si="111"/>
        <v>66.028085366976612</v>
      </c>
      <c r="P621" s="95">
        <f t="shared" si="108"/>
        <v>15.892031534236812</v>
      </c>
      <c r="Q621" s="10">
        <f t="shared" si="117"/>
        <v>4.41445320395467</v>
      </c>
      <c r="R621" s="86">
        <f t="shared" si="120"/>
        <v>-1.092465566630457</v>
      </c>
      <c r="S621" s="10">
        <f t="shared" si="112"/>
        <v>12.433506452033104</v>
      </c>
      <c r="T621" s="10">
        <f>IF(M621=1,'Specifications and Reduced mass'!$F$13,IF(M621=2,'Specifications and Reduced mass'!$G$13,IF(M621=3,'Specifications and Reduced mass'!$H$13,IF(M621=4,'Specifications and Reduced mass'!$I$13,IF(M621=5,'Specifications and Reduced mass'!$J$13)))))</f>
        <v>128.75625000000002</v>
      </c>
      <c r="U621" s="52">
        <f>'Specifications and Reduced mass'!$C$37-'Lap Simulation'!S621-'Lap Simulation'!T621-'Lap Simulation'!AC621</f>
        <v>566.71166087080132</v>
      </c>
      <c r="V621" s="13">
        <f t="shared" si="113"/>
        <v>0.91038797219204748</v>
      </c>
      <c r="W621" s="13">
        <f>0.5*359.61*'Lap Simulation'!Q621^2</f>
        <v>3503.9314337504861</v>
      </c>
      <c r="X621" s="10">
        <f t="shared" si="109"/>
        <v>17.379737023443582</v>
      </c>
      <c r="Y621" s="10">
        <v>3</v>
      </c>
      <c r="Z621" s="13">
        <f>IF(Y621=1,'Specifications and Reduced mass'!$C$47,IF(Y621=2,'Specifications and Reduced mass'!$C$48,IF(Y621=3,'Specifications and Reduced mass'!$C$49)))</f>
        <v>622.49467060319728</v>
      </c>
      <c r="AA621" s="10">
        <f t="shared" si="110"/>
        <v>6.0654004161972628</v>
      </c>
      <c r="AB621" s="10">
        <v>19</v>
      </c>
      <c r="AC621" s="10">
        <f t="shared" si="115"/>
        <v>0</v>
      </c>
      <c r="AD621" s="10">
        <f t="shared" si="116"/>
        <v>0.33161255787892263</v>
      </c>
    </row>
    <row r="622" spans="7:30" x14ac:dyDescent="0.3">
      <c r="G622" s="94">
        <v>3400</v>
      </c>
      <c r="H622" s="94">
        <v>8.9600000000000009</v>
      </c>
      <c r="I622" s="10">
        <f t="shared" si="118"/>
        <v>6.6814720000000012</v>
      </c>
      <c r="J622" s="10">
        <f t="shared" si="119"/>
        <v>18.764717598117649</v>
      </c>
      <c r="K622" s="10">
        <v>494.5</v>
      </c>
      <c r="L622" s="10">
        <v>1</v>
      </c>
      <c r="M622" s="89">
        <v>2</v>
      </c>
      <c r="N622" s="87">
        <f t="shared" si="114"/>
        <v>617</v>
      </c>
      <c r="O622" s="108">
        <f t="shared" si="111"/>
        <v>66.268491752139482</v>
      </c>
      <c r="P622" s="95">
        <f t="shared" si="108"/>
        <v>14.9746438621463</v>
      </c>
      <c r="Q622" s="10">
        <f t="shared" si="117"/>
        <v>4.1596232950406389</v>
      </c>
      <c r="R622" s="86">
        <f t="shared" si="120"/>
        <v>-1.0951529099362776</v>
      </c>
      <c r="S622" s="10">
        <f t="shared" si="112"/>
        <v>11.039459047071077</v>
      </c>
      <c r="T622" s="10">
        <f>IF(M622=1,'Specifications and Reduced mass'!$F$13,IF(M622=2,'Specifications and Reduced mass'!$G$13,IF(M622=3,'Specifications and Reduced mass'!$H$13,IF(M622=4,'Specifications and Reduced mass'!$I$13,IF(M622=5,'Specifications and Reduced mass'!$J$13)))))</f>
        <v>128.75625000000002</v>
      </c>
      <c r="U622" s="52">
        <f>'Specifications and Reduced mass'!$C$37-'Lap Simulation'!S622-'Lap Simulation'!T622-'Lap Simulation'!AC622</f>
        <v>568.10570827576339</v>
      </c>
      <c r="V622" s="13">
        <f t="shared" si="113"/>
        <v>0.91262742494689797</v>
      </c>
      <c r="W622" s="13">
        <f>0.5*359.61*'Lap Simulation'!Q622^2</f>
        <v>3111.0698913345077</v>
      </c>
      <c r="X622" s="10">
        <f t="shared" si="109"/>
        <v>16.376469665514325</v>
      </c>
      <c r="Y622" s="10">
        <v>3</v>
      </c>
      <c r="Z622" s="13">
        <f>IF(Y622=1,'Specifications and Reduced mass'!$C$47,IF(Y622=2,'Specifications and Reduced mass'!$C$48,IF(Y622=3,'Specifications and Reduced mass'!$C$49)))</f>
        <v>622.49467060319728</v>
      </c>
      <c r="AA622" s="10">
        <f t="shared" si="110"/>
        <v>5.3853464231523009</v>
      </c>
      <c r="AB622" s="10">
        <v>19</v>
      </c>
      <c r="AC622" s="10">
        <f t="shared" si="115"/>
        <v>0</v>
      </c>
      <c r="AD622" s="10">
        <f t="shared" si="116"/>
        <v>0.33161255787892263</v>
      </c>
    </row>
    <row r="623" spans="7:30" x14ac:dyDescent="0.3">
      <c r="G623" s="94">
        <v>3200</v>
      </c>
      <c r="H623" s="94">
        <v>8.0299999999999994</v>
      </c>
      <c r="I623" s="10">
        <f t="shared" si="118"/>
        <v>5.9879709999999999</v>
      </c>
      <c r="J623" s="10">
        <f t="shared" si="119"/>
        <v>17.868105463999999</v>
      </c>
      <c r="K623" s="10">
        <v>494.6</v>
      </c>
      <c r="L623" s="10">
        <v>1</v>
      </c>
      <c r="M623" s="89">
        <v>2</v>
      </c>
      <c r="N623" s="87">
        <f t="shared" si="114"/>
        <v>618</v>
      </c>
      <c r="O623" s="108">
        <f t="shared" si="111"/>
        <v>66.525730701139352</v>
      </c>
      <c r="P623" s="95">
        <f t="shared" si="108"/>
        <v>13.994770286523732</v>
      </c>
      <c r="Q623" s="10">
        <f t="shared" si="117"/>
        <v>3.8874361907010364</v>
      </c>
      <c r="R623" s="86">
        <f t="shared" si="120"/>
        <v>-1.0978468638065531</v>
      </c>
      <c r="S623" s="10">
        <f t="shared" si="112"/>
        <v>9.6419824411564914</v>
      </c>
      <c r="T623" s="10">
        <f>IF(M623=1,'Specifications and Reduced mass'!$F$13,IF(M623=2,'Specifications and Reduced mass'!$G$13,IF(M623=3,'Specifications and Reduced mass'!$H$13,IF(M623=4,'Specifications and Reduced mass'!$I$13,IF(M623=5,'Specifications and Reduced mass'!$J$13)))))</f>
        <v>128.75625000000002</v>
      </c>
      <c r="U623" s="52">
        <f>'Specifications and Reduced mass'!$C$37-'Lap Simulation'!S623-'Lap Simulation'!T623-'Lap Simulation'!AC623</f>
        <v>569.50318488167795</v>
      </c>
      <c r="V623" s="13">
        <f t="shared" si="113"/>
        <v>0.91487238650546099</v>
      </c>
      <c r="W623" s="13">
        <f>0.5*359.61*'Lap Simulation'!Q623^2</f>
        <v>2717.2419533923226</v>
      </c>
      <c r="X623" s="10">
        <f t="shared" si="109"/>
        <v>15.304866892523766</v>
      </c>
      <c r="Y623" s="10">
        <v>3</v>
      </c>
      <c r="Z623" s="13">
        <f>IF(Y623=1,'Specifications and Reduced mass'!$C$47,IF(Y623=2,'Specifications and Reduced mass'!$C$48,IF(Y623=3,'Specifications and Reduced mass'!$C$49)))</f>
        <v>622.49467060319728</v>
      </c>
      <c r="AA623" s="10">
        <f t="shared" si="110"/>
        <v>4.7036195732213848</v>
      </c>
      <c r="AB623" s="10">
        <v>19</v>
      </c>
      <c r="AC623" s="10">
        <f t="shared" si="115"/>
        <v>0</v>
      </c>
      <c r="AD623" s="10">
        <f t="shared" si="116"/>
        <v>0.33161255787892263</v>
      </c>
    </row>
    <row r="624" spans="7:30" x14ac:dyDescent="0.3">
      <c r="G624" s="94">
        <v>3200</v>
      </c>
      <c r="H624" s="94">
        <v>8.0299999999999994</v>
      </c>
      <c r="I624" s="10">
        <f t="shared" si="118"/>
        <v>5.9879709999999999</v>
      </c>
      <c r="J624" s="10">
        <f t="shared" si="119"/>
        <v>17.868105463999999</v>
      </c>
      <c r="K624" s="10">
        <v>494.6</v>
      </c>
      <c r="L624" s="10">
        <v>1</v>
      </c>
      <c r="M624" s="89">
        <v>2</v>
      </c>
      <c r="N624" s="87">
        <f t="shared" si="114"/>
        <v>619</v>
      </c>
      <c r="O624" s="108">
        <f t="shared" si="111"/>
        <v>66.803976195536038</v>
      </c>
      <c r="P624" s="95">
        <f t="shared" si="108"/>
        <v>12.938214894748876</v>
      </c>
      <c r="Q624" s="10">
        <f t="shared" si="117"/>
        <v>3.5939485818746877</v>
      </c>
      <c r="R624" s="94">
        <v>0</v>
      </c>
      <c r="S624" s="10">
        <f t="shared" si="112"/>
        <v>8.2410681988379277</v>
      </c>
      <c r="T624" s="10">
        <f>IF(M624=1,'Specifications and Reduced mass'!$F$13,IF(M624=2,'Specifications and Reduced mass'!$G$13,IF(M624=3,'Specifications and Reduced mass'!$H$13,IF(M624=4,'Specifications and Reduced mass'!$I$13,IF(M624=5,'Specifications and Reduced mass'!$J$13)))))</f>
        <v>128.75625000000002</v>
      </c>
      <c r="U624" s="52">
        <f>'Specifications and Reduced mass'!$C$37-'Lap Simulation'!S624-'Lap Simulation'!T624-'Lap Simulation'!AC624</f>
        <v>570.9040991239965</v>
      </c>
      <c r="V624" s="13">
        <f t="shared" si="113"/>
        <v>0.91712287041877882</v>
      </c>
      <c r="W624" s="13">
        <f>0.5*359.61*'Lap Simulation'!Q624^2</f>
        <v>2322.4452426988482</v>
      </c>
      <c r="X624" s="10">
        <f t="shared" si="109"/>
        <v>14.149403865648377</v>
      </c>
      <c r="Y624" s="10">
        <v>3</v>
      </c>
      <c r="Z624" s="13">
        <f>IF(Y624=1,'Specifications and Reduced mass'!$C$47,IF(Y624=2,'Specifications and Reduced mass'!$C$48,IF(Y624=3,'Specifications and Reduced mass'!$C$49)))</f>
        <v>622.49467060319728</v>
      </c>
      <c r="AA624" s="10">
        <f t="shared" si="110"/>
        <v>4.0202157513633718</v>
      </c>
      <c r="AB624" s="10">
        <v>19</v>
      </c>
      <c r="AC624" s="10">
        <f t="shared" si="115"/>
        <v>0</v>
      </c>
      <c r="AD624" s="10">
        <f t="shared" si="116"/>
        <v>0.33161255787892263</v>
      </c>
    </row>
    <row r="625" spans="7:30" x14ac:dyDescent="0.3">
      <c r="G625" s="94">
        <v>3200</v>
      </c>
      <c r="H625" s="94">
        <v>8.0299999999999994</v>
      </c>
      <c r="I625" s="10">
        <f t="shared" si="118"/>
        <v>5.9879709999999999</v>
      </c>
      <c r="J625" s="10">
        <f t="shared" si="119"/>
        <v>17.868105463999999</v>
      </c>
      <c r="K625" s="10">
        <v>494.6</v>
      </c>
      <c r="L625" s="10">
        <v>1</v>
      </c>
      <c r="M625" s="89">
        <v>2</v>
      </c>
      <c r="N625" s="87">
        <f t="shared" si="114"/>
        <v>620</v>
      </c>
      <c r="O625" s="108">
        <f t="shared" si="111"/>
        <v>67.082221689932723</v>
      </c>
      <c r="P625" s="95">
        <f t="shared" si="108"/>
        <v>12.938214894748876</v>
      </c>
      <c r="Q625" s="10">
        <f t="shared" si="117"/>
        <v>3.5939485818746877</v>
      </c>
      <c r="R625" s="94">
        <v>0</v>
      </c>
      <c r="S625" s="10">
        <f t="shared" si="112"/>
        <v>8.2410681988379277</v>
      </c>
      <c r="T625" s="10">
        <f>IF(M625=1,'Specifications and Reduced mass'!$F$13,IF(M625=2,'Specifications and Reduced mass'!$G$13,IF(M625=3,'Specifications and Reduced mass'!$H$13,IF(M625=4,'Specifications and Reduced mass'!$I$13,IF(M625=5,'Specifications and Reduced mass'!$J$13)))))</f>
        <v>128.75625000000002</v>
      </c>
      <c r="U625" s="52">
        <f>'Specifications and Reduced mass'!$C$37-'Lap Simulation'!S625-'Lap Simulation'!T625-'Lap Simulation'!AC625</f>
        <v>570.9040991239965</v>
      </c>
      <c r="V625" s="13">
        <f t="shared" si="113"/>
        <v>0.91712287041877882</v>
      </c>
      <c r="W625" s="13">
        <f>0.5*359.61*'Lap Simulation'!Q625^2</f>
        <v>2322.4452426988482</v>
      </c>
      <c r="X625" s="10">
        <f t="shared" si="109"/>
        <v>14.149403865648377</v>
      </c>
      <c r="Y625" s="10">
        <v>3</v>
      </c>
      <c r="Z625" s="13">
        <f>IF(Y625=1,'Specifications and Reduced mass'!$C$47,IF(Y625=2,'Specifications and Reduced mass'!$C$48,IF(Y625=3,'Specifications and Reduced mass'!$C$49)))</f>
        <v>622.49467060319728</v>
      </c>
      <c r="AA625" s="10">
        <f t="shared" si="110"/>
        <v>4.0202157513633718</v>
      </c>
      <c r="AB625" s="10">
        <v>19</v>
      </c>
      <c r="AC625" s="10">
        <f t="shared" si="115"/>
        <v>0</v>
      </c>
      <c r="AD625" s="10">
        <f t="shared" si="116"/>
        <v>0.33161255787892263</v>
      </c>
    </row>
    <row r="626" spans="7:30" x14ac:dyDescent="0.3">
      <c r="G626" s="94">
        <v>3200</v>
      </c>
      <c r="H626" s="94">
        <v>8.0299999999999994</v>
      </c>
      <c r="I626" s="10">
        <f t="shared" si="118"/>
        <v>5.9879709999999999</v>
      </c>
      <c r="J626" s="10">
        <f t="shared" si="119"/>
        <v>17.868105463999999</v>
      </c>
      <c r="K626" s="10">
        <v>494.6</v>
      </c>
      <c r="L626" s="10">
        <v>1</v>
      </c>
      <c r="M626" s="89">
        <v>2</v>
      </c>
      <c r="N626" s="87">
        <f t="shared" si="114"/>
        <v>621</v>
      </c>
      <c r="O626" s="108">
        <f t="shared" si="111"/>
        <v>67.360467184329408</v>
      </c>
      <c r="P626" s="95">
        <f t="shared" si="108"/>
        <v>12.938214894748876</v>
      </c>
      <c r="Q626" s="10">
        <f t="shared" si="117"/>
        <v>3.5939485818746877</v>
      </c>
      <c r="R626" s="94">
        <v>0</v>
      </c>
      <c r="S626" s="10">
        <f t="shared" si="112"/>
        <v>8.2410681988379277</v>
      </c>
      <c r="T626" s="10">
        <f>IF(M626=1,'Specifications and Reduced mass'!$F$13,IF(M626=2,'Specifications and Reduced mass'!$G$13,IF(M626=3,'Specifications and Reduced mass'!$H$13,IF(M626=4,'Specifications and Reduced mass'!$I$13,IF(M626=5,'Specifications and Reduced mass'!$J$13)))))</f>
        <v>128.75625000000002</v>
      </c>
      <c r="U626" s="52">
        <f>'Specifications and Reduced mass'!$C$37-'Lap Simulation'!S626-'Lap Simulation'!T626-'Lap Simulation'!AC626</f>
        <v>570.9040991239965</v>
      </c>
      <c r="V626" s="13">
        <f t="shared" si="113"/>
        <v>0.91712287041877882</v>
      </c>
      <c r="W626" s="13">
        <f>0.5*359.61*'Lap Simulation'!Q626^2</f>
        <v>2322.4452426988482</v>
      </c>
      <c r="X626" s="10">
        <f t="shared" si="109"/>
        <v>14.149403865648377</v>
      </c>
      <c r="Y626" s="10">
        <v>3</v>
      </c>
      <c r="Z626" s="13">
        <f>IF(Y626=1,'Specifications and Reduced mass'!$C$47,IF(Y626=2,'Specifications and Reduced mass'!$C$48,IF(Y626=3,'Specifications and Reduced mass'!$C$49)))</f>
        <v>622.49467060319728</v>
      </c>
      <c r="AA626" s="10">
        <f t="shared" si="110"/>
        <v>4.0202157513633718</v>
      </c>
      <c r="AB626" s="10">
        <v>19</v>
      </c>
      <c r="AC626" s="10">
        <f t="shared" si="115"/>
        <v>0</v>
      </c>
      <c r="AD626" s="10">
        <f t="shared" si="116"/>
        <v>0.33161255787892263</v>
      </c>
    </row>
    <row r="627" spans="7:30" x14ac:dyDescent="0.3">
      <c r="G627" s="94">
        <v>3200</v>
      </c>
      <c r="H627" s="94">
        <v>8.0299999999999994</v>
      </c>
      <c r="I627" s="10">
        <f t="shared" si="118"/>
        <v>5.9879709999999999</v>
      </c>
      <c r="J627" s="10">
        <f t="shared" si="119"/>
        <v>17.868105463999999</v>
      </c>
      <c r="K627" s="10">
        <v>494.6</v>
      </c>
      <c r="L627" s="10">
        <v>1</v>
      </c>
      <c r="M627" s="89">
        <v>2</v>
      </c>
      <c r="N627" s="87">
        <f t="shared" si="114"/>
        <v>622</v>
      </c>
      <c r="O627" s="108">
        <f t="shared" si="111"/>
        <v>67.638712678726094</v>
      </c>
      <c r="P627" s="95">
        <f t="shared" si="108"/>
        <v>12.938214894748876</v>
      </c>
      <c r="Q627" s="10">
        <f t="shared" si="117"/>
        <v>3.5939485818746877</v>
      </c>
      <c r="R627" s="94">
        <v>0</v>
      </c>
      <c r="S627" s="10">
        <f t="shared" si="112"/>
        <v>8.2410681988379277</v>
      </c>
      <c r="T627" s="10">
        <f>IF(M627=1,'Specifications and Reduced mass'!$F$13,IF(M627=2,'Specifications and Reduced mass'!$G$13,IF(M627=3,'Specifications and Reduced mass'!$H$13,IF(M627=4,'Specifications and Reduced mass'!$I$13,IF(M627=5,'Specifications and Reduced mass'!$J$13)))))</f>
        <v>128.75625000000002</v>
      </c>
      <c r="U627" s="52">
        <f>'Specifications and Reduced mass'!$C$37-'Lap Simulation'!S627-'Lap Simulation'!T627-'Lap Simulation'!AC627</f>
        <v>570.9040991239965</v>
      </c>
      <c r="V627" s="13">
        <f t="shared" si="113"/>
        <v>0.91712287041877882</v>
      </c>
      <c r="W627" s="13">
        <f>0.5*359.61*'Lap Simulation'!Q627^2</f>
        <v>2322.4452426988482</v>
      </c>
      <c r="X627" s="10">
        <f t="shared" si="109"/>
        <v>14.149403865648377</v>
      </c>
      <c r="Y627" s="10">
        <v>3</v>
      </c>
      <c r="Z627" s="13">
        <f>IF(Y627=1,'Specifications and Reduced mass'!$C$47,IF(Y627=2,'Specifications and Reduced mass'!$C$48,IF(Y627=3,'Specifications and Reduced mass'!$C$49)))</f>
        <v>622.49467060319728</v>
      </c>
      <c r="AA627" s="10">
        <f t="shared" si="110"/>
        <v>4.0202157513633718</v>
      </c>
      <c r="AB627" s="10">
        <v>19</v>
      </c>
      <c r="AC627" s="10">
        <f t="shared" si="115"/>
        <v>0</v>
      </c>
      <c r="AD627" s="10">
        <f t="shared" si="116"/>
        <v>0.33161255787892263</v>
      </c>
    </row>
    <row r="628" spans="7:30" x14ac:dyDescent="0.3">
      <c r="G628" s="94">
        <v>3200</v>
      </c>
      <c r="H628" s="94">
        <v>8.0299999999999994</v>
      </c>
      <c r="I628" s="10">
        <f t="shared" si="118"/>
        <v>5.9879709999999999</v>
      </c>
      <c r="J628" s="10">
        <f t="shared" si="119"/>
        <v>17.868105463999999</v>
      </c>
      <c r="K628" s="10">
        <v>494.6</v>
      </c>
      <c r="L628" s="10">
        <v>1</v>
      </c>
      <c r="M628" s="89">
        <v>2</v>
      </c>
      <c r="N628" s="87">
        <f t="shared" si="114"/>
        <v>623</v>
      </c>
      <c r="O628" s="108">
        <f t="shared" si="111"/>
        <v>67.916958173122779</v>
      </c>
      <c r="P628" s="95">
        <f t="shared" si="108"/>
        <v>12.938214894748876</v>
      </c>
      <c r="Q628" s="10">
        <f t="shared" si="117"/>
        <v>3.5939485818746877</v>
      </c>
      <c r="R628" s="94">
        <v>0</v>
      </c>
      <c r="S628" s="10">
        <f t="shared" si="112"/>
        <v>8.2410681988379277</v>
      </c>
      <c r="T628" s="10">
        <f>IF(M628=1,'Specifications and Reduced mass'!$F$13,IF(M628=2,'Specifications and Reduced mass'!$G$13,IF(M628=3,'Specifications and Reduced mass'!$H$13,IF(M628=4,'Specifications and Reduced mass'!$I$13,IF(M628=5,'Specifications and Reduced mass'!$J$13)))))</f>
        <v>128.75625000000002</v>
      </c>
      <c r="U628" s="52">
        <f>'Specifications and Reduced mass'!$C$37-'Lap Simulation'!S628-'Lap Simulation'!T628-'Lap Simulation'!AC628</f>
        <v>570.9040991239965</v>
      </c>
      <c r="V628" s="13">
        <f t="shared" si="113"/>
        <v>0.91712287041877882</v>
      </c>
      <c r="W628" s="13">
        <f>0.5*359.61*'Lap Simulation'!Q628^2</f>
        <v>2322.4452426988482</v>
      </c>
      <c r="X628" s="10">
        <f t="shared" si="109"/>
        <v>14.149403865648377</v>
      </c>
      <c r="Y628" s="10">
        <v>3</v>
      </c>
      <c r="Z628" s="13">
        <f>IF(Y628=1,'Specifications and Reduced mass'!$C$47,IF(Y628=2,'Specifications and Reduced mass'!$C$48,IF(Y628=3,'Specifications and Reduced mass'!$C$49)))</f>
        <v>622.49467060319728</v>
      </c>
      <c r="AA628" s="10">
        <f t="shared" si="110"/>
        <v>4.0202157513633718</v>
      </c>
      <c r="AB628" s="10">
        <v>19</v>
      </c>
      <c r="AC628" s="10">
        <f t="shared" si="115"/>
        <v>0</v>
      </c>
      <c r="AD628" s="10">
        <f t="shared" si="116"/>
        <v>0.33161255787892263</v>
      </c>
    </row>
    <row r="629" spans="7:30" x14ac:dyDescent="0.3">
      <c r="G629" s="94">
        <v>3200</v>
      </c>
      <c r="H629" s="94">
        <v>8.0299999999999994</v>
      </c>
      <c r="I629" s="10">
        <f t="shared" si="118"/>
        <v>5.9879709999999999</v>
      </c>
      <c r="J629" s="10">
        <f t="shared" si="119"/>
        <v>17.868105463999999</v>
      </c>
      <c r="K629" s="10">
        <v>494.6</v>
      </c>
      <c r="L629" s="10">
        <v>1</v>
      </c>
      <c r="M629" s="89">
        <v>2</v>
      </c>
      <c r="N629" s="87">
        <f t="shared" si="114"/>
        <v>624</v>
      </c>
      <c r="O629" s="108">
        <f t="shared" si="111"/>
        <v>68.195203667519465</v>
      </c>
      <c r="P629" s="95">
        <f t="shared" si="108"/>
        <v>12.938214894748876</v>
      </c>
      <c r="Q629" s="10">
        <f t="shared" si="117"/>
        <v>3.5939485818746877</v>
      </c>
      <c r="R629" s="94">
        <v>0</v>
      </c>
      <c r="S629" s="10">
        <f t="shared" si="112"/>
        <v>8.2410681988379277</v>
      </c>
      <c r="T629" s="10">
        <f>IF(M629=1,'Specifications and Reduced mass'!$F$13,IF(M629=2,'Specifications and Reduced mass'!$G$13,IF(M629=3,'Specifications and Reduced mass'!$H$13,IF(M629=4,'Specifications and Reduced mass'!$I$13,IF(M629=5,'Specifications and Reduced mass'!$J$13)))))</f>
        <v>128.75625000000002</v>
      </c>
      <c r="U629" s="52">
        <f>'Specifications and Reduced mass'!$C$37-'Lap Simulation'!S629-'Lap Simulation'!T629-'Lap Simulation'!AC629</f>
        <v>570.9040991239965</v>
      </c>
      <c r="V629" s="13">
        <f t="shared" si="113"/>
        <v>0.91712287041877882</v>
      </c>
      <c r="W629" s="13">
        <f>0.5*359.61*'Lap Simulation'!Q629^2</f>
        <v>2322.4452426988482</v>
      </c>
      <c r="X629" s="10">
        <f t="shared" si="109"/>
        <v>14.149403865648377</v>
      </c>
      <c r="Y629" s="10">
        <v>3</v>
      </c>
      <c r="Z629" s="13">
        <f>IF(Y629=1,'Specifications and Reduced mass'!$C$47,IF(Y629=2,'Specifications and Reduced mass'!$C$48,IF(Y629=3,'Specifications and Reduced mass'!$C$49)))</f>
        <v>622.49467060319728</v>
      </c>
      <c r="AA629" s="10">
        <f t="shared" si="110"/>
        <v>4.0202157513633718</v>
      </c>
      <c r="AB629" s="10">
        <v>19</v>
      </c>
      <c r="AC629" s="10">
        <f t="shared" si="115"/>
        <v>0</v>
      </c>
      <c r="AD629" s="10">
        <f t="shared" si="116"/>
        <v>0.33161255787892263</v>
      </c>
    </row>
    <row r="630" spans="7:30" x14ac:dyDescent="0.3">
      <c r="G630" s="94">
        <v>3200</v>
      </c>
      <c r="H630" s="94">
        <v>8.0299999999999994</v>
      </c>
      <c r="I630" s="10">
        <f t="shared" si="118"/>
        <v>5.9879709999999999</v>
      </c>
      <c r="J630" s="10">
        <f t="shared" si="119"/>
        <v>17.868105463999999</v>
      </c>
      <c r="K630" s="10">
        <v>494.6</v>
      </c>
      <c r="L630" s="10">
        <v>1</v>
      </c>
      <c r="M630" s="89">
        <v>2</v>
      </c>
      <c r="N630" s="87">
        <f t="shared" si="114"/>
        <v>625</v>
      </c>
      <c r="O630" s="108">
        <f t="shared" si="111"/>
        <v>68.47344916191615</v>
      </c>
      <c r="P630" s="95">
        <f t="shared" si="108"/>
        <v>12.938214894748876</v>
      </c>
      <c r="Q630" s="10">
        <f t="shared" si="117"/>
        <v>3.5939485818746877</v>
      </c>
      <c r="R630" s="94">
        <v>0</v>
      </c>
      <c r="S630" s="10">
        <f t="shared" si="112"/>
        <v>8.2410681988379277</v>
      </c>
      <c r="T630" s="10">
        <f>IF(M630=1,'Specifications and Reduced mass'!$F$13,IF(M630=2,'Specifications and Reduced mass'!$G$13,IF(M630=3,'Specifications and Reduced mass'!$H$13,IF(M630=4,'Specifications and Reduced mass'!$I$13,IF(M630=5,'Specifications and Reduced mass'!$J$13)))))</f>
        <v>128.75625000000002</v>
      </c>
      <c r="U630" s="52">
        <f>'Specifications and Reduced mass'!$C$37-'Lap Simulation'!S630-'Lap Simulation'!T630-'Lap Simulation'!AC630</f>
        <v>570.9040991239965</v>
      </c>
      <c r="V630" s="13">
        <f t="shared" si="113"/>
        <v>0.91712287041877882</v>
      </c>
      <c r="W630" s="13">
        <f>0.5*359.61*'Lap Simulation'!Q630^2</f>
        <v>2322.4452426988482</v>
      </c>
      <c r="X630" s="10">
        <f t="shared" si="109"/>
        <v>14.149403865648377</v>
      </c>
      <c r="Y630" s="10">
        <v>3</v>
      </c>
      <c r="Z630" s="13">
        <f>IF(Y630=1,'Specifications and Reduced mass'!$C$47,IF(Y630=2,'Specifications and Reduced mass'!$C$48,IF(Y630=3,'Specifications and Reduced mass'!$C$49)))</f>
        <v>622.49467060319728</v>
      </c>
      <c r="AA630" s="10">
        <f t="shared" si="110"/>
        <v>4.0202157513633718</v>
      </c>
      <c r="AB630" s="10">
        <v>19</v>
      </c>
      <c r="AC630" s="10">
        <f t="shared" si="115"/>
        <v>0</v>
      </c>
      <c r="AD630" s="10">
        <f t="shared" si="116"/>
        <v>0.33161255787892263</v>
      </c>
    </row>
    <row r="631" spans="7:30" x14ac:dyDescent="0.3">
      <c r="G631" s="94">
        <v>3200</v>
      </c>
      <c r="H631" s="94">
        <v>8.0299999999999994</v>
      </c>
      <c r="I631" s="10">
        <f t="shared" si="118"/>
        <v>5.9879709999999999</v>
      </c>
      <c r="J631" s="10">
        <f t="shared" si="119"/>
        <v>17.868105463999999</v>
      </c>
      <c r="K631" s="10">
        <v>494.6</v>
      </c>
      <c r="L631" s="10">
        <v>1</v>
      </c>
      <c r="M631" s="89">
        <v>2</v>
      </c>
      <c r="N631" s="87">
        <f t="shared" si="114"/>
        <v>626</v>
      </c>
      <c r="O631" s="108">
        <f t="shared" si="111"/>
        <v>68.751694656312836</v>
      </c>
      <c r="P631" s="95">
        <f t="shared" si="108"/>
        <v>12.938214894748876</v>
      </c>
      <c r="Q631" s="10">
        <f t="shared" si="117"/>
        <v>3.5939485818746877</v>
      </c>
      <c r="R631" s="94">
        <v>0</v>
      </c>
      <c r="S631" s="10">
        <f t="shared" si="112"/>
        <v>8.2410681988379277</v>
      </c>
      <c r="T631" s="10">
        <f>IF(M631=1,'Specifications and Reduced mass'!$F$13,IF(M631=2,'Specifications and Reduced mass'!$G$13,IF(M631=3,'Specifications and Reduced mass'!$H$13,IF(M631=4,'Specifications and Reduced mass'!$I$13,IF(M631=5,'Specifications and Reduced mass'!$J$13)))))</f>
        <v>128.75625000000002</v>
      </c>
      <c r="U631" s="52">
        <f>'Specifications and Reduced mass'!$C$37-'Lap Simulation'!S631-'Lap Simulation'!T631-'Lap Simulation'!AC631</f>
        <v>570.9040991239965</v>
      </c>
      <c r="V631" s="13">
        <f t="shared" si="113"/>
        <v>0.91712287041877882</v>
      </c>
      <c r="W631" s="13">
        <f>0.5*359.61*'Lap Simulation'!Q631^2</f>
        <v>2322.4452426988482</v>
      </c>
      <c r="X631" s="10">
        <f t="shared" si="109"/>
        <v>14.149403865648377</v>
      </c>
      <c r="Y631" s="10">
        <v>3</v>
      </c>
      <c r="Z631" s="13">
        <f>IF(Y631=1,'Specifications and Reduced mass'!$C$47,IF(Y631=2,'Specifications and Reduced mass'!$C$48,IF(Y631=3,'Specifications and Reduced mass'!$C$49)))</f>
        <v>622.49467060319728</v>
      </c>
      <c r="AA631" s="10">
        <f t="shared" si="110"/>
        <v>4.0202157513633718</v>
      </c>
      <c r="AB631" s="10">
        <v>19</v>
      </c>
      <c r="AC631" s="10">
        <f t="shared" si="115"/>
        <v>0</v>
      </c>
      <c r="AD631" s="10">
        <f t="shared" si="116"/>
        <v>0.33161255787892263</v>
      </c>
    </row>
    <row r="632" spans="7:30" x14ac:dyDescent="0.3">
      <c r="G632" s="94">
        <v>3200</v>
      </c>
      <c r="H632" s="94">
        <v>8.0299999999999994</v>
      </c>
      <c r="I632" s="10">
        <f t="shared" si="118"/>
        <v>5.9879709999999999</v>
      </c>
      <c r="J632" s="10">
        <f t="shared" si="119"/>
        <v>17.868105463999999</v>
      </c>
      <c r="K632" s="10">
        <v>494.6</v>
      </c>
      <c r="L632" s="10">
        <v>1</v>
      </c>
      <c r="M632" s="89">
        <v>2</v>
      </c>
      <c r="N632" s="87">
        <f t="shared" si="114"/>
        <v>627</v>
      </c>
      <c r="O632" s="108">
        <f t="shared" si="111"/>
        <v>69.029940150709521</v>
      </c>
      <c r="P632" s="95">
        <f t="shared" si="108"/>
        <v>12.938214894748876</v>
      </c>
      <c r="Q632" s="10">
        <f t="shared" si="117"/>
        <v>3.5939485818746877</v>
      </c>
      <c r="R632" s="94">
        <v>0</v>
      </c>
      <c r="S632" s="10">
        <f t="shared" si="112"/>
        <v>8.2410681988379277</v>
      </c>
      <c r="T632" s="10">
        <f>IF(M632=1,'Specifications and Reduced mass'!$F$13,IF(M632=2,'Specifications and Reduced mass'!$G$13,IF(M632=3,'Specifications and Reduced mass'!$H$13,IF(M632=4,'Specifications and Reduced mass'!$I$13,IF(M632=5,'Specifications and Reduced mass'!$J$13)))))</f>
        <v>128.75625000000002</v>
      </c>
      <c r="U632" s="52">
        <f>'Specifications and Reduced mass'!$C$37-'Lap Simulation'!S632-'Lap Simulation'!T632-'Lap Simulation'!AC632</f>
        <v>570.9040991239965</v>
      </c>
      <c r="V632" s="13">
        <f t="shared" si="113"/>
        <v>0.91712287041877882</v>
      </c>
      <c r="W632" s="13">
        <f>0.5*359.61*'Lap Simulation'!Q632^2</f>
        <v>2322.4452426988482</v>
      </c>
      <c r="X632" s="10">
        <f t="shared" si="109"/>
        <v>14.149403865648377</v>
      </c>
      <c r="Y632" s="10">
        <v>3</v>
      </c>
      <c r="Z632" s="13">
        <f>IF(Y632=1,'Specifications and Reduced mass'!$C$47,IF(Y632=2,'Specifications and Reduced mass'!$C$48,IF(Y632=3,'Specifications and Reduced mass'!$C$49)))</f>
        <v>622.49467060319728</v>
      </c>
      <c r="AA632" s="10">
        <f t="shared" si="110"/>
        <v>4.0202157513633718</v>
      </c>
      <c r="AB632" s="10">
        <v>19</v>
      </c>
      <c r="AC632" s="10">
        <f t="shared" si="115"/>
        <v>0</v>
      </c>
      <c r="AD632" s="10">
        <f t="shared" si="116"/>
        <v>0.33161255787892263</v>
      </c>
    </row>
    <row r="633" spans="7:30" x14ac:dyDescent="0.3">
      <c r="G633" s="94">
        <v>3200</v>
      </c>
      <c r="H633" s="94">
        <v>8.0299999999999994</v>
      </c>
      <c r="I633" s="10">
        <f t="shared" si="118"/>
        <v>5.9879709999999999</v>
      </c>
      <c r="J633" s="10">
        <f t="shared" si="119"/>
        <v>17.868105463999999</v>
      </c>
      <c r="K633" s="10">
        <v>494.6</v>
      </c>
      <c r="L633" s="10">
        <v>1</v>
      </c>
      <c r="M633" s="89">
        <v>2</v>
      </c>
      <c r="N633" s="87">
        <f t="shared" si="114"/>
        <v>628</v>
      </c>
      <c r="O633" s="108">
        <f t="shared" si="111"/>
        <v>69.308185645106207</v>
      </c>
      <c r="P633" s="95">
        <f t="shared" si="108"/>
        <v>12.938214894748876</v>
      </c>
      <c r="Q633" s="10">
        <f t="shared" si="117"/>
        <v>3.5939485818746877</v>
      </c>
      <c r="R633" s="94">
        <v>0</v>
      </c>
      <c r="S633" s="10">
        <f t="shared" si="112"/>
        <v>8.2410681988379277</v>
      </c>
      <c r="T633" s="10">
        <f>IF(M633=1,'Specifications and Reduced mass'!$F$13,IF(M633=2,'Specifications and Reduced mass'!$G$13,IF(M633=3,'Specifications and Reduced mass'!$H$13,IF(M633=4,'Specifications and Reduced mass'!$I$13,IF(M633=5,'Specifications and Reduced mass'!$J$13)))))</f>
        <v>128.75625000000002</v>
      </c>
      <c r="U633" s="52">
        <f>'Specifications and Reduced mass'!$C$37-'Lap Simulation'!S633-'Lap Simulation'!T633-'Lap Simulation'!AC633</f>
        <v>570.9040991239965</v>
      </c>
      <c r="V633" s="13">
        <f t="shared" si="113"/>
        <v>0.91712287041877882</v>
      </c>
      <c r="W633" s="13">
        <f>0.5*359.61*'Lap Simulation'!Q633^2</f>
        <v>2322.4452426988482</v>
      </c>
      <c r="X633" s="10">
        <f t="shared" si="109"/>
        <v>14.149403865648377</v>
      </c>
      <c r="Y633" s="10">
        <v>3</v>
      </c>
      <c r="Z633" s="13">
        <f>IF(Y633=1,'Specifications and Reduced mass'!$C$47,IF(Y633=2,'Specifications and Reduced mass'!$C$48,IF(Y633=3,'Specifications and Reduced mass'!$C$49)))</f>
        <v>622.49467060319728</v>
      </c>
      <c r="AA633" s="10">
        <f t="shared" si="110"/>
        <v>4.0202157513633718</v>
      </c>
      <c r="AB633" s="10">
        <v>19</v>
      </c>
      <c r="AC633" s="10">
        <f t="shared" si="115"/>
        <v>0</v>
      </c>
      <c r="AD633" s="10">
        <f t="shared" si="116"/>
        <v>0.33161255787892263</v>
      </c>
    </row>
    <row r="634" spans="7:30" x14ac:dyDescent="0.3">
      <c r="G634" s="94">
        <v>3200</v>
      </c>
      <c r="H634" s="94">
        <v>8.0299999999999994</v>
      </c>
      <c r="I634" s="10">
        <f t="shared" si="118"/>
        <v>5.9879709999999999</v>
      </c>
      <c r="J634" s="10">
        <f t="shared" si="119"/>
        <v>17.868105463999999</v>
      </c>
      <c r="K634" s="10">
        <v>494.6</v>
      </c>
      <c r="L634" s="10">
        <v>1</v>
      </c>
      <c r="M634" s="89">
        <v>2</v>
      </c>
      <c r="N634" s="87">
        <f t="shared" si="114"/>
        <v>629</v>
      </c>
      <c r="O634" s="108">
        <f t="shared" si="111"/>
        <v>69.586431139502892</v>
      </c>
      <c r="P634" s="95">
        <f t="shared" si="108"/>
        <v>12.938214894748876</v>
      </c>
      <c r="Q634" s="10">
        <f t="shared" si="117"/>
        <v>3.5939485818746877</v>
      </c>
      <c r="R634" s="94">
        <v>0</v>
      </c>
      <c r="S634" s="10">
        <f t="shared" si="112"/>
        <v>8.2410681988379277</v>
      </c>
      <c r="T634" s="10">
        <f>IF(M634=1,'Specifications and Reduced mass'!$F$13,IF(M634=2,'Specifications and Reduced mass'!$G$13,IF(M634=3,'Specifications and Reduced mass'!$H$13,IF(M634=4,'Specifications and Reduced mass'!$I$13,IF(M634=5,'Specifications and Reduced mass'!$J$13)))))</f>
        <v>128.75625000000002</v>
      </c>
      <c r="U634" s="52">
        <f>'Specifications and Reduced mass'!$C$37-'Lap Simulation'!S634-'Lap Simulation'!T634-'Lap Simulation'!AC634</f>
        <v>570.9040991239965</v>
      </c>
      <c r="V634" s="13">
        <f t="shared" si="113"/>
        <v>0.91712287041877882</v>
      </c>
      <c r="W634" s="13">
        <f>0.5*359.61*'Lap Simulation'!Q634^2</f>
        <v>2322.4452426988482</v>
      </c>
      <c r="X634" s="10">
        <f t="shared" si="109"/>
        <v>14.149403865648377</v>
      </c>
      <c r="Y634" s="10">
        <v>3</v>
      </c>
      <c r="Z634" s="13">
        <f>IF(Y634=1,'Specifications and Reduced mass'!$C$47,IF(Y634=2,'Specifications and Reduced mass'!$C$48,IF(Y634=3,'Specifications and Reduced mass'!$C$49)))</f>
        <v>622.49467060319728</v>
      </c>
      <c r="AA634" s="10">
        <f t="shared" si="110"/>
        <v>4.0202157513633718</v>
      </c>
      <c r="AB634" s="10">
        <v>19</v>
      </c>
      <c r="AC634" s="10">
        <f t="shared" si="115"/>
        <v>0</v>
      </c>
      <c r="AD634" s="10">
        <f t="shared" si="116"/>
        <v>0.33161255787892263</v>
      </c>
    </row>
    <row r="635" spans="7:30" x14ac:dyDescent="0.3">
      <c r="G635" s="94">
        <v>3200</v>
      </c>
      <c r="H635" s="94">
        <v>8.0299999999999994</v>
      </c>
      <c r="I635" s="10">
        <f t="shared" si="118"/>
        <v>5.9879709999999999</v>
      </c>
      <c r="J635" s="10">
        <f t="shared" si="119"/>
        <v>17.868105463999999</v>
      </c>
      <c r="K635" s="10">
        <v>494.6</v>
      </c>
      <c r="L635" s="10">
        <v>1</v>
      </c>
      <c r="M635" s="89">
        <v>2</v>
      </c>
      <c r="N635" s="87">
        <f t="shared" si="114"/>
        <v>630</v>
      </c>
      <c r="O635" s="108">
        <f t="shared" si="111"/>
        <v>69.864676633899577</v>
      </c>
      <c r="P635" s="95">
        <f t="shared" si="108"/>
        <v>12.938214894748876</v>
      </c>
      <c r="Q635" s="10">
        <f t="shared" si="117"/>
        <v>3.5939485818746877</v>
      </c>
      <c r="R635" s="94">
        <v>0</v>
      </c>
      <c r="S635" s="10">
        <f t="shared" si="112"/>
        <v>8.2410681988379277</v>
      </c>
      <c r="T635" s="10">
        <f>IF(M635=1,'Specifications and Reduced mass'!$F$13,IF(M635=2,'Specifications and Reduced mass'!$G$13,IF(M635=3,'Specifications and Reduced mass'!$H$13,IF(M635=4,'Specifications and Reduced mass'!$I$13,IF(M635=5,'Specifications and Reduced mass'!$J$13)))))</f>
        <v>128.75625000000002</v>
      </c>
      <c r="U635" s="52">
        <f>'Specifications and Reduced mass'!$C$37-'Lap Simulation'!S635-'Lap Simulation'!T635-'Lap Simulation'!AC635</f>
        <v>570.9040991239965</v>
      </c>
      <c r="V635" s="13">
        <f t="shared" si="113"/>
        <v>0.91712287041877882</v>
      </c>
      <c r="W635" s="13">
        <f>0.5*359.61*'Lap Simulation'!Q635^2</f>
        <v>2322.4452426988482</v>
      </c>
      <c r="X635" s="10">
        <f t="shared" si="109"/>
        <v>14.149403865648377</v>
      </c>
      <c r="Y635" s="10">
        <v>3</v>
      </c>
      <c r="Z635" s="13">
        <f>IF(Y635=1,'Specifications and Reduced mass'!$C$47,IF(Y635=2,'Specifications and Reduced mass'!$C$48,IF(Y635=3,'Specifications and Reduced mass'!$C$49)))</f>
        <v>622.49467060319728</v>
      </c>
      <c r="AA635" s="10">
        <f t="shared" si="110"/>
        <v>4.0202157513633718</v>
      </c>
      <c r="AB635" s="10">
        <v>19</v>
      </c>
      <c r="AC635" s="10">
        <f t="shared" si="115"/>
        <v>0</v>
      </c>
      <c r="AD635" s="10">
        <f t="shared" si="116"/>
        <v>0.33161255787892263</v>
      </c>
    </row>
    <row r="636" spans="7:30" x14ac:dyDescent="0.3">
      <c r="G636" s="94">
        <v>3200</v>
      </c>
      <c r="H636" s="94">
        <v>8.0299999999999994</v>
      </c>
      <c r="I636" s="10">
        <f t="shared" si="118"/>
        <v>5.9879709999999999</v>
      </c>
      <c r="J636" s="10">
        <f t="shared" si="119"/>
        <v>17.868105463999999</v>
      </c>
      <c r="K636" s="10">
        <v>494.6</v>
      </c>
      <c r="L636" s="10">
        <v>1</v>
      </c>
      <c r="M636" s="89">
        <v>2</v>
      </c>
      <c r="N636" s="87">
        <f t="shared" si="114"/>
        <v>631</v>
      </c>
      <c r="O636" s="108">
        <f t="shared" si="111"/>
        <v>70.142922128296263</v>
      </c>
      <c r="P636" s="95">
        <f t="shared" si="108"/>
        <v>12.938214894748876</v>
      </c>
      <c r="Q636" s="10">
        <f t="shared" si="117"/>
        <v>3.5939485818746877</v>
      </c>
      <c r="R636" s="94">
        <v>0</v>
      </c>
      <c r="S636" s="10">
        <f t="shared" si="112"/>
        <v>8.2410681988379277</v>
      </c>
      <c r="T636" s="10">
        <f>IF(M636=1,'Specifications and Reduced mass'!$F$13,IF(M636=2,'Specifications and Reduced mass'!$G$13,IF(M636=3,'Specifications and Reduced mass'!$H$13,IF(M636=4,'Specifications and Reduced mass'!$I$13,IF(M636=5,'Specifications and Reduced mass'!$J$13)))))</f>
        <v>128.75625000000002</v>
      </c>
      <c r="U636" s="52">
        <f>'Specifications and Reduced mass'!$C$37-'Lap Simulation'!S636-'Lap Simulation'!T636-'Lap Simulation'!AC636</f>
        <v>570.9040991239965</v>
      </c>
      <c r="V636" s="13">
        <f t="shared" si="113"/>
        <v>0.91712287041877882</v>
      </c>
      <c r="W636" s="13">
        <f>0.5*359.61*'Lap Simulation'!Q636^2</f>
        <v>2322.4452426988482</v>
      </c>
      <c r="X636" s="10">
        <f t="shared" si="109"/>
        <v>14.149403865648377</v>
      </c>
      <c r="Y636" s="10">
        <v>3</v>
      </c>
      <c r="Z636" s="13">
        <f>IF(Y636=1,'Specifications and Reduced mass'!$C$47,IF(Y636=2,'Specifications and Reduced mass'!$C$48,IF(Y636=3,'Specifications and Reduced mass'!$C$49)))</f>
        <v>622.49467060319728</v>
      </c>
      <c r="AA636" s="10">
        <f t="shared" si="110"/>
        <v>4.0202157513633718</v>
      </c>
      <c r="AB636" s="10">
        <v>19</v>
      </c>
      <c r="AC636" s="10">
        <f t="shared" si="115"/>
        <v>0</v>
      </c>
      <c r="AD636" s="10">
        <f t="shared" si="116"/>
        <v>0.33161255787892263</v>
      </c>
    </row>
    <row r="637" spans="7:30" x14ac:dyDescent="0.3">
      <c r="G637" s="94">
        <v>3200</v>
      </c>
      <c r="H637" s="94">
        <v>8.0299999999999994</v>
      </c>
      <c r="I637" s="10">
        <f t="shared" si="118"/>
        <v>5.9879709999999999</v>
      </c>
      <c r="J637" s="10">
        <f t="shared" si="119"/>
        <v>17.868105463999999</v>
      </c>
      <c r="K637" s="10">
        <v>494.6</v>
      </c>
      <c r="L637" s="10">
        <v>1</v>
      </c>
      <c r="M637" s="89">
        <v>2</v>
      </c>
      <c r="N637" s="87">
        <f t="shared" si="114"/>
        <v>632</v>
      </c>
      <c r="O637" s="108">
        <f t="shared" si="111"/>
        <v>70.421167622692948</v>
      </c>
      <c r="P637" s="95">
        <f t="shared" si="108"/>
        <v>12.938214894748876</v>
      </c>
      <c r="Q637" s="10">
        <f t="shared" si="117"/>
        <v>3.5939485818746877</v>
      </c>
      <c r="R637" s="94">
        <v>0</v>
      </c>
      <c r="S637" s="10">
        <f t="shared" si="112"/>
        <v>8.2410681988379277</v>
      </c>
      <c r="T637" s="10">
        <f>IF(M637=1,'Specifications and Reduced mass'!$F$13,IF(M637=2,'Specifications and Reduced mass'!$G$13,IF(M637=3,'Specifications and Reduced mass'!$H$13,IF(M637=4,'Specifications and Reduced mass'!$I$13,IF(M637=5,'Specifications and Reduced mass'!$J$13)))))</f>
        <v>128.75625000000002</v>
      </c>
      <c r="U637" s="52">
        <f>'Specifications and Reduced mass'!$C$37-'Lap Simulation'!S637-'Lap Simulation'!T637-'Lap Simulation'!AC637</f>
        <v>570.9040991239965</v>
      </c>
      <c r="V637" s="13">
        <f t="shared" si="113"/>
        <v>0.91712287041877882</v>
      </c>
      <c r="W637" s="13">
        <f>0.5*359.61*'Lap Simulation'!Q637^2</f>
        <v>2322.4452426988482</v>
      </c>
      <c r="X637" s="10">
        <f t="shared" si="109"/>
        <v>14.149403865648377</v>
      </c>
      <c r="Y637" s="10">
        <v>3</v>
      </c>
      <c r="Z637" s="13">
        <f>IF(Y637=1,'Specifications and Reduced mass'!$C$47,IF(Y637=2,'Specifications and Reduced mass'!$C$48,IF(Y637=3,'Specifications and Reduced mass'!$C$49)))</f>
        <v>622.49467060319728</v>
      </c>
      <c r="AA637" s="10">
        <f t="shared" si="110"/>
        <v>4.0202157513633718</v>
      </c>
      <c r="AB637" s="10">
        <v>19</v>
      </c>
      <c r="AC637" s="10">
        <f t="shared" si="115"/>
        <v>0</v>
      </c>
      <c r="AD637" s="10">
        <f t="shared" si="116"/>
        <v>0.33161255787892263</v>
      </c>
    </row>
    <row r="638" spans="7:30" x14ac:dyDescent="0.3">
      <c r="G638" s="94">
        <v>3200</v>
      </c>
      <c r="H638" s="94">
        <v>8.0299999999999994</v>
      </c>
      <c r="I638" s="10">
        <f t="shared" si="118"/>
        <v>5.9879709999999999</v>
      </c>
      <c r="J638" s="10">
        <f t="shared" si="119"/>
        <v>17.868105463999999</v>
      </c>
      <c r="K638" s="10">
        <v>494.6</v>
      </c>
      <c r="L638" s="10">
        <v>1</v>
      </c>
      <c r="M638" s="89">
        <v>2</v>
      </c>
      <c r="N638" s="87">
        <f t="shared" si="114"/>
        <v>633</v>
      </c>
      <c r="O638" s="108">
        <f t="shared" si="111"/>
        <v>70.699413117089634</v>
      </c>
      <c r="P638" s="95">
        <f t="shared" si="108"/>
        <v>12.938214894748876</v>
      </c>
      <c r="Q638" s="10">
        <f t="shared" si="117"/>
        <v>3.5939485818746877</v>
      </c>
      <c r="R638" s="94">
        <v>0</v>
      </c>
      <c r="S638" s="10">
        <f t="shared" si="112"/>
        <v>8.2410681988379277</v>
      </c>
      <c r="T638" s="10">
        <f>IF(M638=1,'Specifications and Reduced mass'!$F$13,IF(M638=2,'Specifications and Reduced mass'!$G$13,IF(M638=3,'Specifications and Reduced mass'!$H$13,IF(M638=4,'Specifications and Reduced mass'!$I$13,IF(M638=5,'Specifications and Reduced mass'!$J$13)))))</f>
        <v>128.75625000000002</v>
      </c>
      <c r="U638" s="52">
        <f>'Specifications and Reduced mass'!$C$37-'Lap Simulation'!S638-'Lap Simulation'!T638-'Lap Simulation'!AC638</f>
        <v>570.9040991239965</v>
      </c>
      <c r="V638" s="13">
        <f t="shared" si="113"/>
        <v>0.91712287041877882</v>
      </c>
      <c r="W638" s="13">
        <f>0.5*359.61*'Lap Simulation'!Q638^2</f>
        <v>2322.4452426988482</v>
      </c>
      <c r="X638" s="10">
        <f t="shared" si="109"/>
        <v>14.149403865648377</v>
      </c>
      <c r="Y638" s="10">
        <v>3</v>
      </c>
      <c r="Z638" s="13">
        <f>IF(Y638=1,'Specifications and Reduced mass'!$C$47,IF(Y638=2,'Specifications and Reduced mass'!$C$48,IF(Y638=3,'Specifications and Reduced mass'!$C$49)))</f>
        <v>622.49467060319728</v>
      </c>
      <c r="AA638" s="10">
        <f t="shared" si="110"/>
        <v>4.0202157513633718</v>
      </c>
      <c r="AB638" s="10">
        <v>19</v>
      </c>
      <c r="AC638" s="10">
        <f t="shared" si="115"/>
        <v>0</v>
      </c>
      <c r="AD638" s="10">
        <f t="shared" si="116"/>
        <v>0.33161255787892263</v>
      </c>
    </row>
    <row r="639" spans="7:30" x14ac:dyDescent="0.3">
      <c r="G639" s="94">
        <v>3200</v>
      </c>
      <c r="H639" s="94">
        <v>8.0299999999999994</v>
      </c>
      <c r="I639" s="10">
        <f t="shared" si="118"/>
        <v>5.9879709999999999</v>
      </c>
      <c r="J639" s="10">
        <f t="shared" si="119"/>
        <v>17.868105463999999</v>
      </c>
      <c r="K639" s="10">
        <v>494.6</v>
      </c>
      <c r="L639" s="10">
        <v>1</v>
      </c>
      <c r="M639" s="89">
        <v>2</v>
      </c>
      <c r="N639" s="87">
        <f t="shared" si="114"/>
        <v>634</v>
      </c>
      <c r="O639" s="108">
        <f t="shared" si="111"/>
        <v>70.977658611486319</v>
      </c>
      <c r="P639" s="95">
        <f t="shared" si="108"/>
        <v>12.938214894748876</v>
      </c>
      <c r="Q639" s="10">
        <f t="shared" si="117"/>
        <v>3.5939485818746877</v>
      </c>
      <c r="R639" s="94">
        <v>0</v>
      </c>
      <c r="S639" s="10">
        <f t="shared" si="112"/>
        <v>8.2410681988379277</v>
      </c>
      <c r="T639" s="10">
        <f>IF(M639=1,'Specifications and Reduced mass'!$F$13,IF(M639=2,'Specifications and Reduced mass'!$G$13,IF(M639=3,'Specifications and Reduced mass'!$H$13,IF(M639=4,'Specifications and Reduced mass'!$I$13,IF(M639=5,'Specifications and Reduced mass'!$J$13)))))</f>
        <v>128.75625000000002</v>
      </c>
      <c r="U639" s="52">
        <f>'Specifications and Reduced mass'!$C$37-'Lap Simulation'!S639-'Lap Simulation'!T639-'Lap Simulation'!AC639</f>
        <v>570.9040991239965</v>
      </c>
      <c r="V639" s="13">
        <f t="shared" si="113"/>
        <v>0.91712287041877882</v>
      </c>
      <c r="W639" s="13">
        <f>0.5*359.61*'Lap Simulation'!Q639^2</f>
        <v>2322.4452426988482</v>
      </c>
      <c r="X639" s="10">
        <f t="shared" si="109"/>
        <v>14.149403865648377</v>
      </c>
      <c r="Y639" s="10">
        <v>3</v>
      </c>
      <c r="Z639" s="13">
        <f>IF(Y639=1,'Specifications and Reduced mass'!$C$47,IF(Y639=2,'Specifications and Reduced mass'!$C$48,IF(Y639=3,'Specifications and Reduced mass'!$C$49)))</f>
        <v>622.49467060319728</v>
      </c>
      <c r="AA639" s="10">
        <f t="shared" si="110"/>
        <v>4.0202157513633718</v>
      </c>
      <c r="AB639" s="10">
        <v>19</v>
      </c>
      <c r="AC639" s="10">
        <f t="shared" si="115"/>
        <v>0</v>
      </c>
      <c r="AD639" s="10">
        <f t="shared" si="116"/>
        <v>0.33161255787892263</v>
      </c>
    </row>
    <row r="640" spans="7:30" x14ac:dyDescent="0.3">
      <c r="G640" s="94">
        <v>3200</v>
      </c>
      <c r="H640" s="94">
        <v>8.0299999999999994</v>
      </c>
      <c r="I640" s="10">
        <f t="shared" si="118"/>
        <v>5.9879709999999999</v>
      </c>
      <c r="J640" s="10">
        <f t="shared" si="119"/>
        <v>17.868105463999999</v>
      </c>
      <c r="K640" s="10">
        <v>494.6</v>
      </c>
      <c r="L640" s="10">
        <v>1</v>
      </c>
      <c r="M640" s="89">
        <v>2</v>
      </c>
      <c r="N640" s="87">
        <f t="shared" si="114"/>
        <v>635</v>
      </c>
      <c r="O640" s="108">
        <f t="shared" si="111"/>
        <v>71.255904105883005</v>
      </c>
      <c r="P640" s="95">
        <f t="shared" si="108"/>
        <v>12.938214894748876</v>
      </c>
      <c r="Q640" s="10">
        <f t="shared" si="117"/>
        <v>3.5939485818746877</v>
      </c>
      <c r="R640" s="94">
        <v>0</v>
      </c>
      <c r="S640" s="10">
        <f t="shared" si="112"/>
        <v>8.2410681988379277</v>
      </c>
      <c r="T640" s="10">
        <f>IF(M640=1,'Specifications and Reduced mass'!$F$13,IF(M640=2,'Specifications and Reduced mass'!$G$13,IF(M640=3,'Specifications and Reduced mass'!$H$13,IF(M640=4,'Specifications and Reduced mass'!$I$13,IF(M640=5,'Specifications and Reduced mass'!$J$13)))))</f>
        <v>128.75625000000002</v>
      </c>
      <c r="U640" s="52">
        <f>'Specifications and Reduced mass'!$C$37-'Lap Simulation'!S640-'Lap Simulation'!T640-'Lap Simulation'!AC640</f>
        <v>570.9040991239965</v>
      </c>
      <c r="V640" s="13">
        <f t="shared" si="113"/>
        <v>0.91712287041877882</v>
      </c>
      <c r="W640" s="13">
        <f>0.5*359.61*'Lap Simulation'!Q640^2</f>
        <v>2322.4452426988482</v>
      </c>
      <c r="X640" s="10">
        <f t="shared" si="109"/>
        <v>14.149403865648377</v>
      </c>
      <c r="Y640" s="10">
        <v>3</v>
      </c>
      <c r="Z640" s="13">
        <f>IF(Y640=1,'Specifications and Reduced mass'!$C$47,IF(Y640=2,'Specifications and Reduced mass'!$C$48,IF(Y640=3,'Specifications and Reduced mass'!$C$49)))</f>
        <v>622.49467060319728</v>
      </c>
      <c r="AA640" s="10">
        <f t="shared" si="110"/>
        <v>4.0202157513633718</v>
      </c>
      <c r="AB640" s="10">
        <v>19</v>
      </c>
      <c r="AC640" s="10">
        <f t="shared" si="115"/>
        <v>0</v>
      </c>
      <c r="AD640" s="10">
        <f t="shared" si="116"/>
        <v>0.33161255787892263</v>
      </c>
    </row>
    <row r="641" spans="7:30" x14ac:dyDescent="0.3">
      <c r="G641" s="94">
        <v>3200</v>
      </c>
      <c r="H641" s="94">
        <v>8.0299999999999994</v>
      </c>
      <c r="I641" s="10">
        <f t="shared" si="118"/>
        <v>5.9879709999999999</v>
      </c>
      <c r="J641" s="10">
        <f t="shared" si="119"/>
        <v>17.868105463999999</v>
      </c>
      <c r="K641" s="10">
        <v>494.6</v>
      </c>
      <c r="L641" s="10">
        <v>1</v>
      </c>
      <c r="M641" s="89">
        <v>2</v>
      </c>
      <c r="N641" s="87">
        <f t="shared" si="114"/>
        <v>636</v>
      </c>
      <c r="O641" s="108">
        <f t="shared" si="111"/>
        <v>71.53414960027969</v>
      </c>
      <c r="P641" s="95">
        <f t="shared" si="108"/>
        <v>12.938214894748876</v>
      </c>
      <c r="Q641" s="10">
        <f t="shared" si="117"/>
        <v>3.5939485818746877</v>
      </c>
      <c r="R641" s="94">
        <v>0</v>
      </c>
      <c r="S641" s="10">
        <f t="shared" si="112"/>
        <v>8.2410681988379277</v>
      </c>
      <c r="T641" s="10">
        <f>IF(M641=1,'Specifications and Reduced mass'!$F$13,IF(M641=2,'Specifications and Reduced mass'!$G$13,IF(M641=3,'Specifications and Reduced mass'!$H$13,IF(M641=4,'Specifications and Reduced mass'!$I$13,IF(M641=5,'Specifications and Reduced mass'!$J$13)))))</f>
        <v>128.75625000000002</v>
      </c>
      <c r="U641" s="52">
        <f>'Specifications and Reduced mass'!$C$37-'Lap Simulation'!S641-'Lap Simulation'!T641-'Lap Simulation'!AC641</f>
        <v>570.9040991239965</v>
      </c>
      <c r="V641" s="13">
        <f t="shared" si="113"/>
        <v>0.91712287041877882</v>
      </c>
      <c r="W641" s="13">
        <f>0.5*359.61*'Lap Simulation'!Q641^2</f>
        <v>2322.4452426988482</v>
      </c>
      <c r="X641" s="10">
        <f t="shared" si="109"/>
        <v>14.149403865648377</v>
      </c>
      <c r="Y641" s="10">
        <v>3</v>
      </c>
      <c r="Z641" s="13">
        <f>IF(Y641=1,'Specifications and Reduced mass'!$C$47,IF(Y641=2,'Specifications and Reduced mass'!$C$48,IF(Y641=3,'Specifications and Reduced mass'!$C$49)))</f>
        <v>622.49467060319728</v>
      </c>
      <c r="AA641" s="10">
        <f t="shared" si="110"/>
        <v>4.0202157513633718</v>
      </c>
      <c r="AB641" s="10">
        <v>19</v>
      </c>
      <c r="AC641" s="10">
        <f t="shared" si="115"/>
        <v>0</v>
      </c>
      <c r="AD641" s="10">
        <f t="shared" si="116"/>
        <v>0.33161255787892263</v>
      </c>
    </row>
    <row r="642" spans="7:30" x14ac:dyDescent="0.3">
      <c r="G642" s="94">
        <v>3200</v>
      </c>
      <c r="H642" s="94">
        <v>8.0299999999999994</v>
      </c>
      <c r="I642" s="10">
        <f t="shared" si="118"/>
        <v>5.9879709999999999</v>
      </c>
      <c r="J642" s="10">
        <f t="shared" si="119"/>
        <v>17.868105463999999</v>
      </c>
      <c r="K642" s="10">
        <v>494.6</v>
      </c>
      <c r="L642" s="10">
        <v>1</v>
      </c>
      <c r="M642" s="89">
        <v>2</v>
      </c>
      <c r="N642" s="87">
        <f t="shared" si="114"/>
        <v>637</v>
      </c>
      <c r="O642" s="108">
        <f t="shared" si="111"/>
        <v>71.812395094676376</v>
      </c>
      <c r="P642" s="95">
        <f t="shared" si="108"/>
        <v>12.938214894748876</v>
      </c>
      <c r="Q642" s="10">
        <f t="shared" si="117"/>
        <v>3.5939485818746877</v>
      </c>
      <c r="R642" s="94">
        <v>0</v>
      </c>
      <c r="S642" s="10">
        <f t="shared" si="112"/>
        <v>8.2410681988379277</v>
      </c>
      <c r="T642" s="10">
        <f>IF(M642=1,'Specifications and Reduced mass'!$F$13,IF(M642=2,'Specifications and Reduced mass'!$G$13,IF(M642=3,'Specifications and Reduced mass'!$H$13,IF(M642=4,'Specifications and Reduced mass'!$I$13,IF(M642=5,'Specifications and Reduced mass'!$J$13)))))</f>
        <v>128.75625000000002</v>
      </c>
      <c r="U642" s="52">
        <f>'Specifications and Reduced mass'!$C$37-'Lap Simulation'!S642-'Lap Simulation'!T642-'Lap Simulation'!AC642</f>
        <v>570.9040991239965</v>
      </c>
      <c r="V642" s="13">
        <f t="shared" si="113"/>
        <v>0.91712287041877882</v>
      </c>
      <c r="W642" s="13">
        <f>0.5*359.61*'Lap Simulation'!Q642^2</f>
        <v>2322.4452426988482</v>
      </c>
      <c r="X642" s="10">
        <f t="shared" si="109"/>
        <v>14.149403865648377</v>
      </c>
      <c r="Y642" s="10">
        <v>3</v>
      </c>
      <c r="Z642" s="13">
        <f>IF(Y642=1,'Specifications and Reduced mass'!$C$47,IF(Y642=2,'Specifications and Reduced mass'!$C$48,IF(Y642=3,'Specifications and Reduced mass'!$C$49)))</f>
        <v>622.49467060319728</v>
      </c>
      <c r="AA642" s="10">
        <f t="shared" si="110"/>
        <v>4.0202157513633718</v>
      </c>
      <c r="AB642" s="10">
        <v>19</v>
      </c>
      <c r="AC642" s="10">
        <f t="shared" si="115"/>
        <v>0</v>
      </c>
      <c r="AD642" s="10">
        <f t="shared" si="116"/>
        <v>0.33161255787892263</v>
      </c>
    </row>
    <row r="643" spans="7:30" x14ac:dyDescent="0.3">
      <c r="G643" s="94">
        <v>3200</v>
      </c>
      <c r="H643" s="94">
        <v>8.0299999999999994</v>
      </c>
      <c r="I643" s="10">
        <f t="shared" si="118"/>
        <v>5.9879709999999999</v>
      </c>
      <c r="J643" s="10">
        <f t="shared" si="119"/>
        <v>17.868105463999999</v>
      </c>
      <c r="K643" s="10">
        <v>494.6</v>
      </c>
      <c r="L643" s="10">
        <v>1</v>
      </c>
      <c r="M643" s="89">
        <v>2</v>
      </c>
      <c r="N643" s="87">
        <f t="shared" si="114"/>
        <v>638</v>
      </c>
      <c r="O643" s="108">
        <f t="shared" si="111"/>
        <v>72.090640589073061</v>
      </c>
      <c r="P643" s="95">
        <f t="shared" si="108"/>
        <v>12.938214894748876</v>
      </c>
      <c r="Q643" s="10">
        <f t="shared" si="117"/>
        <v>3.5939485818746877</v>
      </c>
      <c r="R643" s="94">
        <v>0</v>
      </c>
      <c r="S643" s="10">
        <f t="shared" si="112"/>
        <v>8.2410681988379277</v>
      </c>
      <c r="T643" s="10">
        <f>IF(M643=1,'Specifications and Reduced mass'!$F$13,IF(M643=2,'Specifications and Reduced mass'!$G$13,IF(M643=3,'Specifications and Reduced mass'!$H$13,IF(M643=4,'Specifications and Reduced mass'!$I$13,IF(M643=5,'Specifications and Reduced mass'!$J$13)))))</f>
        <v>128.75625000000002</v>
      </c>
      <c r="U643" s="52">
        <f>'Specifications and Reduced mass'!$C$37-'Lap Simulation'!S643-'Lap Simulation'!T643-'Lap Simulation'!AC643</f>
        <v>570.9040991239965</v>
      </c>
      <c r="V643" s="13">
        <f t="shared" si="113"/>
        <v>0.91712287041877882</v>
      </c>
      <c r="W643" s="13">
        <f>0.5*359.61*'Lap Simulation'!Q643^2</f>
        <v>2322.4452426988482</v>
      </c>
      <c r="X643" s="10">
        <f t="shared" si="109"/>
        <v>14.149403865648377</v>
      </c>
      <c r="Y643" s="10">
        <v>3</v>
      </c>
      <c r="Z643" s="13">
        <f>IF(Y643=1,'Specifications and Reduced mass'!$C$47,IF(Y643=2,'Specifications and Reduced mass'!$C$48,IF(Y643=3,'Specifications and Reduced mass'!$C$49)))</f>
        <v>622.49467060319728</v>
      </c>
      <c r="AA643" s="10">
        <f t="shared" si="110"/>
        <v>4.0202157513633718</v>
      </c>
      <c r="AB643" s="10">
        <v>19</v>
      </c>
      <c r="AC643" s="10">
        <f t="shared" si="115"/>
        <v>0</v>
      </c>
      <c r="AD643" s="10">
        <f t="shared" si="116"/>
        <v>0.33161255787892263</v>
      </c>
    </row>
    <row r="644" spans="7:30" x14ac:dyDescent="0.3">
      <c r="G644" s="94">
        <v>3200</v>
      </c>
      <c r="H644" s="94">
        <v>8.0299999999999994</v>
      </c>
      <c r="I644" s="10">
        <f t="shared" si="118"/>
        <v>5.9879709999999999</v>
      </c>
      <c r="J644" s="10">
        <f t="shared" si="119"/>
        <v>17.868105463999999</v>
      </c>
      <c r="K644" s="10">
        <v>494.6</v>
      </c>
      <c r="L644" s="10">
        <v>1</v>
      </c>
      <c r="M644" s="89">
        <v>2</v>
      </c>
      <c r="N644" s="87">
        <f t="shared" si="114"/>
        <v>639</v>
      </c>
      <c r="O644" s="108">
        <f t="shared" si="111"/>
        <v>72.368886083469746</v>
      </c>
      <c r="P644" s="95">
        <f t="shared" si="108"/>
        <v>12.938214894748876</v>
      </c>
      <c r="Q644" s="10">
        <f t="shared" si="117"/>
        <v>3.5939485818746877</v>
      </c>
      <c r="R644" s="94">
        <v>0</v>
      </c>
      <c r="S644" s="10">
        <f t="shared" si="112"/>
        <v>8.2410681988379277</v>
      </c>
      <c r="T644" s="10">
        <f>IF(M644=1,'Specifications and Reduced mass'!$F$13,IF(M644=2,'Specifications and Reduced mass'!$G$13,IF(M644=3,'Specifications and Reduced mass'!$H$13,IF(M644=4,'Specifications and Reduced mass'!$I$13,IF(M644=5,'Specifications and Reduced mass'!$J$13)))))</f>
        <v>128.75625000000002</v>
      </c>
      <c r="U644" s="52">
        <f>'Specifications and Reduced mass'!$C$37-'Lap Simulation'!S644-'Lap Simulation'!T644-'Lap Simulation'!AC644</f>
        <v>570.9040991239965</v>
      </c>
      <c r="V644" s="13">
        <f t="shared" si="113"/>
        <v>0.91712287041877882</v>
      </c>
      <c r="W644" s="13">
        <f>0.5*359.61*'Lap Simulation'!Q644^2</f>
        <v>2322.4452426988482</v>
      </c>
      <c r="X644" s="10">
        <f t="shared" si="109"/>
        <v>14.149403865648377</v>
      </c>
      <c r="Y644" s="10">
        <v>3</v>
      </c>
      <c r="Z644" s="13">
        <f>IF(Y644=1,'Specifications and Reduced mass'!$C$47,IF(Y644=2,'Specifications and Reduced mass'!$C$48,IF(Y644=3,'Specifications and Reduced mass'!$C$49)))</f>
        <v>622.49467060319728</v>
      </c>
      <c r="AA644" s="10">
        <f t="shared" si="110"/>
        <v>4.0202157513633718</v>
      </c>
      <c r="AB644" s="10">
        <v>19</v>
      </c>
      <c r="AC644" s="10">
        <f t="shared" si="115"/>
        <v>0</v>
      </c>
      <c r="AD644" s="10">
        <f t="shared" si="116"/>
        <v>0.33161255787892263</v>
      </c>
    </row>
    <row r="645" spans="7:30" x14ac:dyDescent="0.3">
      <c r="G645" s="94">
        <v>3200</v>
      </c>
      <c r="H645" s="94">
        <v>8.0299999999999994</v>
      </c>
      <c r="I645" s="10">
        <f t="shared" si="118"/>
        <v>5.9879709999999999</v>
      </c>
      <c r="J645" s="10">
        <f t="shared" si="119"/>
        <v>17.868105463999999</v>
      </c>
      <c r="K645" s="10">
        <v>494.6</v>
      </c>
      <c r="L645" s="10">
        <v>1</v>
      </c>
      <c r="M645" s="89">
        <v>2</v>
      </c>
      <c r="N645" s="87">
        <f t="shared" si="114"/>
        <v>640</v>
      </c>
      <c r="O645" s="108">
        <f t="shared" si="111"/>
        <v>72.647131577866432</v>
      </c>
      <c r="P645" s="95">
        <f t="shared" si="108"/>
        <v>12.938214894748876</v>
      </c>
      <c r="Q645" s="10">
        <f t="shared" si="117"/>
        <v>3.5939485818746877</v>
      </c>
      <c r="R645" s="94">
        <v>0</v>
      </c>
      <c r="S645" s="10">
        <f t="shared" si="112"/>
        <v>8.2410681988379277</v>
      </c>
      <c r="T645" s="10">
        <f>IF(M645=1,'Specifications and Reduced mass'!$F$13,IF(M645=2,'Specifications and Reduced mass'!$G$13,IF(M645=3,'Specifications and Reduced mass'!$H$13,IF(M645=4,'Specifications and Reduced mass'!$I$13,IF(M645=5,'Specifications and Reduced mass'!$J$13)))))</f>
        <v>128.75625000000002</v>
      </c>
      <c r="U645" s="52">
        <f>'Specifications and Reduced mass'!$C$37-'Lap Simulation'!S645-'Lap Simulation'!T645-'Lap Simulation'!AC645</f>
        <v>570.9040991239965</v>
      </c>
      <c r="V645" s="13">
        <f t="shared" si="113"/>
        <v>0.91712287041877882</v>
      </c>
      <c r="W645" s="13">
        <f>0.5*359.61*'Lap Simulation'!Q645^2</f>
        <v>2322.4452426988482</v>
      </c>
      <c r="X645" s="10">
        <f t="shared" si="109"/>
        <v>14.149403865648377</v>
      </c>
      <c r="Y645" s="10">
        <v>3</v>
      </c>
      <c r="Z645" s="13">
        <f>IF(Y645=1,'Specifications and Reduced mass'!$C$47,IF(Y645=2,'Specifications and Reduced mass'!$C$48,IF(Y645=3,'Specifications and Reduced mass'!$C$49)))</f>
        <v>622.49467060319728</v>
      </c>
      <c r="AA645" s="10">
        <f t="shared" si="110"/>
        <v>4.0202157513633718</v>
      </c>
      <c r="AB645" s="10">
        <v>19</v>
      </c>
      <c r="AC645" s="10">
        <f t="shared" si="115"/>
        <v>0</v>
      </c>
      <c r="AD645" s="10">
        <f t="shared" si="116"/>
        <v>0.33161255787892263</v>
      </c>
    </row>
    <row r="646" spans="7:30" x14ac:dyDescent="0.3">
      <c r="G646" s="94">
        <v>3200</v>
      </c>
      <c r="H646" s="94">
        <v>8.0299999999999994</v>
      </c>
      <c r="I646" s="10">
        <f t="shared" si="118"/>
        <v>5.9879709999999999</v>
      </c>
      <c r="J646" s="10">
        <f t="shared" si="119"/>
        <v>17.868105463999999</v>
      </c>
      <c r="K646" s="10">
        <v>494.6</v>
      </c>
      <c r="L646" s="10">
        <v>1</v>
      </c>
      <c r="M646" s="89">
        <v>2</v>
      </c>
      <c r="N646" s="87">
        <f t="shared" si="114"/>
        <v>641</v>
      </c>
      <c r="O646" s="108">
        <f t="shared" si="111"/>
        <v>72.925377072263117</v>
      </c>
      <c r="P646" s="95">
        <f t="shared" si="108"/>
        <v>12.938214894748876</v>
      </c>
      <c r="Q646" s="10">
        <f t="shared" si="117"/>
        <v>3.5939485818746877</v>
      </c>
      <c r="R646" s="94">
        <v>0</v>
      </c>
      <c r="S646" s="10">
        <f t="shared" si="112"/>
        <v>8.2410681988379277</v>
      </c>
      <c r="T646" s="10">
        <f>IF(M646=1,'Specifications and Reduced mass'!$F$13,IF(M646=2,'Specifications and Reduced mass'!$G$13,IF(M646=3,'Specifications and Reduced mass'!$H$13,IF(M646=4,'Specifications and Reduced mass'!$I$13,IF(M646=5,'Specifications and Reduced mass'!$J$13)))))</f>
        <v>128.75625000000002</v>
      </c>
      <c r="U646" s="52">
        <f>'Specifications and Reduced mass'!$C$37-'Lap Simulation'!S646-'Lap Simulation'!T646-'Lap Simulation'!AC646</f>
        <v>570.9040991239965</v>
      </c>
      <c r="V646" s="13">
        <f t="shared" si="113"/>
        <v>0.91712287041877882</v>
      </c>
      <c r="W646" s="13">
        <f>0.5*359.61*'Lap Simulation'!Q646^2</f>
        <v>2322.4452426988482</v>
      </c>
      <c r="X646" s="10">
        <f t="shared" si="109"/>
        <v>14.149403865648377</v>
      </c>
      <c r="Y646" s="10">
        <v>3</v>
      </c>
      <c r="Z646" s="13">
        <f>IF(Y646=1,'Specifications and Reduced mass'!$C$47,IF(Y646=2,'Specifications and Reduced mass'!$C$48,IF(Y646=3,'Specifications and Reduced mass'!$C$49)))</f>
        <v>622.49467060319728</v>
      </c>
      <c r="AA646" s="10">
        <f t="shared" si="110"/>
        <v>4.0202157513633718</v>
      </c>
      <c r="AB646" s="10">
        <v>19</v>
      </c>
      <c r="AC646" s="10">
        <f t="shared" si="115"/>
        <v>0</v>
      </c>
      <c r="AD646" s="10">
        <f t="shared" si="116"/>
        <v>0.33161255787892263</v>
      </c>
    </row>
    <row r="647" spans="7:30" x14ac:dyDescent="0.3">
      <c r="G647" s="94">
        <v>3200</v>
      </c>
      <c r="H647" s="94">
        <v>8.0299999999999994</v>
      </c>
      <c r="I647" s="10">
        <f t="shared" si="118"/>
        <v>5.9879709999999999</v>
      </c>
      <c r="J647" s="10">
        <f t="shared" si="119"/>
        <v>17.868105463999999</v>
      </c>
      <c r="K647" s="10">
        <v>494.6</v>
      </c>
      <c r="L647" s="10">
        <v>1</v>
      </c>
      <c r="M647" s="89">
        <v>2</v>
      </c>
      <c r="N647" s="87">
        <f t="shared" si="114"/>
        <v>642</v>
      </c>
      <c r="O647" s="108">
        <f t="shared" si="111"/>
        <v>73.203622566659803</v>
      </c>
      <c r="P647" s="95">
        <f t="shared" si="108"/>
        <v>12.938214894748876</v>
      </c>
      <c r="Q647" s="10">
        <f t="shared" si="117"/>
        <v>3.5939485818746877</v>
      </c>
      <c r="R647" s="94">
        <v>0</v>
      </c>
      <c r="S647" s="10">
        <f t="shared" si="112"/>
        <v>8.2410681988379277</v>
      </c>
      <c r="T647" s="10">
        <f>IF(M647=1,'Specifications and Reduced mass'!$F$13,IF(M647=2,'Specifications and Reduced mass'!$G$13,IF(M647=3,'Specifications and Reduced mass'!$H$13,IF(M647=4,'Specifications and Reduced mass'!$I$13,IF(M647=5,'Specifications and Reduced mass'!$J$13)))))</f>
        <v>128.75625000000002</v>
      </c>
      <c r="U647" s="52">
        <f>'Specifications and Reduced mass'!$C$37-'Lap Simulation'!S647-'Lap Simulation'!T647-'Lap Simulation'!AC647</f>
        <v>570.9040991239965</v>
      </c>
      <c r="V647" s="13">
        <f t="shared" si="113"/>
        <v>0.91712287041877882</v>
      </c>
      <c r="W647" s="13">
        <f>0.5*359.61*'Lap Simulation'!Q647^2</f>
        <v>2322.4452426988482</v>
      </c>
      <c r="X647" s="10">
        <f t="shared" si="109"/>
        <v>14.149403865648377</v>
      </c>
      <c r="Y647" s="10">
        <v>3</v>
      </c>
      <c r="Z647" s="13">
        <f>IF(Y647=1,'Specifications and Reduced mass'!$C$47,IF(Y647=2,'Specifications and Reduced mass'!$C$48,IF(Y647=3,'Specifications and Reduced mass'!$C$49)))</f>
        <v>622.49467060319728</v>
      </c>
      <c r="AA647" s="10">
        <f t="shared" si="110"/>
        <v>4.0202157513633718</v>
      </c>
      <c r="AB647" s="10">
        <v>19</v>
      </c>
      <c r="AC647" s="10">
        <f t="shared" si="115"/>
        <v>0</v>
      </c>
      <c r="AD647" s="10">
        <f t="shared" si="116"/>
        <v>0.33161255787892263</v>
      </c>
    </row>
    <row r="648" spans="7:30" x14ac:dyDescent="0.3">
      <c r="G648" s="94">
        <v>3200</v>
      </c>
      <c r="H648" s="94">
        <v>8.0299999999999994</v>
      </c>
      <c r="I648" s="10">
        <f t="shared" si="118"/>
        <v>5.9879709999999999</v>
      </c>
      <c r="J648" s="10">
        <f t="shared" si="119"/>
        <v>17.868105463999999</v>
      </c>
      <c r="K648" s="10">
        <v>494.6</v>
      </c>
      <c r="L648" s="10">
        <v>1</v>
      </c>
      <c r="M648" s="89">
        <v>2</v>
      </c>
      <c r="N648" s="87">
        <f t="shared" si="114"/>
        <v>643</v>
      </c>
      <c r="O648" s="108">
        <f t="shared" si="111"/>
        <v>73.481868061056488</v>
      </c>
      <c r="P648" s="95">
        <f t="shared" si="108"/>
        <v>12.938214894748876</v>
      </c>
      <c r="Q648" s="10">
        <f t="shared" si="117"/>
        <v>3.5939485818746877</v>
      </c>
      <c r="R648" s="94">
        <v>0</v>
      </c>
      <c r="S648" s="10">
        <f t="shared" si="112"/>
        <v>8.2410681988379277</v>
      </c>
      <c r="T648" s="10">
        <f>IF(M648=1,'Specifications and Reduced mass'!$F$13,IF(M648=2,'Specifications and Reduced mass'!$G$13,IF(M648=3,'Specifications and Reduced mass'!$H$13,IF(M648=4,'Specifications and Reduced mass'!$I$13,IF(M648=5,'Specifications and Reduced mass'!$J$13)))))</f>
        <v>128.75625000000002</v>
      </c>
      <c r="U648" s="52">
        <f>'Specifications and Reduced mass'!$C$37-'Lap Simulation'!S648-'Lap Simulation'!T648-'Lap Simulation'!AC648</f>
        <v>570.9040991239965</v>
      </c>
      <c r="V648" s="13">
        <f t="shared" si="113"/>
        <v>0.91712287041877882</v>
      </c>
      <c r="W648" s="13">
        <f>0.5*359.61*'Lap Simulation'!Q648^2</f>
        <v>2322.4452426988482</v>
      </c>
      <c r="X648" s="10">
        <f t="shared" si="109"/>
        <v>14.149403865648377</v>
      </c>
      <c r="Y648" s="10">
        <v>3</v>
      </c>
      <c r="Z648" s="13">
        <f>IF(Y648=1,'Specifications and Reduced mass'!$C$47,IF(Y648=2,'Specifications and Reduced mass'!$C$48,IF(Y648=3,'Specifications and Reduced mass'!$C$49)))</f>
        <v>622.49467060319728</v>
      </c>
      <c r="AA648" s="10">
        <f t="shared" si="110"/>
        <v>4.0202157513633718</v>
      </c>
      <c r="AB648" s="10">
        <v>19</v>
      </c>
      <c r="AC648" s="10">
        <f t="shared" si="115"/>
        <v>0</v>
      </c>
      <c r="AD648" s="10">
        <f t="shared" si="116"/>
        <v>0.33161255787892263</v>
      </c>
    </row>
    <row r="649" spans="7:30" x14ac:dyDescent="0.3">
      <c r="G649" s="94">
        <v>3200</v>
      </c>
      <c r="H649" s="94">
        <v>8.0299999999999994</v>
      </c>
      <c r="I649" s="10">
        <f t="shared" si="118"/>
        <v>5.9879709999999999</v>
      </c>
      <c r="J649" s="10">
        <f t="shared" si="119"/>
        <v>17.868105463999999</v>
      </c>
      <c r="K649" s="10">
        <v>494.6</v>
      </c>
      <c r="L649" s="10">
        <v>1</v>
      </c>
      <c r="M649" s="89">
        <v>2</v>
      </c>
      <c r="N649" s="87">
        <f t="shared" si="114"/>
        <v>644</v>
      </c>
      <c r="O649" s="108">
        <f t="shared" si="111"/>
        <v>73.760113555453174</v>
      </c>
      <c r="P649" s="95">
        <f t="shared" ref="P649:P712" si="121">Q649*3.6</f>
        <v>12.938214894748876</v>
      </c>
      <c r="Q649" s="10">
        <f t="shared" si="117"/>
        <v>3.5939485818746877</v>
      </c>
      <c r="R649" s="94">
        <v>0</v>
      </c>
      <c r="S649" s="10">
        <f t="shared" si="112"/>
        <v>8.2410681988379277</v>
      </c>
      <c r="T649" s="10">
        <f>IF(M649=1,'Specifications and Reduced mass'!$F$13,IF(M649=2,'Specifications and Reduced mass'!$G$13,IF(M649=3,'Specifications and Reduced mass'!$H$13,IF(M649=4,'Specifications and Reduced mass'!$I$13,IF(M649=5,'Specifications and Reduced mass'!$J$13)))))</f>
        <v>128.75625000000002</v>
      </c>
      <c r="U649" s="52">
        <f>'Specifications and Reduced mass'!$C$37-'Lap Simulation'!S649-'Lap Simulation'!T649-'Lap Simulation'!AC649</f>
        <v>570.9040991239965</v>
      </c>
      <c r="V649" s="13">
        <f t="shared" si="113"/>
        <v>0.91712287041877882</v>
      </c>
      <c r="W649" s="13">
        <f>0.5*359.61*'Lap Simulation'!Q649^2</f>
        <v>2322.4452426988482</v>
      </c>
      <c r="X649" s="10">
        <f t="shared" ref="X649:X712" si="122">Q649/0.254</f>
        <v>14.149403865648377</v>
      </c>
      <c r="Y649" s="10">
        <v>3</v>
      </c>
      <c r="Z649" s="13">
        <f>IF(Y649=1,'Specifications and Reduced mass'!$C$47,IF(Y649=2,'Specifications and Reduced mass'!$C$48,IF(Y649=3,'Specifications and Reduced mass'!$C$49)))</f>
        <v>622.49467060319728</v>
      </c>
      <c r="AA649" s="10">
        <f t="shared" ref="AA649:AA712" si="123">(0.5*Z649*Q649^2)/1000</f>
        <v>4.0202157513633718</v>
      </c>
      <c r="AB649" s="10">
        <v>19</v>
      </c>
      <c r="AC649" s="10">
        <f t="shared" si="115"/>
        <v>0</v>
      </c>
      <c r="AD649" s="10">
        <f t="shared" si="116"/>
        <v>0.33161255787892263</v>
      </c>
    </row>
    <row r="650" spans="7:30" x14ac:dyDescent="0.3">
      <c r="G650" s="94">
        <v>3200</v>
      </c>
      <c r="H650" s="94">
        <v>8.0299999999999994</v>
      </c>
      <c r="I650" s="10">
        <f t="shared" si="118"/>
        <v>5.9879709999999999</v>
      </c>
      <c r="J650" s="10">
        <f t="shared" si="119"/>
        <v>17.868105463999999</v>
      </c>
      <c r="K650" s="10">
        <v>494.6</v>
      </c>
      <c r="L650" s="10">
        <v>1</v>
      </c>
      <c r="M650" s="89">
        <v>2</v>
      </c>
      <c r="N650" s="87">
        <f t="shared" si="114"/>
        <v>645</v>
      </c>
      <c r="O650" s="108">
        <f t="shared" si="111"/>
        <v>74.038359049849859</v>
      </c>
      <c r="P650" s="95">
        <f t="shared" si="121"/>
        <v>12.938214894748876</v>
      </c>
      <c r="Q650" s="10">
        <f t="shared" si="117"/>
        <v>3.5939485818746877</v>
      </c>
      <c r="R650" s="94">
        <v>0</v>
      </c>
      <c r="S650" s="10">
        <f t="shared" si="112"/>
        <v>8.2410681988379277</v>
      </c>
      <c r="T650" s="10">
        <f>IF(M650=1,'Specifications and Reduced mass'!$F$13,IF(M650=2,'Specifications and Reduced mass'!$G$13,IF(M650=3,'Specifications and Reduced mass'!$H$13,IF(M650=4,'Specifications and Reduced mass'!$I$13,IF(M650=5,'Specifications and Reduced mass'!$J$13)))))</f>
        <v>128.75625000000002</v>
      </c>
      <c r="U650" s="52">
        <f>'Specifications and Reduced mass'!$C$37-'Lap Simulation'!S650-'Lap Simulation'!T650-'Lap Simulation'!AC650</f>
        <v>570.9040991239965</v>
      </c>
      <c r="V650" s="13">
        <f t="shared" si="113"/>
        <v>0.91712287041877882</v>
      </c>
      <c r="W650" s="13">
        <f>0.5*359.61*'Lap Simulation'!Q650^2</f>
        <v>2322.4452426988482</v>
      </c>
      <c r="X650" s="10">
        <f t="shared" si="122"/>
        <v>14.149403865648377</v>
      </c>
      <c r="Y650" s="10">
        <v>3</v>
      </c>
      <c r="Z650" s="13">
        <f>IF(Y650=1,'Specifications and Reduced mass'!$C$47,IF(Y650=2,'Specifications and Reduced mass'!$C$48,IF(Y650=3,'Specifications and Reduced mass'!$C$49)))</f>
        <v>622.49467060319728</v>
      </c>
      <c r="AA650" s="10">
        <f t="shared" si="123"/>
        <v>4.0202157513633718</v>
      </c>
      <c r="AB650" s="10">
        <v>19</v>
      </c>
      <c r="AC650" s="10">
        <f t="shared" si="115"/>
        <v>0</v>
      </c>
      <c r="AD650" s="10">
        <f t="shared" si="116"/>
        <v>0.33161255787892263</v>
      </c>
    </row>
    <row r="651" spans="7:30" x14ac:dyDescent="0.3">
      <c r="G651" s="94">
        <v>3200</v>
      </c>
      <c r="H651" s="94">
        <v>8.0299999999999994</v>
      </c>
      <c r="I651" s="10">
        <f t="shared" si="118"/>
        <v>5.9879709999999999</v>
      </c>
      <c r="J651" s="10">
        <f t="shared" si="119"/>
        <v>17.868105463999999</v>
      </c>
      <c r="K651" s="10">
        <v>494.6</v>
      </c>
      <c r="L651" s="10">
        <v>1</v>
      </c>
      <c r="M651" s="89">
        <v>2</v>
      </c>
      <c r="N651" s="87">
        <f t="shared" si="114"/>
        <v>646</v>
      </c>
      <c r="O651" s="108">
        <f t="shared" ref="O651:O714" si="124">($N$6/Q651)+O650</f>
        <v>74.316604544246545</v>
      </c>
      <c r="P651" s="95">
        <f t="shared" si="121"/>
        <v>12.938214894748876</v>
      </c>
      <c r="Q651" s="10">
        <f t="shared" si="117"/>
        <v>3.5939485818746877</v>
      </c>
      <c r="R651" s="94">
        <v>0</v>
      </c>
      <c r="S651" s="10">
        <f t="shared" ref="S651:S714" si="125">0.5*1.167*0.95*1.151*Q651^2</f>
        <v>8.2410681988379277</v>
      </c>
      <c r="T651" s="10">
        <f>IF(M651=1,'Specifications and Reduced mass'!$F$13,IF(M651=2,'Specifications and Reduced mass'!$G$13,IF(M651=3,'Specifications and Reduced mass'!$H$13,IF(M651=4,'Specifications and Reduced mass'!$I$13,IF(M651=5,'Specifications and Reduced mass'!$J$13)))))</f>
        <v>128.75625000000002</v>
      </c>
      <c r="U651" s="52">
        <f>'Specifications and Reduced mass'!$C$37-'Lap Simulation'!S651-'Lap Simulation'!T651-'Lap Simulation'!AC651</f>
        <v>570.9040991239965</v>
      </c>
      <c r="V651" s="13">
        <f t="shared" ref="V651:V714" si="126">U651/Z651</f>
        <v>0.91712287041877882</v>
      </c>
      <c r="W651" s="13">
        <f>0.5*359.61*'Lap Simulation'!Q651^2</f>
        <v>2322.4452426988482</v>
      </c>
      <c r="X651" s="10">
        <f t="shared" si="122"/>
        <v>14.149403865648377</v>
      </c>
      <c r="Y651" s="10">
        <v>3</v>
      </c>
      <c r="Z651" s="13">
        <f>IF(Y651=1,'Specifications and Reduced mass'!$C$47,IF(Y651=2,'Specifications and Reduced mass'!$C$48,IF(Y651=3,'Specifications and Reduced mass'!$C$49)))</f>
        <v>622.49467060319728</v>
      </c>
      <c r="AA651" s="10">
        <f t="shared" si="123"/>
        <v>4.0202157513633718</v>
      </c>
      <c r="AB651" s="10">
        <v>19</v>
      </c>
      <c r="AC651" s="10">
        <f t="shared" si="115"/>
        <v>0</v>
      </c>
      <c r="AD651" s="10">
        <f t="shared" si="116"/>
        <v>0.33161255787892263</v>
      </c>
    </row>
    <row r="652" spans="7:30" x14ac:dyDescent="0.3">
      <c r="G652" s="94">
        <v>3200</v>
      </c>
      <c r="H652" s="94">
        <v>8.0299999999999994</v>
      </c>
      <c r="I652" s="10">
        <f t="shared" si="118"/>
        <v>5.9879709999999999</v>
      </c>
      <c r="J652" s="10">
        <f t="shared" si="119"/>
        <v>17.868105463999999</v>
      </c>
      <c r="K652" s="10">
        <v>494.6</v>
      </c>
      <c r="L652" s="10">
        <v>1</v>
      </c>
      <c r="M652" s="89">
        <v>2</v>
      </c>
      <c r="N652" s="87">
        <f t="shared" si="114"/>
        <v>647</v>
      </c>
      <c r="O652" s="108">
        <f t="shared" si="124"/>
        <v>74.59485003864323</v>
      </c>
      <c r="P652" s="95">
        <f t="shared" si="121"/>
        <v>12.938214894748876</v>
      </c>
      <c r="Q652" s="10">
        <f t="shared" si="117"/>
        <v>3.5939485818746877</v>
      </c>
      <c r="R652" s="94">
        <v>0</v>
      </c>
      <c r="S652" s="10">
        <f t="shared" si="125"/>
        <v>8.2410681988379277</v>
      </c>
      <c r="T652" s="10">
        <f>IF(M652=1,'Specifications and Reduced mass'!$F$13,IF(M652=2,'Specifications and Reduced mass'!$G$13,IF(M652=3,'Specifications and Reduced mass'!$H$13,IF(M652=4,'Specifications and Reduced mass'!$I$13,IF(M652=5,'Specifications and Reduced mass'!$J$13)))))</f>
        <v>128.75625000000002</v>
      </c>
      <c r="U652" s="52">
        <f>'Specifications and Reduced mass'!$C$37-'Lap Simulation'!S652-'Lap Simulation'!T652-'Lap Simulation'!AC652</f>
        <v>570.9040991239965</v>
      </c>
      <c r="V652" s="13">
        <f t="shared" si="126"/>
        <v>0.91712287041877882</v>
      </c>
      <c r="W652" s="13">
        <f>0.5*359.61*'Lap Simulation'!Q652^2</f>
        <v>2322.4452426988482</v>
      </c>
      <c r="X652" s="10">
        <f t="shared" si="122"/>
        <v>14.149403865648377</v>
      </c>
      <c r="Y652" s="10">
        <v>3</v>
      </c>
      <c r="Z652" s="13">
        <f>IF(Y652=1,'Specifications and Reduced mass'!$C$47,IF(Y652=2,'Specifications and Reduced mass'!$C$48,IF(Y652=3,'Specifications and Reduced mass'!$C$49)))</f>
        <v>622.49467060319728</v>
      </c>
      <c r="AA652" s="10">
        <f t="shared" si="123"/>
        <v>4.0202157513633718</v>
      </c>
      <c r="AB652" s="10">
        <v>19</v>
      </c>
      <c r="AC652" s="10">
        <f t="shared" si="115"/>
        <v>0</v>
      </c>
      <c r="AD652" s="10">
        <f t="shared" si="116"/>
        <v>0.33161255787892263</v>
      </c>
    </row>
    <row r="653" spans="7:30" x14ac:dyDescent="0.3">
      <c r="G653" s="94">
        <v>3200</v>
      </c>
      <c r="H653" s="94">
        <v>8.0299999999999994</v>
      </c>
      <c r="I653" s="10">
        <f t="shared" si="118"/>
        <v>5.9879709999999999</v>
      </c>
      <c r="J653" s="10">
        <f t="shared" si="119"/>
        <v>17.868105463999999</v>
      </c>
      <c r="K653" s="10">
        <v>494.6</v>
      </c>
      <c r="L653" s="10">
        <v>1</v>
      </c>
      <c r="M653" s="89">
        <v>2</v>
      </c>
      <c r="N653" s="87">
        <f t="shared" ref="N653:N716" si="127">N652+1</f>
        <v>648</v>
      </c>
      <c r="O653" s="108">
        <f t="shared" si="124"/>
        <v>74.873095533039915</v>
      </c>
      <c r="P653" s="95">
        <f t="shared" si="121"/>
        <v>12.938214894748876</v>
      </c>
      <c r="Q653" s="10">
        <f t="shared" si="117"/>
        <v>3.5939485818746877</v>
      </c>
      <c r="R653" s="94">
        <v>0</v>
      </c>
      <c r="S653" s="10">
        <f t="shared" si="125"/>
        <v>8.2410681988379277</v>
      </c>
      <c r="T653" s="10">
        <f>IF(M653=1,'Specifications and Reduced mass'!$F$13,IF(M653=2,'Specifications and Reduced mass'!$G$13,IF(M653=3,'Specifications and Reduced mass'!$H$13,IF(M653=4,'Specifications and Reduced mass'!$I$13,IF(M653=5,'Specifications and Reduced mass'!$J$13)))))</f>
        <v>128.75625000000002</v>
      </c>
      <c r="U653" s="52">
        <f>'Specifications and Reduced mass'!$C$37-'Lap Simulation'!S653-'Lap Simulation'!T653-'Lap Simulation'!AC653</f>
        <v>570.9040991239965</v>
      </c>
      <c r="V653" s="13">
        <f t="shared" si="126"/>
        <v>0.91712287041877882</v>
      </c>
      <c r="W653" s="13">
        <f>0.5*359.61*'Lap Simulation'!Q653^2</f>
        <v>2322.4452426988482</v>
      </c>
      <c r="X653" s="10">
        <f t="shared" si="122"/>
        <v>14.149403865648377</v>
      </c>
      <c r="Y653" s="10">
        <v>3</v>
      </c>
      <c r="Z653" s="13">
        <f>IF(Y653=1,'Specifications and Reduced mass'!$C$47,IF(Y653=2,'Specifications and Reduced mass'!$C$48,IF(Y653=3,'Specifications and Reduced mass'!$C$49)))</f>
        <v>622.49467060319728</v>
      </c>
      <c r="AA653" s="10">
        <f t="shared" si="123"/>
        <v>4.0202157513633718</v>
      </c>
      <c r="AB653" s="10">
        <v>19</v>
      </c>
      <c r="AC653" s="10">
        <f t="shared" si="115"/>
        <v>0</v>
      </c>
      <c r="AD653" s="10">
        <f t="shared" si="116"/>
        <v>0.33161255787892263</v>
      </c>
    </row>
    <row r="654" spans="7:30" x14ac:dyDescent="0.3">
      <c r="G654" s="94">
        <v>3200</v>
      </c>
      <c r="H654" s="94">
        <v>8.0299999999999994</v>
      </c>
      <c r="I654" s="10">
        <f t="shared" si="118"/>
        <v>5.9879709999999999</v>
      </c>
      <c r="J654" s="10">
        <f t="shared" si="119"/>
        <v>17.868105463999999</v>
      </c>
      <c r="K654" s="10">
        <v>494.6</v>
      </c>
      <c r="L654" s="10">
        <v>1</v>
      </c>
      <c r="M654" s="89">
        <v>2</v>
      </c>
      <c r="N654" s="87">
        <f t="shared" si="127"/>
        <v>649</v>
      </c>
      <c r="O654" s="108">
        <f t="shared" si="124"/>
        <v>75.151341027436601</v>
      </c>
      <c r="P654" s="95">
        <f t="shared" si="121"/>
        <v>12.938214894748876</v>
      </c>
      <c r="Q654" s="10">
        <f t="shared" si="117"/>
        <v>3.5939485818746877</v>
      </c>
      <c r="R654" s="94">
        <v>0</v>
      </c>
      <c r="S654" s="10">
        <f t="shared" si="125"/>
        <v>8.2410681988379277</v>
      </c>
      <c r="T654" s="10">
        <f>IF(M654=1,'Specifications and Reduced mass'!$F$13,IF(M654=2,'Specifications and Reduced mass'!$G$13,IF(M654=3,'Specifications and Reduced mass'!$H$13,IF(M654=4,'Specifications and Reduced mass'!$I$13,IF(M654=5,'Specifications and Reduced mass'!$J$13)))))</f>
        <v>128.75625000000002</v>
      </c>
      <c r="U654" s="52">
        <f>'Specifications and Reduced mass'!$C$37-'Lap Simulation'!S654-'Lap Simulation'!T654-'Lap Simulation'!AC654</f>
        <v>570.9040991239965</v>
      </c>
      <c r="V654" s="13">
        <f t="shared" si="126"/>
        <v>0.91712287041877882</v>
      </c>
      <c r="W654" s="13">
        <f>0.5*359.61*'Lap Simulation'!Q654^2</f>
        <v>2322.4452426988482</v>
      </c>
      <c r="X654" s="10">
        <f t="shared" si="122"/>
        <v>14.149403865648377</v>
      </c>
      <c r="Y654" s="10">
        <v>3</v>
      </c>
      <c r="Z654" s="13">
        <f>IF(Y654=1,'Specifications and Reduced mass'!$C$47,IF(Y654=2,'Specifications and Reduced mass'!$C$48,IF(Y654=3,'Specifications and Reduced mass'!$C$49)))</f>
        <v>622.49467060319728</v>
      </c>
      <c r="AA654" s="10">
        <f t="shared" si="123"/>
        <v>4.0202157513633718</v>
      </c>
      <c r="AB654" s="10">
        <v>19</v>
      </c>
      <c r="AC654" s="10">
        <f t="shared" si="115"/>
        <v>0</v>
      </c>
      <c r="AD654" s="10">
        <f t="shared" si="116"/>
        <v>0.33161255787892263</v>
      </c>
    </row>
    <row r="655" spans="7:30" x14ac:dyDescent="0.3">
      <c r="G655" s="94">
        <v>3200</v>
      </c>
      <c r="H655" s="94">
        <v>8.0299999999999994</v>
      </c>
      <c r="I655" s="10">
        <f t="shared" si="118"/>
        <v>5.9879709999999999</v>
      </c>
      <c r="J655" s="10">
        <f t="shared" si="119"/>
        <v>17.868105463999999</v>
      </c>
      <c r="K655" s="10">
        <v>494.6</v>
      </c>
      <c r="L655" s="10">
        <v>1</v>
      </c>
      <c r="M655" s="89">
        <v>2</v>
      </c>
      <c r="N655" s="87">
        <f t="shared" si="127"/>
        <v>650</v>
      </c>
      <c r="O655" s="108">
        <f t="shared" si="124"/>
        <v>75.429586521833286</v>
      </c>
      <c r="P655" s="95">
        <f t="shared" si="121"/>
        <v>12.938214894748876</v>
      </c>
      <c r="Q655" s="10">
        <f t="shared" si="117"/>
        <v>3.5939485818746877</v>
      </c>
      <c r="R655" s="94">
        <v>0</v>
      </c>
      <c r="S655" s="10">
        <f t="shared" si="125"/>
        <v>8.2410681988379277</v>
      </c>
      <c r="T655" s="10">
        <f>IF(M655=1,'Specifications and Reduced mass'!$F$13,IF(M655=2,'Specifications and Reduced mass'!$G$13,IF(M655=3,'Specifications and Reduced mass'!$H$13,IF(M655=4,'Specifications and Reduced mass'!$I$13,IF(M655=5,'Specifications and Reduced mass'!$J$13)))))</f>
        <v>128.75625000000002</v>
      </c>
      <c r="U655" s="52">
        <f>'Specifications and Reduced mass'!$C$37-'Lap Simulation'!S655-'Lap Simulation'!T655-'Lap Simulation'!AC655</f>
        <v>570.9040991239965</v>
      </c>
      <c r="V655" s="13">
        <f t="shared" si="126"/>
        <v>0.91712287041877882</v>
      </c>
      <c r="W655" s="13">
        <f>0.5*359.61*'Lap Simulation'!Q655^2</f>
        <v>2322.4452426988482</v>
      </c>
      <c r="X655" s="10">
        <f t="shared" si="122"/>
        <v>14.149403865648377</v>
      </c>
      <c r="Y655" s="10">
        <v>3</v>
      </c>
      <c r="Z655" s="13">
        <f>IF(Y655=1,'Specifications and Reduced mass'!$C$47,IF(Y655=2,'Specifications and Reduced mass'!$C$48,IF(Y655=3,'Specifications and Reduced mass'!$C$49)))</f>
        <v>622.49467060319728</v>
      </c>
      <c r="AA655" s="10">
        <f t="shared" si="123"/>
        <v>4.0202157513633718</v>
      </c>
      <c r="AB655" s="10">
        <v>19</v>
      </c>
      <c r="AC655" s="10">
        <f t="shared" si="115"/>
        <v>0</v>
      </c>
      <c r="AD655" s="10">
        <f t="shared" si="116"/>
        <v>0.33161255787892263</v>
      </c>
    </row>
    <row r="656" spans="7:30" x14ac:dyDescent="0.3">
      <c r="G656" s="94">
        <v>3200</v>
      </c>
      <c r="H656" s="94">
        <v>8.0299999999999994</v>
      </c>
      <c r="I656" s="10">
        <f t="shared" si="118"/>
        <v>5.9879709999999999</v>
      </c>
      <c r="J656" s="10">
        <f t="shared" si="119"/>
        <v>17.868105463999999</v>
      </c>
      <c r="K656" s="10">
        <v>494.6</v>
      </c>
      <c r="L656" s="10">
        <v>1</v>
      </c>
      <c r="M656" s="89">
        <v>2</v>
      </c>
      <c r="N656" s="87">
        <f t="shared" si="127"/>
        <v>651</v>
      </c>
      <c r="O656" s="108">
        <f t="shared" si="124"/>
        <v>75.707832016229972</v>
      </c>
      <c r="P656" s="95">
        <f t="shared" si="121"/>
        <v>12.938214894748876</v>
      </c>
      <c r="Q656" s="10">
        <f t="shared" si="117"/>
        <v>3.5939485818746877</v>
      </c>
      <c r="R656" s="94">
        <v>0</v>
      </c>
      <c r="S656" s="10">
        <f t="shared" si="125"/>
        <v>8.2410681988379277</v>
      </c>
      <c r="T656" s="10">
        <f>IF(M656=1,'Specifications and Reduced mass'!$F$13,IF(M656=2,'Specifications and Reduced mass'!$G$13,IF(M656=3,'Specifications and Reduced mass'!$H$13,IF(M656=4,'Specifications and Reduced mass'!$I$13,IF(M656=5,'Specifications and Reduced mass'!$J$13)))))</f>
        <v>128.75625000000002</v>
      </c>
      <c r="U656" s="52">
        <f>'Specifications and Reduced mass'!$C$37-'Lap Simulation'!S656-'Lap Simulation'!T656-'Lap Simulation'!AC656</f>
        <v>570.9040991239965</v>
      </c>
      <c r="V656" s="13">
        <f t="shared" si="126"/>
        <v>0.91712287041877882</v>
      </c>
      <c r="W656" s="13">
        <f>0.5*359.61*'Lap Simulation'!Q656^2</f>
        <v>2322.4452426988482</v>
      </c>
      <c r="X656" s="10">
        <f t="shared" si="122"/>
        <v>14.149403865648377</v>
      </c>
      <c r="Y656" s="10">
        <v>3</v>
      </c>
      <c r="Z656" s="13">
        <f>IF(Y656=1,'Specifications and Reduced mass'!$C$47,IF(Y656=2,'Specifications and Reduced mass'!$C$48,IF(Y656=3,'Specifications and Reduced mass'!$C$49)))</f>
        <v>622.49467060319728</v>
      </c>
      <c r="AA656" s="10">
        <f t="shared" si="123"/>
        <v>4.0202157513633718</v>
      </c>
      <c r="AB656" s="10">
        <v>19</v>
      </c>
      <c r="AC656" s="10">
        <f t="shared" si="115"/>
        <v>0</v>
      </c>
      <c r="AD656" s="10">
        <f t="shared" si="116"/>
        <v>0.33161255787892263</v>
      </c>
    </row>
    <row r="657" spans="7:30" x14ac:dyDescent="0.3">
      <c r="G657" s="94">
        <v>3200</v>
      </c>
      <c r="H657" s="94">
        <v>8.0299999999999994</v>
      </c>
      <c r="I657" s="10">
        <f t="shared" si="118"/>
        <v>5.9879709999999999</v>
      </c>
      <c r="J657" s="10">
        <f t="shared" si="119"/>
        <v>17.868105463999999</v>
      </c>
      <c r="K657" s="10">
        <v>494.6</v>
      </c>
      <c r="L657" s="10">
        <v>1</v>
      </c>
      <c r="M657" s="89">
        <v>2</v>
      </c>
      <c r="N657" s="87">
        <f t="shared" si="127"/>
        <v>652</v>
      </c>
      <c r="O657" s="108">
        <f t="shared" si="124"/>
        <v>75.986077510626657</v>
      </c>
      <c r="P657" s="95">
        <f t="shared" si="121"/>
        <v>12.938214894748876</v>
      </c>
      <c r="Q657" s="10">
        <f t="shared" si="117"/>
        <v>3.5939485818746877</v>
      </c>
      <c r="R657" s="94">
        <v>0</v>
      </c>
      <c r="S657" s="10">
        <f t="shared" si="125"/>
        <v>8.2410681988379277</v>
      </c>
      <c r="T657" s="10">
        <f>IF(M657=1,'Specifications and Reduced mass'!$F$13,IF(M657=2,'Specifications and Reduced mass'!$G$13,IF(M657=3,'Specifications and Reduced mass'!$H$13,IF(M657=4,'Specifications and Reduced mass'!$I$13,IF(M657=5,'Specifications and Reduced mass'!$J$13)))))</f>
        <v>128.75625000000002</v>
      </c>
      <c r="U657" s="52">
        <f>'Specifications and Reduced mass'!$C$37-'Lap Simulation'!S657-'Lap Simulation'!T657-'Lap Simulation'!AC657</f>
        <v>570.9040991239965</v>
      </c>
      <c r="V657" s="13">
        <f t="shared" si="126"/>
        <v>0.91712287041877882</v>
      </c>
      <c r="W657" s="13">
        <f>0.5*359.61*'Lap Simulation'!Q657^2</f>
        <v>2322.4452426988482</v>
      </c>
      <c r="X657" s="10">
        <f t="shared" si="122"/>
        <v>14.149403865648377</v>
      </c>
      <c r="Y657" s="10">
        <v>3</v>
      </c>
      <c r="Z657" s="13">
        <f>IF(Y657=1,'Specifications and Reduced mass'!$C$47,IF(Y657=2,'Specifications and Reduced mass'!$C$48,IF(Y657=3,'Specifications and Reduced mass'!$C$49)))</f>
        <v>622.49467060319728</v>
      </c>
      <c r="AA657" s="10">
        <f t="shared" si="123"/>
        <v>4.0202157513633718</v>
      </c>
      <c r="AB657" s="10">
        <v>19</v>
      </c>
      <c r="AC657" s="10">
        <f t="shared" si="115"/>
        <v>0</v>
      </c>
      <c r="AD657" s="10">
        <f t="shared" si="116"/>
        <v>0.33161255787892263</v>
      </c>
    </row>
    <row r="658" spans="7:30" x14ac:dyDescent="0.3">
      <c r="G658" s="94">
        <v>3200</v>
      </c>
      <c r="H658" s="94">
        <v>8.0299999999999994</v>
      </c>
      <c r="I658" s="10">
        <f t="shared" si="118"/>
        <v>5.9879709999999999</v>
      </c>
      <c r="J658" s="10">
        <f t="shared" si="119"/>
        <v>17.868105463999999</v>
      </c>
      <c r="K658" s="10">
        <v>494.6</v>
      </c>
      <c r="L658" s="10">
        <v>1</v>
      </c>
      <c r="M658" s="89">
        <v>2</v>
      </c>
      <c r="N658" s="87">
        <f t="shared" si="127"/>
        <v>653</v>
      </c>
      <c r="O658" s="108">
        <f t="shared" si="124"/>
        <v>76.264323005023343</v>
      </c>
      <c r="P658" s="95">
        <f t="shared" si="121"/>
        <v>12.938214894748876</v>
      </c>
      <c r="Q658" s="10">
        <f t="shared" si="117"/>
        <v>3.5939485818746877</v>
      </c>
      <c r="R658" s="94">
        <v>0</v>
      </c>
      <c r="S658" s="10">
        <f t="shared" si="125"/>
        <v>8.2410681988379277</v>
      </c>
      <c r="T658" s="10">
        <f>IF(M658=1,'Specifications and Reduced mass'!$F$13,IF(M658=2,'Specifications and Reduced mass'!$G$13,IF(M658=3,'Specifications and Reduced mass'!$H$13,IF(M658=4,'Specifications and Reduced mass'!$I$13,IF(M658=5,'Specifications and Reduced mass'!$J$13)))))</f>
        <v>128.75625000000002</v>
      </c>
      <c r="U658" s="52">
        <f>'Specifications and Reduced mass'!$C$37-'Lap Simulation'!S658-'Lap Simulation'!T658-'Lap Simulation'!AC658</f>
        <v>570.9040991239965</v>
      </c>
      <c r="V658" s="13">
        <f t="shared" si="126"/>
        <v>0.91712287041877882</v>
      </c>
      <c r="W658" s="13">
        <f>0.5*359.61*'Lap Simulation'!Q658^2</f>
        <v>2322.4452426988482</v>
      </c>
      <c r="X658" s="10">
        <f t="shared" si="122"/>
        <v>14.149403865648377</v>
      </c>
      <c r="Y658" s="10">
        <v>3</v>
      </c>
      <c r="Z658" s="13">
        <f>IF(Y658=1,'Specifications and Reduced mass'!$C$47,IF(Y658=2,'Specifications and Reduced mass'!$C$48,IF(Y658=3,'Specifications and Reduced mass'!$C$49)))</f>
        <v>622.49467060319728</v>
      </c>
      <c r="AA658" s="10">
        <f t="shared" si="123"/>
        <v>4.0202157513633718</v>
      </c>
      <c r="AB658" s="10">
        <v>19</v>
      </c>
      <c r="AC658" s="10">
        <f t="shared" si="115"/>
        <v>0</v>
      </c>
      <c r="AD658" s="10">
        <f t="shared" si="116"/>
        <v>0.33161255787892263</v>
      </c>
    </row>
    <row r="659" spans="7:30" x14ac:dyDescent="0.3">
      <c r="G659" s="94">
        <v>3200</v>
      </c>
      <c r="H659" s="94">
        <v>8.0299999999999994</v>
      </c>
      <c r="I659" s="10">
        <f t="shared" si="118"/>
        <v>5.9879709999999999</v>
      </c>
      <c r="J659" s="10">
        <f t="shared" si="119"/>
        <v>17.868105463999999</v>
      </c>
      <c r="K659" s="10">
        <v>494.6</v>
      </c>
      <c r="L659" s="10">
        <v>1</v>
      </c>
      <c r="M659" s="89">
        <v>2</v>
      </c>
      <c r="N659" s="87">
        <f t="shared" si="127"/>
        <v>654</v>
      </c>
      <c r="O659" s="108">
        <f t="shared" si="124"/>
        <v>76.542568499420028</v>
      </c>
      <c r="P659" s="95">
        <f t="shared" si="121"/>
        <v>12.938214894748876</v>
      </c>
      <c r="Q659" s="10">
        <f t="shared" si="117"/>
        <v>3.5939485818746877</v>
      </c>
      <c r="R659" s="94">
        <v>0</v>
      </c>
      <c r="S659" s="10">
        <f t="shared" si="125"/>
        <v>8.2410681988379277</v>
      </c>
      <c r="T659" s="10">
        <f>IF(M659=1,'Specifications and Reduced mass'!$F$13,IF(M659=2,'Specifications and Reduced mass'!$G$13,IF(M659=3,'Specifications and Reduced mass'!$H$13,IF(M659=4,'Specifications and Reduced mass'!$I$13,IF(M659=5,'Specifications and Reduced mass'!$J$13)))))</f>
        <v>128.75625000000002</v>
      </c>
      <c r="U659" s="52">
        <f>'Specifications and Reduced mass'!$C$37-'Lap Simulation'!S659-'Lap Simulation'!T659-'Lap Simulation'!AC659</f>
        <v>570.9040991239965</v>
      </c>
      <c r="V659" s="13">
        <f t="shared" si="126"/>
        <v>0.91712287041877882</v>
      </c>
      <c r="W659" s="13">
        <f>0.5*359.61*'Lap Simulation'!Q659^2</f>
        <v>2322.4452426988482</v>
      </c>
      <c r="X659" s="10">
        <f t="shared" si="122"/>
        <v>14.149403865648377</v>
      </c>
      <c r="Y659" s="10">
        <v>3</v>
      </c>
      <c r="Z659" s="13">
        <f>IF(Y659=1,'Specifications and Reduced mass'!$C$47,IF(Y659=2,'Specifications and Reduced mass'!$C$48,IF(Y659=3,'Specifications and Reduced mass'!$C$49)))</f>
        <v>622.49467060319728</v>
      </c>
      <c r="AA659" s="10">
        <f t="shared" si="123"/>
        <v>4.0202157513633718</v>
      </c>
      <c r="AB659" s="10">
        <v>19</v>
      </c>
      <c r="AC659" s="10">
        <f t="shared" si="115"/>
        <v>0</v>
      </c>
      <c r="AD659" s="10">
        <f t="shared" si="116"/>
        <v>0.33161255787892263</v>
      </c>
    </row>
    <row r="660" spans="7:30" x14ac:dyDescent="0.3">
      <c r="G660" s="94">
        <v>3200</v>
      </c>
      <c r="H660" s="94">
        <v>8.0299999999999994</v>
      </c>
      <c r="I660" s="10">
        <f t="shared" si="118"/>
        <v>5.9879709999999999</v>
      </c>
      <c r="J660" s="10">
        <f t="shared" si="119"/>
        <v>17.868105463999999</v>
      </c>
      <c r="K660" s="10">
        <v>494.6</v>
      </c>
      <c r="L660" s="10">
        <v>1</v>
      </c>
      <c r="M660" s="89">
        <v>2</v>
      </c>
      <c r="N660" s="87">
        <f t="shared" si="127"/>
        <v>655</v>
      </c>
      <c r="O660" s="108">
        <f t="shared" si="124"/>
        <v>76.820813993816714</v>
      </c>
      <c r="P660" s="95">
        <f t="shared" si="121"/>
        <v>12.938214894748876</v>
      </c>
      <c r="Q660" s="10">
        <f t="shared" si="117"/>
        <v>3.5939485818746877</v>
      </c>
      <c r="R660" s="94">
        <v>0</v>
      </c>
      <c r="S660" s="10">
        <f t="shared" si="125"/>
        <v>8.2410681988379277</v>
      </c>
      <c r="T660" s="10">
        <f>IF(M660=1,'Specifications and Reduced mass'!$F$13,IF(M660=2,'Specifications and Reduced mass'!$G$13,IF(M660=3,'Specifications and Reduced mass'!$H$13,IF(M660=4,'Specifications and Reduced mass'!$I$13,IF(M660=5,'Specifications and Reduced mass'!$J$13)))))</f>
        <v>128.75625000000002</v>
      </c>
      <c r="U660" s="52">
        <f>'Specifications and Reduced mass'!$C$37-'Lap Simulation'!S660-'Lap Simulation'!T660-'Lap Simulation'!AC660</f>
        <v>570.9040991239965</v>
      </c>
      <c r="V660" s="13">
        <f t="shared" si="126"/>
        <v>0.91712287041877882</v>
      </c>
      <c r="W660" s="13">
        <f>0.5*359.61*'Lap Simulation'!Q660^2</f>
        <v>2322.4452426988482</v>
      </c>
      <c r="X660" s="10">
        <f t="shared" si="122"/>
        <v>14.149403865648377</v>
      </c>
      <c r="Y660" s="10">
        <v>3</v>
      </c>
      <c r="Z660" s="13">
        <f>IF(Y660=1,'Specifications and Reduced mass'!$C$47,IF(Y660=2,'Specifications and Reduced mass'!$C$48,IF(Y660=3,'Specifications and Reduced mass'!$C$49)))</f>
        <v>622.49467060319728</v>
      </c>
      <c r="AA660" s="10">
        <f t="shared" si="123"/>
        <v>4.0202157513633718</v>
      </c>
      <c r="AB660" s="10">
        <v>19</v>
      </c>
      <c r="AC660" s="10">
        <f t="shared" ref="AC660:AC723" si="128">359.61*9.81*SIN(AB660-AB659)</f>
        <v>0</v>
      </c>
      <c r="AD660" s="10">
        <f t="shared" ref="AD660:AD723" si="129">RADIANS(AB660)</f>
        <v>0.33161255787892263</v>
      </c>
    </row>
    <row r="661" spans="7:30" x14ac:dyDescent="0.3">
      <c r="G661" s="94">
        <v>3200</v>
      </c>
      <c r="H661" s="94">
        <v>8.0299999999999994</v>
      </c>
      <c r="I661" s="10">
        <f t="shared" si="118"/>
        <v>5.9879709999999999</v>
      </c>
      <c r="J661" s="10">
        <f t="shared" si="119"/>
        <v>17.868105463999999</v>
      </c>
      <c r="K661" s="10">
        <v>494.6</v>
      </c>
      <c r="L661" s="10">
        <v>1</v>
      </c>
      <c r="M661" s="89">
        <v>2</v>
      </c>
      <c r="N661" s="87">
        <f t="shared" si="127"/>
        <v>656</v>
      </c>
      <c r="O661" s="108">
        <f t="shared" si="124"/>
        <v>77.099059488213399</v>
      </c>
      <c r="P661" s="95">
        <f t="shared" si="121"/>
        <v>12.938214894748876</v>
      </c>
      <c r="Q661" s="10">
        <f t="shared" si="117"/>
        <v>3.5939485818746877</v>
      </c>
      <c r="R661" s="94">
        <v>0</v>
      </c>
      <c r="S661" s="10">
        <f t="shared" si="125"/>
        <v>8.2410681988379277</v>
      </c>
      <c r="T661" s="10">
        <f>IF(M661=1,'Specifications and Reduced mass'!$F$13,IF(M661=2,'Specifications and Reduced mass'!$G$13,IF(M661=3,'Specifications and Reduced mass'!$H$13,IF(M661=4,'Specifications and Reduced mass'!$I$13,IF(M661=5,'Specifications and Reduced mass'!$J$13)))))</f>
        <v>128.75625000000002</v>
      </c>
      <c r="U661" s="52">
        <f>'Specifications and Reduced mass'!$C$37-'Lap Simulation'!S661-'Lap Simulation'!T661-'Lap Simulation'!AC661</f>
        <v>570.9040991239965</v>
      </c>
      <c r="V661" s="13">
        <f t="shared" si="126"/>
        <v>0.91712287041877882</v>
      </c>
      <c r="W661" s="13">
        <f>0.5*359.61*'Lap Simulation'!Q661^2</f>
        <v>2322.4452426988482</v>
      </c>
      <c r="X661" s="10">
        <f t="shared" si="122"/>
        <v>14.149403865648377</v>
      </c>
      <c r="Y661" s="10">
        <v>3</v>
      </c>
      <c r="Z661" s="13">
        <f>IF(Y661=1,'Specifications and Reduced mass'!$C$47,IF(Y661=2,'Specifications and Reduced mass'!$C$48,IF(Y661=3,'Specifications and Reduced mass'!$C$49)))</f>
        <v>622.49467060319728</v>
      </c>
      <c r="AA661" s="10">
        <f t="shared" si="123"/>
        <v>4.0202157513633718</v>
      </c>
      <c r="AB661" s="10">
        <v>19</v>
      </c>
      <c r="AC661" s="10">
        <f t="shared" si="128"/>
        <v>0</v>
      </c>
      <c r="AD661" s="10">
        <f t="shared" si="129"/>
        <v>0.33161255787892263</v>
      </c>
    </row>
    <row r="662" spans="7:30" x14ac:dyDescent="0.3">
      <c r="G662" s="94">
        <v>3200</v>
      </c>
      <c r="H662" s="94">
        <v>8.0299999999999994</v>
      </c>
      <c r="I662" s="10">
        <f t="shared" si="118"/>
        <v>5.9879709999999999</v>
      </c>
      <c r="J662" s="10">
        <f t="shared" si="119"/>
        <v>17.868105463999999</v>
      </c>
      <c r="K662" s="10">
        <v>494.6</v>
      </c>
      <c r="L662" s="10">
        <v>1</v>
      </c>
      <c r="M662" s="89">
        <v>2</v>
      </c>
      <c r="N662" s="87">
        <f t="shared" si="127"/>
        <v>657</v>
      </c>
      <c r="O662" s="108">
        <f t="shared" si="124"/>
        <v>77.377304982610084</v>
      </c>
      <c r="P662" s="95">
        <f t="shared" si="121"/>
        <v>12.938214894748876</v>
      </c>
      <c r="Q662" s="10">
        <f t="shared" si="117"/>
        <v>3.5939485818746877</v>
      </c>
      <c r="R662" s="94">
        <v>0</v>
      </c>
      <c r="S662" s="10">
        <f t="shared" si="125"/>
        <v>8.2410681988379277</v>
      </c>
      <c r="T662" s="10">
        <f>IF(M662=1,'Specifications and Reduced mass'!$F$13,IF(M662=2,'Specifications and Reduced mass'!$G$13,IF(M662=3,'Specifications and Reduced mass'!$H$13,IF(M662=4,'Specifications and Reduced mass'!$I$13,IF(M662=5,'Specifications and Reduced mass'!$J$13)))))</f>
        <v>128.75625000000002</v>
      </c>
      <c r="U662" s="52">
        <f>'Specifications and Reduced mass'!$C$37-'Lap Simulation'!S662-'Lap Simulation'!T662-'Lap Simulation'!AC662</f>
        <v>570.9040991239965</v>
      </c>
      <c r="V662" s="13">
        <f t="shared" si="126"/>
        <v>0.91712287041877882</v>
      </c>
      <c r="W662" s="13">
        <f>0.5*359.61*'Lap Simulation'!Q662^2</f>
        <v>2322.4452426988482</v>
      </c>
      <c r="X662" s="10">
        <f t="shared" si="122"/>
        <v>14.149403865648377</v>
      </c>
      <c r="Y662" s="10">
        <v>3</v>
      </c>
      <c r="Z662" s="13">
        <f>IF(Y662=1,'Specifications and Reduced mass'!$C$47,IF(Y662=2,'Specifications and Reduced mass'!$C$48,IF(Y662=3,'Specifications and Reduced mass'!$C$49)))</f>
        <v>622.49467060319728</v>
      </c>
      <c r="AA662" s="10">
        <f t="shared" si="123"/>
        <v>4.0202157513633718</v>
      </c>
      <c r="AB662" s="10">
        <v>19</v>
      </c>
      <c r="AC662" s="10">
        <f t="shared" si="128"/>
        <v>0</v>
      </c>
      <c r="AD662" s="10">
        <f t="shared" si="129"/>
        <v>0.33161255787892263</v>
      </c>
    </row>
    <row r="663" spans="7:30" x14ac:dyDescent="0.3">
      <c r="G663" s="94">
        <v>3200</v>
      </c>
      <c r="H663" s="94">
        <v>8.0299999999999994</v>
      </c>
      <c r="I663" s="10">
        <f t="shared" si="118"/>
        <v>5.9879709999999999</v>
      </c>
      <c r="J663" s="10">
        <f t="shared" si="119"/>
        <v>17.868105463999999</v>
      </c>
      <c r="K663" s="10">
        <v>494.6</v>
      </c>
      <c r="L663" s="10">
        <v>1</v>
      </c>
      <c r="M663" s="89">
        <v>2</v>
      </c>
      <c r="N663" s="87">
        <f t="shared" si="127"/>
        <v>658</v>
      </c>
      <c r="O663" s="108">
        <f t="shared" si="124"/>
        <v>77.65555047700677</v>
      </c>
      <c r="P663" s="95">
        <f t="shared" si="121"/>
        <v>12.938214894748876</v>
      </c>
      <c r="Q663" s="10">
        <f t="shared" si="117"/>
        <v>3.5939485818746877</v>
      </c>
      <c r="R663" s="94">
        <v>0</v>
      </c>
      <c r="S663" s="10">
        <f t="shared" si="125"/>
        <v>8.2410681988379277</v>
      </c>
      <c r="T663" s="10">
        <f>IF(M663=1,'Specifications and Reduced mass'!$F$13,IF(M663=2,'Specifications and Reduced mass'!$G$13,IF(M663=3,'Specifications and Reduced mass'!$H$13,IF(M663=4,'Specifications and Reduced mass'!$I$13,IF(M663=5,'Specifications and Reduced mass'!$J$13)))))</f>
        <v>128.75625000000002</v>
      </c>
      <c r="U663" s="52">
        <f>'Specifications and Reduced mass'!$C$37-'Lap Simulation'!S663-'Lap Simulation'!T663-'Lap Simulation'!AC663</f>
        <v>570.9040991239965</v>
      </c>
      <c r="V663" s="13">
        <f t="shared" si="126"/>
        <v>0.91712287041877882</v>
      </c>
      <c r="W663" s="13">
        <f>0.5*359.61*'Lap Simulation'!Q663^2</f>
        <v>2322.4452426988482</v>
      </c>
      <c r="X663" s="10">
        <f t="shared" si="122"/>
        <v>14.149403865648377</v>
      </c>
      <c r="Y663" s="10">
        <v>3</v>
      </c>
      <c r="Z663" s="13">
        <f>IF(Y663=1,'Specifications and Reduced mass'!$C$47,IF(Y663=2,'Specifications and Reduced mass'!$C$48,IF(Y663=3,'Specifications and Reduced mass'!$C$49)))</f>
        <v>622.49467060319728</v>
      </c>
      <c r="AA663" s="10">
        <f t="shared" si="123"/>
        <v>4.0202157513633718</v>
      </c>
      <c r="AB663" s="10">
        <v>19</v>
      </c>
      <c r="AC663" s="10">
        <f t="shared" si="128"/>
        <v>0</v>
      </c>
      <c r="AD663" s="10">
        <f t="shared" si="129"/>
        <v>0.33161255787892263</v>
      </c>
    </row>
    <row r="664" spans="7:30" x14ac:dyDescent="0.3">
      <c r="G664" s="94">
        <v>3200</v>
      </c>
      <c r="H664" s="94">
        <v>8.0299999999999994</v>
      </c>
      <c r="I664" s="10">
        <f t="shared" si="118"/>
        <v>5.9879709999999999</v>
      </c>
      <c r="J664" s="10">
        <f t="shared" si="119"/>
        <v>17.868105463999999</v>
      </c>
      <c r="K664" s="10">
        <v>494.6</v>
      </c>
      <c r="L664" s="10">
        <v>1</v>
      </c>
      <c r="M664" s="89">
        <v>2</v>
      </c>
      <c r="N664" s="87">
        <f t="shared" si="127"/>
        <v>659</v>
      </c>
      <c r="O664" s="108">
        <f t="shared" si="124"/>
        <v>77.933795971403455</v>
      </c>
      <c r="P664" s="95">
        <f t="shared" si="121"/>
        <v>12.938214894748876</v>
      </c>
      <c r="Q664" s="10">
        <f t="shared" si="117"/>
        <v>3.5939485818746877</v>
      </c>
      <c r="R664" s="94">
        <v>0</v>
      </c>
      <c r="S664" s="10">
        <f t="shared" si="125"/>
        <v>8.2410681988379277</v>
      </c>
      <c r="T664" s="10">
        <f>IF(M664=1,'Specifications and Reduced mass'!$F$13,IF(M664=2,'Specifications and Reduced mass'!$G$13,IF(M664=3,'Specifications and Reduced mass'!$H$13,IF(M664=4,'Specifications and Reduced mass'!$I$13,IF(M664=5,'Specifications and Reduced mass'!$J$13)))))</f>
        <v>128.75625000000002</v>
      </c>
      <c r="U664" s="52">
        <f>'Specifications and Reduced mass'!$C$37-'Lap Simulation'!S664-'Lap Simulation'!T664-'Lap Simulation'!AC664</f>
        <v>570.9040991239965</v>
      </c>
      <c r="V664" s="13">
        <f t="shared" si="126"/>
        <v>0.91712287041877882</v>
      </c>
      <c r="W664" s="13">
        <f>0.5*359.61*'Lap Simulation'!Q664^2</f>
        <v>2322.4452426988482</v>
      </c>
      <c r="X664" s="10">
        <f t="shared" si="122"/>
        <v>14.149403865648377</v>
      </c>
      <c r="Y664" s="10">
        <v>3</v>
      </c>
      <c r="Z664" s="13">
        <f>IF(Y664=1,'Specifications and Reduced mass'!$C$47,IF(Y664=2,'Specifications and Reduced mass'!$C$48,IF(Y664=3,'Specifications and Reduced mass'!$C$49)))</f>
        <v>622.49467060319728</v>
      </c>
      <c r="AA664" s="10">
        <f t="shared" si="123"/>
        <v>4.0202157513633718</v>
      </c>
      <c r="AB664" s="10">
        <v>19</v>
      </c>
      <c r="AC664" s="10">
        <f t="shared" si="128"/>
        <v>0</v>
      </c>
      <c r="AD664" s="10">
        <f t="shared" si="129"/>
        <v>0.33161255787892263</v>
      </c>
    </row>
    <row r="665" spans="7:30" x14ac:dyDescent="0.3">
      <c r="G665" s="94">
        <v>3200</v>
      </c>
      <c r="H665" s="94">
        <v>8.0299999999999994</v>
      </c>
      <c r="I665" s="10">
        <f t="shared" si="118"/>
        <v>5.9879709999999999</v>
      </c>
      <c r="J665" s="10">
        <f t="shared" si="119"/>
        <v>17.868105463999999</v>
      </c>
      <c r="K665" s="10">
        <v>494.6</v>
      </c>
      <c r="L665" s="10">
        <v>1</v>
      </c>
      <c r="M665" s="89">
        <v>2</v>
      </c>
      <c r="N665" s="87">
        <f t="shared" si="127"/>
        <v>660</v>
      </c>
      <c r="O665" s="108">
        <f t="shared" si="124"/>
        <v>78.212041465800141</v>
      </c>
      <c r="P665" s="95">
        <f t="shared" si="121"/>
        <v>12.938214894748876</v>
      </c>
      <c r="Q665" s="10">
        <f t="shared" ref="Q665:Q728" si="130">MIN(13.2,(SQRT((Q664^2)+2*R664*$N$6)))</f>
        <v>3.5939485818746877</v>
      </c>
      <c r="R665" s="94">
        <v>0</v>
      </c>
      <c r="S665" s="10">
        <f t="shared" si="125"/>
        <v>8.2410681988379277</v>
      </c>
      <c r="T665" s="10">
        <f>IF(M665=1,'Specifications and Reduced mass'!$F$13,IF(M665=2,'Specifications and Reduced mass'!$G$13,IF(M665=3,'Specifications and Reduced mass'!$H$13,IF(M665=4,'Specifications and Reduced mass'!$I$13,IF(M665=5,'Specifications and Reduced mass'!$J$13)))))</f>
        <v>128.75625000000002</v>
      </c>
      <c r="U665" s="52">
        <f>'Specifications and Reduced mass'!$C$37-'Lap Simulation'!S665-'Lap Simulation'!T665-'Lap Simulation'!AC665</f>
        <v>570.9040991239965</v>
      </c>
      <c r="V665" s="13">
        <f t="shared" si="126"/>
        <v>0.91712287041877882</v>
      </c>
      <c r="W665" s="13">
        <f>0.5*359.61*'Lap Simulation'!Q665^2</f>
        <v>2322.4452426988482</v>
      </c>
      <c r="X665" s="10">
        <f t="shared" si="122"/>
        <v>14.149403865648377</v>
      </c>
      <c r="Y665" s="10">
        <v>3</v>
      </c>
      <c r="Z665" s="13">
        <f>IF(Y665=1,'Specifications and Reduced mass'!$C$47,IF(Y665=2,'Specifications and Reduced mass'!$C$48,IF(Y665=3,'Specifications and Reduced mass'!$C$49)))</f>
        <v>622.49467060319728</v>
      </c>
      <c r="AA665" s="10">
        <f t="shared" si="123"/>
        <v>4.0202157513633718</v>
      </c>
      <c r="AB665" s="10">
        <v>19</v>
      </c>
      <c r="AC665" s="10">
        <f t="shared" si="128"/>
        <v>0</v>
      </c>
      <c r="AD665" s="10">
        <f t="shared" si="129"/>
        <v>0.33161255787892263</v>
      </c>
    </row>
    <row r="666" spans="7:30" x14ac:dyDescent="0.3">
      <c r="G666" s="94">
        <v>3200</v>
      </c>
      <c r="H666" s="94">
        <v>8.0299999999999994</v>
      </c>
      <c r="I666" s="10">
        <f t="shared" ref="I666:I742" si="131">H666*0.7457</f>
        <v>5.9879709999999999</v>
      </c>
      <c r="J666" s="10">
        <f t="shared" ref="J666:J742" si="132">(9548.8*I666)/G666</f>
        <v>17.868105463999999</v>
      </c>
      <c r="K666" s="10">
        <v>494.6</v>
      </c>
      <c r="L666" s="10">
        <v>1</v>
      </c>
      <c r="M666" s="89">
        <v>2</v>
      </c>
      <c r="N666" s="87">
        <f t="shared" si="127"/>
        <v>661</v>
      </c>
      <c r="O666" s="108">
        <f t="shared" si="124"/>
        <v>78.490286960196826</v>
      </c>
      <c r="P666" s="95">
        <f t="shared" si="121"/>
        <v>12.938214894748876</v>
      </c>
      <c r="Q666" s="10">
        <f t="shared" si="130"/>
        <v>3.5939485818746877</v>
      </c>
      <c r="R666" s="94">
        <v>0</v>
      </c>
      <c r="S666" s="10">
        <f t="shared" si="125"/>
        <v>8.2410681988379277</v>
      </c>
      <c r="T666" s="10">
        <f>IF(M666=1,'Specifications and Reduced mass'!$F$13,IF(M666=2,'Specifications and Reduced mass'!$G$13,IF(M666=3,'Specifications and Reduced mass'!$H$13,IF(M666=4,'Specifications and Reduced mass'!$I$13,IF(M666=5,'Specifications and Reduced mass'!$J$13)))))</f>
        <v>128.75625000000002</v>
      </c>
      <c r="U666" s="52">
        <f>'Specifications and Reduced mass'!$C$37-'Lap Simulation'!S666-'Lap Simulation'!T666-'Lap Simulation'!AC666</f>
        <v>570.9040991239965</v>
      </c>
      <c r="V666" s="13">
        <f t="shared" si="126"/>
        <v>0.91712287041877882</v>
      </c>
      <c r="W666" s="13">
        <f>0.5*359.61*'Lap Simulation'!Q666^2</f>
        <v>2322.4452426988482</v>
      </c>
      <c r="X666" s="10">
        <f t="shared" si="122"/>
        <v>14.149403865648377</v>
      </c>
      <c r="Y666" s="10">
        <v>3</v>
      </c>
      <c r="Z666" s="13">
        <f>IF(Y666=1,'Specifications and Reduced mass'!$C$47,IF(Y666=2,'Specifications and Reduced mass'!$C$48,IF(Y666=3,'Specifications and Reduced mass'!$C$49)))</f>
        <v>622.49467060319728</v>
      </c>
      <c r="AA666" s="10">
        <f t="shared" si="123"/>
        <v>4.0202157513633718</v>
      </c>
      <c r="AB666" s="10">
        <v>19</v>
      </c>
      <c r="AC666" s="10">
        <f t="shared" si="128"/>
        <v>0</v>
      </c>
      <c r="AD666" s="10">
        <f t="shared" si="129"/>
        <v>0.33161255787892263</v>
      </c>
    </row>
    <row r="667" spans="7:30" x14ac:dyDescent="0.3">
      <c r="G667" s="94">
        <v>3200</v>
      </c>
      <c r="H667" s="94">
        <v>8.0299999999999994</v>
      </c>
      <c r="I667" s="10">
        <f t="shared" si="131"/>
        <v>5.9879709999999999</v>
      </c>
      <c r="J667" s="10">
        <f t="shared" si="132"/>
        <v>17.868105463999999</v>
      </c>
      <c r="K667" s="10">
        <v>494.6</v>
      </c>
      <c r="L667" s="10">
        <v>1</v>
      </c>
      <c r="M667" s="89">
        <v>2</v>
      </c>
      <c r="N667" s="87">
        <f t="shared" si="127"/>
        <v>662</v>
      </c>
      <c r="O667" s="108">
        <f t="shared" si="124"/>
        <v>78.768532454593512</v>
      </c>
      <c r="P667" s="95">
        <f t="shared" si="121"/>
        <v>12.938214894748876</v>
      </c>
      <c r="Q667" s="10">
        <f t="shared" si="130"/>
        <v>3.5939485818746877</v>
      </c>
      <c r="R667" s="94">
        <v>0</v>
      </c>
      <c r="S667" s="10">
        <f t="shared" si="125"/>
        <v>8.2410681988379277</v>
      </c>
      <c r="T667" s="10">
        <f>IF(M667=1,'Specifications and Reduced mass'!$F$13,IF(M667=2,'Specifications and Reduced mass'!$G$13,IF(M667=3,'Specifications and Reduced mass'!$H$13,IF(M667=4,'Specifications and Reduced mass'!$I$13,IF(M667=5,'Specifications and Reduced mass'!$J$13)))))</f>
        <v>128.75625000000002</v>
      </c>
      <c r="U667" s="52">
        <f>'Specifications and Reduced mass'!$C$37-'Lap Simulation'!S667-'Lap Simulation'!T667-'Lap Simulation'!AC667</f>
        <v>570.9040991239965</v>
      </c>
      <c r="V667" s="13">
        <f t="shared" si="126"/>
        <v>0.91712287041877882</v>
      </c>
      <c r="W667" s="13">
        <f>0.5*359.61*'Lap Simulation'!Q667^2</f>
        <v>2322.4452426988482</v>
      </c>
      <c r="X667" s="10">
        <f t="shared" si="122"/>
        <v>14.149403865648377</v>
      </c>
      <c r="Y667" s="10">
        <v>3</v>
      </c>
      <c r="Z667" s="13">
        <f>IF(Y667=1,'Specifications and Reduced mass'!$C$47,IF(Y667=2,'Specifications and Reduced mass'!$C$48,IF(Y667=3,'Specifications and Reduced mass'!$C$49)))</f>
        <v>622.49467060319728</v>
      </c>
      <c r="AA667" s="10">
        <f t="shared" si="123"/>
        <v>4.0202157513633718</v>
      </c>
      <c r="AB667" s="10">
        <v>19</v>
      </c>
      <c r="AC667" s="10">
        <f t="shared" si="128"/>
        <v>0</v>
      </c>
      <c r="AD667" s="10">
        <f t="shared" si="129"/>
        <v>0.33161255787892263</v>
      </c>
    </row>
    <row r="668" spans="7:30" x14ac:dyDescent="0.3">
      <c r="G668" s="94">
        <v>3200</v>
      </c>
      <c r="H668" s="94">
        <v>8.0299999999999994</v>
      </c>
      <c r="I668" s="10">
        <f t="shared" si="131"/>
        <v>5.9879709999999999</v>
      </c>
      <c r="J668" s="10">
        <f t="shared" si="132"/>
        <v>17.868105463999999</v>
      </c>
      <c r="K668" s="10">
        <v>494.6</v>
      </c>
      <c r="L668" s="10">
        <v>1</v>
      </c>
      <c r="M668" s="89">
        <v>2</v>
      </c>
      <c r="N668" s="87">
        <f t="shared" si="127"/>
        <v>663</v>
      </c>
      <c r="O668" s="108">
        <f t="shared" si="124"/>
        <v>79.046777948990197</v>
      </c>
      <c r="P668" s="95">
        <f t="shared" si="121"/>
        <v>12.938214894748876</v>
      </c>
      <c r="Q668" s="10">
        <f t="shared" si="130"/>
        <v>3.5939485818746877</v>
      </c>
      <c r="R668" s="94">
        <v>0</v>
      </c>
      <c r="S668" s="10">
        <f t="shared" si="125"/>
        <v>8.2410681988379277</v>
      </c>
      <c r="T668" s="10">
        <f>IF(M668=1,'Specifications and Reduced mass'!$F$13,IF(M668=2,'Specifications and Reduced mass'!$G$13,IF(M668=3,'Specifications and Reduced mass'!$H$13,IF(M668=4,'Specifications and Reduced mass'!$I$13,IF(M668=5,'Specifications and Reduced mass'!$J$13)))))</f>
        <v>128.75625000000002</v>
      </c>
      <c r="U668" s="52">
        <f>'Specifications and Reduced mass'!$C$37-'Lap Simulation'!S668-'Lap Simulation'!T668-'Lap Simulation'!AC668</f>
        <v>570.9040991239965</v>
      </c>
      <c r="V668" s="13">
        <f t="shared" si="126"/>
        <v>0.91712287041877882</v>
      </c>
      <c r="W668" s="13">
        <f>0.5*359.61*'Lap Simulation'!Q668^2</f>
        <v>2322.4452426988482</v>
      </c>
      <c r="X668" s="10">
        <f t="shared" si="122"/>
        <v>14.149403865648377</v>
      </c>
      <c r="Y668" s="10">
        <v>3</v>
      </c>
      <c r="Z668" s="13">
        <f>IF(Y668=1,'Specifications and Reduced mass'!$C$47,IF(Y668=2,'Specifications and Reduced mass'!$C$48,IF(Y668=3,'Specifications and Reduced mass'!$C$49)))</f>
        <v>622.49467060319728</v>
      </c>
      <c r="AA668" s="10">
        <f t="shared" si="123"/>
        <v>4.0202157513633718</v>
      </c>
      <c r="AB668" s="10">
        <v>19</v>
      </c>
      <c r="AC668" s="10">
        <f t="shared" si="128"/>
        <v>0</v>
      </c>
      <c r="AD668" s="10">
        <f t="shared" si="129"/>
        <v>0.33161255787892263</v>
      </c>
    </row>
    <row r="669" spans="7:30" x14ac:dyDescent="0.3">
      <c r="G669" s="94">
        <v>3200</v>
      </c>
      <c r="H669" s="94">
        <v>8.0299999999999994</v>
      </c>
      <c r="I669" s="10">
        <f t="shared" si="131"/>
        <v>5.9879709999999999</v>
      </c>
      <c r="J669" s="10">
        <f t="shared" si="132"/>
        <v>17.868105463999999</v>
      </c>
      <c r="K669" s="10">
        <v>494.6</v>
      </c>
      <c r="L669" s="10">
        <v>1</v>
      </c>
      <c r="M669" s="89">
        <v>2</v>
      </c>
      <c r="N669" s="87">
        <f t="shared" si="127"/>
        <v>664</v>
      </c>
      <c r="O669" s="108">
        <f t="shared" si="124"/>
        <v>79.325023443386883</v>
      </c>
      <c r="P669" s="95">
        <f t="shared" si="121"/>
        <v>12.938214894748876</v>
      </c>
      <c r="Q669" s="10">
        <f t="shared" si="130"/>
        <v>3.5939485818746877</v>
      </c>
      <c r="R669" s="94">
        <v>0</v>
      </c>
      <c r="S669" s="10">
        <f t="shared" si="125"/>
        <v>8.2410681988379277</v>
      </c>
      <c r="T669" s="10">
        <f>IF(M669=1,'Specifications and Reduced mass'!$F$13,IF(M669=2,'Specifications and Reduced mass'!$G$13,IF(M669=3,'Specifications and Reduced mass'!$H$13,IF(M669=4,'Specifications and Reduced mass'!$I$13,IF(M669=5,'Specifications and Reduced mass'!$J$13)))))</f>
        <v>128.75625000000002</v>
      </c>
      <c r="U669" s="52">
        <f>'Specifications and Reduced mass'!$C$37-'Lap Simulation'!S669-'Lap Simulation'!T669-'Lap Simulation'!AC669</f>
        <v>570.9040991239965</v>
      </c>
      <c r="V669" s="13">
        <f t="shared" si="126"/>
        <v>0.91712287041877882</v>
      </c>
      <c r="W669" s="13">
        <f>0.5*359.61*'Lap Simulation'!Q669^2</f>
        <v>2322.4452426988482</v>
      </c>
      <c r="X669" s="10">
        <f t="shared" si="122"/>
        <v>14.149403865648377</v>
      </c>
      <c r="Y669" s="10">
        <v>3</v>
      </c>
      <c r="Z669" s="13">
        <f>IF(Y669=1,'Specifications and Reduced mass'!$C$47,IF(Y669=2,'Specifications and Reduced mass'!$C$48,IF(Y669=3,'Specifications and Reduced mass'!$C$49)))</f>
        <v>622.49467060319728</v>
      </c>
      <c r="AA669" s="10">
        <f t="shared" si="123"/>
        <v>4.0202157513633718</v>
      </c>
      <c r="AB669" s="10">
        <v>19</v>
      </c>
      <c r="AC669" s="10">
        <f t="shared" si="128"/>
        <v>0</v>
      </c>
      <c r="AD669" s="10">
        <f t="shared" si="129"/>
        <v>0.33161255787892263</v>
      </c>
    </row>
    <row r="670" spans="7:30" x14ac:dyDescent="0.3">
      <c r="G670" s="94">
        <v>3200</v>
      </c>
      <c r="H670" s="94">
        <v>8.0299999999999994</v>
      </c>
      <c r="I670" s="10">
        <f t="shared" si="131"/>
        <v>5.9879709999999999</v>
      </c>
      <c r="J670" s="10">
        <f t="shared" si="132"/>
        <v>17.868105463999999</v>
      </c>
      <c r="K670" s="10">
        <v>494.6</v>
      </c>
      <c r="L670" s="10">
        <v>1</v>
      </c>
      <c r="M670" s="89">
        <v>2</v>
      </c>
      <c r="N670" s="87">
        <f t="shared" si="127"/>
        <v>665</v>
      </c>
      <c r="O670" s="108">
        <f t="shared" si="124"/>
        <v>79.603268937783568</v>
      </c>
      <c r="P670" s="95">
        <f t="shared" si="121"/>
        <v>12.938214894748876</v>
      </c>
      <c r="Q670" s="10">
        <f t="shared" si="130"/>
        <v>3.5939485818746877</v>
      </c>
      <c r="R670" s="94">
        <v>0</v>
      </c>
      <c r="S670" s="10">
        <f t="shared" si="125"/>
        <v>8.2410681988379277</v>
      </c>
      <c r="T670" s="10">
        <f>IF(M670=1,'Specifications and Reduced mass'!$F$13,IF(M670=2,'Specifications and Reduced mass'!$G$13,IF(M670=3,'Specifications and Reduced mass'!$H$13,IF(M670=4,'Specifications and Reduced mass'!$I$13,IF(M670=5,'Specifications and Reduced mass'!$J$13)))))</f>
        <v>128.75625000000002</v>
      </c>
      <c r="U670" s="52">
        <f>'Specifications and Reduced mass'!$C$37-'Lap Simulation'!S670-'Lap Simulation'!T670-'Lap Simulation'!AC670</f>
        <v>570.9040991239965</v>
      </c>
      <c r="V670" s="13">
        <f t="shared" si="126"/>
        <v>0.91712287041877882</v>
      </c>
      <c r="W670" s="13">
        <f>0.5*359.61*'Lap Simulation'!Q670^2</f>
        <v>2322.4452426988482</v>
      </c>
      <c r="X670" s="10">
        <f t="shared" si="122"/>
        <v>14.149403865648377</v>
      </c>
      <c r="Y670" s="10">
        <v>3</v>
      </c>
      <c r="Z670" s="13">
        <f>IF(Y670=1,'Specifications and Reduced mass'!$C$47,IF(Y670=2,'Specifications and Reduced mass'!$C$48,IF(Y670=3,'Specifications and Reduced mass'!$C$49)))</f>
        <v>622.49467060319728</v>
      </c>
      <c r="AA670" s="10">
        <f t="shared" si="123"/>
        <v>4.0202157513633718</v>
      </c>
      <c r="AB670" s="10">
        <v>19</v>
      </c>
      <c r="AC670" s="10">
        <f t="shared" si="128"/>
        <v>0</v>
      </c>
      <c r="AD670" s="10">
        <f t="shared" si="129"/>
        <v>0.33161255787892263</v>
      </c>
    </row>
    <row r="671" spans="7:30" x14ac:dyDescent="0.3">
      <c r="G671" s="94">
        <v>3200</v>
      </c>
      <c r="H671" s="94">
        <v>8.0299999999999994</v>
      </c>
      <c r="I671" s="10">
        <f t="shared" si="131"/>
        <v>5.9879709999999999</v>
      </c>
      <c r="J671" s="10">
        <f t="shared" si="132"/>
        <v>17.868105463999999</v>
      </c>
      <c r="K671" s="10">
        <v>494.6</v>
      </c>
      <c r="L671" s="10">
        <v>1</v>
      </c>
      <c r="M671" s="89">
        <v>2</v>
      </c>
      <c r="N671" s="87">
        <f t="shared" si="127"/>
        <v>666</v>
      </c>
      <c r="O671" s="108">
        <f t="shared" si="124"/>
        <v>79.881514432180253</v>
      </c>
      <c r="P671" s="95">
        <f t="shared" si="121"/>
        <v>12.938214894748876</v>
      </c>
      <c r="Q671" s="10">
        <f t="shared" si="130"/>
        <v>3.5939485818746877</v>
      </c>
      <c r="R671" s="94">
        <v>0</v>
      </c>
      <c r="S671" s="10">
        <f t="shared" si="125"/>
        <v>8.2410681988379277</v>
      </c>
      <c r="T671" s="10">
        <f>IF(M671=1,'Specifications and Reduced mass'!$F$13,IF(M671=2,'Specifications and Reduced mass'!$G$13,IF(M671=3,'Specifications and Reduced mass'!$H$13,IF(M671=4,'Specifications and Reduced mass'!$I$13,IF(M671=5,'Specifications and Reduced mass'!$J$13)))))</f>
        <v>128.75625000000002</v>
      </c>
      <c r="U671" s="52">
        <f>'Specifications and Reduced mass'!$C$37-'Lap Simulation'!S671-'Lap Simulation'!T671-'Lap Simulation'!AC671</f>
        <v>570.9040991239965</v>
      </c>
      <c r="V671" s="13">
        <f t="shared" si="126"/>
        <v>0.91712287041877882</v>
      </c>
      <c r="W671" s="13">
        <f>0.5*359.61*'Lap Simulation'!Q671^2</f>
        <v>2322.4452426988482</v>
      </c>
      <c r="X671" s="10">
        <f t="shared" si="122"/>
        <v>14.149403865648377</v>
      </c>
      <c r="Y671" s="10">
        <v>3</v>
      </c>
      <c r="Z671" s="13">
        <f>IF(Y671=1,'Specifications and Reduced mass'!$C$47,IF(Y671=2,'Specifications and Reduced mass'!$C$48,IF(Y671=3,'Specifications and Reduced mass'!$C$49)))</f>
        <v>622.49467060319728</v>
      </c>
      <c r="AA671" s="10">
        <f t="shared" si="123"/>
        <v>4.0202157513633718</v>
      </c>
      <c r="AB671" s="10">
        <v>19</v>
      </c>
      <c r="AC671" s="10">
        <f t="shared" si="128"/>
        <v>0</v>
      </c>
      <c r="AD671" s="10">
        <f t="shared" si="129"/>
        <v>0.33161255787892263</v>
      </c>
    </row>
    <row r="672" spans="7:30" x14ac:dyDescent="0.3">
      <c r="G672" s="94">
        <v>3200</v>
      </c>
      <c r="H672" s="94">
        <v>8.0299999999999994</v>
      </c>
      <c r="I672" s="10">
        <f t="shared" si="131"/>
        <v>5.9879709999999999</v>
      </c>
      <c r="J672" s="10">
        <f t="shared" si="132"/>
        <v>17.868105463999999</v>
      </c>
      <c r="K672" s="10">
        <v>494.6</v>
      </c>
      <c r="L672" s="10">
        <v>1</v>
      </c>
      <c r="M672" s="89">
        <v>2</v>
      </c>
      <c r="N672" s="87">
        <f t="shared" si="127"/>
        <v>667</v>
      </c>
      <c r="O672" s="108">
        <f t="shared" si="124"/>
        <v>80.159759926576939</v>
      </c>
      <c r="P672" s="95">
        <f t="shared" si="121"/>
        <v>12.938214894748876</v>
      </c>
      <c r="Q672" s="10">
        <f t="shared" si="130"/>
        <v>3.5939485818746877</v>
      </c>
      <c r="R672" s="94">
        <v>0</v>
      </c>
      <c r="S672" s="10">
        <f t="shared" si="125"/>
        <v>8.2410681988379277</v>
      </c>
      <c r="T672" s="10">
        <f>IF(M672=1,'Specifications and Reduced mass'!$F$13,IF(M672=2,'Specifications and Reduced mass'!$G$13,IF(M672=3,'Specifications and Reduced mass'!$H$13,IF(M672=4,'Specifications and Reduced mass'!$I$13,IF(M672=5,'Specifications and Reduced mass'!$J$13)))))</f>
        <v>128.75625000000002</v>
      </c>
      <c r="U672" s="52">
        <f>'Specifications and Reduced mass'!$C$37-'Lap Simulation'!S672-'Lap Simulation'!T672-'Lap Simulation'!AC672</f>
        <v>570.9040991239965</v>
      </c>
      <c r="V672" s="13">
        <f t="shared" si="126"/>
        <v>0.91712287041877882</v>
      </c>
      <c r="W672" s="13">
        <f>0.5*359.61*'Lap Simulation'!Q672^2</f>
        <v>2322.4452426988482</v>
      </c>
      <c r="X672" s="10">
        <f t="shared" si="122"/>
        <v>14.149403865648377</v>
      </c>
      <c r="Y672" s="10">
        <v>3</v>
      </c>
      <c r="Z672" s="13">
        <f>IF(Y672=1,'Specifications and Reduced mass'!$C$47,IF(Y672=2,'Specifications and Reduced mass'!$C$48,IF(Y672=3,'Specifications and Reduced mass'!$C$49)))</f>
        <v>622.49467060319728</v>
      </c>
      <c r="AA672" s="10">
        <f t="shared" si="123"/>
        <v>4.0202157513633718</v>
      </c>
      <c r="AB672" s="10">
        <v>19</v>
      </c>
      <c r="AC672" s="10">
        <f t="shared" si="128"/>
        <v>0</v>
      </c>
      <c r="AD672" s="10">
        <f t="shared" si="129"/>
        <v>0.33161255787892263</v>
      </c>
    </row>
    <row r="673" spans="7:30" x14ac:dyDescent="0.3">
      <c r="G673" s="94">
        <v>3200</v>
      </c>
      <c r="H673" s="94">
        <v>8.0299999999999994</v>
      </c>
      <c r="I673" s="10">
        <f t="shared" si="131"/>
        <v>5.9879709999999999</v>
      </c>
      <c r="J673" s="10">
        <f t="shared" si="132"/>
        <v>17.868105463999999</v>
      </c>
      <c r="K673" s="10">
        <v>494.6</v>
      </c>
      <c r="L673" s="10">
        <v>1</v>
      </c>
      <c r="M673" s="90">
        <v>3</v>
      </c>
      <c r="N673" s="85">
        <f t="shared" si="127"/>
        <v>668</v>
      </c>
      <c r="O673" s="108">
        <f t="shared" si="124"/>
        <v>80.438005420973624</v>
      </c>
      <c r="P673" s="95">
        <f t="shared" si="121"/>
        <v>12.938214894748876</v>
      </c>
      <c r="Q673" s="10">
        <f t="shared" si="130"/>
        <v>3.5939485818746877</v>
      </c>
      <c r="R673" s="85">
        <v>0.91700000000000004</v>
      </c>
      <c r="S673" s="10">
        <f t="shared" si="125"/>
        <v>8.2410681988379277</v>
      </c>
      <c r="T673" s="10">
        <f>IF(M673=1,'Specifications and Reduced mass'!$F$13,IF(M673=2,'Specifications and Reduced mass'!$G$13,IF(M673=3,'Specifications and Reduced mass'!$H$13,IF(M673=4,'Specifications and Reduced mass'!$I$13,IF(M673=5,'Specifications and Reduced mass'!$J$13)))))</f>
        <v>1545.075</v>
      </c>
      <c r="U673" s="52">
        <f>'Specifications and Reduced mass'!$C$37-'Lap Simulation'!S673-'Lap Simulation'!T673-'Lap Simulation'!AC673</f>
        <v>-845.41465087600352</v>
      </c>
      <c r="V673" s="13">
        <f t="shared" si="126"/>
        <v>-1.2496029890136711</v>
      </c>
      <c r="W673" s="13">
        <f>0.5*359.61*'Lap Simulation'!Q673^2</f>
        <v>2322.4452426988482</v>
      </c>
      <c r="X673" s="10">
        <f t="shared" si="122"/>
        <v>14.149403865648377</v>
      </c>
      <c r="Y673" s="10">
        <v>1</v>
      </c>
      <c r="Z673" s="13">
        <f>IF(Y673=1,'Specifications and Reduced mass'!$C$47,IF(Y673=2,'Specifications and Reduced mass'!$C$48,IF(Y673=3,'Specifications and Reduced mass'!$C$49)))</f>
        <v>676.54659784648959</v>
      </c>
      <c r="AA673" s="10">
        <f t="shared" si="123"/>
        <v>4.3692957026575199</v>
      </c>
      <c r="AB673" s="10">
        <v>19</v>
      </c>
      <c r="AC673" s="10">
        <f t="shared" si="128"/>
        <v>0</v>
      </c>
      <c r="AD673" s="10">
        <f t="shared" si="129"/>
        <v>0.33161255787892263</v>
      </c>
    </row>
    <row r="674" spans="7:30" x14ac:dyDescent="0.3">
      <c r="G674" s="94">
        <v>3200</v>
      </c>
      <c r="H674" s="94">
        <v>8.0299999999999994</v>
      </c>
      <c r="I674" s="10">
        <f t="shared" si="131"/>
        <v>5.9879709999999999</v>
      </c>
      <c r="J674" s="10">
        <f t="shared" si="132"/>
        <v>17.868105463999999</v>
      </c>
      <c r="K674" s="10">
        <v>494.6</v>
      </c>
      <c r="L674" s="10">
        <v>1</v>
      </c>
      <c r="M674" s="90">
        <v>3</v>
      </c>
      <c r="N674" s="85">
        <f t="shared" si="127"/>
        <v>669</v>
      </c>
      <c r="O674" s="108">
        <f t="shared" si="124"/>
        <v>80.698379126334558</v>
      </c>
      <c r="P674" s="95">
        <f t="shared" si="121"/>
        <v>13.826280941117234</v>
      </c>
      <c r="Q674" s="10">
        <f t="shared" si="130"/>
        <v>3.8406335947547872</v>
      </c>
      <c r="R674" s="85">
        <v>0.91700000000000004</v>
      </c>
      <c r="S674" s="10">
        <f t="shared" si="125"/>
        <v>9.4112116883879278</v>
      </c>
      <c r="T674" s="10">
        <f>IF(M674=1,'Specifications and Reduced mass'!$F$13,IF(M674=2,'Specifications and Reduced mass'!$G$13,IF(M674=3,'Specifications and Reduced mass'!$H$13,IF(M674=4,'Specifications and Reduced mass'!$I$13,IF(M674=5,'Specifications and Reduced mass'!$J$13)))))</f>
        <v>1545.075</v>
      </c>
      <c r="U674" s="52">
        <f>'Specifications and Reduced mass'!$C$37-'Lap Simulation'!S674-'Lap Simulation'!T674-'Lap Simulation'!AC674</f>
        <v>-846.58479436555342</v>
      </c>
      <c r="V674" s="13">
        <f t="shared" si="126"/>
        <v>-1.2513325720065862</v>
      </c>
      <c r="W674" s="13">
        <f>0.5*359.61*'Lap Simulation'!Q674^2</f>
        <v>2652.2076126988482</v>
      </c>
      <c r="X674" s="10">
        <f t="shared" si="122"/>
        <v>15.120604703759005</v>
      </c>
      <c r="Y674" s="10">
        <v>1</v>
      </c>
      <c r="Z674" s="13">
        <f>IF(Y674=1,'Specifications and Reduced mass'!$C$47,IF(Y674=2,'Specifications and Reduced mass'!$C$48,IF(Y674=3,'Specifications and Reduced mass'!$C$49)))</f>
        <v>676.54659784648959</v>
      </c>
      <c r="AA674" s="10">
        <f t="shared" si="123"/>
        <v>4.9896889328827498</v>
      </c>
      <c r="AB674" s="10">
        <v>19</v>
      </c>
      <c r="AC674" s="10">
        <f t="shared" si="128"/>
        <v>0</v>
      </c>
      <c r="AD674" s="10">
        <f t="shared" si="129"/>
        <v>0.33161255787892263</v>
      </c>
    </row>
    <row r="675" spans="7:30" x14ac:dyDescent="0.3">
      <c r="G675" s="94">
        <v>3400</v>
      </c>
      <c r="H675" s="94">
        <v>8.9600000000000009</v>
      </c>
      <c r="I675" s="10">
        <f t="shared" si="131"/>
        <v>6.6814720000000012</v>
      </c>
      <c r="J675" s="10">
        <f t="shared" si="132"/>
        <v>18.764717598117649</v>
      </c>
      <c r="K675" s="10">
        <v>494.6</v>
      </c>
      <c r="L675" s="10">
        <v>1</v>
      </c>
      <c r="M675" s="90">
        <v>3</v>
      </c>
      <c r="N675" s="85">
        <f t="shared" si="127"/>
        <v>670</v>
      </c>
      <c r="O675" s="108">
        <f t="shared" si="124"/>
        <v>80.943934390272233</v>
      </c>
      <c r="P675" s="95">
        <f t="shared" si="121"/>
        <v>14.660650894919424</v>
      </c>
      <c r="Q675" s="10">
        <f t="shared" si="130"/>
        <v>4.0724030263665068</v>
      </c>
      <c r="R675" s="85">
        <v>0.91700000000000004</v>
      </c>
      <c r="S675" s="10">
        <f t="shared" si="125"/>
        <v>10.581355177937931</v>
      </c>
      <c r="T675" s="10">
        <f>IF(M675=1,'Specifications and Reduced mass'!$F$13,IF(M675=2,'Specifications and Reduced mass'!$G$13,IF(M675=3,'Specifications and Reduced mass'!$H$13,IF(M675=4,'Specifications and Reduced mass'!$I$13,IF(M675=5,'Specifications and Reduced mass'!$J$13)))))</f>
        <v>1545.075</v>
      </c>
      <c r="U675" s="52">
        <f>'Specifications and Reduced mass'!$C$37-'Lap Simulation'!S675-'Lap Simulation'!T675-'Lap Simulation'!AC675</f>
        <v>-847.75493785510344</v>
      </c>
      <c r="V675" s="13">
        <f t="shared" si="126"/>
        <v>-1.2530621549995016</v>
      </c>
      <c r="W675" s="13">
        <f>0.5*359.61*'Lap Simulation'!Q675^2</f>
        <v>2981.9699826988494</v>
      </c>
      <c r="X675" s="10">
        <f t="shared" si="122"/>
        <v>16.033082780970499</v>
      </c>
      <c r="Y675" s="10">
        <v>1</v>
      </c>
      <c r="Z675" s="13">
        <f>IF(Y675=1,'Specifications and Reduced mass'!$C$47,IF(Y675=2,'Specifications and Reduced mass'!$C$48,IF(Y675=3,'Specifications and Reduced mass'!$C$49)))</f>
        <v>676.54659784648959</v>
      </c>
      <c r="AA675" s="10">
        <f t="shared" si="123"/>
        <v>5.6100821631079834</v>
      </c>
      <c r="AB675" s="10">
        <v>19</v>
      </c>
      <c r="AC675" s="10">
        <f t="shared" si="128"/>
        <v>0</v>
      </c>
      <c r="AD675" s="10">
        <f t="shared" si="129"/>
        <v>0.33161255787892263</v>
      </c>
    </row>
    <row r="676" spans="7:30" x14ac:dyDescent="0.3">
      <c r="G676" s="94">
        <v>3600</v>
      </c>
      <c r="H676" s="94">
        <v>9.64</v>
      </c>
      <c r="I676" s="10">
        <f t="shared" si="131"/>
        <v>7.1885480000000008</v>
      </c>
      <c r="J676" s="10">
        <f t="shared" si="132"/>
        <v>19.067224206222225</v>
      </c>
      <c r="K676" s="10">
        <v>478.3</v>
      </c>
      <c r="L676" s="10">
        <v>1</v>
      </c>
      <c r="M676" s="90">
        <v>3</v>
      </c>
      <c r="N676" s="85">
        <f t="shared" si="127"/>
        <v>671</v>
      </c>
      <c r="O676" s="108">
        <f t="shared" si="124"/>
        <v>81.176943696513433</v>
      </c>
      <c r="P676" s="95">
        <f t="shared" si="121"/>
        <v>15.450026688090274</v>
      </c>
      <c r="Q676" s="10">
        <f t="shared" si="130"/>
        <v>4.2916740800250759</v>
      </c>
      <c r="R676" s="85">
        <v>0.91700000000000004</v>
      </c>
      <c r="S676" s="10">
        <f t="shared" si="125"/>
        <v>11.75149866748793</v>
      </c>
      <c r="T676" s="10">
        <f>IF(M676=1,'Specifications and Reduced mass'!$F$13,IF(M676=2,'Specifications and Reduced mass'!$G$13,IF(M676=3,'Specifications and Reduced mass'!$H$13,IF(M676=4,'Specifications and Reduced mass'!$I$13,IF(M676=5,'Specifications and Reduced mass'!$J$13)))))</f>
        <v>1545.075</v>
      </c>
      <c r="U676" s="52">
        <f>'Specifications and Reduced mass'!$C$37-'Lap Simulation'!S676-'Lap Simulation'!T676-'Lap Simulation'!AC676</f>
        <v>-848.92508134465345</v>
      </c>
      <c r="V676" s="13">
        <f t="shared" si="126"/>
        <v>-1.2547917379924169</v>
      </c>
      <c r="W676" s="13">
        <f>0.5*359.61*'Lap Simulation'!Q676^2</f>
        <v>3311.7323526988484</v>
      </c>
      <c r="X676" s="10">
        <f t="shared" si="122"/>
        <v>16.896354645768014</v>
      </c>
      <c r="Y676" s="10">
        <v>1</v>
      </c>
      <c r="Z676" s="13">
        <f>IF(Y676=1,'Specifications and Reduced mass'!$C$47,IF(Y676=2,'Specifications and Reduced mass'!$C$48,IF(Y676=3,'Specifications and Reduced mass'!$C$49)))</f>
        <v>676.54659784648959</v>
      </c>
      <c r="AA676" s="10">
        <f t="shared" si="123"/>
        <v>6.2304753933332133</v>
      </c>
      <c r="AB676" s="10">
        <v>19</v>
      </c>
      <c r="AC676" s="10">
        <f t="shared" si="128"/>
        <v>0</v>
      </c>
      <c r="AD676" s="10">
        <f t="shared" si="129"/>
        <v>0.33161255787892263</v>
      </c>
    </row>
    <row r="677" spans="7:30" x14ac:dyDescent="0.3">
      <c r="G677" s="94">
        <v>3800</v>
      </c>
      <c r="H677" s="94">
        <v>10.07</v>
      </c>
      <c r="I677" s="10">
        <f t="shared" si="131"/>
        <v>7.5091990000000006</v>
      </c>
      <c r="J677" s="10">
        <f t="shared" si="132"/>
        <v>18.869431423999998</v>
      </c>
      <c r="K677" s="10">
        <v>492.3</v>
      </c>
      <c r="L677" s="10">
        <v>1</v>
      </c>
      <c r="M677" s="90">
        <v>3</v>
      </c>
      <c r="N677" s="85">
        <f t="shared" si="127"/>
        <v>672</v>
      </c>
      <c r="O677" s="108">
        <f t="shared" si="124"/>
        <v>81.399152386862525</v>
      </c>
      <c r="P677" s="95">
        <f t="shared" si="121"/>
        <v>16.200986533625095</v>
      </c>
      <c r="Q677" s="10">
        <f t="shared" si="130"/>
        <v>4.500274037118082</v>
      </c>
      <c r="R677" s="85">
        <v>0.91700000000000004</v>
      </c>
      <c r="S677" s="10">
        <f t="shared" si="125"/>
        <v>12.921642157037928</v>
      </c>
      <c r="T677" s="10">
        <f>IF(M677=1,'Specifications and Reduced mass'!$F$13,IF(M677=2,'Specifications and Reduced mass'!$G$13,IF(M677=3,'Specifications and Reduced mass'!$H$13,IF(M677=4,'Specifications and Reduced mass'!$I$13,IF(M677=5,'Specifications and Reduced mass'!$J$13)))))</f>
        <v>1545.075</v>
      </c>
      <c r="U677" s="52">
        <f>'Specifications and Reduced mass'!$C$37-'Lap Simulation'!S677-'Lap Simulation'!T677-'Lap Simulation'!AC677</f>
        <v>-850.09522483420346</v>
      </c>
      <c r="V677" s="13">
        <f t="shared" si="126"/>
        <v>-1.2565213209853323</v>
      </c>
      <c r="W677" s="13">
        <f>0.5*359.61*'Lap Simulation'!Q677^2</f>
        <v>3641.4947226988484</v>
      </c>
      <c r="X677" s="10">
        <f t="shared" si="122"/>
        <v>17.717614319362529</v>
      </c>
      <c r="Y677" s="10">
        <v>1</v>
      </c>
      <c r="Z677" s="13">
        <f>IF(Y677=1,'Specifications and Reduced mass'!$C$47,IF(Y677=2,'Specifications and Reduced mass'!$C$48,IF(Y677=3,'Specifications and Reduced mass'!$C$49)))</f>
        <v>676.54659784648959</v>
      </c>
      <c r="AA677" s="10">
        <f t="shared" si="123"/>
        <v>6.8508686235584433</v>
      </c>
      <c r="AB677" s="10">
        <v>19</v>
      </c>
      <c r="AC677" s="10">
        <f t="shared" si="128"/>
        <v>0</v>
      </c>
      <c r="AD677" s="10">
        <f t="shared" si="129"/>
        <v>0.33161255787892263</v>
      </c>
    </row>
    <row r="678" spans="7:30" x14ac:dyDescent="0.3">
      <c r="G678" s="94">
        <v>4000</v>
      </c>
      <c r="H678" s="94">
        <v>10.86</v>
      </c>
      <c r="I678" s="10">
        <f t="shared" si="131"/>
        <v>8.0983020000000003</v>
      </c>
      <c r="J678" s="10">
        <f t="shared" si="132"/>
        <v>19.332266534399999</v>
      </c>
      <c r="K678" s="10">
        <v>482.7</v>
      </c>
      <c r="L678" s="10">
        <v>1</v>
      </c>
      <c r="M678" s="90">
        <v>3</v>
      </c>
      <c r="N678" s="85">
        <f t="shared" si="127"/>
        <v>673</v>
      </c>
      <c r="O678" s="108">
        <f t="shared" si="124"/>
        <v>81.611935363730993</v>
      </c>
      <c r="P678" s="95">
        <f t="shared" si="121"/>
        <v>16.918646655767173</v>
      </c>
      <c r="Q678" s="10">
        <f t="shared" si="130"/>
        <v>4.6996240710464363</v>
      </c>
      <c r="R678" s="85">
        <v>0.91700000000000004</v>
      </c>
      <c r="S678" s="10">
        <f t="shared" si="125"/>
        <v>14.091785646587928</v>
      </c>
      <c r="T678" s="10">
        <f>IF(M678=1,'Specifications and Reduced mass'!$F$13,IF(M678=2,'Specifications and Reduced mass'!$G$13,IF(M678=3,'Specifications and Reduced mass'!$H$13,IF(M678=4,'Specifications and Reduced mass'!$I$13,IF(M678=5,'Specifications and Reduced mass'!$J$13)))))</f>
        <v>1545.075</v>
      </c>
      <c r="U678" s="52">
        <f>'Specifications and Reduced mass'!$C$37-'Lap Simulation'!S678-'Lap Simulation'!T678-'Lap Simulation'!AC678</f>
        <v>-851.26536832375348</v>
      </c>
      <c r="V678" s="13">
        <f t="shared" si="126"/>
        <v>-1.2582509039782477</v>
      </c>
      <c r="W678" s="13">
        <f>0.5*359.61*'Lap Simulation'!Q678^2</f>
        <v>3971.2570926988483</v>
      </c>
      <c r="X678" s="10">
        <f t="shared" si="122"/>
        <v>18.502456972623765</v>
      </c>
      <c r="Y678" s="10">
        <v>1</v>
      </c>
      <c r="Z678" s="13">
        <f>IF(Y678=1,'Specifications and Reduced mass'!$C$47,IF(Y678=2,'Specifications and Reduced mass'!$C$48,IF(Y678=3,'Specifications and Reduced mass'!$C$49)))</f>
        <v>676.54659784648959</v>
      </c>
      <c r="AA678" s="10">
        <f t="shared" si="123"/>
        <v>7.4712618537836741</v>
      </c>
      <c r="AB678" s="10">
        <v>19</v>
      </c>
      <c r="AC678" s="10">
        <f t="shared" si="128"/>
        <v>0</v>
      </c>
      <c r="AD678" s="10">
        <f t="shared" si="129"/>
        <v>0.33161255787892263</v>
      </c>
    </row>
    <row r="679" spans="7:30" x14ac:dyDescent="0.3">
      <c r="G679" s="94">
        <v>4100</v>
      </c>
      <c r="H679" s="94">
        <v>11.45</v>
      </c>
      <c r="I679" s="10">
        <f t="shared" si="131"/>
        <v>8.5382649999999991</v>
      </c>
      <c r="J679" s="10">
        <f t="shared" si="132"/>
        <v>19.885410934634141</v>
      </c>
      <c r="K679" s="10">
        <v>482.7</v>
      </c>
      <c r="L679" s="10">
        <v>1</v>
      </c>
      <c r="M679" s="90">
        <v>3</v>
      </c>
      <c r="N679" s="85">
        <f t="shared" si="127"/>
        <v>674</v>
      </c>
      <c r="O679" s="108">
        <f t="shared" si="124"/>
        <v>81.816398575383587</v>
      </c>
      <c r="P679" s="95">
        <f t="shared" si="121"/>
        <v>17.607079390481026</v>
      </c>
      <c r="Q679" s="10">
        <f t="shared" si="130"/>
        <v>4.8908553862447288</v>
      </c>
      <c r="R679" s="85">
        <v>0.91700000000000004</v>
      </c>
      <c r="S679" s="10">
        <f t="shared" si="125"/>
        <v>15.261929136137926</v>
      </c>
      <c r="T679" s="10">
        <f>IF(M679=1,'Specifications and Reduced mass'!$F$13,IF(M679=2,'Specifications and Reduced mass'!$G$13,IF(M679=3,'Specifications and Reduced mass'!$H$13,IF(M679=4,'Specifications and Reduced mass'!$I$13,IF(M679=5,'Specifications and Reduced mass'!$J$13)))))</f>
        <v>1545.075</v>
      </c>
      <c r="U679" s="52">
        <f>'Specifications and Reduced mass'!$C$37-'Lap Simulation'!S679-'Lap Simulation'!T679-'Lap Simulation'!AC679</f>
        <v>-852.43551181330349</v>
      </c>
      <c r="V679" s="13">
        <f t="shared" si="126"/>
        <v>-1.259980486971163</v>
      </c>
      <c r="W679" s="13">
        <f>0.5*359.61*'Lap Simulation'!Q679^2</f>
        <v>4301.0194626988477</v>
      </c>
      <c r="X679" s="10">
        <f t="shared" si="122"/>
        <v>19.255336166317829</v>
      </c>
      <c r="Y679" s="10">
        <v>1</v>
      </c>
      <c r="Z679" s="13">
        <f>IF(Y679=1,'Specifications and Reduced mass'!$C$47,IF(Y679=2,'Specifications and Reduced mass'!$C$48,IF(Y679=3,'Specifications and Reduced mass'!$C$49)))</f>
        <v>676.54659784648959</v>
      </c>
      <c r="AA679" s="10">
        <f t="shared" si="123"/>
        <v>8.0916550840089041</v>
      </c>
      <c r="AB679" s="10">
        <v>19</v>
      </c>
      <c r="AC679" s="10">
        <f t="shared" si="128"/>
        <v>0</v>
      </c>
      <c r="AD679" s="10">
        <f t="shared" si="129"/>
        <v>0.33161255787892263</v>
      </c>
    </row>
    <row r="680" spans="7:30" x14ac:dyDescent="0.3">
      <c r="G680" s="94">
        <v>4200</v>
      </c>
      <c r="H680" s="94">
        <v>12.04</v>
      </c>
      <c r="I680" s="10">
        <f t="shared" si="131"/>
        <v>8.9782279999999997</v>
      </c>
      <c r="J680" s="10">
        <f t="shared" si="132"/>
        <v>20.412215125333333</v>
      </c>
      <c r="K680" s="10">
        <v>478.1</v>
      </c>
      <c r="L680" s="10">
        <v>1</v>
      </c>
      <c r="M680" s="90">
        <v>3</v>
      </c>
      <c r="N680" s="85">
        <f t="shared" si="127"/>
        <v>675</v>
      </c>
      <c r="O680" s="108">
        <f t="shared" si="124"/>
        <v>82.013447342428933</v>
      </c>
      <c r="P680" s="95">
        <f t="shared" si="121"/>
        <v>18.269589066607427</v>
      </c>
      <c r="Q680" s="10">
        <f t="shared" si="130"/>
        <v>5.0748858518353961</v>
      </c>
      <c r="R680" s="85">
        <v>0.91700000000000004</v>
      </c>
      <c r="S680" s="10">
        <f t="shared" si="125"/>
        <v>16.432072625687926</v>
      </c>
      <c r="T680" s="10">
        <f>IF(M680=1,'Specifications and Reduced mass'!$F$13,IF(M680=2,'Specifications and Reduced mass'!$G$13,IF(M680=3,'Specifications and Reduced mass'!$H$13,IF(M680=4,'Specifications and Reduced mass'!$I$13,IF(M680=5,'Specifications and Reduced mass'!$J$13)))))</f>
        <v>1545.075</v>
      </c>
      <c r="U680" s="52">
        <f>'Specifications and Reduced mass'!$C$37-'Lap Simulation'!S680-'Lap Simulation'!T680-'Lap Simulation'!AC680</f>
        <v>-853.60565530285351</v>
      </c>
      <c r="V680" s="13">
        <f t="shared" si="126"/>
        <v>-1.2617100699640782</v>
      </c>
      <c r="W680" s="13">
        <f>0.5*359.61*'Lap Simulation'!Q680^2</f>
        <v>4630.7818326988481</v>
      </c>
      <c r="X680" s="10">
        <f t="shared" si="122"/>
        <v>19.97986555840707</v>
      </c>
      <c r="Y680" s="10">
        <v>1</v>
      </c>
      <c r="Z680" s="13">
        <f>IF(Y680=1,'Specifications and Reduced mass'!$C$47,IF(Y680=2,'Specifications and Reduced mass'!$C$48,IF(Y680=3,'Specifications and Reduced mass'!$C$49)))</f>
        <v>676.54659784648959</v>
      </c>
      <c r="AA680" s="10">
        <f t="shared" si="123"/>
        <v>8.7120483142341349</v>
      </c>
      <c r="AB680" s="10">
        <v>19</v>
      </c>
      <c r="AC680" s="10">
        <f t="shared" si="128"/>
        <v>0</v>
      </c>
      <c r="AD680" s="10">
        <f t="shared" si="129"/>
        <v>0.33161255787892263</v>
      </c>
    </row>
    <row r="681" spans="7:30" x14ac:dyDescent="0.3">
      <c r="G681" s="94">
        <v>4400</v>
      </c>
      <c r="H681" s="94">
        <v>13.22</v>
      </c>
      <c r="I681" s="10">
        <f t="shared" si="131"/>
        <v>9.8581540000000007</v>
      </c>
      <c r="J681" s="10">
        <f t="shared" si="132"/>
        <v>21.393986571636365</v>
      </c>
      <c r="K681" s="10">
        <v>483</v>
      </c>
      <c r="L681" s="10">
        <v>1</v>
      </c>
      <c r="M681" s="90">
        <v>3</v>
      </c>
      <c r="N681" s="85">
        <f t="shared" si="127"/>
        <v>676</v>
      </c>
      <c r="O681" s="108">
        <f t="shared" si="124"/>
        <v>82.203833873208794</v>
      </c>
      <c r="P681" s="95">
        <f t="shared" si="121"/>
        <v>18.908900673034953</v>
      </c>
      <c r="Q681" s="10">
        <f t="shared" si="130"/>
        <v>5.2524724091763755</v>
      </c>
      <c r="R681" s="85">
        <v>0.91700000000000004</v>
      </c>
      <c r="S681" s="10">
        <f t="shared" si="125"/>
        <v>17.602216115237926</v>
      </c>
      <c r="T681" s="10">
        <f>IF(M681=1,'Specifications and Reduced mass'!$F$13,IF(M681=2,'Specifications and Reduced mass'!$G$13,IF(M681=3,'Specifications and Reduced mass'!$H$13,IF(M681=4,'Specifications and Reduced mass'!$I$13,IF(M681=5,'Specifications and Reduced mass'!$J$13)))))</f>
        <v>1545.075</v>
      </c>
      <c r="U681" s="52">
        <f>'Specifications and Reduced mass'!$C$37-'Lap Simulation'!S681-'Lap Simulation'!T681-'Lap Simulation'!AC681</f>
        <v>-854.77579879240352</v>
      </c>
      <c r="V681" s="13">
        <f t="shared" si="126"/>
        <v>-1.2634396529569936</v>
      </c>
      <c r="W681" s="13">
        <f>0.5*359.61*'Lap Simulation'!Q681^2</f>
        <v>4960.5442026988485</v>
      </c>
      <c r="X681" s="10">
        <f t="shared" si="122"/>
        <v>20.679025232977857</v>
      </c>
      <c r="Y681" s="10">
        <v>1</v>
      </c>
      <c r="Z681" s="13">
        <f>IF(Y681=1,'Specifications and Reduced mass'!$C$47,IF(Y681=2,'Specifications and Reduced mass'!$C$48,IF(Y681=3,'Specifications and Reduced mass'!$C$49)))</f>
        <v>676.54659784648959</v>
      </c>
      <c r="AA681" s="10">
        <f t="shared" si="123"/>
        <v>9.3324415444593676</v>
      </c>
      <c r="AB681" s="10">
        <v>19</v>
      </c>
      <c r="AC681" s="10">
        <f t="shared" si="128"/>
        <v>0</v>
      </c>
      <c r="AD681" s="10">
        <f t="shared" si="129"/>
        <v>0.33161255787892263</v>
      </c>
    </row>
    <row r="682" spans="7:30" x14ac:dyDescent="0.3">
      <c r="G682" s="94">
        <v>4600</v>
      </c>
      <c r="H682" s="94">
        <v>14.1</v>
      </c>
      <c r="I682" s="10">
        <f t="shared" si="131"/>
        <v>10.51437</v>
      </c>
      <c r="J682" s="10">
        <f t="shared" si="132"/>
        <v>21.826003533913042</v>
      </c>
      <c r="K682" s="10">
        <v>483</v>
      </c>
      <c r="L682" s="10">
        <v>1</v>
      </c>
      <c r="M682" s="90">
        <v>3</v>
      </c>
      <c r="N682" s="85">
        <f t="shared" si="127"/>
        <v>677</v>
      </c>
      <c r="O682" s="108">
        <f t="shared" si="124"/>
        <v>82.388191225464467</v>
      </c>
      <c r="P682" s="95">
        <f t="shared" si="121"/>
        <v>19.527292814486643</v>
      </c>
      <c r="Q682" s="10">
        <f t="shared" si="130"/>
        <v>5.4242480040240677</v>
      </c>
      <c r="R682" s="85">
        <v>0.91700000000000004</v>
      </c>
      <c r="S682" s="10">
        <f t="shared" si="125"/>
        <v>18.77235960478793</v>
      </c>
      <c r="T682" s="10">
        <f>IF(M682=1,'Specifications and Reduced mass'!$F$13,IF(M682=2,'Specifications and Reduced mass'!$G$13,IF(M682=3,'Specifications and Reduced mass'!$H$13,IF(M682=4,'Specifications and Reduced mass'!$I$13,IF(M682=5,'Specifications and Reduced mass'!$J$13)))))</f>
        <v>1545.075</v>
      </c>
      <c r="U682" s="52">
        <f>'Specifications and Reduced mass'!$C$37-'Lap Simulation'!S682-'Lap Simulation'!T682-'Lap Simulation'!AC682</f>
        <v>-855.94594228195342</v>
      </c>
      <c r="V682" s="13">
        <f t="shared" si="126"/>
        <v>-1.2651692359499087</v>
      </c>
      <c r="W682" s="13">
        <f>0.5*359.61*'Lap Simulation'!Q682^2</f>
        <v>5290.3065726988489</v>
      </c>
      <c r="X682" s="10">
        <f t="shared" si="122"/>
        <v>21.355307102456958</v>
      </c>
      <c r="Y682" s="10">
        <v>1</v>
      </c>
      <c r="Z682" s="13">
        <f>IF(Y682=1,'Specifications and Reduced mass'!$C$47,IF(Y682=2,'Specifications and Reduced mass'!$C$48,IF(Y682=3,'Specifications and Reduced mass'!$C$49)))</f>
        <v>676.54659784648959</v>
      </c>
      <c r="AA682" s="10">
        <f t="shared" si="123"/>
        <v>9.9528347746846002</v>
      </c>
      <c r="AB682" s="10">
        <v>19</v>
      </c>
      <c r="AC682" s="10">
        <f t="shared" si="128"/>
        <v>0</v>
      </c>
      <c r="AD682" s="10">
        <f t="shared" si="129"/>
        <v>0.33161255787892263</v>
      </c>
    </row>
    <row r="683" spans="7:30" x14ac:dyDescent="0.3">
      <c r="G683" s="94">
        <v>4700</v>
      </c>
      <c r="H683" s="94">
        <v>14.39</v>
      </c>
      <c r="I683" s="10">
        <f t="shared" si="131"/>
        <v>10.730623000000001</v>
      </c>
      <c r="J683" s="10">
        <f t="shared" si="132"/>
        <v>21.800972957957448</v>
      </c>
      <c r="K683" s="10">
        <v>483</v>
      </c>
      <c r="L683" s="10">
        <v>1</v>
      </c>
      <c r="M683" s="90">
        <v>3</v>
      </c>
      <c r="N683" s="85">
        <f t="shared" si="127"/>
        <v>678</v>
      </c>
      <c r="O683" s="108">
        <f t="shared" si="124"/>
        <v>82.567058158593298</v>
      </c>
      <c r="P683" s="95">
        <f t="shared" si="121"/>
        <v>20.126693833382117</v>
      </c>
      <c r="Q683" s="10">
        <f t="shared" si="130"/>
        <v>5.5907482870505874</v>
      </c>
      <c r="R683" s="85">
        <v>0.91700000000000004</v>
      </c>
      <c r="S683" s="10">
        <f t="shared" si="125"/>
        <v>19.942503094337926</v>
      </c>
      <c r="T683" s="10">
        <f>IF(M683=1,'Specifications and Reduced mass'!$F$13,IF(M683=2,'Specifications and Reduced mass'!$G$13,IF(M683=3,'Specifications and Reduced mass'!$H$13,IF(M683=4,'Specifications and Reduced mass'!$I$13,IF(M683=5,'Specifications and Reduced mass'!$J$13)))))</f>
        <v>1545.075</v>
      </c>
      <c r="U683" s="52">
        <f>'Specifications and Reduced mass'!$C$37-'Lap Simulation'!S683-'Lap Simulation'!T683-'Lap Simulation'!AC683</f>
        <v>-857.11608577150344</v>
      </c>
      <c r="V683" s="13">
        <f t="shared" si="126"/>
        <v>-1.2668988189428241</v>
      </c>
      <c r="W683" s="13">
        <f>0.5*359.61*'Lap Simulation'!Q683^2</f>
        <v>5620.0689426988483</v>
      </c>
      <c r="X683" s="10">
        <f t="shared" si="122"/>
        <v>22.010820027758218</v>
      </c>
      <c r="Y683" s="10">
        <v>1</v>
      </c>
      <c r="Z683" s="13">
        <f>IF(Y683=1,'Specifications and Reduced mass'!$C$47,IF(Y683=2,'Specifications and Reduced mass'!$C$48,IF(Y683=3,'Specifications and Reduced mass'!$C$49)))</f>
        <v>676.54659784648959</v>
      </c>
      <c r="AA683" s="10">
        <f t="shared" si="123"/>
        <v>10.573228004909828</v>
      </c>
      <c r="AB683" s="10">
        <v>19</v>
      </c>
      <c r="AC683" s="10">
        <f t="shared" si="128"/>
        <v>0</v>
      </c>
      <c r="AD683" s="10">
        <f t="shared" si="129"/>
        <v>0.33161255787892263</v>
      </c>
    </row>
    <row r="684" spans="7:30" x14ac:dyDescent="0.3">
      <c r="G684" s="94">
        <v>4900</v>
      </c>
      <c r="H684" s="94">
        <v>14.97</v>
      </c>
      <c r="I684" s="10">
        <f t="shared" si="131"/>
        <v>11.163129000000001</v>
      </c>
      <c r="J684" s="10">
        <f t="shared" si="132"/>
        <v>21.753976774530614</v>
      </c>
      <c r="K684" s="10">
        <v>483</v>
      </c>
      <c r="L684" s="10">
        <v>1</v>
      </c>
      <c r="M684" s="90">
        <v>3</v>
      </c>
      <c r="N684" s="85">
        <f t="shared" si="127"/>
        <v>679</v>
      </c>
      <c r="O684" s="108">
        <f t="shared" si="124"/>
        <v>82.740897695228981</v>
      </c>
      <c r="P684" s="95">
        <f t="shared" si="121"/>
        <v>20.708752851456357</v>
      </c>
      <c r="Q684" s="10">
        <f t="shared" si="130"/>
        <v>5.7524313476267652</v>
      </c>
      <c r="R684" s="85">
        <v>0.91700000000000004</v>
      </c>
      <c r="S684" s="10">
        <f t="shared" si="125"/>
        <v>21.11264658388793</v>
      </c>
      <c r="T684" s="10">
        <f>IF(M684=1,'Specifications and Reduced mass'!$F$13,IF(M684=2,'Specifications and Reduced mass'!$G$13,IF(M684=3,'Specifications and Reduced mass'!$H$13,IF(M684=4,'Specifications and Reduced mass'!$I$13,IF(M684=5,'Specifications and Reduced mass'!$J$13)))))</f>
        <v>1545.075</v>
      </c>
      <c r="U684" s="52">
        <f>'Specifications and Reduced mass'!$C$37-'Lap Simulation'!S684-'Lap Simulation'!T684-'Lap Simulation'!AC684</f>
        <v>-858.28622926105345</v>
      </c>
      <c r="V684" s="13">
        <f t="shared" si="126"/>
        <v>-1.2686284019357394</v>
      </c>
      <c r="W684" s="13">
        <f>0.5*359.61*'Lap Simulation'!Q684^2</f>
        <v>5949.8313126988496</v>
      </c>
      <c r="X684" s="10">
        <f t="shared" si="122"/>
        <v>22.647367510341596</v>
      </c>
      <c r="Y684" s="10">
        <v>1</v>
      </c>
      <c r="Z684" s="13">
        <f>IF(Y684=1,'Specifications and Reduced mass'!$C$47,IF(Y684=2,'Specifications and Reduced mass'!$C$48,IF(Y684=3,'Specifications and Reduced mass'!$C$49)))</f>
        <v>676.54659784648959</v>
      </c>
      <c r="AA684" s="10">
        <f t="shared" si="123"/>
        <v>11.193621235135062</v>
      </c>
      <c r="AB684" s="10">
        <v>19</v>
      </c>
      <c r="AC684" s="10">
        <f t="shared" si="128"/>
        <v>0</v>
      </c>
      <c r="AD684" s="10">
        <f t="shared" si="129"/>
        <v>0.33161255787892263</v>
      </c>
    </row>
    <row r="685" spans="7:30" x14ac:dyDescent="0.3">
      <c r="G685" s="94">
        <v>5000</v>
      </c>
      <c r="H685" s="94">
        <v>15.26</v>
      </c>
      <c r="I685" s="10">
        <f t="shared" si="131"/>
        <v>11.379382</v>
      </c>
      <c r="J685" s="10">
        <f t="shared" si="132"/>
        <v>21.731888568319999</v>
      </c>
      <c r="K685" s="10">
        <v>470.5</v>
      </c>
      <c r="L685" s="10">
        <v>1</v>
      </c>
      <c r="M685" s="90">
        <v>3</v>
      </c>
      <c r="N685" s="85">
        <f t="shared" si="127"/>
        <v>680</v>
      </c>
      <c r="O685" s="108">
        <f t="shared" si="124"/>
        <v>82.91011123488272</v>
      </c>
      <c r="P685" s="95">
        <f t="shared" si="121"/>
        <v>21.27489329380295</v>
      </c>
      <c r="Q685" s="10">
        <f t="shared" si="130"/>
        <v>5.9096925816119308</v>
      </c>
      <c r="R685" s="85">
        <v>0.91700000000000004</v>
      </c>
      <c r="S685" s="10">
        <f t="shared" si="125"/>
        <v>22.282790073437933</v>
      </c>
      <c r="T685" s="10">
        <f>IF(M685=1,'Specifications and Reduced mass'!$F$13,IF(M685=2,'Specifications and Reduced mass'!$G$13,IF(M685=3,'Specifications and Reduced mass'!$H$13,IF(M685=4,'Specifications and Reduced mass'!$I$13,IF(M685=5,'Specifications and Reduced mass'!$J$13)))))</f>
        <v>1545.075</v>
      </c>
      <c r="U685" s="52">
        <f>'Specifications and Reduced mass'!$C$37-'Lap Simulation'!S685-'Lap Simulation'!T685-'Lap Simulation'!AC685</f>
        <v>-859.45637275060346</v>
      </c>
      <c r="V685" s="13">
        <f t="shared" si="126"/>
        <v>-1.2703579849286548</v>
      </c>
      <c r="W685" s="13">
        <f>0.5*359.61*'Lap Simulation'!Q685^2</f>
        <v>6279.59368269885</v>
      </c>
      <c r="X685" s="10">
        <f t="shared" si="122"/>
        <v>23.266506226818624</v>
      </c>
      <c r="Y685" s="10">
        <v>1</v>
      </c>
      <c r="Z685" s="13">
        <f>IF(Y685=1,'Specifications and Reduced mass'!$C$47,IF(Y685=2,'Specifications and Reduced mass'!$C$48,IF(Y685=3,'Specifications and Reduced mass'!$C$49)))</f>
        <v>676.54659784648959</v>
      </c>
      <c r="AA685" s="10">
        <f t="shared" si="123"/>
        <v>11.814014465360295</v>
      </c>
      <c r="AB685" s="10">
        <v>19</v>
      </c>
      <c r="AC685" s="10">
        <f t="shared" si="128"/>
        <v>0</v>
      </c>
      <c r="AD685" s="10">
        <f t="shared" si="129"/>
        <v>0.33161255787892263</v>
      </c>
    </row>
    <row r="686" spans="7:30" x14ac:dyDescent="0.3">
      <c r="G686" s="94">
        <v>5000</v>
      </c>
      <c r="H686" s="94">
        <v>15.26</v>
      </c>
      <c r="I686" s="10">
        <f t="shared" si="131"/>
        <v>11.379382</v>
      </c>
      <c r="J686" s="10">
        <f t="shared" si="132"/>
        <v>21.731888568319999</v>
      </c>
      <c r="K686" s="10">
        <v>470.5</v>
      </c>
      <c r="L686" s="10">
        <v>1</v>
      </c>
      <c r="M686" s="90">
        <v>3</v>
      </c>
      <c r="N686" s="85">
        <f t="shared" si="127"/>
        <v>681</v>
      </c>
      <c r="O686" s="108">
        <f t="shared" si="124"/>
        <v>83.075049456636847</v>
      </c>
      <c r="P686" s="95">
        <f t="shared" si="121"/>
        <v>21.826353902168403</v>
      </c>
      <c r="Q686" s="10">
        <f t="shared" si="130"/>
        <v>6.0628760839356675</v>
      </c>
      <c r="R686" s="85">
        <v>0.91700000000000004</v>
      </c>
      <c r="S686" s="10">
        <f t="shared" si="125"/>
        <v>23.452933562987937</v>
      </c>
      <c r="T686" s="10">
        <f>IF(M686=1,'Specifications and Reduced mass'!$F$13,IF(M686=2,'Specifications and Reduced mass'!$G$13,IF(M686=3,'Specifications and Reduced mass'!$H$13,IF(M686=4,'Specifications and Reduced mass'!$I$13,IF(M686=5,'Specifications and Reduced mass'!$J$13)))))</f>
        <v>1545.075</v>
      </c>
      <c r="U686" s="52">
        <f>'Specifications and Reduced mass'!$C$37-'Lap Simulation'!S686-'Lap Simulation'!T686-'Lap Simulation'!AC686</f>
        <v>-860.62651624015348</v>
      </c>
      <c r="V686" s="13">
        <f t="shared" si="126"/>
        <v>-1.27208756792157</v>
      </c>
      <c r="W686" s="13">
        <f>0.5*359.61*'Lap Simulation'!Q686^2</f>
        <v>6609.3560526988522</v>
      </c>
      <c r="X686" s="10">
        <f t="shared" si="122"/>
        <v>23.869590881636487</v>
      </c>
      <c r="Y686" s="10">
        <v>1</v>
      </c>
      <c r="Z686" s="13">
        <f>IF(Y686=1,'Specifications and Reduced mass'!$C$47,IF(Y686=2,'Specifications and Reduced mass'!$C$48,IF(Y686=3,'Specifications and Reduced mass'!$C$49)))</f>
        <v>676.54659784648959</v>
      </c>
      <c r="AA686" s="10">
        <f t="shared" si="123"/>
        <v>12.434407695585529</v>
      </c>
      <c r="AB686" s="10">
        <v>19</v>
      </c>
      <c r="AC686" s="10">
        <f t="shared" si="128"/>
        <v>0</v>
      </c>
      <c r="AD686" s="10">
        <f t="shared" si="129"/>
        <v>0.33161255787892263</v>
      </c>
    </row>
    <row r="687" spans="7:30" x14ac:dyDescent="0.3">
      <c r="G687" s="94">
        <v>5100</v>
      </c>
      <c r="H687" s="94">
        <v>15.59</v>
      </c>
      <c r="I687" s="10">
        <f t="shared" si="131"/>
        <v>11.625463</v>
      </c>
      <c r="J687" s="10">
        <f t="shared" si="132"/>
        <v>21.766513940078429</v>
      </c>
      <c r="K687" s="10">
        <v>470.5</v>
      </c>
      <c r="L687" s="10">
        <v>1</v>
      </c>
      <c r="M687" s="90">
        <v>3</v>
      </c>
      <c r="N687" s="85">
        <f t="shared" si="127"/>
        <v>682</v>
      </c>
      <c r="O687" s="108">
        <f t="shared" si="124"/>
        <v>83.236020860852904</v>
      </c>
      <c r="P687" s="95">
        <f t="shared" si="121"/>
        <v>22.364220636156805</v>
      </c>
      <c r="Q687" s="10">
        <f t="shared" si="130"/>
        <v>6.2122835100435569</v>
      </c>
      <c r="R687" s="86">
        <f>IF(Y687=1,(U687/Z687),IF(Y687=2,0,IF(Y687=3,(1.2*(-U687/Z687)))))</f>
        <v>-2.3097554319937941</v>
      </c>
      <c r="S687" s="10">
        <f t="shared" si="125"/>
        <v>24.623077052537937</v>
      </c>
      <c r="T687" s="10">
        <f>IF(M687=1,'Specifications and Reduced mass'!$F$13,IF(M687=2,'Specifications and Reduced mass'!$G$13,IF(M687=3,'Specifications and Reduced mass'!$H$13,IF(M687=4,'Specifications and Reduced mass'!$I$13,IF(M687=5,'Specifications and Reduced mass'!$J$13)))))</f>
        <v>1545.075</v>
      </c>
      <c r="U687" s="52">
        <f>'Specifications and Reduced mass'!$C$37-'Lap Simulation'!S687-'Lap Simulation'!T687-'Lap Simulation'!AC687</f>
        <v>-1562.6571793728504</v>
      </c>
      <c r="V687" s="13">
        <f t="shared" si="126"/>
        <v>-2.3097554319937941</v>
      </c>
      <c r="W687" s="13">
        <f>0.5*359.61*'Lap Simulation'!Q687^2</f>
        <v>6939.1184226988507</v>
      </c>
      <c r="X687" s="10">
        <f t="shared" si="122"/>
        <v>24.457809094659673</v>
      </c>
      <c r="Y687" s="10">
        <v>1</v>
      </c>
      <c r="Z687" s="13">
        <f>IF(Y687=1,'Specifications and Reduced mass'!$C$47,IF(Y687=2,'Specifications and Reduced mass'!$C$48,IF(Y687=3,'Specifications and Reduced mass'!$C$49)))</f>
        <v>676.54659784648959</v>
      </c>
      <c r="AA687" s="10">
        <f t="shared" si="123"/>
        <v>13.054800925810758</v>
      </c>
      <c r="AB687" s="10">
        <v>19.2</v>
      </c>
      <c r="AC687" s="10">
        <f t="shared" si="128"/>
        <v>700.86051964314697</v>
      </c>
      <c r="AD687" s="10">
        <f t="shared" si="129"/>
        <v>0.33510321638291124</v>
      </c>
    </row>
    <row r="688" spans="7:30" x14ac:dyDescent="0.3">
      <c r="G688" s="94">
        <v>4700</v>
      </c>
      <c r="H688" s="94">
        <v>14.39</v>
      </c>
      <c r="I688" s="10">
        <f t="shared" si="131"/>
        <v>10.730623000000001</v>
      </c>
      <c r="J688" s="10">
        <f t="shared" si="132"/>
        <v>21.800972957957448</v>
      </c>
      <c r="K688" s="10">
        <v>483</v>
      </c>
      <c r="L688" s="10">
        <v>1</v>
      </c>
      <c r="M688" s="90">
        <v>3</v>
      </c>
      <c r="N688" s="85">
        <f t="shared" si="127"/>
        <v>683</v>
      </c>
      <c r="O688" s="108">
        <f t="shared" si="124"/>
        <v>83.407587693855888</v>
      </c>
      <c r="P688" s="95">
        <f t="shared" si="121"/>
        <v>20.983076606289718</v>
      </c>
      <c r="Q688" s="10">
        <f t="shared" si="130"/>
        <v>5.8286323906360327</v>
      </c>
      <c r="R688" s="86">
        <f t="shared" ref="R688:R691" si="133">IF(Y688=1,(U688/Z688),IF(Y688=2,0,IF(Y688=3,(1.2*(-U688/Z688)))))</f>
        <v>-2.30539892849001</v>
      </c>
      <c r="S688" s="10">
        <f t="shared" si="125"/>
        <v>21.675699428546356</v>
      </c>
      <c r="T688" s="10">
        <f>IF(M688=1,'Specifications and Reduced mass'!$F$13,IF(M688=2,'Specifications and Reduced mass'!$G$13,IF(M688=3,'Specifications and Reduced mass'!$H$13,IF(M688=4,'Specifications and Reduced mass'!$I$13,IF(M688=5,'Specifications and Reduced mass'!$J$13)))))</f>
        <v>1545.075</v>
      </c>
      <c r="U688" s="52">
        <f>'Specifications and Reduced mass'!$C$37-'Lap Simulation'!S688-'Lap Simulation'!T688-'Lap Simulation'!AC688</f>
        <v>-1559.7098017488588</v>
      </c>
      <c r="V688" s="13">
        <f t="shared" si="126"/>
        <v>-2.30539892849001</v>
      </c>
      <c r="W688" s="13">
        <f>0.5*359.61*'Lap Simulation'!Q688^2</f>
        <v>6108.5072717995645</v>
      </c>
      <c r="X688" s="10">
        <f t="shared" si="122"/>
        <v>22.947371616677295</v>
      </c>
      <c r="Y688" s="10">
        <v>1</v>
      </c>
      <c r="Z688" s="13">
        <f>IF(Y688=1,'Specifications and Reduced mass'!$C$47,IF(Y688=2,'Specifications and Reduced mass'!$C$48,IF(Y688=3,'Specifications and Reduced mass'!$C$49)))</f>
        <v>676.54659784648959</v>
      </c>
      <c r="AA688" s="10">
        <f t="shared" si="123"/>
        <v>11.492143746437911</v>
      </c>
      <c r="AB688" s="10">
        <v>19.399999999999999</v>
      </c>
      <c r="AC688" s="10">
        <f t="shared" si="128"/>
        <v>700.86051964314697</v>
      </c>
      <c r="AD688" s="10">
        <f t="shared" si="129"/>
        <v>0.3385938748868999</v>
      </c>
    </row>
    <row r="689" spans="7:30" x14ac:dyDescent="0.3">
      <c r="G689" s="94">
        <v>4600</v>
      </c>
      <c r="H689" s="94">
        <v>14.1</v>
      </c>
      <c r="I689" s="10">
        <f t="shared" si="131"/>
        <v>10.51437</v>
      </c>
      <c r="J689" s="10">
        <f t="shared" si="132"/>
        <v>21.826003533913042</v>
      </c>
      <c r="K689" s="10">
        <v>483</v>
      </c>
      <c r="L689" s="10">
        <v>1</v>
      </c>
      <c r="M689" s="90">
        <v>3</v>
      </c>
      <c r="N689" s="85">
        <f t="shared" si="127"/>
        <v>684</v>
      </c>
      <c r="O689" s="108">
        <f t="shared" si="124"/>
        <v>83.592134280379057</v>
      </c>
      <c r="P689" s="95">
        <f t="shared" si="121"/>
        <v>19.507269507518519</v>
      </c>
      <c r="Q689" s="10">
        <f t="shared" si="130"/>
        <v>5.4186859743106996</v>
      </c>
      <c r="R689" s="86">
        <f t="shared" si="133"/>
        <v>-2.3010506419266674</v>
      </c>
      <c r="S689" s="10">
        <f t="shared" si="125"/>
        <v>18.733880947643268</v>
      </c>
      <c r="T689" s="10">
        <f>IF(M689=1,'Specifications and Reduced mass'!$F$13,IF(M689=2,'Specifications and Reduced mass'!$G$13,IF(M689=3,'Specifications and Reduced mass'!$H$13,IF(M689=4,'Specifications and Reduced mass'!$I$13,IF(M689=5,'Specifications and Reduced mass'!$J$13)))))</f>
        <v>1545.075</v>
      </c>
      <c r="U689" s="52">
        <f>'Specifications and Reduced mass'!$C$37-'Lap Simulation'!S689-'Lap Simulation'!T689-'Lap Simulation'!AC689</f>
        <v>-1556.7679832679678</v>
      </c>
      <c r="V689" s="13">
        <f t="shared" si="126"/>
        <v>-2.3010506419266674</v>
      </c>
      <c r="W689" s="13">
        <f>0.5*359.61*'Lap Simulation'!Q689^2</f>
        <v>5279.4627631252715</v>
      </c>
      <c r="X689" s="10">
        <f t="shared" si="122"/>
        <v>21.333409347679918</v>
      </c>
      <c r="Y689" s="10">
        <v>1</v>
      </c>
      <c r="Z689" s="13">
        <f>IF(Y689=1,'Specifications and Reduced mass'!$C$47,IF(Y689=2,'Specifications and Reduced mass'!$C$48,IF(Y689=3,'Specifications and Reduced mass'!$C$49)))</f>
        <v>676.54659784648959</v>
      </c>
      <c r="AA689" s="10">
        <f t="shared" si="123"/>
        <v>9.9324339446890519</v>
      </c>
      <c r="AB689" s="10">
        <v>19.600000000000001</v>
      </c>
      <c r="AC689" s="10">
        <f t="shared" si="128"/>
        <v>700.86051964315914</v>
      </c>
      <c r="AD689" s="10">
        <f t="shared" si="129"/>
        <v>0.34208453339088862</v>
      </c>
    </row>
    <row r="690" spans="7:30" x14ac:dyDescent="0.3">
      <c r="G690" s="94">
        <v>4200</v>
      </c>
      <c r="H690" s="94">
        <v>12.04</v>
      </c>
      <c r="I690" s="10">
        <f t="shared" si="131"/>
        <v>8.9782279999999997</v>
      </c>
      <c r="J690" s="10">
        <f t="shared" si="132"/>
        <v>20.412215125333333</v>
      </c>
      <c r="K690" s="10">
        <v>479.6</v>
      </c>
      <c r="L690" s="10">
        <v>1</v>
      </c>
      <c r="M690" s="90">
        <v>3</v>
      </c>
      <c r="N690" s="85">
        <f t="shared" si="127"/>
        <v>685</v>
      </c>
      <c r="O690" s="108">
        <f t="shared" si="124"/>
        <v>83.793101019238307</v>
      </c>
      <c r="P690" s="95">
        <f t="shared" si="121"/>
        <v>17.913412042383843</v>
      </c>
      <c r="Q690" s="10">
        <f t="shared" si="130"/>
        <v>4.9759477895510678</v>
      </c>
      <c r="R690" s="86">
        <f t="shared" si="133"/>
        <v>-2.2967105568054795</v>
      </c>
      <c r="S690" s="10">
        <f t="shared" si="125"/>
        <v>15.797611124551295</v>
      </c>
      <c r="T690" s="10">
        <f>IF(M690=1,'Specifications and Reduced mass'!$F$13,IF(M690=2,'Specifications and Reduced mass'!$G$13,IF(M690=3,'Specifications and Reduced mass'!$H$13,IF(M690=4,'Specifications and Reduced mass'!$I$13,IF(M690=5,'Specifications and Reduced mass'!$J$13)))))</f>
        <v>1545.075</v>
      </c>
      <c r="U690" s="52">
        <f>'Specifications and Reduced mass'!$C$37-'Lap Simulation'!S690-'Lap Simulation'!T690-'Lap Simulation'!AC690</f>
        <v>-1553.8317134448639</v>
      </c>
      <c r="V690" s="13">
        <f t="shared" si="126"/>
        <v>-2.2967105568054795</v>
      </c>
      <c r="W690" s="13">
        <f>0.5*359.61*'Lap Simulation'!Q690^2</f>
        <v>4451.9819417820227</v>
      </c>
      <c r="X690" s="10">
        <f t="shared" si="122"/>
        <v>19.590345628153809</v>
      </c>
      <c r="Y690" s="10">
        <v>1</v>
      </c>
      <c r="Z690" s="13">
        <f>IF(Y690=1,'Specifications and Reduced mass'!$C$47,IF(Y690=2,'Specifications and Reduced mass'!$C$48,IF(Y690=3,'Specifications and Reduced mass'!$C$49)))</f>
        <v>676.54659784648959</v>
      </c>
      <c r="AA690" s="10">
        <f t="shared" si="123"/>
        <v>8.3756659614210847</v>
      </c>
      <c r="AB690" s="10">
        <v>19.8</v>
      </c>
      <c r="AC690" s="10">
        <f t="shared" si="128"/>
        <v>700.86051964314697</v>
      </c>
      <c r="AD690" s="10">
        <f t="shared" si="129"/>
        <v>0.34557519189487729</v>
      </c>
    </row>
    <row r="691" spans="7:30" x14ac:dyDescent="0.3">
      <c r="G691" s="94">
        <v>3800</v>
      </c>
      <c r="H691" s="94">
        <v>10.07</v>
      </c>
      <c r="I691" s="10">
        <f t="shared" si="131"/>
        <v>7.5091990000000006</v>
      </c>
      <c r="J691" s="10">
        <f t="shared" si="132"/>
        <v>18.869431423999998</v>
      </c>
      <c r="K691" s="10">
        <v>494.6</v>
      </c>
      <c r="L691" s="10">
        <v>1</v>
      </c>
      <c r="M691" s="90">
        <v>3</v>
      </c>
      <c r="N691" s="85">
        <f t="shared" si="127"/>
        <v>686</v>
      </c>
      <c r="O691" s="108">
        <f t="shared" si="124"/>
        <v>84.015782078173061</v>
      </c>
      <c r="P691" s="95">
        <f t="shared" si="121"/>
        <v>16.166619726084502</v>
      </c>
      <c r="Q691" s="10">
        <f t="shared" si="130"/>
        <v>4.4907277016901395</v>
      </c>
      <c r="R691" s="86">
        <f t="shared" si="133"/>
        <v>-2.2923786576574967</v>
      </c>
      <c r="S691" s="10">
        <f t="shared" si="125"/>
        <v>12.866879493769741</v>
      </c>
      <c r="T691" s="10">
        <f>IF(M691=1,'Specifications and Reduced mass'!$F$13,IF(M691=2,'Specifications and Reduced mass'!$G$13,IF(M691=3,'Specifications and Reduced mass'!$H$13,IF(M691=4,'Specifications and Reduced mass'!$I$13,IF(M691=5,'Specifications and Reduced mass'!$J$13)))))</f>
        <v>1545.075</v>
      </c>
      <c r="U691" s="52">
        <f>'Specifications and Reduced mass'!$C$37-'Lap Simulation'!S691-'Lap Simulation'!T691-'Lap Simulation'!AC691</f>
        <v>-1550.9009818140821</v>
      </c>
      <c r="V691" s="13">
        <f t="shared" si="126"/>
        <v>-2.2923786576574967</v>
      </c>
      <c r="W691" s="13">
        <f>0.5*359.61*'Lap Simulation'!Q691^2</f>
        <v>3626.0618584492049</v>
      </c>
      <c r="X691" s="10">
        <f t="shared" si="122"/>
        <v>17.680030321614723</v>
      </c>
      <c r="Y691" s="10">
        <v>1</v>
      </c>
      <c r="Z691" s="13">
        <f>IF(Y691=1,'Specifications and Reduced mass'!$C$47,IF(Y691=2,'Specifications and Reduced mass'!$C$48,IF(Y691=3,'Specifications and Reduced mass'!$C$49)))</f>
        <v>676.54659784648959</v>
      </c>
      <c r="AA691" s="10">
        <f t="shared" si="123"/>
        <v>6.8218342479762217</v>
      </c>
      <c r="AB691" s="10">
        <v>20</v>
      </c>
      <c r="AC691" s="10">
        <f t="shared" si="128"/>
        <v>700.86051964314697</v>
      </c>
      <c r="AD691" s="10">
        <f t="shared" si="129"/>
        <v>0.3490658503988659</v>
      </c>
    </row>
    <row r="692" spans="7:30" x14ac:dyDescent="0.3">
      <c r="G692" s="94">
        <v>3400</v>
      </c>
      <c r="H692" s="94">
        <v>8.9600000000000009</v>
      </c>
      <c r="I692" s="10">
        <f t="shared" si="131"/>
        <v>6.6814720000000012</v>
      </c>
      <c r="J692" s="10">
        <f t="shared" si="132"/>
        <v>18.764717598117649</v>
      </c>
      <c r="K692" s="10">
        <v>494.6</v>
      </c>
      <c r="L692" s="10">
        <v>1</v>
      </c>
      <c r="M692" s="90">
        <v>3</v>
      </c>
      <c r="N692" s="85">
        <f t="shared" si="127"/>
        <v>687</v>
      </c>
      <c r="O692" s="108">
        <f t="shared" si="124"/>
        <v>84.269114106588063</v>
      </c>
      <c r="P692" s="95">
        <f t="shared" si="121"/>
        <v>14.210599514494181</v>
      </c>
      <c r="Q692" s="10">
        <f t="shared" si="130"/>
        <v>3.9473887540261612</v>
      </c>
      <c r="R692" s="85">
        <v>0.91700000000000004</v>
      </c>
      <c r="S692" s="10">
        <f t="shared" si="125"/>
        <v>9.9416756095371479</v>
      </c>
      <c r="T692" s="10">
        <f>IF(M692=1,'Specifications and Reduced mass'!$F$13,IF(M692=2,'Specifications and Reduced mass'!$G$13,IF(M692=3,'Specifications and Reduced mass'!$H$13,IF(M692=4,'Specifications and Reduced mass'!$I$13,IF(M692=5,'Specifications and Reduced mass'!$J$13)))))</f>
        <v>1545.075</v>
      </c>
      <c r="U692" s="52">
        <f>'Specifications and Reduced mass'!$C$37-'Lap Simulation'!S692-'Lap Simulation'!T692-'Lap Simulation'!AC692</f>
        <v>-847.11525828670267</v>
      </c>
      <c r="V692" s="13">
        <f t="shared" si="126"/>
        <v>-1.2521166479635681</v>
      </c>
      <c r="W692" s="13">
        <f>0.5*359.61*'Lap Simulation'!Q692^2</f>
        <v>2801.6995693689923</v>
      </c>
      <c r="X692" s="10">
        <f t="shared" si="122"/>
        <v>15.540900606402209</v>
      </c>
      <c r="Y692" s="10">
        <v>1</v>
      </c>
      <c r="Z692" s="13">
        <f>IF(Y692=1,'Specifications and Reduced mass'!$C$47,IF(Y692=2,'Specifications and Reduced mass'!$C$48,IF(Y692=3,'Specifications and Reduced mass'!$C$49)))</f>
        <v>676.54659784648959</v>
      </c>
      <c r="AA692" s="10">
        <f t="shared" si="123"/>
        <v>5.2709332661621389</v>
      </c>
      <c r="AB692" s="10">
        <v>0</v>
      </c>
      <c r="AC692" s="10">
        <v>0</v>
      </c>
      <c r="AD692" s="10">
        <f t="shared" si="129"/>
        <v>0</v>
      </c>
    </row>
    <row r="693" spans="7:30" x14ac:dyDescent="0.3">
      <c r="G693" s="94">
        <v>3500</v>
      </c>
      <c r="H693" s="94">
        <v>9.2200000000000006</v>
      </c>
      <c r="I693" s="10">
        <f t="shared" si="131"/>
        <v>6.8753540000000006</v>
      </c>
      <c r="J693" s="10">
        <f t="shared" si="132"/>
        <v>18.757537221485716</v>
      </c>
      <c r="K693" s="10">
        <v>494.6</v>
      </c>
      <c r="L693" s="10">
        <v>1</v>
      </c>
      <c r="M693" s="90">
        <v>3</v>
      </c>
      <c r="N693" s="85">
        <f t="shared" si="127"/>
        <v>688</v>
      </c>
      <c r="O693" s="108">
        <f t="shared" si="124"/>
        <v>84.508736451292933</v>
      </c>
      <c r="P693" s="95">
        <f t="shared" si="121"/>
        <v>15.023640656024165</v>
      </c>
      <c r="Q693" s="10">
        <f t="shared" si="130"/>
        <v>4.1732335155622682</v>
      </c>
      <c r="R693" s="85">
        <v>0.91700000000000004</v>
      </c>
      <c r="S693" s="10">
        <f t="shared" si="125"/>
        <v>11.111819099087146</v>
      </c>
      <c r="T693" s="10">
        <f>IF(M693=1,'Specifications and Reduced mass'!$F$13,IF(M693=2,'Specifications and Reduced mass'!$G$13,IF(M693=3,'Specifications and Reduced mass'!$H$13,IF(M693=4,'Specifications and Reduced mass'!$I$13,IF(M693=5,'Specifications and Reduced mass'!$J$13)))))</f>
        <v>1545.075</v>
      </c>
      <c r="U693" s="52">
        <f>'Specifications and Reduced mass'!$C$37-'Lap Simulation'!S693-'Lap Simulation'!T693-'Lap Simulation'!AC693</f>
        <v>-848.28540177625268</v>
      </c>
      <c r="V693" s="13">
        <f t="shared" si="126"/>
        <v>-1.2538462309564835</v>
      </c>
      <c r="W693" s="13">
        <f>0.5*359.61*'Lap Simulation'!Q693^2</f>
        <v>3131.4619393689923</v>
      </c>
      <c r="X693" s="10">
        <f t="shared" si="122"/>
        <v>16.430053210875073</v>
      </c>
      <c r="Y693" s="10">
        <v>1</v>
      </c>
      <c r="Z693" s="13">
        <f>IF(Y693=1,'Specifications and Reduced mass'!$C$47,IF(Y693=2,'Specifications and Reduced mass'!$C$48,IF(Y693=3,'Specifications and Reduced mass'!$C$49)))</f>
        <v>676.54659784648959</v>
      </c>
      <c r="AA693" s="10">
        <f t="shared" si="123"/>
        <v>5.8913264963873688</v>
      </c>
      <c r="AB693" s="10">
        <v>0</v>
      </c>
      <c r="AC693" s="10">
        <f t="shared" si="128"/>
        <v>0</v>
      </c>
      <c r="AD693" s="10">
        <f t="shared" si="129"/>
        <v>0</v>
      </c>
    </row>
    <row r="694" spans="7:30" x14ac:dyDescent="0.3">
      <c r="G694" s="94">
        <v>3600</v>
      </c>
      <c r="H694" s="94">
        <v>9.64</v>
      </c>
      <c r="I694" s="10">
        <f t="shared" si="131"/>
        <v>7.1885480000000008</v>
      </c>
      <c r="J694" s="10">
        <f t="shared" si="132"/>
        <v>19.067224206222225</v>
      </c>
      <c r="K694" s="10">
        <v>478.3</v>
      </c>
      <c r="L694" s="10">
        <v>1</v>
      </c>
      <c r="M694" s="90">
        <v>3</v>
      </c>
      <c r="N694" s="85">
        <f t="shared" si="127"/>
        <v>689</v>
      </c>
      <c r="O694" s="108">
        <f t="shared" si="124"/>
        <v>84.736658326604854</v>
      </c>
      <c r="P694" s="95">
        <f t="shared" si="121"/>
        <v>15.794885835653963</v>
      </c>
      <c r="Q694" s="10">
        <f t="shared" si="130"/>
        <v>4.3874682876816564</v>
      </c>
      <c r="R694" s="85">
        <v>0.91700000000000004</v>
      </c>
      <c r="S694" s="10">
        <f t="shared" si="125"/>
        <v>12.281962588637146</v>
      </c>
      <c r="T694" s="10">
        <f>IF(M694=1,'Specifications and Reduced mass'!$F$13,IF(M694=2,'Specifications and Reduced mass'!$G$13,IF(M694=3,'Specifications and Reduced mass'!$H$13,IF(M694=4,'Specifications and Reduced mass'!$I$13,IF(M694=5,'Specifications and Reduced mass'!$J$13)))))</f>
        <v>1545.075</v>
      </c>
      <c r="U694" s="52">
        <f>'Specifications and Reduced mass'!$C$37-'Lap Simulation'!S694-'Lap Simulation'!T694-'Lap Simulation'!AC694</f>
        <v>-849.4555452658027</v>
      </c>
      <c r="V694" s="13">
        <f t="shared" si="126"/>
        <v>-1.2555758139493987</v>
      </c>
      <c r="W694" s="13">
        <f>0.5*359.61*'Lap Simulation'!Q694^2</f>
        <v>3461.2243093689922</v>
      </c>
      <c r="X694" s="10">
        <f t="shared" si="122"/>
        <v>17.273497195597074</v>
      </c>
      <c r="Y694" s="10">
        <v>1</v>
      </c>
      <c r="Z694" s="13">
        <f>IF(Y694=1,'Specifications and Reduced mass'!$C$47,IF(Y694=2,'Specifications and Reduced mass'!$C$48,IF(Y694=3,'Specifications and Reduced mass'!$C$49)))</f>
        <v>676.54659784648959</v>
      </c>
      <c r="AA694" s="10">
        <f t="shared" si="123"/>
        <v>6.5117197266126006</v>
      </c>
      <c r="AB694" s="10">
        <v>0</v>
      </c>
      <c r="AC694" s="10">
        <f t="shared" si="128"/>
        <v>0</v>
      </c>
      <c r="AD694" s="10">
        <f t="shared" si="129"/>
        <v>0</v>
      </c>
    </row>
    <row r="695" spans="7:30" x14ac:dyDescent="0.3">
      <c r="G695" s="94">
        <v>3800</v>
      </c>
      <c r="H695" s="94">
        <v>10.07</v>
      </c>
      <c r="I695" s="10">
        <f t="shared" si="131"/>
        <v>7.5091990000000006</v>
      </c>
      <c r="J695" s="10">
        <f t="shared" si="132"/>
        <v>18.869431423999998</v>
      </c>
      <c r="K695" s="10">
        <v>494.6</v>
      </c>
      <c r="L695" s="10">
        <v>1</v>
      </c>
      <c r="M695" s="90">
        <v>3</v>
      </c>
      <c r="N695" s="85">
        <f t="shared" si="127"/>
        <v>690</v>
      </c>
      <c r="O695" s="108">
        <f t="shared" si="124"/>
        <v>84.95444171623501</v>
      </c>
      <c r="P695" s="95">
        <f t="shared" si="121"/>
        <v>16.530186283322468</v>
      </c>
      <c r="Q695" s="10">
        <f t="shared" si="130"/>
        <v>4.5917184120340186</v>
      </c>
      <c r="R695" s="85">
        <v>0.91700000000000004</v>
      </c>
      <c r="S695" s="10">
        <f t="shared" si="125"/>
        <v>13.452106078187148</v>
      </c>
      <c r="T695" s="10">
        <f>IF(M695=1,'Specifications and Reduced mass'!$F$13,IF(M695=2,'Specifications and Reduced mass'!$G$13,IF(M695=3,'Specifications and Reduced mass'!$H$13,IF(M695=4,'Specifications and Reduced mass'!$I$13,IF(M695=5,'Specifications and Reduced mass'!$J$13)))))</f>
        <v>1545.075</v>
      </c>
      <c r="U695" s="52">
        <f>'Specifications and Reduced mass'!$C$37-'Lap Simulation'!S695-'Lap Simulation'!T695-'Lap Simulation'!AC695</f>
        <v>-850.62568875535271</v>
      </c>
      <c r="V695" s="13">
        <f t="shared" si="126"/>
        <v>-1.257305396942314</v>
      </c>
      <c r="W695" s="13">
        <f>0.5*359.61*'Lap Simulation'!Q695^2</f>
        <v>3790.9866793689926</v>
      </c>
      <c r="X695" s="10">
        <f t="shared" si="122"/>
        <v>18.077631543441019</v>
      </c>
      <c r="Y695" s="10">
        <v>1</v>
      </c>
      <c r="Z695" s="13">
        <f>IF(Y695=1,'Specifications and Reduced mass'!$C$47,IF(Y695=2,'Specifications and Reduced mass'!$C$48,IF(Y695=3,'Specifications and Reduced mass'!$C$49)))</f>
        <v>676.54659784648959</v>
      </c>
      <c r="AA695" s="10">
        <f t="shared" si="123"/>
        <v>7.1321129568378323</v>
      </c>
      <c r="AB695" s="10">
        <v>0</v>
      </c>
      <c r="AC695" s="10">
        <f t="shared" si="128"/>
        <v>0</v>
      </c>
      <c r="AD695" s="10">
        <f t="shared" si="129"/>
        <v>0</v>
      </c>
    </row>
    <row r="696" spans="7:30" x14ac:dyDescent="0.3">
      <c r="G696" s="94">
        <v>3900</v>
      </c>
      <c r="H696" s="94">
        <v>10.28</v>
      </c>
      <c r="I696" s="10">
        <f t="shared" si="131"/>
        <v>7.6657959999999994</v>
      </c>
      <c r="J696" s="10">
        <f t="shared" si="132"/>
        <v>18.769013549948713</v>
      </c>
      <c r="K696" s="10">
        <v>494.6</v>
      </c>
      <c r="L696" s="10">
        <v>1</v>
      </c>
      <c r="M696" s="90">
        <v>3</v>
      </c>
      <c r="N696" s="85">
        <f t="shared" si="127"/>
        <v>691</v>
      </c>
      <c r="O696" s="108">
        <f t="shared" si="124"/>
        <v>85.163329382855721</v>
      </c>
      <c r="P696" s="95">
        <f t="shared" si="121"/>
        <v>17.234143395055707</v>
      </c>
      <c r="Q696" s="10">
        <f t="shared" si="130"/>
        <v>4.7872620541821407</v>
      </c>
      <c r="R696" s="85">
        <v>0.91700000000000004</v>
      </c>
      <c r="S696" s="10">
        <f t="shared" si="125"/>
        <v>14.622249567737148</v>
      </c>
      <c r="T696" s="10">
        <f>IF(M696=1,'Specifications and Reduced mass'!$F$13,IF(M696=2,'Specifications and Reduced mass'!$G$13,IF(M696=3,'Specifications and Reduced mass'!$H$13,IF(M696=4,'Specifications and Reduced mass'!$I$13,IF(M696=5,'Specifications and Reduced mass'!$J$13)))))</f>
        <v>1545.075</v>
      </c>
      <c r="U696" s="52">
        <f>'Specifications and Reduced mass'!$C$37-'Lap Simulation'!S696-'Lap Simulation'!T696-'Lap Simulation'!AC696</f>
        <v>-851.79583224490273</v>
      </c>
      <c r="V696" s="13">
        <f t="shared" si="126"/>
        <v>-1.2590349799352294</v>
      </c>
      <c r="W696" s="13">
        <f>0.5*359.61*'Lap Simulation'!Q696^2</f>
        <v>4120.7490493689929</v>
      </c>
      <c r="X696" s="10">
        <f t="shared" si="122"/>
        <v>18.847488402291891</v>
      </c>
      <c r="Y696" s="10">
        <v>1</v>
      </c>
      <c r="Z696" s="13">
        <f>IF(Y696=1,'Specifications and Reduced mass'!$C$47,IF(Y696=2,'Specifications and Reduced mass'!$C$48,IF(Y696=3,'Specifications and Reduced mass'!$C$49)))</f>
        <v>676.54659784648959</v>
      </c>
      <c r="AA696" s="10">
        <f t="shared" si="123"/>
        <v>7.7525061870630623</v>
      </c>
      <c r="AB696" s="10">
        <v>0</v>
      </c>
      <c r="AC696" s="10">
        <f t="shared" si="128"/>
        <v>0</v>
      </c>
      <c r="AD696" s="10">
        <f t="shared" si="129"/>
        <v>0</v>
      </c>
    </row>
    <row r="697" spans="7:30" x14ac:dyDescent="0.3">
      <c r="G697" s="94">
        <v>4100</v>
      </c>
      <c r="H697" s="94">
        <v>11.45</v>
      </c>
      <c r="I697" s="10">
        <f t="shared" si="131"/>
        <v>8.5382649999999991</v>
      </c>
      <c r="J697" s="10">
        <f t="shared" si="132"/>
        <v>19.885410934634141</v>
      </c>
      <c r="K697" s="10">
        <v>479.7</v>
      </c>
      <c r="L697" s="10">
        <v>1</v>
      </c>
      <c r="M697" s="90">
        <v>3</v>
      </c>
      <c r="N697" s="85">
        <f t="shared" si="127"/>
        <v>692</v>
      </c>
      <c r="O697" s="108">
        <f t="shared" si="124"/>
        <v>85.364329320336239</v>
      </c>
      <c r="P697" s="95">
        <f t="shared" si="121"/>
        <v>17.910453332100285</v>
      </c>
      <c r="Q697" s="10">
        <f t="shared" si="130"/>
        <v>4.9751259255834128</v>
      </c>
      <c r="R697" s="85">
        <v>0.91700000000000004</v>
      </c>
      <c r="S697" s="10">
        <f t="shared" si="125"/>
        <v>15.792393057287148</v>
      </c>
      <c r="T697" s="10">
        <f>IF(M697=1,'Specifications and Reduced mass'!$F$13,IF(M697=2,'Specifications and Reduced mass'!$G$13,IF(M697=3,'Specifications and Reduced mass'!$H$13,IF(M697=4,'Specifications and Reduced mass'!$I$13,IF(M697=5,'Specifications and Reduced mass'!$J$13)))))</f>
        <v>1545.075</v>
      </c>
      <c r="U697" s="52">
        <f>'Specifications and Reduced mass'!$C$37-'Lap Simulation'!S697-'Lap Simulation'!T697-'Lap Simulation'!AC697</f>
        <v>-852.96597573445274</v>
      </c>
      <c r="V697" s="13">
        <f t="shared" si="126"/>
        <v>-1.2607645629281448</v>
      </c>
      <c r="W697" s="13">
        <f>0.5*359.61*'Lap Simulation'!Q697^2</f>
        <v>4450.5114193689924</v>
      </c>
      <c r="X697" s="10">
        <f t="shared" si="122"/>
        <v>19.587109943241781</v>
      </c>
      <c r="Y697" s="10">
        <v>1</v>
      </c>
      <c r="Z697" s="13">
        <f>IF(Y697=1,'Specifications and Reduced mass'!$C$47,IF(Y697=2,'Specifications and Reduced mass'!$C$48,IF(Y697=3,'Specifications and Reduced mass'!$C$49)))</f>
        <v>676.54659784648959</v>
      </c>
      <c r="AA697" s="10">
        <f t="shared" si="123"/>
        <v>8.3728994172882931</v>
      </c>
      <c r="AB697" s="10">
        <v>0</v>
      </c>
      <c r="AC697" s="10">
        <f t="shared" si="128"/>
        <v>0</v>
      </c>
      <c r="AD697" s="10">
        <f t="shared" si="129"/>
        <v>0</v>
      </c>
    </row>
    <row r="698" spans="7:30" x14ac:dyDescent="0.3">
      <c r="G698" s="94">
        <v>4300</v>
      </c>
      <c r="H698" s="94">
        <v>12.63</v>
      </c>
      <c r="I698" s="10">
        <f t="shared" si="131"/>
        <v>9.4181910000000002</v>
      </c>
      <c r="J698" s="10">
        <f t="shared" si="132"/>
        <v>20.914516795534883</v>
      </c>
      <c r="K698" s="10">
        <v>479.7</v>
      </c>
      <c r="L698" s="10">
        <v>1</v>
      </c>
      <c r="M698" s="90">
        <v>3</v>
      </c>
      <c r="N698" s="85">
        <f t="shared" si="127"/>
        <v>693</v>
      </c>
      <c r="O698" s="108">
        <f t="shared" si="124"/>
        <v>85.558272493277116</v>
      </c>
      <c r="P698" s="95">
        <f t="shared" si="121"/>
        <v>18.562138307892823</v>
      </c>
      <c r="Q698" s="10">
        <f t="shared" si="130"/>
        <v>5.1561495299702287</v>
      </c>
      <c r="R698" s="85">
        <v>0.91700000000000004</v>
      </c>
      <c r="S698" s="10">
        <f t="shared" si="125"/>
        <v>16.962536546837146</v>
      </c>
      <c r="T698" s="10">
        <f>IF(M698=1,'Specifications and Reduced mass'!$F$13,IF(M698=2,'Specifications and Reduced mass'!$G$13,IF(M698=3,'Specifications and Reduced mass'!$H$13,IF(M698=4,'Specifications and Reduced mass'!$I$13,IF(M698=5,'Specifications and Reduced mass'!$J$13)))))</f>
        <v>1545.075</v>
      </c>
      <c r="U698" s="52">
        <f>'Specifications and Reduced mass'!$C$37-'Lap Simulation'!S698-'Lap Simulation'!T698-'Lap Simulation'!AC698</f>
        <v>-854.13611922400264</v>
      </c>
      <c r="V698" s="13">
        <f t="shared" si="126"/>
        <v>-1.2624941459210599</v>
      </c>
      <c r="W698" s="13">
        <f>0.5*359.61*'Lap Simulation'!Q698^2</f>
        <v>4780.2737893689928</v>
      </c>
      <c r="X698" s="10">
        <f t="shared" si="122"/>
        <v>20.299801299095389</v>
      </c>
      <c r="Y698" s="10">
        <v>1</v>
      </c>
      <c r="Z698" s="13">
        <f>IF(Y698=1,'Specifications and Reduced mass'!$C$47,IF(Y698=2,'Specifications and Reduced mass'!$C$48,IF(Y698=3,'Specifications and Reduced mass'!$C$49)))</f>
        <v>676.54659784648959</v>
      </c>
      <c r="AA698" s="10">
        <f t="shared" si="123"/>
        <v>8.993292647513524</v>
      </c>
      <c r="AB698" s="10">
        <v>0</v>
      </c>
      <c r="AC698" s="10">
        <f t="shared" si="128"/>
        <v>0</v>
      </c>
      <c r="AD698" s="10">
        <f t="shared" si="129"/>
        <v>0</v>
      </c>
    </row>
    <row r="699" spans="7:30" x14ac:dyDescent="0.3">
      <c r="G699" s="94">
        <v>4500</v>
      </c>
      <c r="H699" s="94">
        <v>13.81</v>
      </c>
      <c r="I699" s="10">
        <f t="shared" si="131"/>
        <v>10.298117000000001</v>
      </c>
      <c r="J699" s="10">
        <f t="shared" si="132"/>
        <v>21.852146579911111</v>
      </c>
      <c r="K699" s="10">
        <v>479.7</v>
      </c>
      <c r="L699" s="10">
        <v>1</v>
      </c>
      <c r="M699" s="90">
        <v>3</v>
      </c>
      <c r="N699" s="85">
        <f t="shared" si="127"/>
        <v>694</v>
      </c>
      <c r="O699" s="108">
        <f t="shared" si="124"/>
        <v>85.745853514349093</v>
      </c>
      <c r="P699" s="95">
        <f t="shared" si="121"/>
        <v>19.191707025727084</v>
      </c>
      <c r="Q699" s="10">
        <f t="shared" si="130"/>
        <v>5.331029729368634</v>
      </c>
      <c r="R699" s="85">
        <v>0.91700000000000004</v>
      </c>
      <c r="S699" s="10">
        <f t="shared" si="125"/>
        <v>18.132680036387146</v>
      </c>
      <c r="T699" s="10">
        <f>IF(M699=1,'Specifications and Reduced mass'!$F$13,IF(M699=2,'Specifications and Reduced mass'!$G$13,IF(M699=3,'Specifications and Reduced mass'!$H$13,IF(M699=4,'Specifications and Reduced mass'!$I$13,IF(M699=5,'Specifications and Reduced mass'!$J$13)))))</f>
        <v>1545.075</v>
      </c>
      <c r="U699" s="52">
        <f>'Specifications and Reduced mass'!$C$37-'Lap Simulation'!S699-'Lap Simulation'!T699-'Lap Simulation'!AC699</f>
        <v>-855.30626271355266</v>
      </c>
      <c r="V699" s="13">
        <f t="shared" si="126"/>
        <v>-1.2642237289139753</v>
      </c>
      <c r="W699" s="13">
        <f>0.5*359.61*'Lap Simulation'!Q699^2</f>
        <v>5110.0361593689922</v>
      </c>
      <c r="X699" s="10">
        <f t="shared" si="122"/>
        <v>20.988306021136353</v>
      </c>
      <c r="Y699" s="10">
        <v>1</v>
      </c>
      <c r="Z699" s="13">
        <f>IF(Y699=1,'Specifications and Reduced mass'!$C$47,IF(Y699=2,'Specifications and Reduced mass'!$C$48,IF(Y699=3,'Specifications and Reduced mass'!$C$49)))</f>
        <v>676.54659784648959</v>
      </c>
      <c r="AA699" s="10">
        <f t="shared" si="123"/>
        <v>9.6136858777387548</v>
      </c>
      <c r="AB699" s="10">
        <v>0</v>
      </c>
      <c r="AC699" s="10">
        <f t="shared" si="128"/>
        <v>0</v>
      </c>
      <c r="AD699" s="10">
        <f t="shared" si="129"/>
        <v>0</v>
      </c>
    </row>
    <row r="700" spans="7:30" x14ac:dyDescent="0.3">
      <c r="G700" s="94">
        <v>4600</v>
      </c>
      <c r="H700" s="94">
        <v>14.1</v>
      </c>
      <c r="I700" s="10">
        <f t="shared" si="131"/>
        <v>10.51437</v>
      </c>
      <c r="J700" s="10">
        <f t="shared" si="132"/>
        <v>21.826003533913042</v>
      </c>
      <c r="K700" s="10">
        <v>479.7</v>
      </c>
      <c r="L700" s="10">
        <v>1</v>
      </c>
      <c r="M700" s="90">
        <v>3</v>
      </c>
      <c r="N700" s="85">
        <f t="shared" si="127"/>
        <v>695</v>
      </c>
      <c r="O700" s="108">
        <f t="shared" si="124"/>
        <v>85.927660042966394</v>
      </c>
      <c r="P700" s="95">
        <f t="shared" si="121"/>
        <v>19.801269114916405</v>
      </c>
      <c r="Q700" s="10">
        <f t="shared" si="130"/>
        <v>5.500352531921223</v>
      </c>
      <c r="R700" s="85">
        <v>0.91700000000000004</v>
      </c>
      <c r="S700" s="10">
        <f t="shared" si="125"/>
        <v>19.302823525937146</v>
      </c>
      <c r="T700" s="10">
        <f>IF(M700=1,'Specifications and Reduced mass'!$F$13,IF(M700=2,'Specifications and Reduced mass'!$G$13,IF(M700=3,'Specifications and Reduced mass'!$H$13,IF(M700=4,'Specifications and Reduced mass'!$I$13,IF(M700=5,'Specifications and Reduced mass'!$J$13)))))</f>
        <v>1545.075</v>
      </c>
      <c r="U700" s="52">
        <f>'Specifications and Reduced mass'!$C$37-'Lap Simulation'!S700-'Lap Simulation'!T700-'Lap Simulation'!AC700</f>
        <v>-856.47640620310267</v>
      </c>
      <c r="V700" s="13">
        <f t="shared" si="126"/>
        <v>-1.2659533119068904</v>
      </c>
      <c r="W700" s="13">
        <f>0.5*359.61*'Lap Simulation'!Q700^2</f>
        <v>5439.7985293689926</v>
      </c>
      <c r="X700" s="10">
        <f t="shared" si="122"/>
        <v>21.654931228036311</v>
      </c>
      <c r="Y700" s="10">
        <v>1</v>
      </c>
      <c r="Z700" s="13">
        <f>IF(Y700=1,'Specifications and Reduced mass'!$C$47,IF(Y700=2,'Specifications and Reduced mass'!$C$48,IF(Y700=3,'Specifications and Reduced mass'!$C$49)))</f>
        <v>676.54659784648959</v>
      </c>
      <c r="AA700" s="10">
        <f t="shared" si="123"/>
        <v>10.234079107963986</v>
      </c>
      <c r="AB700" s="10">
        <v>0</v>
      </c>
      <c r="AC700" s="10">
        <f t="shared" si="128"/>
        <v>0</v>
      </c>
      <c r="AD700" s="10">
        <f t="shared" si="129"/>
        <v>0</v>
      </c>
    </row>
    <row r="701" spans="7:30" x14ac:dyDescent="0.3">
      <c r="G701" s="94">
        <v>4800</v>
      </c>
      <c r="H701" s="94">
        <v>12.68</v>
      </c>
      <c r="I701" s="10">
        <f t="shared" si="131"/>
        <v>9.4554760000000009</v>
      </c>
      <c r="J701" s="10">
        <f t="shared" si="132"/>
        <v>18.810093589333334</v>
      </c>
      <c r="K701" s="10">
        <v>467.5</v>
      </c>
      <c r="L701" s="10">
        <v>1</v>
      </c>
      <c r="M701" s="90">
        <v>3</v>
      </c>
      <c r="N701" s="85">
        <f t="shared" si="127"/>
        <v>696</v>
      </c>
      <c r="O701" s="108">
        <f t="shared" si="124"/>
        <v>86.104194506152425</v>
      </c>
      <c r="P701" s="95">
        <f t="shared" si="121"/>
        <v>20.392618727405814</v>
      </c>
      <c r="Q701" s="10">
        <f t="shared" si="130"/>
        <v>5.6646163131682812</v>
      </c>
      <c r="R701" s="85">
        <v>0.91700000000000004</v>
      </c>
      <c r="S701" s="10">
        <f t="shared" si="125"/>
        <v>20.47296701548715</v>
      </c>
      <c r="T701" s="10">
        <f>IF(M701=1,'Specifications and Reduced mass'!$F$13,IF(M701=2,'Specifications and Reduced mass'!$G$13,IF(M701=3,'Specifications and Reduced mass'!$H$13,IF(M701=4,'Specifications and Reduced mass'!$I$13,IF(M701=5,'Specifications and Reduced mass'!$J$13)))))</f>
        <v>1545.075</v>
      </c>
      <c r="U701" s="52">
        <f>'Specifications and Reduced mass'!$C$37-'Lap Simulation'!S701-'Lap Simulation'!T701-'Lap Simulation'!AC701</f>
        <v>-857.64654969265268</v>
      </c>
      <c r="V701" s="13">
        <f t="shared" si="126"/>
        <v>-1.2676828948998058</v>
      </c>
      <c r="W701" s="13">
        <f>0.5*359.61*'Lap Simulation'!Q701^2</f>
        <v>5769.560899368993</v>
      </c>
      <c r="X701" s="10">
        <f t="shared" si="122"/>
        <v>22.30163902822158</v>
      </c>
      <c r="Y701" s="10">
        <v>1</v>
      </c>
      <c r="Z701" s="13">
        <f>IF(Y701=1,'Specifications and Reduced mass'!$C$47,IF(Y701=2,'Specifications and Reduced mass'!$C$48,IF(Y701=3,'Specifications and Reduced mass'!$C$49)))</f>
        <v>676.54659784648959</v>
      </c>
      <c r="AA701" s="10">
        <f t="shared" si="123"/>
        <v>10.854472338189218</v>
      </c>
      <c r="AB701" s="10">
        <v>0</v>
      </c>
      <c r="AC701" s="10">
        <f t="shared" si="128"/>
        <v>0</v>
      </c>
      <c r="AD701" s="10">
        <f t="shared" si="129"/>
        <v>0</v>
      </c>
    </row>
    <row r="702" spans="7:30" x14ac:dyDescent="0.3">
      <c r="G702" s="94">
        <v>4900</v>
      </c>
      <c r="H702" s="94">
        <v>14.97</v>
      </c>
      <c r="I702" s="10">
        <f t="shared" si="131"/>
        <v>11.163129000000001</v>
      </c>
      <c r="J702" s="10">
        <f t="shared" si="132"/>
        <v>21.753976774530614</v>
      </c>
      <c r="K702" s="10">
        <v>479.7</v>
      </c>
      <c r="L702" s="10">
        <v>1</v>
      </c>
      <c r="M702" s="90">
        <v>3</v>
      </c>
      <c r="N702" s="85">
        <f t="shared" si="127"/>
        <v>697</v>
      </c>
      <c r="O702" s="108">
        <f t="shared" si="124"/>
        <v>86.27589045819451</v>
      </c>
      <c r="P702" s="95">
        <f t="shared" si="121"/>
        <v>20.967296882558379</v>
      </c>
      <c r="Q702" s="10">
        <f t="shared" si="130"/>
        <v>5.8242491340439937</v>
      </c>
      <c r="R702" s="85">
        <v>0.91700000000000004</v>
      </c>
      <c r="S702" s="10">
        <f t="shared" si="125"/>
        <v>21.643110505037146</v>
      </c>
      <c r="T702" s="10">
        <f>IF(M702=1,'Specifications and Reduced mass'!$F$13,IF(M702=2,'Specifications and Reduced mass'!$G$13,IF(M702=3,'Specifications and Reduced mass'!$H$13,IF(M702=4,'Specifications and Reduced mass'!$I$13,IF(M702=5,'Specifications and Reduced mass'!$J$13)))))</f>
        <v>1545.075</v>
      </c>
      <c r="U702" s="52">
        <f>'Specifications and Reduced mass'!$C$37-'Lap Simulation'!S702-'Lap Simulation'!T702-'Lap Simulation'!AC702</f>
        <v>-858.8166931822027</v>
      </c>
      <c r="V702" s="13">
        <f t="shared" si="126"/>
        <v>-1.2694124778927212</v>
      </c>
      <c r="W702" s="13">
        <f>0.5*359.61*'Lap Simulation'!Q702^2</f>
        <v>6099.3232693689924</v>
      </c>
      <c r="X702" s="10">
        <f t="shared" si="122"/>
        <v>22.930114700960605</v>
      </c>
      <c r="Y702" s="10">
        <v>1</v>
      </c>
      <c r="Z702" s="13">
        <f>IF(Y702=1,'Specifications and Reduced mass'!$C$47,IF(Y702=2,'Specifications and Reduced mass'!$C$48,IF(Y702=3,'Specifications and Reduced mass'!$C$49)))</f>
        <v>676.54659784648959</v>
      </c>
      <c r="AA702" s="10">
        <f t="shared" si="123"/>
        <v>11.474865568414449</v>
      </c>
      <c r="AB702" s="10">
        <v>0</v>
      </c>
      <c r="AC702" s="10">
        <f t="shared" si="128"/>
        <v>0</v>
      </c>
      <c r="AD702" s="10">
        <f t="shared" si="129"/>
        <v>0</v>
      </c>
    </row>
    <row r="703" spans="7:30" x14ac:dyDescent="0.3">
      <c r="G703" s="94">
        <v>5000</v>
      </c>
      <c r="H703" s="94">
        <v>15.26</v>
      </c>
      <c r="I703" s="10">
        <f t="shared" si="131"/>
        <v>11.379382</v>
      </c>
      <c r="J703" s="10">
        <f t="shared" si="132"/>
        <v>21.731888568319999</v>
      </c>
      <c r="K703" s="10">
        <v>470.5</v>
      </c>
      <c r="L703" s="10">
        <v>1</v>
      </c>
      <c r="M703" s="90">
        <v>3</v>
      </c>
      <c r="N703" s="85">
        <f t="shared" si="127"/>
        <v>698</v>
      </c>
      <c r="O703" s="108">
        <f t="shared" si="124"/>
        <v>86.443125112492666</v>
      </c>
      <c r="P703" s="95">
        <f t="shared" si="121"/>
        <v>21.526638812442183</v>
      </c>
      <c r="Q703" s="10">
        <f t="shared" si="130"/>
        <v>5.979621892345051</v>
      </c>
      <c r="R703" s="85">
        <v>0.91700000000000004</v>
      </c>
      <c r="S703" s="10">
        <f t="shared" si="125"/>
        <v>22.813253994587146</v>
      </c>
      <c r="T703" s="10">
        <f>IF(M703=1,'Specifications and Reduced mass'!$F$13,IF(M703=2,'Specifications and Reduced mass'!$G$13,IF(M703=3,'Specifications and Reduced mass'!$H$13,IF(M703=4,'Specifications and Reduced mass'!$I$13,IF(M703=5,'Specifications and Reduced mass'!$J$13)))))</f>
        <v>1545.075</v>
      </c>
      <c r="U703" s="52">
        <f>'Specifications and Reduced mass'!$C$37-'Lap Simulation'!S703-'Lap Simulation'!T703-'Lap Simulation'!AC703</f>
        <v>-859.98683667175271</v>
      </c>
      <c r="V703" s="13">
        <f t="shared" si="126"/>
        <v>-1.2711420608856365</v>
      </c>
      <c r="W703" s="13">
        <f>0.5*359.61*'Lap Simulation'!Q703^2</f>
        <v>6429.0856393689928</v>
      </c>
      <c r="X703" s="10">
        <f t="shared" si="122"/>
        <v>23.541818473799413</v>
      </c>
      <c r="Y703" s="10">
        <v>1</v>
      </c>
      <c r="Z703" s="13">
        <f>IF(Y703=1,'Specifications and Reduced mass'!$C$47,IF(Y703=2,'Specifications and Reduced mass'!$C$48,IF(Y703=3,'Specifications and Reduced mass'!$C$49)))</f>
        <v>676.54659784648959</v>
      </c>
      <c r="AA703" s="10">
        <f t="shared" si="123"/>
        <v>12.09525879863968</v>
      </c>
      <c r="AB703" s="10">
        <v>0</v>
      </c>
      <c r="AC703" s="10">
        <f t="shared" si="128"/>
        <v>0</v>
      </c>
      <c r="AD703" s="10">
        <f t="shared" si="129"/>
        <v>0</v>
      </c>
    </row>
    <row r="704" spans="7:30" x14ac:dyDescent="0.3">
      <c r="G704" s="94">
        <v>5100</v>
      </c>
      <c r="H704" s="94">
        <v>15.59</v>
      </c>
      <c r="I704" s="10">
        <f t="shared" si="131"/>
        <v>11.625463</v>
      </c>
      <c r="J704" s="10">
        <f t="shared" si="132"/>
        <v>21.766513940078429</v>
      </c>
      <c r="K704" s="10">
        <v>470.5</v>
      </c>
      <c r="L704" s="10">
        <v>1</v>
      </c>
      <c r="M704" s="90">
        <v>3</v>
      </c>
      <c r="N704" s="85">
        <f t="shared" si="127"/>
        <v>699</v>
      </c>
      <c r="O704" s="108">
        <f t="shared" si="124"/>
        <v>86.606229086255453</v>
      </c>
      <c r="P704" s="95">
        <f t="shared" si="121"/>
        <v>22.071810495773615</v>
      </c>
      <c r="Q704" s="10">
        <f t="shared" si="130"/>
        <v>6.1310584710482265</v>
      </c>
      <c r="R704" s="85">
        <v>0.91700000000000004</v>
      </c>
      <c r="S704" s="10">
        <f t="shared" si="125"/>
        <v>23.98339748413715</v>
      </c>
      <c r="T704" s="10">
        <f>IF(M704=1,'Specifications and Reduced mass'!$F$13,IF(M704=2,'Specifications and Reduced mass'!$G$13,IF(M704=3,'Specifications and Reduced mass'!$H$13,IF(M704=4,'Specifications and Reduced mass'!$I$13,IF(M704=5,'Specifications and Reduced mass'!$J$13)))))</f>
        <v>1545.075</v>
      </c>
      <c r="U704" s="52">
        <f>'Specifications and Reduced mass'!$C$37-'Lap Simulation'!S704-'Lap Simulation'!T704-'Lap Simulation'!AC704</f>
        <v>-861.15698016130273</v>
      </c>
      <c r="V704" s="13">
        <f t="shared" si="126"/>
        <v>-1.2728716438785519</v>
      </c>
      <c r="W704" s="13">
        <f>0.5*359.61*'Lap Simulation'!Q704^2</f>
        <v>6758.8480093689932</v>
      </c>
      <c r="X704" s="10">
        <f t="shared" si="122"/>
        <v>24.138025476567822</v>
      </c>
      <c r="Y704" s="10">
        <v>1</v>
      </c>
      <c r="Z704" s="13">
        <f>IF(Y704=1,'Specifications and Reduced mass'!$C$47,IF(Y704=2,'Specifications and Reduced mass'!$C$48,IF(Y704=3,'Specifications and Reduced mass'!$C$49)))</f>
        <v>676.54659784648959</v>
      </c>
      <c r="AA704" s="10">
        <f t="shared" si="123"/>
        <v>12.715652028864911</v>
      </c>
      <c r="AB704" s="10">
        <v>0</v>
      </c>
      <c r="AC704" s="10">
        <f t="shared" si="128"/>
        <v>0</v>
      </c>
      <c r="AD704" s="10">
        <f t="shared" si="129"/>
        <v>0</v>
      </c>
    </row>
    <row r="705" spans="7:30" x14ac:dyDescent="0.3">
      <c r="G705" s="94">
        <v>5200</v>
      </c>
      <c r="H705" s="94">
        <v>15.92</v>
      </c>
      <c r="I705" s="10">
        <f t="shared" si="131"/>
        <v>11.871544</v>
      </c>
      <c r="J705" s="10">
        <f t="shared" si="132"/>
        <v>21.799807566769228</v>
      </c>
      <c r="K705" s="10">
        <v>470.5</v>
      </c>
      <c r="L705" s="10">
        <v>1</v>
      </c>
      <c r="M705" s="90">
        <v>3</v>
      </c>
      <c r="N705" s="85">
        <f t="shared" si="127"/>
        <v>700</v>
      </c>
      <c r="O705" s="108">
        <f t="shared" si="124"/>
        <v>86.765494080057238</v>
      </c>
      <c r="P705" s="95">
        <f t="shared" si="121"/>
        <v>22.603837253027248</v>
      </c>
      <c r="Q705" s="10">
        <f t="shared" si="130"/>
        <v>6.2788436813964577</v>
      </c>
      <c r="R705" s="85">
        <v>0.91700000000000004</v>
      </c>
      <c r="S705" s="10">
        <f t="shared" si="125"/>
        <v>25.15354097368715</v>
      </c>
      <c r="T705" s="10">
        <f>IF(M705=1,'Specifications and Reduced mass'!$F$13,IF(M705=2,'Specifications and Reduced mass'!$G$13,IF(M705=3,'Specifications and Reduced mass'!$H$13,IF(M705=4,'Specifications and Reduced mass'!$I$13,IF(M705=5,'Specifications and Reduced mass'!$J$13)))))</f>
        <v>1545.075</v>
      </c>
      <c r="U705" s="52">
        <f>'Specifications and Reduced mass'!$C$37-'Lap Simulation'!S705-'Lap Simulation'!T705-'Lap Simulation'!AC705</f>
        <v>-862.32712365085274</v>
      </c>
      <c r="V705" s="13">
        <f t="shared" si="126"/>
        <v>-1.2746012268714673</v>
      </c>
      <c r="W705" s="13">
        <f>0.5*359.61*'Lap Simulation'!Q705^2</f>
        <v>7088.6103793689945</v>
      </c>
      <c r="X705" s="10">
        <f t="shared" si="122"/>
        <v>24.719857013371879</v>
      </c>
      <c r="Y705" s="10">
        <v>1</v>
      </c>
      <c r="Z705" s="13">
        <f>IF(Y705=1,'Specifications and Reduced mass'!$C$47,IF(Y705=2,'Specifications and Reduced mass'!$C$48,IF(Y705=3,'Specifications and Reduced mass'!$C$49)))</f>
        <v>676.54659784648959</v>
      </c>
      <c r="AA705" s="10">
        <f t="shared" si="123"/>
        <v>13.336045259090143</v>
      </c>
      <c r="AB705" s="10">
        <v>0</v>
      </c>
      <c r="AC705" s="10">
        <f t="shared" si="128"/>
        <v>0</v>
      </c>
      <c r="AD705" s="10">
        <f t="shared" si="129"/>
        <v>0</v>
      </c>
    </row>
    <row r="706" spans="7:30" x14ac:dyDescent="0.3">
      <c r="G706" s="94">
        <v>5300</v>
      </c>
      <c r="H706" s="94">
        <v>16.25</v>
      </c>
      <c r="I706" s="10">
        <f t="shared" si="131"/>
        <v>12.117625</v>
      </c>
      <c r="J706" s="10">
        <f t="shared" si="132"/>
        <v>21.831844830188679</v>
      </c>
      <c r="K706" s="10">
        <v>470.5</v>
      </c>
      <c r="L706" s="10">
        <v>1</v>
      </c>
      <c r="M706" s="90">
        <v>3</v>
      </c>
      <c r="N706" s="85">
        <f t="shared" si="127"/>
        <v>701</v>
      </c>
      <c r="O706" s="108">
        <f t="shared" si="124"/>
        <v>86.92117900315084</v>
      </c>
      <c r="P706" s="95">
        <f t="shared" si="121"/>
        <v>23.123626414586067</v>
      </c>
      <c r="Q706" s="10">
        <f t="shared" si="130"/>
        <v>6.4232295596072406</v>
      </c>
      <c r="R706" s="85">
        <v>0.91700000000000004</v>
      </c>
      <c r="S706" s="10">
        <f t="shared" si="125"/>
        <v>26.323684463237157</v>
      </c>
      <c r="T706" s="10">
        <f>IF(M706=1,'Specifications and Reduced mass'!$F$13,IF(M706=2,'Specifications and Reduced mass'!$G$13,IF(M706=3,'Specifications and Reduced mass'!$H$13,IF(M706=4,'Specifications and Reduced mass'!$I$13,IF(M706=5,'Specifications and Reduced mass'!$J$13)))))</f>
        <v>1545.075</v>
      </c>
      <c r="U706" s="52">
        <f>'Specifications and Reduced mass'!$C$37-'Lap Simulation'!S706-'Lap Simulation'!T706-'Lap Simulation'!AC706</f>
        <v>-863.49726714040276</v>
      </c>
      <c r="V706" s="13">
        <f t="shared" si="126"/>
        <v>-1.2763308098643824</v>
      </c>
      <c r="W706" s="13">
        <f>0.5*359.61*'Lap Simulation'!Q706^2</f>
        <v>7418.3727493689958</v>
      </c>
      <c r="X706" s="10">
        <f t="shared" si="122"/>
        <v>25.288305352784413</v>
      </c>
      <c r="Y706" s="10">
        <v>1</v>
      </c>
      <c r="Z706" s="13">
        <f>IF(Y706=1,'Specifications and Reduced mass'!$C$47,IF(Y706=2,'Specifications and Reduced mass'!$C$48,IF(Y706=3,'Specifications and Reduced mass'!$C$49)))</f>
        <v>676.54659784648959</v>
      </c>
      <c r="AA706" s="10">
        <f t="shared" si="123"/>
        <v>13.956438489315378</v>
      </c>
      <c r="AB706" s="10">
        <v>0</v>
      </c>
      <c r="AC706" s="10">
        <f t="shared" si="128"/>
        <v>0</v>
      </c>
      <c r="AD706" s="10">
        <f t="shared" si="129"/>
        <v>0</v>
      </c>
    </row>
    <row r="707" spans="7:30" x14ac:dyDescent="0.3">
      <c r="G707" s="94">
        <v>5400</v>
      </c>
      <c r="H707" s="94">
        <v>16.579999999999998</v>
      </c>
      <c r="I707" s="10">
        <f t="shared" si="131"/>
        <v>12.363705999999999</v>
      </c>
      <c r="J707" s="10">
        <f t="shared" si="132"/>
        <v>21.862695528296292</v>
      </c>
      <c r="K707" s="10">
        <v>470.5</v>
      </c>
      <c r="L707" s="10">
        <v>1</v>
      </c>
      <c r="M707" s="90">
        <v>3</v>
      </c>
      <c r="N707" s="85">
        <f t="shared" si="127"/>
        <v>702</v>
      </c>
      <c r="O707" s="108">
        <f t="shared" si="124"/>
        <v>87.073514912478359</v>
      </c>
      <c r="P707" s="95">
        <f t="shared" si="121"/>
        <v>23.631985497654288</v>
      </c>
      <c r="Q707" s="10">
        <f t="shared" si="130"/>
        <v>6.5644404160150795</v>
      </c>
      <c r="R707" s="85">
        <v>0.91700000000000004</v>
      </c>
      <c r="S707" s="10">
        <f t="shared" si="125"/>
        <v>27.493827952787161</v>
      </c>
      <c r="T707" s="10">
        <f>IF(M707=1,'Specifications and Reduced mass'!$F$13,IF(M707=2,'Specifications and Reduced mass'!$G$13,IF(M707=3,'Specifications and Reduced mass'!$H$13,IF(M707=4,'Specifications and Reduced mass'!$I$13,IF(M707=5,'Specifications and Reduced mass'!$J$13)))))</f>
        <v>1545.075</v>
      </c>
      <c r="U707" s="52">
        <f>'Specifications and Reduced mass'!$C$37-'Lap Simulation'!S707-'Lap Simulation'!T707-'Lap Simulation'!AC707</f>
        <v>-864.66741062995266</v>
      </c>
      <c r="V707" s="13">
        <f t="shared" si="126"/>
        <v>-1.2780603928572976</v>
      </c>
      <c r="W707" s="13">
        <f>0.5*359.61*'Lap Simulation'!Q707^2</f>
        <v>7748.1351193689961</v>
      </c>
      <c r="X707" s="10">
        <f t="shared" si="122"/>
        <v>25.844253606358581</v>
      </c>
      <c r="Y707" s="10">
        <v>1</v>
      </c>
      <c r="Z707" s="13">
        <f>IF(Y707=1,'Specifications and Reduced mass'!$C$47,IF(Y707=2,'Specifications and Reduced mass'!$C$48,IF(Y707=3,'Specifications and Reduced mass'!$C$49)))</f>
        <v>676.54659784648959</v>
      </c>
      <c r="AA707" s="10">
        <f t="shared" si="123"/>
        <v>14.576831719540611</v>
      </c>
      <c r="AB707" s="10">
        <v>0</v>
      </c>
      <c r="AC707" s="10">
        <f t="shared" si="128"/>
        <v>0</v>
      </c>
      <c r="AD707" s="10">
        <f t="shared" si="129"/>
        <v>0</v>
      </c>
    </row>
    <row r="708" spans="7:30" x14ac:dyDescent="0.3">
      <c r="G708" s="94">
        <v>5500</v>
      </c>
      <c r="H708" s="94">
        <v>16.940000000000001</v>
      </c>
      <c r="I708" s="10">
        <f t="shared" si="131"/>
        <v>12.632158000000002</v>
      </c>
      <c r="J708" s="10">
        <f t="shared" si="132"/>
        <v>21.931263692800002</v>
      </c>
      <c r="K708" s="10">
        <v>470.5</v>
      </c>
      <c r="L708" s="10">
        <v>1</v>
      </c>
      <c r="M708" s="90">
        <v>3</v>
      </c>
      <c r="N708" s="85">
        <f t="shared" si="127"/>
        <v>703</v>
      </c>
      <c r="O708" s="108">
        <f t="shared" si="124"/>
        <v>87.222709034622142</v>
      </c>
      <c r="P708" s="95">
        <f t="shared" si="121"/>
        <v>24.129636933889881</v>
      </c>
      <c r="Q708" s="10">
        <f t="shared" si="130"/>
        <v>6.7026769260805219</v>
      </c>
      <c r="R708" s="85">
        <v>0.91700000000000004</v>
      </c>
      <c r="S708" s="10">
        <f t="shared" si="125"/>
        <v>28.663971442337161</v>
      </c>
      <c r="T708" s="10">
        <f>IF(M708=1,'Specifications and Reduced mass'!$F$13,IF(M708=2,'Specifications and Reduced mass'!$G$13,IF(M708=3,'Specifications and Reduced mass'!$H$13,IF(M708=4,'Specifications and Reduced mass'!$I$13,IF(M708=5,'Specifications and Reduced mass'!$J$13)))))</f>
        <v>1545.075</v>
      </c>
      <c r="U708" s="52">
        <f>'Specifications and Reduced mass'!$C$37-'Lap Simulation'!S708-'Lap Simulation'!T708-'Lap Simulation'!AC708</f>
        <v>-865.83755411950267</v>
      </c>
      <c r="V708" s="13">
        <f t="shared" si="126"/>
        <v>-1.2797899758502129</v>
      </c>
      <c r="W708" s="13">
        <f>0.5*359.61*'Lap Simulation'!Q708^2</f>
        <v>8077.8974893689974</v>
      </c>
      <c r="X708" s="10">
        <f t="shared" si="122"/>
        <v>26.388491834962686</v>
      </c>
      <c r="Y708" s="10">
        <v>1</v>
      </c>
      <c r="Z708" s="13">
        <f>IF(Y708=1,'Specifications and Reduced mass'!$C$47,IF(Y708=2,'Specifications and Reduced mass'!$C$48,IF(Y708=3,'Specifications and Reduced mass'!$C$49)))</f>
        <v>676.54659784648959</v>
      </c>
      <c r="AA708" s="10">
        <f t="shared" si="123"/>
        <v>15.197224949765843</v>
      </c>
      <c r="AB708" s="10">
        <v>0</v>
      </c>
      <c r="AC708" s="10">
        <f t="shared" si="128"/>
        <v>0</v>
      </c>
      <c r="AD708" s="10">
        <f t="shared" si="129"/>
        <v>0</v>
      </c>
    </row>
    <row r="709" spans="7:30" x14ac:dyDescent="0.3">
      <c r="G709" s="94">
        <v>5600</v>
      </c>
      <c r="H709" s="94">
        <v>17.05</v>
      </c>
      <c r="I709" s="10">
        <f t="shared" si="131"/>
        <v>12.714185000000001</v>
      </c>
      <c r="J709" s="10">
        <f t="shared" si="132"/>
        <v>21.679501737142857</v>
      </c>
      <c r="K709" s="10">
        <v>470.5</v>
      </c>
      <c r="L709" s="10">
        <v>1</v>
      </c>
      <c r="M709" s="90">
        <v>3</v>
      </c>
      <c r="N709" s="85">
        <f t="shared" si="127"/>
        <v>704</v>
      </c>
      <c r="O709" s="108">
        <f t="shared" si="124"/>
        <v>87.368948070578014</v>
      </c>
      <c r="P709" s="95">
        <f t="shared" si="121"/>
        <v>24.617230115537829</v>
      </c>
      <c r="Q709" s="10">
        <f t="shared" si="130"/>
        <v>6.838119476538286</v>
      </c>
      <c r="R709" s="85">
        <v>0.91700000000000004</v>
      </c>
      <c r="S709" s="10">
        <f t="shared" si="125"/>
        <v>29.834114931887168</v>
      </c>
      <c r="T709" s="10">
        <f>IF(M709=1,'Specifications and Reduced mass'!$F$13,IF(M709=2,'Specifications and Reduced mass'!$G$13,IF(M709=3,'Specifications and Reduced mass'!$H$13,IF(M709=4,'Specifications and Reduced mass'!$I$13,IF(M709=5,'Specifications and Reduced mass'!$J$13)))))</f>
        <v>1545.075</v>
      </c>
      <c r="U709" s="52">
        <f>'Specifications and Reduced mass'!$C$37-'Lap Simulation'!S709-'Lap Simulation'!T709-'Lap Simulation'!AC709</f>
        <v>-867.00769760905268</v>
      </c>
      <c r="V709" s="13">
        <f t="shared" si="126"/>
        <v>-1.2815195588431283</v>
      </c>
      <c r="W709" s="13">
        <f>0.5*359.61*'Lap Simulation'!Q709^2</f>
        <v>8407.6598593689996</v>
      </c>
      <c r="X709" s="10">
        <f t="shared" si="122"/>
        <v>26.921730222591677</v>
      </c>
      <c r="Y709" s="10">
        <v>1</v>
      </c>
      <c r="Z709" s="13">
        <f>IF(Y709=1,'Specifications and Reduced mass'!$C$47,IF(Y709=2,'Specifications and Reduced mass'!$C$48,IF(Y709=3,'Specifications and Reduced mass'!$C$49)))</f>
        <v>676.54659784648959</v>
      </c>
      <c r="AA709" s="10">
        <f t="shared" si="123"/>
        <v>15.817618179991078</v>
      </c>
      <c r="AB709" s="10">
        <v>0</v>
      </c>
      <c r="AC709" s="10">
        <f t="shared" si="128"/>
        <v>0</v>
      </c>
      <c r="AD709" s="10">
        <f t="shared" si="129"/>
        <v>0</v>
      </c>
    </row>
    <row r="710" spans="7:30" x14ac:dyDescent="0.3">
      <c r="G710" s="94">
        <v>5800</v>
      </c>
      <c r="H710" s="94">
        <v>17.18</v>
      </c>
      <c r="I710" s="10">
        <f t="shared" si="131"/>
        <v>12.811126</v>
      </c>
      <c r="J710" s="10">
        <f t="shared" si="132"/>
        <v>21.091531025655172</v>
      </c>
      <c r="K710" s="10">
        <v>470.5</v>
      </c>
      <c r="L710" s="10">
        <v>1</v>
      </c>
      <c r="M710" s="90">
        <v>3</v>
      </c>
      <c r="N710" s="85">
        <f t="shared" si="127"/>
        <v>705</v>
      </c>
      <c r="O710" s="108">
        <f t="shared" si="124"/>
        <v>87.51240093370518</v>
      </c>
      <c r="P710" s="95">
        <f t="shared" si="121"/>
        <v>25.095351333690125</v>
      </c>
      <c r="Q710" s="10">
        <f t="shared" si="130"/>
        <v>6.9709309260250345</v>
      </c>
      <c r="R710" s="85">
        <v>0.91700000000000004</v>
      </c>
      <c r="S710" s="10">
        <f t="shared" si="125"/>
        <v>31.004258421437171</v>
      </c>
      <c r="T710" s="10">
        <f>IF(M710=1,'Specifications and Reduced mass'!$F$13,IF(M710=2,'Specifications and Reduced mass'!$G$13,IF(M710=3,'Specifications and Reduced mass'!$H$13,IF(M710=4,'Specifications and Reduced mass'!$I$13,IF(M710=5,'Specifications and Reduced mass'!$J$13)))))</f>
        <v>1545.075</v>
      </c>
      <c r="U710" s="52">
        <f>'Specifications and Reduced mass'!$C$37-'Lap Simulation'!S710-'Lap Simulation'!T710-'Lap Simulation'!AC710</f>
        <v>-868.1778410986027</v>
      </c>
      <c r="V710" s="13">
        <f t="shared" si="126"/>
        <v>-1.2832491418360437</v>
      </c>
      <c r="W710" s="13">
        <f>0.5*359.61*'Lap Simulation'!Q710^2</f>
        <v>8737.422229369</v>
      </c>
      <c r="X710" s="10">
        <f t="shared" si="122"/>
        <v>27.444609944980449</v>
      </c>
      <c r="Y710" s="10">
        <v>1</v>
      </c>
      <c r="Z710" s="13">
        <f>IF(Y710=1,'Specifications and Reduced mass'!$C$47,IF(Y710=2,'Specifications and Reduced mass'!$C$48,IF(Y710=3,'Specifications and Reduced mass'!$C$49)))</f>
        <v>676.54659784648959</v>
      </c>
      <c r="AA710" s="10">
        <f t="shared" si="123"/>
        <v>16.438011410216308</v>
      </c>
      <c r="AB710" s="10">
        <v>0</v>
      </c>
      <c r="AC710" s="10">
        <f t="shared" si="128"/>
        <v>0</v>
      </c>
      <c r="AD710" s="10">
        <f t="shared" si="129"/>
        <v>0</v>
      </c>
    </row>
    <row r="711" spans="7:30" x14ac:dyDescent="0.3">
      <c r="G711" s="94">
        <v>5900</v>
      </c>
      <c r="H711" s="94">
        <v>17.239999999999998</v>
      </c>
      <c r="I711" s="10">
        <f t="shared" si="131"/>
        <v>12.855867999999999</v>
      </c>
      <c r="J711" s="10">
        <f t="shared" si="132"/>
        <v>20.80645972176271</v>
      </c>
      <c r="K711" s="10">
        <v>470.5</v>
      </c>
      <c r="L711" s="10">
        <v>1</v>
      </c>
      <c r="M711" s="90">
        <v>3</v>
      </c>
      <c r="N711" s="85">
        <f t="shared" si="127"/>
        <v>706</v>
      </c>
      <c r="O711" s="108">
        <f t="shared" si="124"/>
        <v>87.653221035320556</v>
      </c>
      <c r="P711" s="95">
        <f t="shared" si="121"/>
        <v>25.564532042682551</v>
      </c>
      <c r="Q711" s="10">
        <f t="shared" si="130"/>
        <v>7.1012589007451528</v>
      </c>
      <c r="R711" s="85">
        <v>0.91700000000000004</v>
      </c>
      <c r="S711" s="10">
        <f t="shared" si="125"/>
        <v>32.174401910987179</v>
      </c>
      <c r="T711" s="10">
        <f>IF(M711=1,'Specifications and Reduced mass'!$F$13,IF(M711=2,'Specifications and Reduced mass'!$G$13,IF(M711=3,'Specifications and Reduced mass'!$H$13,IF(M711=4,'Specifications and Reduced mass'!$I$13,IF(M711=5,'Specifications and Reduced mass'!$J$13)))))</f>
        <v>1545.075</v>
      </c>
      <c r="U711" s="52">
        <f>'Specifications and Reduced mass'!$C$37-'Lap Simulation'!S711-'Lap Simulation'!T711-'Lap Simulation'!AC711</f>
        <v>-869.34798458815271</v>
      </c>
      <c r="V711" s="13">
        <f t="shared" si="126"/>
        <v>-1.284978724828959</v>
      </c>
      <c r="W711" s="13">
        <f>0.5*359.61*'Lap Simulation'!Q711^2</f>
        <v>9067.1845993690022</v>
      </c>
      <c r="X711" s="10">
        <f t="shared" si="122"/>
        <v>27.95771220765808</v>
      </c>
      <c r="Y711" s="10">
        <v>1</v>
      </c>
      <c r="Z711" s="13">
        <f>IF(Y711=1,'Specifications and Reduced mass'!$C$47,IF(Y711=2,'Specifications and Reduced mass'!$C$48,IF(Y711=3,'Specifications and Reduced mass'!$C$49)))</f>
        <v>676.54659784648959</v>
      </c>
      <c r="AA711" s="10">
        <f t="shared" si="123"/>
        <v>17.058404640441541</v>
      </c>
      <c r="AB711" s="10">
        <v>0</v>
      </c>
      <c r="AC711" s="10">
        <f t="shared" si="128"/>
        <v>0</v>
      </c>
      <c r="AD711" s="10">
        <f t="shared" si="129"/>
        <v>0</v>
      </c>
    </row>
    <row r="712" spans="7:30" x14ac:dyDescent="0.3">
      <c r="G712" s="94">
        <v>6000</v>
      </c>
      <c r="H712" s="94">
        <v>17.32</v>
      </c>
      <c r="I712" s="10">
        <f t="shared" si="131"/>
        <v>12.915524000000001</v>
      </c>
      <c r="J712" s="10">
        <f t="shared" si="132"/>
        <v>20.554625928533333</v>
      </c>
      <c r="K712" s="10">
        <v>469.1</v>
      </c>
      <c r="L712" s="10">
        <v>1</v>
      </c>
      <c r="M712" s="90">
        <v>3</v>
      </c>
      <c r="N712" s="85">
        <f t="shared" si="127"/>
        <v>707</v>
      </c>
      <c r="O712" s="108">
        <f t="shared" si="124"/>
        <v>87.791548206051999</v>
      </c>
      <c r="P712" s="95">
        <f t="shared" si="121"/>
        <v>26.025255782822633</v>
      </c>
      <c r="Q712" s="10">
        <f t="shared" si="130"/>
        <v>7.2292377174507312</v>
      </c>
      <c r="R712" s="85">
        <v>0.91700000000000004</v>
      </c>
      <c r="S712" s="10">
        <f t="shared" si="125"/>
        <v>33.344545400537179</v>
      </c>
      <c r="T712" s="10">
        <f>IF(M712=1,'Specifications and Reduced mass'!$F$13,IF(M712=2,'Specifications and Reduced mass'!$G$13,IF(M712=3,'Specifications and Reduced mass'!$H$13,IF(M712=4,'Specifications and Reduced mass'!$I$13,IF(M712=5,'Specifications and Reduced mass'!$J$13)))))</f>
        <v>1545.075</v>
      </c>
      <c r="U712" s="52">
        <f>'Specifications and Reduced mass'!$C$37-'Lap Simulation'!S712-'Lap Simulation'!T712-'Lap Simulation'!AC712</f>
        <v>-870.51812807770273</v>
      </c>
      <c r="V712" s="13">
        <f t="shared" si="126"/>
        <v>-1.2867083078218744</v>
      </c>
      <c r="W712" s="13">
        <f>0.5*359.61*'Lap Simulation'!Q712^2</f>
        <v>9396.9469693690025</v>
      </c>
      <c r="X712" s="10">
        <f t="shared" si="122"/>
        <v>28.461565816735163</v>
      </c>
      <c r="Y712" s="10">
        <v>1</v>
      </c>
      <c r="Z712" s="13">
        <f>IF(Y712=1,'Specifications and Reduced mass'!$C$47,IF(Y712=2,'Specifications and Reduced mass'!$C$48,IF(Y712=3,'Specifications and Reduced mass'!$C$49)))</f>
        <v>676.54659784648959</v>
      </c>
      <c r="AA712" s="10">
        <f t="shared" si="123"/>
        <v>17.678797870666774</v>
      </c>
      <c r="AB712" s="10">
        <v>0</v>
      </c>
      <c r="AC712" s="10">
        <f t="shared" si="128"/>
        <v>0</v>
      </c>
      <c r="AD712" s="10">
        <f t="shared" si="129"/>
        <v>0</v>
      </c>
    </row>
    <row r="713" spans="7:30" x14ac:dyDescent="0.3">
      <c r="G713" s="94">
        <v>6100</v>
      </c>
      <c r="H713" s="94">
        <v>17.37</v>
      </c>
      <c r="I713" s="10">
        <f t="shared" si="131"/>
        <v>12.952809000000002</v>
      </c>
      <c r="J713" s="10">
        <f t="shared" si="132"/>
        <v>20.276029931016396</v>
      </c>
      <c r="K713" s="10">
        <v>469.1</v>
      </c>
      <c r="L713" s="10">
        <v>1</v>
      </c>
      <c r="M713" s="90">
        <v>3</v>
      </c>
      <c r="N713" s="85">
        <f t="shared" si="127"/>
        <v>708</v>
      </c>
      <c r="O713" s="108">
        <f t="shared" si="124"/>
        <v>87.927510321473491</v>
      </c>
      <c r="P713" s="95">
        <f t="shared" ref="P713:P776" si="134">Q713*3.6</f>
        <v>26.477964018431308</v>
      </c>
      <c r="Q713" s="10">
        <f t="shared" si="130"/>
        <v>7.3549900051198076</v>
      </c>
      <c r="R713" s="85">
        <v>0.91700000000000004</v>
      </c>
      <c r="S713" s="10">
        <f t="shared" si="125"/>
        <v>34.514688890087179</v>
      </c>
      <c r="T713" s="10">
        <f>IF(M713=1,'Specifications and Reduced mass'!$F$13,IF(M713=2,'Specifications and Reduced mass'!$G$13,IF(M713=3,'Specifications and Reduced mass'!$H$13,IF(M713=4,'Specifications and Reduced mass'!$I$13,IF(M713=5,'Specifications and Reduced mass'!$J$13)))))</f>
        <v>1545.075</v>
      </c>
      <c r="U713" s="52">
        <f>'Specifications and Reduced mass'!$C$37-'Lap Simulation'!S713-'Lap Simulation'!T713-'Lap Simulation'!AC713</f>
        <v>-871.68827156725274</v>
      </c>
      <c r="V713" s="13">
        <f t="shared" si="126"/>
        <v>-1.2884378908147895</v>
      </c>
      <c r="W713" s="13">
        <f>0.5*359.61*'Lap Simulation'!Q713^2</f>
        <v>9726.7093393690029</v>
      </c>
      <c r="X713" s="10">
        <f t="shared" ref="X713:X776" si="135">Q713/0.254</f>
        <v>28.95665356346381</v>
      </c>
      <c r="Y713" s="10">
        <v>1</v>
      </c>
      <c r="Z713" s="13">
        <f>IF(Y713=1,'Specifications and Reduced mass'!$C$47,IF(Y713=2,'Specifications and Reduced mass'!$C$48,IF(Y713=3,'Specifications and Reduced mass'!$C$49)))</f>
        <v>676.54659784648959</v>
      </c>
      <c r="AA713" s="10">
        <f t="shared" ref="AA713:AA776" si="136">(0.5*Z713*Q713^2)/1000</f>
        <v>18.299191100892006</v>
      </c>
      <c r="AB713" s="10">
        <v>0</v>
      </c>
      <c r="AC713" s="10">
        <f t="shared" si="128"/>
        <v>0</v>
      </c>
      <c r="AD713" s="10">
        <f t="shared" si="129"/>
        <v>0</v>
      </c>
    </row>
    <row r="714" spans="7:30" x14ac:dyDescent="0.3">
      <c r="G714" s="94">
        <v>4700</v>
      </c>
      <c r="H714" s="94">
        <v>14.39</v>
      </c>
      <c r="I714" s="10">
        <f t="shared" si="131"/>
        <v>10.730623000000001</v>
      </c>
      <c r="J714" s="10">
        <f t="shared" si="132"/>
        <v>21.800972957957448</v>
      </c>
      <c r="K714" s="10">
        <v>483</v>
      </c>
      <c r="L714" s="10">
        <v>2</v>
      </c>
      <c r="M714" s="90">
        <v>3</v>
      </c>
      <c r="N714" s="85">
        <f t="shared" si="127"/>
        <v>709</v>
      </c>
      <c r="O714" s="108">
        <f t="shared" si="124"/>
        <v>88.061224685813556</v>
      </c>
      <c r="P714" s="95">
        <f t="shared" si="134"/>
        <v>26.923061091958747</v>
      </c>
      <c r="Q714" s="10">
        <f t="shared" si="130"/>
        <v>7.4786280810996519</v>
      </c>
      <c r="R714" s="85">
        <v>0.91700000000000004</v>
      </c>
      <c r="S714" s="10">
        <f t="shared" si="125"/>
        <v>35.684832379637179</v>
      </c>
      <c r="T714" s="10">
        <f>IF(M714=1,'Specifications and Reduced mass'!$F$13,IF(M714=2,'Specifications and Reduced mass'!$G$13,IF(M714=3,'Specifications and Reduced mass'!$H$13,IF(M714=4,'Specifications and Reduced mass'!$I$13,IF(M714=5,'Specifications and Reduced mass'!$J$13)))))</f>
        <v>1545.075</v>
      </c>
      <c r="U714" s="52">
        <f>'Specifications and Reduced mass'!$C$37-'Lap Simulation'!S714-'Lap Simulation'!T714-'Lap Simulation'!AC714</f>
        <v>-872.85841505680276</v>
      </c>
      <c r="V714" s="13">
        <f t="shared" si="126"/>
        <v>-1.2901674738077049</v>
      </c>
      <c r="W714" s="13">
        <f>0.5*359.61*'Lap Simulation'!Q714^2</f>
        <v>10056.471709369001</v>
      </c>
      <c r="X714" s="10">
        <f t="shared" si="135"/>
        <v>29.443417642124615</v>
      </c>
      <c r="Y714" s="10">
        <v>1</v>
      </c>
      <c r="Z714" s="13">
        <f>IF(Y714=1,'Specifications and Reduced mass'!$C$47,IF(Y714=2,'Specifications and Reduced mass'!$C$48,IF(Y714=3,'Specifications and Reduced mass'!$C$49)))</f>
        <v>676.54659784648959</v>
      </c>
      <c r="AA714" s="10">
        <f t="shared" si="136"/>
        <v>18.919584331117235</v>
      </c>
      <c r="AB714" s="10">
        <v>0</v>
      </c>
      <c r="AC714" s="10">
        <f t="shared" si="128"/>
        <v>0</v>
      </c>
      <c r="AD714" s="10">
        <f t="shared" si="129"/>
        <v>0</v>
      </c>
    </row>
    <row r="715" spans="7:30" x14ac:dyDescent="0.3">
      <c r="G715" s="94">
        <v>4800</v>
      </c>
      <c r="H715" s="94">
        <v>14.68</v>
      </c>
      <c r="I715" s="10">
        <f t="shared" si="131"/>
        <v>10.946876</v>
      </c>
      <c r="J715" s="10">
        <f t="shared" si="132"/>
        <v>21.776985322666665</v>
      </c>
      <c r="K715" s="10">
        <v>483</v>
      </c>
      <c r="L715" s="10">
        <v>2</v>
      </c>
      <c r="M715" s="90">
        <v>3</v>
      </c>
      <c r="N715" s="85">
        <f t="shared" si="127"/>
        <v>710</v>
      </c>
      <c r="O715" s="108">
        <f t="shared" ref="O715:O778" si="137">($N$6/Q715)+O714</f>
        <v>88.192799216334421</v>
      </c>
      <c r="P715" s="95">
        <f t="shared" si="134"/>
        <v>27.36091845244496</v>
      </c>
      <c r="Q715" s="10">
        <f t="shared" si="130"/>
        <v>7.6002551256791548</v>
      </c>
      <c r="R715" s="85">
        <v>0.91700000000000004</v>
      </c>
      <c r="S715" s="10">
        <f t="shared" ref="S715:S778" si="138">0.5*1.167*0.95*1.151*Q715^2</f>
        <v>36.854975869187179</v>
      </c>
      <c r="T715" s="10">
        <f>IF(M715=1,'Specifications and Reduced mass'!$F$13,IF(M715=2,'Specifications and Reduced mass'!$G$13,IF(M715=3,'Specifications and Reduced mass'!$H$13,IF(M715=4,'Specifications and Reduced mass'!$I$13,IF(M715=5,'Specifications and Reduced mass'!$J$13)))))</f>
        <v>1545.075</v>
      </c>
      <c r="U715" s="52">
        <f>'Specifications and Reduced mass'!$C$37-'Lap Simulation'!S715-'Lap Simulation'!T715-'Lap Simulation'!AC715</f>
        <v>-874.02855854635277</v>
      </c>
      <c r="V715" s="13">
        <f t="shared" ref="V715:V778" si="139">U715/Z715</f>
        <v>-1.2918970568006203</v>
      </c>
      <c r="W715" s="13">
        <f>0.5*359.61*'Lap Simulation'!Q715^2</f>
        <v>10386.234079369002</v>
      </c>
      <c r="X715" s="10">
        <f t="shared" si="135"/>
        <v>29.922264274327382</v>
      </c>
      <c r="Y715" s="10">
        <v>1</v>
      </c>
      <c r="Z715" s="13">
        <f>IF(Y715=1,'Specifications and Reduced mass'!$C$47,IF(Y715=2,'Specifications and Reduced mass'!$C$48,IF(Y715=3,'Specifications and Reduced mass'!$C$49)))</f>
        <v>676.54659784648959</v>
      </c>
      <c r="AA715" s="10">
        <f t="shared" si="136"/>
        <v>19.539977561342468</v>
      </c>
      <c r="AB715" s="10">
        <v>0</v>
      </c>
      <c r="AC715" s="10">
        <f t="shared" si="128"/>
        <v>0</v>
      </c>
      <c r="AD715" s="10">
        <f t="shared" si="129"/>
        <v>0</v>
      </c>
    </row>
    <row r="716" spans="7:30" x14ac:dyDescent="0.3">
      <c r="G716" s="94">
        <v>4800</v>
      </c>
      <c r="H716" s="94">
        <v>14.68</v>
      </c>
      <c r="I716" s="10">
        <f t="shared" si="131"/>
        <v>10.946876</v>
      </c>
      <c r="J716" s="10">
        <f t="shared" si="132"/>
        <v>21.776985322666665</v>
      </c>
      <c r="K716" s="10">
        <v>483</v>
      </c>
      <c r="L716" s="10">
        <v>2</v>
      </c>
      <c r="M716" s="90">
        <v>3</v>
      </c>
      <c r="N716" s="85">
        <f t="shared" si="127"/>
        <v>711</v>
      </c>
      <c r="O716" s="108">
        <f t="shared" si="137"/>
        <v>88.322333462389764</v>
      </c>
      <c r="P716" s="95">
        <f t="shared" si="134"/>
        <v>27.79187828415602</v>
      </c>
      <c r="Q716" s="10">
        <f t="shared" si="130"/>
        <v>7.7199661900433387</v>
      </c>
      <c r="R716" s="85">
        <v>0.91700000000000004</v>
      </c>
      <c r="S716" s="10">
        <f t="shared" si="138"/>
        <v>38.025119358737179</v>
      </c>
      <c r="T716" s="10">
        <f>IF(M716=1,'Specifications and Reduced mass'!$F$13,IF(M716=2,'Specifications and Reduced mass'!$G$13,IF(M716=3,'Specifications and Reduced mass'!$H$13,IF(M716=4,'Specifications and Reduced mass'!$I$13,IF(M716=5,'Specifications and Reduced mass'!$J$13)))))</f>
        <v>1545.075</v>
      </c>
      <c r="U716" s="52">
        <f>'Specifications and Reduced mass'!$C$37-'Lap Simulation'!S716-'Lap Simulation'!T716-'Lap Simulation'!AC716</f>
        <v>-875.19870203590267</v>
      </c>
      <c r="V716" s="13">
        <f t="shared" si="139"/>
        <v>-1.2936266397935354</v>
      </c>
      <c r="W716" s="13">
        <f>0.5*359.61*'Lap Simulation'!Q716^2</f>
        <v>10715.996449369002</v>
      </c>
      <c r="X716" s="10">
        <f t="shared" si="135"/>
        <v>30.39356767733598</v>
      </c>
      <c r="Y716" s="10">
        <v>1</v>
      </c>
      <c r="Z716" s="13">
        <f>IF(Y716=1,'Specifications and Reduced mass'!$C$47,IF(Y716=2,'Specifications and Reduced mass'!$C$48,IF(Y716=3,'Specifications and Reduced mass'!$C$49)))</f>
        <v>676.54659784648959</v>
      </c>
      <c r="AA716" s="10">
        <f t="shared" si="136"/>
        <v>20.160370791567697</v>
      </c>
      <c r="AB716" s="10">
        <v>0</v>
      </c>
      <c r="AC716" s="10">
        <f t="shared" si="128"/>
        <v>0</v>
      </c>
      <c r="AD716" s="10">
        <f t="shared" si="129"/>
        <v>0</v>
      </c>
    </row>
    <row r="717" spans="7:30" x14ac:dyDescent="0.3">
      <c r="G717" s="94">
        <v>4900</v>
      </c>
      <c r="H717" s="94">
        <v>14.97</v>
      </c>
      <c r="I717" s="10">
        <f t="shared" si="131"/>
        <v>11.163129000000001</v>
      </c>
      <c r="J717" s="10">
        <f t="shared" si="132"/>
        <v>21.753976774530614</v>
      </c>
      <c r="K717" s="10">
        <v>483</v>
      </c>
      <c r="L717" s="10">
        <v>2</v>
      </c>
      <c r="M717" s="90">
        <v>3</v>
      </c>
      <c r="N717" s="85">
        <f t="shared" ref="N717:N780" si="140">N716+1</f>
        <v>712</v>
      </c>
      <c r="O717" s="108">
        <f t="shared" si="137"/>
        <v>88.44991948651807</v>
      </c>
      <c r="P717" s="95">
        <f t="shared" si="134"/>
        <v>28.216256636225559</v>
      </c>
      <c r="Q717" s="10">
        <f t="shared" si="130"/>
        <v>7.8378490656182107</v>
      </c>
      <c r="R717" s="85">
        <v>0.91700000000000004</v>
      </c>
      <c r="S717" s="10">
        <f t="shared" si="138"/>
        <v>39.195262848287172</v>
      </c>
      <c r="T717" s="10">
        <f>IF(M717=1,'Specifications and Reduced mass'!$F$13,IF(M717=2,'Specifications and Reduced mass'!$G$13,IF(M717=3,'Specifications and Reduced mass'!$H$13,IF(M717=4,'Specifications and Reduced mass'!$I$13,IF(M717=5,'Specifications and Reduced mass'!$J$13)))))</f>
        <v>1545.075</v>
      </c>
      <c r="U717" s="52">
        <f>'Specifications and Reduced mass'!$C$37-'Lap Simulation'!S717-'Lap Simulation'!T717-'Lap Simulation'!AC717</f>
        <v>-876.36884552545268</v>
      </c>
      <c r="V717" s="13">
        <f t="shared" si="139"/>
        <v>-1.2953562227864508</v>
      </c>
      <c r="W717" s="13">
        <f>0.5*359.61*'Lap Simulation'!Q717^2</f>
        <v>11045.758819369001</v>
      </c>
      <c r="X717" s="10">
        <f t="shared" si="135"/>
        <v>30.857673486685869</v>
      </c>
      <c r="Y717" s="10">
        <v>1</v>
      </c>
      <c r="Z717" s="13">
        <f>IF(Y717=1,'Specifications and Reduced mass'!$C$47,IF(Y717=2,'Specifications and Reduced mass'!$C$48,IF(Y717=3,'Specifications and Reduced mass'!$C$49)))</f>
        <v>676.54659784648959</v>
      </c>
      <c r="AA717" s="10">
        <f t="shared" si="136"/>
        <v>20.78076402179293</v>
      </c>
      <c r="AB717" s="10">
        <v>0</v>
      </c>
      <c r="AC717" s="10">
        <f t="shared" si="128"/>
        <v>0</v>
      </c>
      <c r="AD717" s="10">
        <f t="shared" si="129"/>
        <v>0</v>
      </c>
    </row>
    <row r="718" spans="7:30" x14ac:dyDescent="0.3">
      <c r="G718" s="94">
        <v>5000</v>
      </c>
      <c r="H718" s="94">
        <v>15.26</v>
      </c>
      <c r="I718" s="10">
        <f t="shared" si="131"/>
        <v>11.379382</v>
      </c>
      <c r="J718" s="10">
        <f t="shared" si="132"/>
        <v>21.731888568319999</v>
      </c>
      <c r="K718" s="10">
        <v>470.5</v>
      </c>
      <c r="L718" s="10">
        <v>2</v>
      </c>
      <c r="M718" s="90">
        <v>3</v>
      </c>
      <c r="N718" s="85">
        <f t="shared" si="140"/>
        <v>713</v>
      </c>
      <c r="O718" s="108">
        <f t="shared" si="137"/>
        <v>88.575642629734475</v>
      </c>
      <c r="P718" s="95">
        <f t="shared" si="134"/>
        <v>28.634346134691867</v>
      </c>
      <c r="Q718" s="10">
        <f t="shared" si="130"/>
        <v>7.953985037414407</v>
      </c>
      <c r="R718" s="85">
        <v>0.91700000000000004</v>
      </c>
      <c r="S718" s="10">
        <f t="shared" si="138"/>
        <v>40.365406337837179</v>
      </c>
      <c r="T718" s="10">
        <f>IF(M718=1,'Specifications and Reduced mass'!$F$13,IF(M718=2,'Specifications and Reduced mass'!$G$13,IF(M718=3,'Specifications and Reduced mass'!$H$13,IF(M718=4,'Specifications and Reduced mass'!$I$13,IF(M718=5,'Specifications and Reduced mass'!$J$13)))))</f>
        <v>1545.075</v>
      </c>
      <c r="U718" s="52">
        <f>'Specifications and Reduced mass'!$C$37-'Lap Simulation'!S718-'Lap Simulation'!T718-'Lap Simulation'!AC718</f>
        <v>-877.5389890150027</v>
      </c>
      <c r="V718" s="13">
        <f t="shared" si="139"/>
        <v>-1.2970858057793662</v>
      </c>
      <c r="W718" s="13">
        <f>0.5*359.61*'Lap Simulation'!Q718^2</f>
        <v>11375.521189369003</v>
      </c>
      <c r="X718" s="10">
        <f t="shared" si="135"/>
        <v>31.314901722103965</v>
      </c>
      <c r="Y718" s="10">
        <v>1</v>
      </c>
      <c r="Z718" s="13">
        <f>IF(Y718=1,'Specifications and Reduced mass'!$C$47,IF(Y718=2,'Specifications and Reduced mass'!$C$48,IF(Y718=3,'Specifications and Reduced mass'!$C$49)))</f>
        <v>676.54659784648959</v>
      </c>
      <c r="AA718" s="10">
        <f t="shared" si="136"/>
        <v>21.401157252018162</v>
      </c>
      <c r="AB718" s="10">
        <v>0</v>
      </c>
      <c r="AC718" s="10">
        <f t="shared" si="128"/>
        <v>0</v>
      </c>
      <c r="AD718" s="10">
        <f t="shared" si="129"/>
        <v>0</v>
      </c>
    </row>
    <row r="719" spans="7:30" x14ac:dyDescent="0.3">
      <c r="G719" s="94">
        <v>5100</v>
      </c>
      <c r="H719" s="94">
        <v>15.59</v>
      </c>
      <c r="I719" s="10">
        <f t="shared" si="131"/>
        <v>11.625463</v>
      </c>
      <c r="J719" s="10">
        <f t="shared" si="132"/>
        <v>21.766513940078429</v>
      </c>
      <c r="K719" s="10">
        <v>470.5</v>
      </c>
      <c r="L719" s="10">
        <v>2</v>
      </c>
      <c r="M719" s="90">
        <v>3</v>
      </c>
      <c r="N719" s="85">
        <f t="shared" si="140"/>
        <v>714</v>
      </c>
      <c r="O719" s="108">
        <f t="shared" si="137"/>
        <v>88.699582179095728</v>
      </c>
      <c r="P719" s="95">
        <f t="shared" si="134"/>
        <v>29.04641834308222</v>
      </c>
      <c r="Q719" s="10">
        <f t="shared" si="130"/>
        <v>8.0684495397450604</v>
      </c>
      <c r="R719" s="85">
        <v>0.91700000000000004</v>
      </c>
      <c r="S719" s="10">
        <f t="shared" si="138"/>
        <v>41.535549827387193</v>
      </c>
      <c r="T719" s="10">
        <f>IF(M719=1,'Specifications and Reduced mass'!$F$13,IF(M719=2,'Specifications and Reduced mass'!$G$13,IF(M719=3,'Specifications and Reduced mass'!$H$13,IF(M719=4,'Specifications and Reduced mass'!$I$13,IF(M719=5,'Specifications and Reduced mass'!$J$13)))))</f>
        <v>1545.075</v>
      </c>
      <c r="U719" s="52">
        <f>'Specifications and Reduced mass'!$C$37-'Lap Simulation'!S719-'Lap Simulation'!T719-'Lap Simulation'!AC719</f>
        <v>-878.70913250455271</v>
      </c>
      <c r="V719" s="13">
        <f t="shared" si="139"/>
        <v>-1.2988153887722815</v>
      </c>
      <c r="W719" s="13">
        <f>0.5*359.61*'Lap Simulation'!Q719^2</f>
        <v>11705.283559369007</v>
      </c>
      <c r="X719" s="10">
        <f t="shared" si="135"/>
        <v>31.765549369075039</v>
      </c>
      <c r="Y719" s="10">
        <v>1</v>
      </c>
      <c r="Z719" s="13">
        <f>IF(Y719=1,'Specifications and Reduced mass'!$C$47,IF(Y719=2,'Specifications and Reduced mass'!$C$48,IF(Y719=3,'Specifications and Reduced mass'!$C$49)))</f>
        <v>676.54659784648959</v>
      </c>
      <c r="AA719" s="10">
        <f t="shared" si="136"/>
        <v>22.021550482243402</v>
      </c>
      <c r="AB719" s="10">
        <v>0</v>
      </c>
      <c r="AC719" s="10">
        <f t="shared" si="128"/>
        <v>0</v>
      </c>
      <c r="AD719" s="10">
        <f t="shared" si="129"/>
        <v>0</v>
      </c>
    </row>
    <row r="720" spans="7:30" x14ac:dyDescent="0.3">
      <c r="G720" s="94">
        <v>5200</v>
      </c>
      <c r="H720" s="94">
        <v>15.92</v>
      </c>
      <c r="I720" s="10">
        <f t="shared" si="131"/>
        <v>11.871544</v>
      </c>
      <c r="J720" s="10">
        <f t="shared" si="132"/>
        <v>21.799807566769228</v>
      </c>
      <c r="K720" s="10">
        <v>470.5</v>
      </c>
      <c r="L720" s="10">
        <v>2</v>
      </c>
      <c r="M720" s="90">
        <v>3</v>
      </c>
      <c r="N720" s="85">
        <f t="shared" si="140"/>
        <v>715</v>
      </c>
      <c r="O720" s="108">
        <f t="shared" si="137"/>
        <v>88.821811952370695</v>
      </c>
      <c r="P720" s="95">
        <f t="shared" si="134"/>
        <v>29.45272582565735</v>
      </c>
      <c r="Q720" s="10">
        <f t="shared" si="130"/>
        <v>8.1813127293492638</v>
      </c>
      <c r="R720" s="85">
        <v>0.91700000000000004</v>
      </c>
      <c r="S720" s="10">
        <f t="shared" si="138"/>
        <v>42.7056933169372</v>
      </c>
      <c r="T720" s="10">
        <f>IF(M720=1,'Specifications and Reduced mass'!$F$13,IF(M720=2,'Specifications and Reduced mass'!$G$13,IF(M720=3,'Specifications and Reduced mass'!$H$13,IF(M720=4,'Specifications and Reduced mass'!$I$13,IF(M720=5,'Specifications and Reduced mass'!$J$13)))))</f>
        <v>1545.075</v>
      </c>
      <c r="U720" s="52">
        <f>'Specifications and Reduced mass'!$C$37-'Lap Simulation'!S720-'Lap Simulation'!T720-'Lap Simulation'!AC720</f>
        <v>-879.87927599410273</v>
      </c>
      <c r="V720" s="13">
        <f t="shared" si="139"/>
        <v>-1.3005449717651967</v>
      </c>
      <c r="W720" s="13">
        <f>0.5*359.61*'Lap Simulation'!Q720^2</f>
        <v>12035.045929369009</v>
      </c>
      <c r="X720" s="10">
        <f t="shared" si="135"/>
        <v>32.209892635233324</v>
      </c>
      <c r="Y720" s="10">
        <v>1</v>
      </c>
      <c r="Z720" s="13">
        <f>IF(Y720=1,'Specifications and Reduced mass'!$C$47,IF(Y720=2,'Specifications and Reduced mass'!$C$48,IF(Y720=3,'Specifications and Reduced mass'!$C$49)))</f>
        <v>676.54659784648959</v>
      </c>
      <c r="AA720" s="10">
        <f t="shared" si="136"/>
        <v>22.641943712468638</v>
      </c>
      <c r="AB720" s="10">
        <v>0</v>
      </c>
      <c r="AC720" s="10">
        <f t="shared" si="128"/>
        <v>0</v>
      </c>
      <c r="AD720" s="10">
        <f t="shared" si="129"/>
        <v>0</v>
      </c>
    </row>
    <row r="721" spans="7:30" x14ac:dyDescent="0.3">
      <c r="G721" s="94">
        <v>5300</v>
      </c>
      <c r="H721" s="94">
        <v>16.25</v>
      </c>
      <c r="I721" s="10">
        <f t="shared" si="131"/>
        <v>12.117625</v>
      </c>
      <c r="J721" s="10">
        <f t="shared" si="132"/>
        <v>21.831844830188679</v>
      </c>
      <c r="K721" s="10">
        <v>470.5</v>
      </c>
      <c r="L721" s="10">
        <v>2</v>
      </c>
      <c r="M721" s="90">
        <v>3</v>
      </c>
      <c r="N721" s="85">
        <f t="shared" si="140"/>
        <v>716</v>
      </c>
      <c r="O721" s="108">
        <f t="shared" si="137"/>
        <v>88.942400812059759</v>
      </c>
      <c r="P721" s="95">
        <f t="shared" si="134"/>
        <v>29.853503957849629</v>
      </c>
      <c r="Q721" s="10">
        <f t="shared" si="130"/>
        <v>8.2926399882915636</v>
      </c>
      <c r="R721" s="85">
        <v>0.91700000000000004</v>
      </c>
      <c r="S721" s="10">
        <f t="shared" si="138"/>
        <v>43.875836806487207</v>
      </c>
      <c r="T721" s="10">
        <f>IF(M721=1,'Specifications and Reduced mass'!$F$13,IF(M721=2,'Specifications and Reduced mass'!$G$13,IF(M721=3,'Specifications and Reduced mass'!$H$13,IF(M721=4,'Specifications and Reduced mass'!$I$13,IF(M721=5,'Specifications and Reduced mass'!$J$13)))))</f>
        <v>1545.075</v>
      </c>
      <c r="U721" s="52">
        <f>'Specifications and Reduced mass'!$C$37-'Lap Simulation'!S721-'Lap Simulation'!T721-'Lap Simulation'!AC721</f>
        <v>-881.04941948365274</v>
      </c>
      <c r="V721" s="13">
        <f t="shared" si="139"/>
        <v>-1.302274554758112</v>
      </c>
      <c r="W721" s="13">
        <f>0.5*359.61*'Lap Simulation'!Q721^2</f>
        <v>12364.80829936901</v>
      </c>
      <c r="X721" s="10">
        <f t="shared" si="135"/>
        <v>32.648188930281748</v>
      </c>
      <c r="Y721" s="10">
        <v>1</v>
      </c>
      <c r="Z721" s="13">
        <f>IF(Y721=1,'Specifications and Reduced mass'!$C$47,IF(Y721=2,'Specifications and Reduced mass'!$C$48,IF(Y721=3,'Specifications and Reduced mass'!$C$49)))</f>
        <v>676.54659784648959</v>
      </c>
      <c r="AA721" s="10">
        <f t="shared" si="136"/>
        <v>23.262336942693871</v>
      </c>
      <c r="AB721" s="10">
        <v>0</v>
      </c>
      <c r="AC721" s="10">
        <v>0</v>
      </c>
      <c r="AD721" s="10">
        <f t="shared" si="129"/>
        <v>0</v>
      </c>
    </row>
    <row r="722" spans="7:30" x14ac:dyDescent="0.3">
      <c r="G722" s="94">
        <v>5300</v>
      </c>
      <c r="H722" s="94">
        <v>16.25</v>
      </c>
      <c r="I722" s="10">
        <f t="shared" si="131"/>
        <v>12.117625</v>
      </c>
      <c r="J722" s="10">
        <f t="shared" si="132"/>
        <v>21.831844830188679</v>
      </c>
      <c r="K722" s="10">
        <v>470.5</v>
      </c>
      <c r="L722" s="10">
        <v>2</v>
      </c>
      <c r="M722" s="90">
        <v>3</v>
      </c>
      <c r="N722" s="85">
        <f t="shared" si="140"/>
        <v>717</v>
      </c>
      <c r="O722" s="108">
        <f t="shared" si="137"/>
        <v>89.06141311892506</v>
      </c>
      <c r="P722" s="95">
        <f t="shared" si="134"/>
        <v>30.248972520754215</v>
      </c>
      <c r="Q722" s="10">
        <f t="shared" si="130"/>
        <v>8.4024923668761708</v>
      </c>
      <c r="R722" s="85">
        <v>0.91700000000000004</v>
      </c>
      <c r="S722" s="10">
        <f t="shared" si="138"/>
        <v>45.045980296037214</v>
      </c>
      <c r="T722" s="10">
        <f>IF(M722=1,'Specifications and Reduced mass'!$F$13,IF(M722=2,'Specifications and Reduced mass'!$G$13,IF(M722=3,'Specifications and Reduced mass'!$H$13,IF(M722=4,'Specifications and Reduced mass'!$I$13,IF(M722=5,'Specifications and Reduced mass'!$J$13)))))</f>
        <v>1545.075</v>
      </c>
      <c r="U722" s="52">
        <f>'Specifications and Reduced mass'!$C$37-'Lap Simulation'!S722-'Lap Simulation'!T722-'Lap Simulation'!AC722</f>
        <v>-882.21956297320276</v>
      </c>
      <c r="V722" s="13">
        <f t="shared" si="139"/>
        <v>-1.3040041377510274</v>
      </c>
      <c r="W722" s="13">
        <f>0.5*359.61*'Lap Simulation'!Q722^2</f>
        <v>12694.570669369014</v>
      </c>
      <c r="X722" s="10">
        <f t="shared" si="135"/>
        <v>33.080678609748702</v>
      </c>
      <c r="Y722" s="10">
        <v>1</v>
      </c>
      <c r="Z722" s="13">
        <f>IF(Y722=1,'Specifications and Reduced mass'!$C$47,IF(Y722=2,'Specifications and Reduced mass'!$C$48,IF(Y722=3,'Specifications and Reduced mass'!$C$49)))</f>
        <v>676.54659784648959</v>
      </c>
      <c r="AA722" s="10">
        <f t="shared" si="136"/>
        <v>23.882730172919107</v>
      </c>
      <c r="AB722" s="10">
        <v>0</v>
      </c>
      <c r="AC722" s="10">
        <f t="shared" si="128"/>
        <v>0</v>
      </c>
      <c r="AD722" s="10">
        <f t="shared" si="129"/>
        <v>0</v>
      </c>
    </row>
    <row r="723" spans="7:30" x14ac:dyDescent="0.3">
      <c r="G723" s="94">
        <v>5300</v>
      </c>
      <c r="H723" s="94">
        <v>16.25</v>
      </c>
      <c r="I723" s="10">
        <f t="shared" si="131"/>
        <v>12.117625</v>
      </c>
      <c r="J723" s="10">
        <f t="shared" si="132"/>
        <v>21.831844830188679</v>
      </c>
      <c r="K723" s="10">
        <v>470.5</v>
      </c>
      <c r="L723" s="10">
        <v>2</v>
      </c>
      <c r="M723" s="90">
        <v>3</v>
      </c>
      <c r="N723" s="86">
        <f t="shared" si="140"/>
        <v>718</v>
      </c>
      <c r="O723" s="108">
        <f t="shared" si="137"/>
        <v>89.178909133510331</v>
      </c>
      <c r="P723" s="95">
        <f t="shared" si="134"/>
        <v>30.639337110344666</v>
      </c>
      <c r="Q723" s="10">
        <f t="shared" si="130"/>
        <v>8.5109269750957406</v>
      </c>
      <c r="R723" s="85">
        <f>IF(Y723=1,(U723/Z723),IF(Y723=2,0,IF(Y723=3,(1.2*(-U723/Z723)))))</f>
        <v>1.7029344953718204</v>
      </c>
      <c r="S723" s="10">
        <f t="shared" si="138"/>
        <v>46.216123785587229</v>
      </c>
      <c r="T723" s="10">
        <f>IF(M723=1,'Specifications and Reduced mass'!$F$13,IF(M723=2,'Specifications and Reduced mass'!$G$13,IF(M723=3,'Specifications and Reduced mass'!$H$13,IF(M723=4,'Specifications and Reduced mass'!$I$13,IF(M723=5,'Specifications and Reduced mass'!$J$13)))))</f>
        <v>1545.075</v>
      </c>
      <c r="U723" s="52">
        <f>'Specifications and Reduced mass'!$C$37-'Lap Simulation'!S723-'Lap Simulation'!T723-'Lap Simulation'!AC723</f>
        <v>-883.38970646275277</v>
      </c>
      <c r="V723" s="13">
        <f t="shared" si="139"/>
        <v>-1.4191120794765171</v>
      </c>
      <c r="W723" s="13">
        <f>0.5*359.61*'Lap Simulation'!Q723^2</f>
        <v>13024.333039369016</v>
      </c>
      <c r="X723" s="10">
        <f t="shared" si="135"/>
        <v>33.50758651612496</v>
      </c>
      <c r="Y723" s="10">
        <v>3</v>
      </c>
      <c r="Z723" s="13">
        <f>IF(Y723=1,'Specifications and Reduced mass'!$C$47,IF(Y723=2,'Specifications and Reduced mass'!$C$48,IF(Y723=3,'Specifications and Reduced mass'!$C$49)))</f>
        <v>622.49467060319728</v>
      </c>
      <c r="AA723" s="10">
        <f t="shared" si="136"/>
        <v>22.545474000078848</v>
      </c>
      <c r="AB723" s="10">
        <v>0</v>
      </c>
      <c r="AC723" s="10">
        <f t="shared" si="128"/>
        <v>0</v>
      </c>
      <c r="AD723" s="10">
        <f t="shared" si="129"/>
        <v>0</v>
      </c>
    </row>
    <row r="724" spans="7:30" x14ac:dyDescent="0.3">
      <c r="G724" s="94">
        <v>5500</v>
      </c>
      <c r="H724" s="94">
        <v>16.940000000000001</v>
      </c>
      <c r="I724" s="10">
        <f t="shared" si="131"/>
        <v>12.632158000000002</v>
      </c>
      <c r="J724" s="10">
        <f t="shared" si="132"/>
        <v>21.931263692800002</v>
      </c>
      <c r="K724" s="10">
        <v>443.8</v>
      </c>
      <c r="L724" s="10">
        <v>2</v>
      </c>
      <c r="M724" s="90">
        <v>3</v>
      </c>
      <c r="N724" s="86">
        <f t="shared" si="140"/>
        <v>719</v>
      </c>
      <c r="O724" s="108">
        <f t="shared" si="137"/>
        <v>89.293736614042331</v>
      </c>
      <c r="P724" s="95">
        <f t="shared" si="134"/>
        <v>31.351380203770642</v>
      </c>
      <c r="Q724" s="10">
        <f t="shared" si="130"/>
        <v>8.7087167232696228</v>
      </c>
      <c r="R724" s="85">
        <f t="shared" ref="R724:R787" si="141">IF(Y724=1,(U724/Z724),IF(Y724=2,0,IF(Y724=3,(1.2*(-U724/Z724)))))</f>
        <v>1.7071235240754923</v>
      </c>
      <c r="S724" s="10">
        <f t="shared" si="138"/>
        <v>48.389163821453593</v>
      </c>
      <c r="T724" s="10">
        <f>IF(M724=1,'Specifications and Reduced mass'!$F$13,IF(M724=2,'Specifications and Reduced mass'!$G$13,IF(M724=3,'Specifications and Reduced mass'!$H$13,IF(M724=4,'Specifications and Reduced mass'!$I$13,IF(M724=5,'Specifications and Reduced mass'!$J$13)))))</f>
        <v>1545.075</v>
      </c>
      <c r="U724" s="52">
        <f>'Specifications and Reduced mass'!$C$37-'Lap Simulation'!S724-'Lap Simulation'!T724-'Lap Simulation'!AC724</f>
        <v>-885.56274649861916</v>
      </c>
      <c r="V724" s="13">
        <f t="shared" si="139"/>
        <v>-1.4226029367295769</v>
      </c>
      <c r="W724" s="13">
        <f>0.5*359.61*'Lap Simulation'!Q724^2</f>
        <v>13636.725313249679</v>
      </c>
      <c r="X724" s="10">
        <f t="shared" si="135"/>
        <v>34.286286312085132</v>
      </c>
      <c r="Y724" s="10">
        <v>3</v>
      </c>
      <c r="Z724" s="13">
        <f>IF(Y724=1,'Specifications and Reduced mass'!$C$47,IF(Y724=2,'Specifications and Reduced mass'!$C$48,IF(Y724=3,'Specifications and Reduced mass'!$C$49)))</f>
        <v>622.49467060319728</v>
      </c>
      <c r="AA724" s="10">
        <f t="shared" si="136"/>
        <v>23.605541647834158</v>
      </c>
      <c r="AB724" s="10">
        <v>0</v>
      </c>
      <c r="AC724" s="10">
        <f t="shared" ref="AC724:AC787" si="142">359.61*9.81*SIN(AB724-AB723)</f>
        <v>0</v>
      </c>
      <c r="AD724" s="10">
        <f t="shared" ref="AD724:AD787" si="143">RADIANS(AB724)</f>
        <v>0</v>
      </c>
    </row>
    <row r="725" spans="7:30" x14ac:dyDescent="0.3">
      <c r="G725" s="94">
        <v>5700</v>
      </c>
      <c r="H725" s="94">
        <v>17.11</v>
      </c>
      <c r="I725" s="10">
        <f t="shared" si="131"/>
        <v>12.758927</v>
      </c>
      <c r="J725" s="10">
        <f t="shared" si="132"/>
        <v>21.374112655719298</v>
      </c>
      <c r="K725" s="10">
        <v>443.8</v>
      </c>
      <c r="L725" s="10">
        <v>2</v>
      </c>
      <c r="M725" s="90">
        <v>3</v>
      </c>
      <c r="N725" s="86">
        <f t="shared" si="140"/>
        <v>720</v>
      </c>
      <c r="O725" s="108">
        <f t="shared" si="137"/>
        <v>89.406063557500943</v>
      </c>
      <c r="P725" s="95">
        <f t="shared" si="134"/>
        <v>32.04930081024262</v>
      </c>
      <c r="Q725" s="10">
        <f t="shared" si="130"/>
        <v>8.9025835584007282</v>
      </c>
      <c r="R725" s="85">
        <f t="shared" si="141"/>
        <v>1.7113228573220154</v>
      </c>
      <c r="S725" s="10">
        <f t="shared" si="138"/>
        <v>50.5675492931598</v>
      </c>
      <c r="T725" s="10">
        <f>IF(M725=1,'Specifications and Reduced mass'!$F$13,IF(M725=2,'Specifications and Reduced mass'!$G$13,IF(M725=3,'Specifications and Reduced mass'!$H$13,IF(M725=4,'Specifications and Reduced mass'!$I$13,IF(M725=5,'Specifications and Reduced mass'!$J$13)))))</f>
        <v>1545.075</v>
      </c>
      <c r="U725" s="52">
        <f>'Specifications and Reduced mass'!$C$37-'Lap Simulation'!S725-'Lap Simulation'!T725-'Lap Simulation'!AC725</f>
        <v>-887.74113197032534</v>
      </c>
      <c r="V725" s="13">
        <f t="shared" si="139"/>
        <v>-1.4261023811016795</v>
      </c>
      <c r="W725" s="13">
        <f>0.5*359.61*'Lap Simulation'!Q725^2</f>
        <v>14250.624003742467</v>
      </c>
      <c r="X725" s="10">
        <f t="shared" si="135"/>
        <v>35.049541568506804</v>
      </c>
      <c r="Y725" s="10">
        <v>3</v>
      </c>
      <c r="Z725" s="13">
        <f>IF(Y725=1,'Specifications and Reduced mass'!$C$47,IF(Y725=2,'Specifications and Reduced mass'!$C$48,IF(Y725=3,'Specifications and Reduced mass'!$C$49)))</f>
        <v>622.49467060319728</v>
      </c>
      <c r="AA725" s="10">
        <f t="shared" si="136"/>
        <v>24.668216943632498</v>
      </c>
      <c r="AB725" s="10">
        <v>0</v>
      </c>
      <c r="AC725" s="10">
        <f t="shared" si="142"/>
        <v>0</v>
      </c>
      <c r="AD725" s="10">
        <f t="shared" si="143"/>
        <v>0</v>
      </c>
    </row>
    <row r="726" spans="7:30" x14ac:dyDescent="0.3">
      <c r="G726" s="94">
        <v>5800</v>
      </c>
      <c r="H726" s="94">
        <v>17.18</v>
      </c>
      <c r="I726" s="10">
        <f t="shared" si="131"/>
        <v>12.811126</v>
      </c>
      <c r="J726" s="10">
        <f t="shared" si="132"/>
        <v>21.091531025655172</v>
      </c>
      <c r="K726" s="10">
        <v>443.8</v>
      </c>
      <c r="L726" s="10">
        <v>2</v>
      </c>
      <c r="M726" s="90">
        <v>3</v>
      </c>
      <c r="N726" s="86">
        <f t="shared" si="140"/>
        <v>721</v>
      </c>
      <c r="O726" s="108">
        <f t="shared" si="137"/>
        <v>89.516040929745273</v>
      </c>
      <c r="P726" s="95">
        <f t="shared" si="134"/>
        <v>32.734006337251252</v>
      </c>
      <c r="Q726" s="10">
        <f t="shared" si="130"/>
        <v>9.0927795381253471</v>
      </c>
      <c r="R726" s="85">
        <f t="shared" si="141"/>
        <v>1.7155325204594145</v>
      </c>
      <c r="S726" s="10">
        <f t="shared" si="138"/>
        <v>52.751293349881117</v>
      </c>
      <c r="T726" s="10">
        <f>IF(M726=1,'Specifications and Reduced mass'!$F$13,IF(M726=2,'Specifications and Reduced mass'!$G$13,IF(M726=3,'Specifications and Reduced mass'!$H$13,IF(M726=4,'Specifications and Reduced mass'!$I$13,IF(M726=5,'Specifications and Reduced mass'!$J$13)))))</f>
        <v>1545.075</v>
      </c>
      <c r="U726" s="52">
        <f>'Specifications and Reduced mass'!$C$37-'Lap Simulation'!S726-'Lap Simulation'!T726-'Lap Simulation'!AC726</f>
        <v>-889.92487602704671</v>
      </c>
      <c r="V726" s="13">
        <f t="shared" si="139"/>
        <v>-1.4296104337161788</v>
      </c>
      <c r="W726" s="13">
        <f>0.5*359.61*'Lap Simulation'!Q726^2</f>
        <v>14866.032816464034</v>
      </c>
      <c r="X726" s="10">
        <f t="shared" si="135"/>
        <v>35.798344638288768</v>
      </c>
      <c r="Y726" s="10">
        <v>3</v>
      </c>
      <c r="Z726" s="13">
        <f>IF(Y726=1,'Specifications and Reduced mass'!$C$47,IF(Y726=2,'Specifications and Reduced mass'!$C$48,IF(Y726=3,'Specifications and Reduced mass'!$C$49)))</f>
        <v>622.49467060319728</v>
      </c>
      <c r="AA726" s="10">
        <f t="shared" si="136"/>
        <v>25.733506301996883</v>
      </c>
      <c r="AB726" s="10">
        <v>0</v>
      </c>
      <c r="AC726" s="10">
        <f t="shared" si="142"/>
        <v>0</v>
      </c>
      <c r="AD726" s="10">
        <f t="shared" si="143"/>
        <v>0</v>
      </c>
    </row>
    <row r="727" spans="7:30" x14ac:dyDescent="0.3">
      <c r="G727" s="94">
        <v>5900</v>
      </c>
      <c r="H727" s="94">
        <v>17.239999999999998</v>
      </c>
      <c r="I727" s="10">
        <f t="shared" si="131"/>
        <v>12.855867999999999</v>
      </c>
      <c r="J727" s="10">
        <f t="shared" si="132"/>
        <v>20.80645972176271</v>
      </c>
      <c r="K727" s="10">
        <v>414.1</v>
      </c>
      <c r="L727" s="10">
        <v>2</v>
      </c>
      <c r="M727" s="90">
        <v>3</v>
      </c>
      <c r="N727" s="86">
        <f t="shared" si="140"/>
        <v>722</v>
      </c>
      <c r="O727" s="108">
        <f t="shared" si="137"/>
        <v>89.623804990950347</v>
      </c>
      <c r="P727" s="95">
        <f t="shared" si="134"/>
        <v>33.406313382615465</v>
      </c>
      <c r="Q727" s="10">
        <f t="shared" si="130"/>
        <v>9.2795314951709624</v>
      </c>
      <c r="R727" s="85">
        <f t="shared" si="141"/>
        <v>1.7197525388980675</v>
      </c>
      <c r="S727" s="10">
        <f t="shared" si="138"/>
        <v>54.940409173138363</v>
      </c>
      <c r="T727" s="10">
        <f>IF(M727=1,'Specifications and Reduced mass'!$F$13,IF(M727=2,'Specifications and Reduced mass'!$G$13,IF(M727=3,'Specifications and Reduced mass'!$H$13,IF(M727=4,'Specifications and Reduced mass'!$I$13,IF(M727=5,'Specifications and Reduced mass'!$J$13)))))</f>
        <v>1545.075</v>
      </c>
      <c r="U727" s="52">
        <f>'Specifications and Reduced mass'!$C$37-'Lap Simulation'!S727-'Lap Simulation'!T727-'Lap Simulation'!AC727</f>
        <v>-892.11399185030393</v>
      </c>
      <c r="V727" s="13">
        <f t="shared" si="139"/>
        <v>-1.4331271157483896</v>
      </c>
      <c r="W727" s="13">
        <f>0.5*359.61*'Lap Simulation'!Q727^2</f>
        <v>15482.955466146446</v>
      </c>
      <c r="X727" s="10">
        <f t="shared" si="135"/>
        <v>36.533588563665205</v>
      </c>
      <c r="Y727" s="10">
        <v>3</v>
      </c>
      <c r="Z727" s="13">
        <f>IF(Y727=1,'Specifications and Reduced mass'!$C$47,IF(Y727=2,'Specifications and Reduced mass'!$C$48,IF(Y727=3,'Specifications and Reduced mass'!$C$49)))</f>
        <v>622.49467060319728</v>
      </c>
      <c r="AA727" s="10">
        <f t="shared" si="136"/>
        <v>26.801416153229344</v>
      </c>
      <c r="AB727" s="10">
        <v>0</v>
      </c>
      <c r="AC727" s="10">
        <f t="shared" si="142"/>
        <v>0</v>
      </c>
      <c r="AD727" s="10">
        <f t="shared" si="143"/>
        <v>0</v>
      </c>
    </row>
    <row r="728" spans="7:30" x14ac:dyDescent="0.3">
      <c r="G728" s="94">
        <v>6000</v>
      </c>
      <c r="H728" s="94">
        <v>17.32</v>
      </c>
      <c r="I728" s="10">
        <f t="shared" si="131"/>
        <v>12.915524000000001</v>
      </c>
      <c r="J728" s="10">
        <f t="shared" si="132"/>
        <v>20.554625928533333</v>
      </c>
      <c r="K728" s="10">
        <v>269.2</v>
      </c>
      <c r="L728" s="10">
        <v>2</v>
      </c>
      <c r="M728" s="90">
        <v>3</v>
      </c>
      <c r="N728" s="87">
        <f t="shared" si="140"/>
        <v>723</v>
      </c>
      <c r="O728" s="108">
        <f t="shared" si="137"/>
        <v>89.72947922798906</v>
      </c>
      <c r="P728" s="95">
        <f t="shared" si="134"/>
        <v>34.06695994105948</v>
      </c>
      <c r="Q728" s="10">
        <f t="shared" si="130"/>
        <v>9.4630444280720774</v>
      </c>
      <c r="R728" s="85">
        <f t="shared" si="141"/>
        <v>1.7239829381108591</v>
      </c>
      <c r="S728" s="10">
        <f t="shared" si="138"/>
        <v>57.134909976877367</v>
      </c>
      <c r="T728" s="10">
        <f>IF(M728=1,'Specifications and Reduced mass'!$F$13,IF(M728=2,'Specifications and Reduced mass'!$G$13,IF(M728=3,'Specifications and Reduced mass'!$H$13,IF(M728=4,'Specifications and Reduced mass'!$I$13,IF(M728=5,'Specifications and Reduced mass'!$J$13)))))</f>
        <v>1545.075</v>
      </c>
      <c r="U728" s="52">
        <f>'Specifications and Reduced mass'!$C$37-'Lap Simulation'!S728-'Lap Simulation'!T728-'Lap Simulation'!AC728</f>
        <v>-894.30849265404288</v>
      </c>
      <c r="V728" s="13">
        <f t="shared" si="139"/>
        <v>-1.4366524484257159</v>
      </c>
      <c r="W728" s="13">
        <f>0.5*359.61*'Lap Simulation'!Q728^2</f>
        <v>16101.395676659584</v>
      </c>
      <c r="X728" s="10">
        <f t="shared" si="135"/>
        <v>37.256080425480619</v>
      </c>
      <c r="Y728" s="10">
        <v>3</v>
      </c>
      <c r="Z728" s="13">
        <f>IF(Y728=1,'Specifications and Reduced mass'!$C$47,IF(Y728=2,'Specifications and Reduced mass'!$C$48,IF(Y728=3,'Specifications and Reduced mass'!$C$49)))</f>
        <v>622.49467060319728</v>
      </c>
      <c r="AA728" s="10">
        <f t="shared" si="136"/>
        <v>27.871952943449717</v>
      </c>
      <c r="AB728" s="10">
        <v>0</v>
      </c>
      <c r="AC728" s="10">
        <f t="shared" si="142"/>
        <v>0</v>
      </c>
      <c r="AD728" s="10">
        <f t="shared" si="143"/>
        <v>0</v>
      </c>
    </row>
    <row r="729" spans="7:30" x14ac:dyDescent="0.3">
      <c r="G729" s="94">
        <v>6200</v>
      </c>
      <c r="H729" s="94">
        <v>17.440000000000001</v>
      </c>
      <c r="I729" s="10">
        <f t="shared" si="131"/>
        <v>13.005008000000002</v>
      </c>
      <c r="J729" s="10">
        <f t="shared" si="132"/>
        <v>20.029390385548389</v>
      </c>
      <c r="K729" s="10">
        <v>269.2</v>
      </c>
      <c r="L729" s="10">
        <v>2</v>
      </c>
      <c r="M729" s="90">
        <v>3</v>
      </c>
      <c r="N729" s="87">
        <f t="shared" si="140"/>
        <v>724</v>
      </c>
      <c r="O729" s="108">
        <f t="shared" si="137"/>
        <v>89.833175972034468</v>
      </c>
      <c r="P729" s="95">
        <f t="shared" si="134"/>
        <v>34.716615580750158</v>
      </c>
      <c r="Q729" s="10">
        <f t="shared" ref="Q729:Q792" si="144">MIN(13.2,(SQRT((Q728^2)+2*R728*$N$6)))</f>
        <v>9.6435043279861556</v>
      </c>
      <c r="R729" s="85">
        <f t="shared" si="141"/>
        <v>1.7282237436333348</v>
      </c>
      <c r="S729" s="10">
        <f t="shared" si="138"/>
        <v>59.334809007548806</v>
      </c>
      <c r="T729" s="10">
        <f>IF(M729=1,'Specifications and Reduced mass'!$F$13,IF(M729=2,'Specifications and Reduced mass'!$G$13,IF(M729=3,'Specifications and Reduced mass'!$H$13,IF(M729=4,'Specifications and Reduced mass'!$I$13,IF(M729=5,'Specifications and Reduced mass'!$J$13)))))</f>
        <v>1545.075</v>
      </c>
      <c r="U729" s="52">
        <f>'Specifications and Reduced mass'!$C$37-'Lap Simulation'!S729-'Lap Simulation'!T729-'Lap Simulation'!AC729</f>
        <v>-896.5083916847143</v>
      </c>
      <c r="V729" s="13">
        <f t="shared" si="139"/>
        <v>-1.440186453027779</v>
      </c>
      <c r="W729" s="13">
        <f>0.5*359.61*'Lap Simulation'!Q729^2</f>
        <v>16721.357181033633</v>
      </c>
      <c r="X729" s="10">
        <f t="shared" si="135"/>
        <v>37.966552472386439</v>
      </c>
      <c r="Y729" s="10">
        <v>3</v>
      </c>
      <c r="Z729" s="13">
        <f>IF(Y729=1,'Specifications and Reduced mass'!$C$47,IF(Y729=2,'Specifications and Reduced mass'!$C$48,IF(Y729=3,'Specifications and Reduced mass'!$C$49)))</f>
        <v>622.49467060319728</v>
      </c>
      <c r="AA729" s="10">
        <f t="shared" si="136"/>
        <v>28.945123134634571</v>
      </c>
      <c r="AB729" s="10">
        <v>0</v>
      </c>
      <c r="AC729" s="10">
        <f t="shared" si="142"/>
        <v>0</v>
      </c>
      <c r="AD729" s="10">
        <f t="shared" si="143"/>
        <v>0</v>
      </c>
    </row>
    <row r="730" spans="7:30" x14ac:dyDescent="0.3">
      <c r="G730" s="94">
        <v>6300</v>
      </c>
      <c r="H730" s="94">
        <v>17.5</v>
      </c>
      <c r="I730" s="10">
        <f t="shared" si="131"/>
        <v>13.049750000000001</v>
      </c>
      <c r="J730" s="10">
        <f t="shared" si="132"/>
        <v>19.779278222222221</v>
      </c>
      <c r="K730" s="10">
        <v>269.2</v>
      </c>
      <c r="L730" s="10">
        <v>2</v>
      </c>
      <c r="M730" s="90">
        <v>3</v>
      </c>
      <c r="N730" s="87">
        <f t="shared" si="140"/>
        <v>725</v>
      </c>
      <c r="O730" s="108">
        <f t="shared" si="137"/>
        <v>89.934997761876573</v>
      </c>
      <c r="P730" s="95">
        <f t="shared" si="134"/>
        <v>35.355889987618198</v>
      </c>
      <c r="Q730" s="10">
        <f t="shared" si="144"/>
        <v>9.8210805521161664</v>
      </c>
      <c r="R730" s="85">
        <f t="shared" si="141"/>
        <v>1.732474981063854</v>
      </c>
      <c r="S730" s="10">
        <f t="shared" si="138"/>
        <v>61.540119544188137</v>
      </c>
      <c r="T730" s="10">
        <f>IF(M730=1,'Specifications and Reduced mass'!$F$13,IF(M730=2,'Specifications and Reduced mass'!$G$13,IF(M730=3,'Specifications and Reduced mass'!$H$13,IF(M730=4,'Specifications and Reduced mass'!$I$13,IF(M730=5,'Specifications and Reduced mass'!$J$13)))))</f>
        <v>1545.075</v>
      </c>
      <c r="U730" s="52">
        <f>'Specifications and Reduced mass'!$C$37-'Lap Simulation'!S730-'Lap Simulation'!T730-'Lap Simulation'!AC730</f>
        <v>-898.71370222135363</v>
      </c>
      <c r="V730" s="13">
        <f t="shared" si="139"/>
        <v>-1.4437291508865451</v>
      </c>
      <c r="W730" s="13">
        <f>0.5*359.61*'Lap Simulation'!Q730^2</f>
        <v>17342.843721481615</v>
      </c>
      <c r="X730" s="10">
        <f t="shared" si="135"/>
        <v>38.665671465024275</v>
      </c>
      <c r="Y730" s="10">
        <v>3</v>
      </c>
      <c r="Z730" s="13">
        <f>IF(Y730=1,'Specifications and Reduced mass'!$C$47,IF(Y730=2,'Specifications and Reduced mass'!$C$48,IF(Y730=3,'Specifications and Reduced mass'!$C$49)))</f>
        <v>622.49467060319728</v>
      </c>
      <c r="AA730" s="10">
        <f t="shared" si="136"/>
        <v>30.020933204656224</v>
      </c>
      <c r="AB730" s="10">
        <v>0</v>
      </c>
      <c r="AC730" s="10">
        <f t="shared" si="142"/>
        <v>0</v>
      </c>
      <c r="AD730" s="10">
        <f t="shared" si="143"/>
        <v>0</v>
      </c>
    </row>
    <row r="731" spans="7:30" x14ac:dyDescent="0.3">
      <c r="G731" s="94">
        <v>6400</v>
      </c>
      <c r="H731" s="94">
        <v>17.8</v>
      </c>
      <c r="I731" s="10">
        <f t="shared" si="131"/>
        <v>13.273460000000002</v>
      </c>
      <c r="J731" s="10">
        <f t="shared" si="132"/>
        <v>19.804002320000002</v>
      </c>
      <c r="K731" s="10">
        <v>269.2</v>
      </c>
      <c r="L731" s="10">
        <v>2</v>
      </c>
      <c r="M731" s="90">
        <v>3</v>
      </c>
      <c r="N731" s="87">
        <f t="shared" si="140"/>
        <v>726</v>
      </c>
      <c r="O731" s="108">
        <f t="shared" si="137"/>
        <v>90.035038500170543</v>
      </c>
      <c r="P731" s="95">
        <f t="shared" si="134"/>
        <v>35.985340186327761</v>
      </c>
      <c r="Q731" s="10">
        <f t="shared" si="144"/>
        <v>9.9959278295354892</v>
      </c>
      <c r="R731" s="85">
        <f t="shared" si="141"/>
        <v>1.7367366760637464</v>
      </c>
      <c r="S731" s="10">
        <f t="shared" si="138"/>
        <v>63.750854898495795</v>
      </c>
      <c r="T731" s="10">
        <f>IF(M731=1,'Specifications and Reduced mass'!$F$13,IF(M731=2,'Specifications and Reduced mass'!$G$13,IF(M731=3,'Specifications and Reduced mass'!$H$13,IF(M731=4,'Specifications and Reduced mass'!$I$13,IF(M731=5,'Specifications and Reduced mass'!$J$13)))))</f>
        <v>1545.075</v>
      </c>
      <c r="U731" s="52">
        <f>'Specifications and Reduced mass'!$C$37-'Lap Simulation'!S731-'Lap Simulation'!T731-'Lap Simulation'!AC731</f>
        <v>-900.92443757566139</v>
      </c>
      <c r="V731" s="13">
        <f t="shared" si="139"/>
        <v>-1.4472805633864554</v>
      </c>
      <c r="W731" s="13">
        <f>0.5*359.61*'Lap Simulation'!Q731^2</f>
        <v>17965.859049421982</v>
      </c>
      <c r="X731" s="10">
        <f t="shared" si="135"/>
        <v>39.354046572974369</v>
      </c>
      <c r="Y731" s="10">
        <v>3</v>
      </c>
      <c r="Z731" s="13">
        <f>IF(Y731=1,'Specifications and Reduced mass'!$C$47,IF(Y731=2,'Specifications and Reduced mass'!$C$48,IF(Y731=3,'Specifications and Reduced mass'!$C$49)))</f>
        <v>622.49467060319728</v>
      </c>
      <c r="AA731" s="10">
        <f t="shared" si="136"/>
        <v>31.099389647321846</v>
      </c>
      <c r="AB731" s="10">
        <v>0</v>
      </c>
      <c r="AC731" s="10">
        <f t="shared" si="142"/>
        <v>0</v>
      </c>
      <c r="AD731" s="10">
        <f t="shared" si="143"/>
        <v>0</v>
      </c>
    </row>
    <row r="732" spans="7:30" x14ac:dyDescent="0.3">
      <c r="G732" s="94">
        <v>6500</v>
      </c>
      <c r="H732" s="94">
        <v>18</v>
      </c>
      <c r="I732" s="10">
        <f t="shared" si="131"/>
        <v>13.422600000000001</v>
      </c>
      <c r="J732" s="10">
        <f t="shared" si="132"/>
        <v>19.718418904615383</v>
      </c>
      <c r="K732" s="10">
        <v>504.4</v>
      </c>
      <c r="L732" s="10">
        <v>2</v>
      </c>
      <c r="M732" s="90">
        <v>3</v>
      </c>
      <c r="N732" s="87">
        <f t="shared" si="140"/>
        <v>727</v>
      </c>
      <c r="O732" s="108">
        <f t="shared" si="137"/>
        <v>90.133384439808808</v>
      </c>
      <c r="P732" s="95">
        <f t="shared" si="134"/>
        <v>36.605476679990225</v>
      </c>
      <c r="Q732" s="10">
        <f t="shared" si="144"/>
        <v>10.16818796666395</v>
      </c>
      <c r="R732" s="85">
        <f t="shared" si="141"/>
        <v>1.7410088543574644</v>
      </c>
      <c r="S732" s="10">
        <f t="shared" si="138"/>
        <v>65.967028414917493</v>
      </c>
      <c r="T732" s="10">
        <f>IF(M732=1,'Specifications and Reduced mass'!$F$13,IF(M732=2,'Specifications and Reduced mass'!$G$13,IF(M732=3,'Specifications and Reduced mass'!$H$13,IF(M732=4,'Specifications and Reduced mass'!$I$13,IF(M732=5,'Specifications and Reduced mass'!$J$13)))))</f>
        <v>1545.075</v>
      </c>
      <c r="U732" s="52">
        <f>'Specifications and Reduced mass'!$C$37-'Lap Simulation'!S732-'Lap Simulation'!T732-'Lap Simulation'!AC732</f>
        <v>-903.14061109208308</v>
      </c>
      <c r="V732" s="13">
        <f t="shared" si="139"/>
        <v>-1.4508407119645537</v>
      </c>
      <c r="W732" s="13">
        <f>0.5*359.61*'Lap Simulation'!Q732^2</f>
        <v>18590.406925501266</v>
      </c>
      <c r="X732" s="10">
        <f t="shared" si="135"/>
        <v>40.032236089228149</v>
      </c>
      <c r="Y732" s="10">
        <v>3</v>
      </c>
      <c r="Z732" s="13">
        <f>IF(Y732=1,'Specifications and Reduced mass'!$C$47,IF(Y732=2,'Specifications and Reduced mass'!$C$48,IF(Y732=3,'Specifications and Reduced mass'!$C$49)))</f>
        <v>622.49467060319728</v>
      </c>
      <c r="AA732" s="10">
        <f t="shared" si="136"/>
        <v>32.180498972412636</v>
      </c>
      <c r="AB732" s="10">
        <v>0</v>
      </c>
      <c r="AC732" s="10">
        <f t="shared" si="142"/>
        <v>0</v>
      </c>
      <c r="AD732" s="10">
        <f t="shared" si="143"/>
        <v>0</v>
      </c>
    </row>
    <row r="733" spans="7:30" x14ac:dyDescent="0.3">
      <c r="G733" s="94">
        <v>5200</v>
      </c>
      <c r="H733" s="94">
        <v>15.92</v>
      </c>
      <c r="I733" s="10">
        <f t="shared" si="131"/>
        <v>11.871544</v>
      </c>
      <c r="J733" s="10">
        <f t="shared" si="132"/>
        <v>21.799807566769228</v>
      </c>
      <c r="K733" s="10">
        <v>470.5</v>
      </c>
      <c r="L733" s="10">
        <v>3</v>
      </c>
      <c r="M733" s="90">
        <v>3</v>
      </c>
      <c r="N733" s="87">
        <f t="shared" si="140"/>
        <v>728</v>
      </c>
      <c r="O733" s="108">
        <f t="shared" si="137"/>
        <v>90.230115029963287</v>
      </c>
      <c r="P733" s="95">
        <f t="shared" si="134"/>
        <v>37.216768700066552</v>
      </c>
      <c r="Q733" s="10">
        <f t="shared" si="144"/>
        <v>10.337991305574041</v>
      </c>
      <c r="R733" s="85">
        <f t="shared" si="141"/>
        <v>1.7452915417327401</v>
      </c>
      <c r="S733" s="10">
        <f t="shared" si="138"/>
        <v>68.188653470724773</v>
      </c>
      <c r="T733" s="10">
        <f>IF(M733=1,'Specifications and Reduced mass'!$F$13,IF(M733=2,'Specifications and Reduced mass'!$G$13,IF(M733=3,'Specifications and Reduced mass'!$H$13,IF(M733=4,'Specifications and Reduced mass'!$I$13,IF(M733=5,'Specifications and Reduced mass'!$J$13)))))</f>
        <v>1545.075</v>
      </c>
      <c r="U733" s="52">
        <f>'Specifications and Reduced mass'!$C$37-'Lap Simulation'!S733-'Lap Simulation'!T733-'Lap Simulation'!AC733</f>
        <v>-905.36223614789037</v>
      </c>
      <c r="V733" s="13">
        <f t="shared" si="139"/>
        <v>-1.4544096181106168</v>
      </c>
      <c r="W733" s="13">
        <f>0.5*359.61*'Lap Simulation'!Q733^2</f>
        <v>19216.491119616752</v>
      </c>
      <c r="X733" s="10">
        <f t="shared" si="135"/>
        <v>40.700753171551341</v>
      </c>
      <c r="Y733" s="10">
        <v>3</v>
      </c>
      <c r="Z733" s="13">
        <f>IF(Y733=1,'Specifications and Reduced mass'!$C$47,IF(Y733=2,'Specifications and Reduced mass'!$C$48,IF(Y733=3,'Specifications and Reduced mass'!$C$49)))</f>
        <v>622.49467060319728</v>
      </c>
      <c r="AA733" s="10">
        <f t="shared" si="136"/>
        <v>33.264267705723135</v>
      </c>
      <c r="AB733" s="10">
        <v>0</v>
      </c>
      <c r="AC733" s="10">
        <f t="shared" si="142"/>
        <v>0</v>
      </c>
      <c r="AD733" s="10">
        <f t="shared" si="143"/>
        <v>0</v>
      </c>
    </row>
    <row r="734" spans="7:30" x14ac:dyDescent="0.3">
      <c r="G734" s="94">
        <v>5200</v>
      </c>
      <c r="H734" s="94">
        <v>15.92</v>
      </c>
      <c r="I734" s="10">
        <f t="shared" si="131"/>
        <v>11.871544</v>
      </c>
      <c r="J734" s="10">
        <f t="shared" si="132"/>
        <v>21.799807566769228</v>
      </c>
      <c r="K734" s="10">
        <v>470.5</v>
      </c>
      <c r="L734" s="10">
        <v>3</v>
      </c>
      <c r="M734" s="90">
        <v>3</v>
      </c>
      <c r="N734" s="87">
        <f t="shared" si="140"/>
        <v>729</v>
      </c>
      <c r="O734" s="108">
        <f t="shared" si="137"/>
        <v>90.325303645456216</v>
      </c>
      <c r="P734" s="95">
        <f t="shared" si="134"/>
        <v>37.819648719097934</v>
      </c>
      <c r="Q734" s="10">
        <f t="shared" si="144"/>
        <v>10.505457977527204</v>
      </c>
      <c r="R734" s="85">
        <f t="shared" si="141"/>
        <v>1.7495847640407409</v>
      </c>
      <c r="S734" s="10">
        <f t="shared" si="138"/>
        <v>70.415743476095827</v>
      </c>
      <c r="T734" s="10">
        <f>IF(M734=1,'Specifications and Reduced mass'!$F$13,IF(M734=2,'Specifications and Reduced mass'!$G$13,IF(M734=3,'Specifications and Reduced mass'!$H$13,IF(M734=4,'Specifications and Reduced mass'!$I$13,IF(M734=5,'Specifications and Reduced mass'!$J$13)))))</f>
        <v>1545.075</v>
      </c>
      <c r="U734" s="52">
        <f>'Specifications and Reduced mass'!$C$37-'Lap Simulation'!S734-'Lap Simulation'!T734-'Lap Simulation'!AC734</f>
        <v>-907.58932615326137</v>
      </c>
      <c r="V734" s="13">
        <f t="shared" si="139"/>
        <v>-1.4579873033672841</v>
      </c>
      <c r="W734" s="13">
        <f>0.5*359.61*'Lap Simulation'!Q734^2</f>
        <v>19844.115410939266</v>
      </c>
      <c r="X734" s="10">
        <f t="shared" si="135"/>
        <v>41.360070777666159</v>
      </c>
      <c r="Y734" s="10">
        <v>3</v>
      </c>
      <c r="Z734" s="13">
        <f>IF(Y734=1,'Specifications and Reduced mass'!$C$47,IF(Y734=2,'Specifications and Reduced mass'!$C$48,IF(Y734=3,'Specifications and Reduced mass'!$C$49)))</f>
        <v>622.49467060319728</v>
      </c>
      <c r="AA734" s="10">
        <f t="shared" si="136"/>
        <v>34.350702389100604</v>
      </c>
      <c r="AB734" s="10">
        <v>0</v>
      </c>
      <c r="AC734" s="10">
        <f t="shared" si="142"/>
        <v>0</v>
      </c>
      <c r="AD734" s="10">
        <f t="shared" si="143"/>
        <v>0</v>
      </c>
    </row>
    <row r="735" spans="7:30" x14ac:dyDescent="0.3">
      <c r="G735" s="94">
        <v>5300</v>
      </c>
      <c r="H735" s="94">
        <v>16.25</v>
      </c>
      <c r="I735" s="10">
        <f t="shared" si="131"/>
        <v>12.117625</v>
      </c>
      <c r="J735" s="10">
        <f t="shared" si="132"/>
        <v>21.831844830188679</v>
      </c>
      <c r="K735" s="10">
        <v>470.5</v>
      </c>
      <c r="L735" s="10">
        <v>3</v>
      </c>
      <c r="M735" s="90">
        <v>3</v>
      </c>
      <c r="N735" s="87">
        <f t="shared" si="140"/>
        <v>730</v>
      </c>
      <c r="O735" s="108">
        <f t="shared" si="137"/>
        <v>90.419018218543712</v>
      </c>
      <c r="P735" s="95">
        <f t="shared" si="134"/>
        <v>38.414516348899959</v>
      </c>
      <c r="Q735" s="10">
        <f t="shared" si="144"/>
        <v>10.670698985805544</v>
      </c>
      <c r="R735" s="85">
        <f t="shared" si="141"/>
        <v>1.7538885471962249</v>
      </c>
      <c r="S735" s="10">
        <f t="shared" si="138"/>
        <v>72.648311874196324</v>
      </c>
      <c r="T735" s="10">
        <f>IF(M735=1,'Specifications and Reduced mass'!$F$13,IF(M735=2,'Specifications and Reduced mass'!$G$13,IF(M735=3,'Specifications and Reduced mass'!$H$13,IF(M735=4,'Specifications and Reduced mass'!$I$13,IF(M735=5,'Specifications and Reduced mass'!$J$13)))))</f>
        <v>1545.075</v>
      </c>
      <c r="U735" s="52">
        <f>'Specifications and Reduced mass'!$C$37-'Lap Simulation'!S735-'Lap Simulation'!T735-'Lap Simulation'!AC735</f>
        <v>-909.82189455136188</v>
      </c>
      <c r="V735" s="13">
        <f t="shared" si="139"/>
        <v>-1.4615737893301874</v>
      </c>
      <c r="W735" s="13">
        <f>0.5*359.61*'Lap Simulation'!Q735^2</f>
        <v>20473.283587935955</v>
      </c>
      <c r="X735" s="10">
        <f t="shared" si="135"/>
        <v>42.010625928368285</v>
      </c>
      <c r="Y735" s="10">
        <v>3</v>
      </c>
      <c r="Z735" s="13">
        <f>IF(Y735=1,'Specifications and Reduced mass'!$C$47,IF(Y735=2,'Specifications and Reduced mass'!$C$48,IF(Y735=3,'Specifications and Reduced mass'!$C$49)))</f>
        <v>622.49467060319728</v>
      </c>
      <c r="AA735" s="10">
        <f t="shared" si="136"/>
        <v>35.439809580484514</v>
      </c>
      <c r="AB735" s="10">
        <v>0</v>
      </c>
      <c r="AC735" s="10">
        <f t="shared" si="142"/>
        <v>0</v>
      </c>
      <c r="AD735" s="10">
        <f t="shared" si="143"/>
        <v>0</v>
      </c>
    </row>
    <row r="736" spans="7:30" x14ac:dyDescent="0.3">
      <c r="G736" s="94">
        <v>5300</v>
      </c>
      <c r="H736" s="94">
        <v>16.25</v>
      </c>
      <c r="I736" s="10">
        <f t="shared" si="131"/>
        <v>12.117625</v>
      </c>
      <c r="J736" s="10">
        <f t="shared" si="132"/>
        <v>21.831844830188679</v>
      </c>
      <c r="K736" s="10">
        <v>470.5</v>
      </c>
      <c r="L736" s="10">
        <v>3</v>
      </c>
      <c r="M736" s="90">
        <v>3</v>
      </c>
      <c r="N736" s="87">
        <f t="shared" si="140"/>
        <v>731</v>
      </c>
      <c r="O736" s="108">
        <f t="shared" si="137"/>
        <v>90.511321788613117</v>
      </c>
      <c r="P736" s="95">
        <f t="shared" si="134"/>
        <v>39.001741723456767</v>
      </c>
      <c r="Q736" s="10">
        <f t="shared" si="144"/>
        <v>10.833817145404657</v>
      </c>
      <c r="R736" s="85">
        <f t="shared" si="141"/>
        <v>1.7582029171776976</v>
      </c>
      <c r="S736" s="10">
        <f t="shared" si="138"/>
        <v>74.886372141260637</v>
      </c>
      <c r="T736" s="10">
        <f>IF(M736=1,'Specifications and Reduced mass'!$F$13,IF(M736=2,'Specifications and Reduced mass'!$G$13,IF(M736=3,'Specifications and Reduced mass'!$H$13,IF(M736=4,'Specifications and Reduced mass'!$I$13,IF(M736=5,'Specifications and Reduced mass'!$J$13)))))</f>
        <v>1545.075</v>
      </c>
      <c r="U736" s="52">
        <f>'Specifications and Reduced mass'!$C$37-'Lap Simulation'!S736-'Lap Simulation'!T736-'Lap Simulation'!AC736</f>
        <v>-912.05995481842615</v>
      </c>
      <c r="V736" s="13">
        <f t="shared" si="139"/>
        <v>-1.4651690976480813</v>
      </c>
      <c r="W736" s="13">
        <f>0.5*359.61*'Lap Simulation'!Q736^2</f>
        <v>21103.999448393195</v>
      </c>
      <c r="X736" s="10">
        <f t="shared" si="135"/>
        <v>42.652823407104947</v>
      </c>
      <c r="Y736" s="10">
        <v>3</v>
      </c>
      <c r="Z736" s="13">
        <f>IF(Y736=1,'Specifications and Reduced mass'!$C$47,IF(Y736=2,'Specifications and Reduced mass'!$C$48,IF(Y736=3,'Specifications and Reduced mass'!$C$49)))</f>
        <v>622.49467060319728</v>
      </c>
      <c r="AA736" s="10">
        <f t="shared" si="136"/>
        <v>36.531595853946158</v>
      </c>
      <c r="AB736" s="10">
        <v>0</v>
      </c>
      <c r="AC736" s="10">
        <f t="shared" si="142"/>
        <v>0</v>
      </c>
      <c r="AD736" s="10">
        <f t="shared" si="143"/>
        <v>0</v>
      </c>
    </row>
    <row r="737" spans="7:30" x14ac:dyDescent="0.3">
      <c r="G737" s="94">
        <v>5400</v>
      </c>
      <c r="H737" s="94">
        <v>16.579999999999998</v>
      </c>
      <c r="I737" s="10">
        <f t="shared" si="131"/>
        <v>12.363705999999999</v>
      </c>
      <c r="J737" s="10">
        <f t="shared" si="132"/>
        <v>21.862695528296292</v>
      </c>
      <c r="K737" s="10">
        <v>470.5</v>
      </c>
      <c r="L737" s="10">
        <v>3</v>
      </c>
      <c r="M737" s="90">
        <v>3</v>
      </c>
      <c r="N737" s="87">
        <f t="shared" si="140"/>
        <v>732</v>
      </c>
      <c r="O737" s="108">
        <f t="shared" si="137"/>
        <v>90.602272982466602</v>
      </c>
      <c r="P737" s="95">
        <f t="shared" si="134"/>
        <v>39.581668447356719</v>
      </c>
      <c r="Q737" s="10">
        <f t="shared" si="144"/>
        <v>10.994907902043533</v>
      </c>
      <c r="R737" s="85">
        <f t="shared" si="141"/>
        <v>1.7625279000275687</v>
      </c>
      <c r="S737" s="10">
        <f t="shared" si="138"/>
        <v>77.129937786673182</v>
      </c>
      <c r="T737" s="10">
        <f>IF(M737=1,'Specifications and Reduced mass'!$F$13,IF(M737=2,'Specifications and Reduced mass'!$G$13,IF(M737=3,'Specifications and Reduced mass'!$H$13,IF(M737=4,'Specifications and Reduced mass'!$I$13,IF(M737=5,'Specifications and Reduced mass'!$J$13)))))</f>
        <v>1545.075</v>
      </c>
      <c r="U737" s="52">
        <f>'Specifications and Reduced mass'!$C$37-'Lap Simulation'!S737-'Lap Simulation'!T737-'Lap Simulation'!AC737</f>
        <v>-914.30352046383871</v>
      </c>
      <c r="V737" s="13">
        <f t="shared" si="139"/>
        <v>-1.468773250022974</v>
      </c>
      <c r="W737" s="13">
        <f>0.5*359.61*'Lap Simulation'!Q737^2</f>
        <v>21736.266799439465</v>
      </c>
      <c r="X737" s="10">
        <f t="shared" si="135"/>
        <v>43.287038984423354</v>
      </c>
      <c r="Y737" s="10">
        <v>3</v>
      </c>
      <c r="Z737" s="13">
        <f>IF(Y737=1,'Specifications and Reduced mass'!$C$47,IF(Y737=2,'Specifications and Reduced mass'!$C$48,IF(Y737=3,'Specifications and Reduced mass'!$C$49)))</f>
        <v>622.49467060319728</v>
      </c>
      <c r="AA737" s="10">
        <f t="shared" si="136"/>
        <v>37.626067799728268</v>
      </c>
      <c r="AB737" s="10">
        <v>0</v>
      </c>
      <c r="AC737" s="10">
        <f t="shared" si="142"/>
        <v>0</v>
      </c>
      <c r="AD737" s="10">
        <f t="shared" si="143"/>
        <v>0</v>
      </c>
    </row>
    <row r="738" spans="7:30" x14ac:dyDescent="0.3">
      <c r="G738" s="94">
        <v>5500</v>
      </c>
      <c r="H738" s="94">
        <v>16.940000000000001</v>
      </c>
      <c r="I738" s="10">
        <f t="shared" si="131"/>
        <v>12.632158000000002</v>
      </c>
      <c r="J738" s="10">
        <f t="shared" si="132"/>
        <v>21.931263692800002</v>
      </c>
      <c r="K738" s="10">
        <v>443.8</v>
      </c>
      <c r="L738" s="10">
        <v>3</v>
      </c>
      <c r="M738" s="90">
        <v>3</v>
      </c>
      <c r="N738" s="87">
        <f t="shared" si="140"/>
        <v>733</v>
      </c>
      <c r="O738" s="108">
        <f t="shared" si="137"/>
        <v>90.691926435614235</v>
      </c>
      <c r="P738" s="95">
        <f t="shared" si="134"/>
        <v>40.154616176041188</v>
      </c>
      <c r="Q738" s="10">
        <f t="shared" si="144"/>
        <v>11.15406004890033</v>
      </c>
      <c r="R738" s="85">
        <f t="shared" si="141"/>
        <v>1.7668635218523094</v>
      </c>
      <c r="S738" s="10">
        <f t="shared" si="138"/>
        <v>79.379022353049933</v>
      </c>
      <c r="T738" s="10">
        <f>IF(M738=1,'Specifications and Reduced mass'!$F$13,IF(M738=2,'Specifications and Reduced mass'!$G$13,IF(M738=3,'Specifications and Reduced mass'!$H$13,IF(M738=4,'Specifications and Reduced mass'!$I$13,IF(M738=5,'Specifications and Reduced mass'!$J$13)))))</f>
        <v>1545.075</v>
      </c>
      <c r="U738" s="52">
        <f>'Specifications and Reduced mass'!$C$37-'Lap Simulation'!S738-'Lap Simulation'!T738-'Lap Simulation'!AC738</f>
        <v>-916.55260503021543</v>
      </c>
      <c r="V738" s="13">
        <f t="shared" si="139"/>
        <v>-1.472386268210258</v>
      </c>
      <c r="W738" s="13">
        <f>0.5*359.61*'Lap Simulation'!Q738^2</f>
        <v>22370.089457568378</v>
      </c>
      <c r="X738" s="10">
        <f t="shared" si="135"/>
        <v>43.913622239765083</v>
      </c>
      <c r="Y738" s="10">
        <v>3</v>
      </c>
      <c r="Z738" s="13">
        <f>IF(Y738=1,'Specifications and Reduced mass'!$C$47,IF(Y738=2,'Specifications and Reduced mass'!$C$48,IF(Y738=3,'Specifications and Reduced mass'!$C$49)))</f>
        <v>622.49467060319728</v>
      </c>
      <c r="AA738" s="10">
        <f t="shared" si="136"/>
        <v>38.723232024284876</v>
      </c>
      <c r="AB738" s="10">
        <v>0</v>
      </c>
      <c r="AC738" s="10">
        <f t="shared" si="142"/>
        <v>0</v>
      </c>
      <c r="AD738" s="10">
        <f t="shared" si="143"/>
        <v>0</v>
      </c>
    </row>
    <row r="739" spans="7:30" x14ac:dyDescent="0.3">
      <c r="G739" s="94">
        <v>5600</v>
      </c>
      <c r="H739" s="94">
        <v>17.05</v>
      </c>
      <c r="I739" s="10">
        <f t="shared" si="131"/>
        <v>12.714185000000001</v>
      </c>
      <c r="J739" s="10">
        <f t="shared" si="132"/>
        <v>21.679501737142857</v>
      </c>
      <c r="K739" s="10">
        <v>443.8</v>
      </c>
      <c r="L739" s="10">
        <v>3</v>
      </c>
      <c r="M739" s="90">
        <v>3</v>
      </c>
      <c r="N739" s="87">
        <f t="shared" si="140"/>
        <v>734</v>
      </c>
      <c r="O739" s="108">
        <f t="shared" si="137"/>
        <v>90.780333163198861</v>
      </c>
      <c r="P739" s="95">
        <f t="shared" si="134"/>
        <v>40.7208828825162</v>
      </c>
      <c r="Q739" s="10">
        <f t="shared" si="144"/>
        <v>11.3113563562545</v>
      </c>
      <c r="R739" s="85">
        <f t="shared" si="141"/>
        <v>1.7712098088226103</v>
      </c>
      <c r="S739" s="10">
        <f t="shared" si="138"/>
        <v>81.633639416320236</v>
      </c>
      <c r="T739" s="10">
        <f>IF(M739=1,'Specifications and Reduced mass'!$F$13,IF(M739=2,'Specifications and Reduced mass'!$G$13,IF(M739=3,'Specifications and Reduced mass'!$H$13,IF(M739=4,'Specifications and Reduced mass'!$I$13,IF(M739=5,'Specifications and Reduced mass'!$J$13)))))</f>
        <v>1545.075</v>
      </c>
      <c r="U739" s="52">
        <f>'Specifications and Reduced mass'!$C$37-'Lap Simulation'!S739-'Lap Simulation'!T739-'Lap Simulation'!AC739</f>
        <v>-918.80722209348573</v>
      </c>
      <c r="V739" s="13">
        <f t="shared" si="139"/>
        <v>-1.476008174018842</v>
      </c>
      <c r="W739" s="13">
        <f>0.5*359.61*'Lap Simulation'!Q739^2</f>
        <v>23005.471248661688</v>
      </c>
      <c r="X739" s="10">
        <f t="shared" si="135"/>
        <v>44.532899040372044</v>
      </c>
      <c r="Y739" s="10">
        <v>3</v>
      </c>
      <c r="Z739" s="13">
        <f>IF(Y739=1,'Specifications and Reduced mass'!$C$47,IF(Y739=2,'Specifications and Reduced mass'!$C$48,IF(Y739=3,'Specifications and Reduced mass'!$C$49)))</f>
        <v>622.49467060319728</v>
      </c>
      <c r="AA739" s="10">
        <f t="shared" si="136"/>
        <v>39.82309515032113</v>
      </c>
      <c r="AB739" s="10">
        <v>0</v>
      </c>
      <c r="AC739" s="10">
        <f t="shared" si="142"/>
        <v>0</v>
      </c>
      <c r="AD739" s="10">
        <f t="shared" si="143"/>
        <v>0</v>
      </c>
    </row>
    <row r="740" spans="7:30" x14ac:dyDescent="0.3">
      <c r="G740" s="94">
        <v>5700</v>
      </c>
      <c r="H740" s="94">
        <v>17.11</v>
      </c>
      <c r="I740" s="10">
        <f t="shared" si="131"/>
        <v>12.758927</v>
      </c>
      <c r="J740" s="10">
        <f t="shared" si="132"/>
        <v>21.374112655719298</v>
      </c>
      <c r="K740" s="10">
        <v>443.8</v>
      </c>
      <c r="L740" s="10">
        <v>3</v>
      </c>
      <c r="M740" s="90">
        <v>3</v>
      </c>
      <c r="N740" s="87">
        <f t="shared" si="140"/>
        <v>735</v>
      </c>
      <c r="O740" s="108">
        <f t="shared" si="137"/>
        <v>90.86754088772409</v>
      </c>
      <c r="P740" s="95">
        <f t="shared" si="134"/>
        <v>41.2807468558441</v>
      </c>
      <c r="Q740" s="10">
        <f t="shared" si="144"/>
        <v>11.466874126623361</v>
      </c>
      <c r="R740" s="85">
        <f t="shared" si="141"/>
        <v>1.7755667871735383</v>
      </c>
      <c r="S740" s="10">
        <f t="shared" si="138"/>
        <v>83.893802585808643</v>
      </c>
      <c r="T740" s="10">
        <f>IF(M740=1,'Specifications and Reduced mass'!$F$13,IF(M740=2,'Specifications and Reduced mass'!$G$13,IF(M740=3,'Specifications and Reduced mass'!$H$13,IF(M740=4,'Specifications and Reduced mass'!$I$13,IF(M740=5,'Specifications and Reduced mass'!$J$13)))))</f>
        <v>1545.075</v>
      </c>
      <c r="U740" s="52">
        <f>'Specifications and Reduced mass'!$C$37-'Lap Simulation'!S740-'Lap Simulation'!T740-'Lap Simulation'!AC740</f>
        <v>-921.0673852629742</v>
      </c>
      <c r="V740" s="13">
        <f t="shared" si="139"/>
        <v>-1.479638989311282</v>
      </c>
      <c r="W740" s="13">
        <f>0.5*359.61*'Lap Simulation'!Q740^2</f>
        <v>23642.416008012384</v>
      </c>
      <c r="X740" s="10">
        <f t="shared" si="135"/>
        <v>45.145173726863625</v>
      </c>
      <c r="Y740" s="10">
        <v>3</v>
      </c>
      <c r="Z740" s="13">
        <f>IF(Y740=1,'Specifications and Reduced mass'!$C$47,IF(Y740=2,'Specifications and Reduced mass'!$C$48,IF(Y740=3,'Specifications and Reduced mass'!$C$49)))</f>
        <v>622.49467060319728</v>
      </c>
      <c r="AA740" s="10">
        <f t="shared" si="136"/>
        <v>40.925663816833314</v>
      </c>
      <c r="AB740" s="10">
        <v>0</v>
      </c>
      <c r="AC740" s="10">
        <f t="shared" si="142"/>
        <v>0</v>
      </c>
      <c r="AD740" s="10">
        <f t="shared" si="143"/>
        <v>0</v>
      </c>
    </row>
    <row r="741" spans="7:30" x14ac:dyDescent="0.3">
      <c r="G741" s="94">
        <v>5800</v>
      </c>
      <c r="H741" s="94">
        <v>17.18</v>
      </c>
      <c r="I741" s="10">
        <f t="shared" si="131"/>
        <v>12.811126</v>
      </c>
      <c r="J741" s="10">
        <f t="shared" si="132"/>
        <v>21.091531025655172</v>
      </c>
      <c r="K741" s="10">
        <v>443.8</v>
      </c>
      <c r="L741" s="10">
        <v>3</v>
      </c>
      <c r="M741" s="90">
        <v>3</v>
      </c>
      <c r="N741" s="87">
        <f t="shared" si="140"/>
        <v>736</v>
      </c>
      <c r="O741" s="108">
        <f t="shared" si="137"/>
        <v>90.953594329580326</v>
      </c>
      <c r="P741" s="95">
        <f t="shared" si="134"/>
        <v>41.834468469192018</v>
      </c>
      <c r="Q741" s="10">
        <f t="shared" si="144"/>
        <v>11.620685685886672</v>
      </c>
      <c r="R741" s="85">
        <f t="shared" si="141"/>
        <v>1.7799344832046959</v>
      </c>
      <c r="S741" s="10">
        <f t="shared" si="138"/>
        <v>86.159525504317216</v>
      </c>
      <c r="T741" s="10">
        <f>IF(M741=1,'Specifications and Reduced mass'!$F$13,IF(M741=2,'Specifications and Reduced mass'!$G$13,IF(M741=3,'Specifications and Reduced mass'!$H$13,IF(M741=4,'Specifications and Reduced mass'!$I$13,IF(M741=5,'Specifications and Reduced mass'!$J$13)))))</f>
        <v>1545.075</v>
      </c>
      <c r="U741" s="52">
        <f>'Specifications and Reduced mass'!$C$37-'Lap Simulation'!S741-'Lap Simulation'!T741-'Lap Simulation'!AC741</f>
        <v>-923.33310818148277</v>
      </c>
      <c r="V741" s="13">
        <f t="shared" si="139"/>
        <v>-1.4832787360039132</v>
      </c>
      <c r="W741" s="13">
        <f>0.5*359.61*'Lap Simulation'!Q741^2</f>
        <v>24280.92758034787</v>
      </c>
      <c r="X741" s="10">
        <f t="shared" si="135"/>
        <v>45.750731046797917</v>
      </c>
      <c r="Y741" s="10">
        <v>3</v>
      </c>
      <c r="Z741" s="13">
        <f>IF(Y741=1,'Specifications and Reduced mass'!$C$47,IF(Y741=2,'Specifications and Reduced mass'!$C$48,IF(Y741=3,'Specifications and Reduced mass'!$C$49)))</f>
        <v>622.49467060319728</v>
      </c>
      <c r="AA741" s="10">
        <f t="shared" si="136"/>
        <v>42.030944679148895</v>
      </c>
      <c r="AB741" s="10">
        <v>0</v>
      </c>
      <c r="AC741" s="10">
        <f t="shared" si="142"/>
        <v>0</v>
      </c>
      <c r="AD741" s="10">
        <f t="shared" si="143"/>
        <v>0</v>
      </c>
    </row>
    <row r="742" spans="7:30" x14ac:dyDescent="0.3">
      <c r="G742" s="94">
        <v>5800</v>
      </c>
      <c r="H742" s="94">
        <v>17.18</v>
      </c>
      <c r="I742" s="10">
        <f t="shared" si="131"/>
        <v>12.811126</v>
      </c>
      <c r="J742" s="10">
        <f t="shared" si="132"/>
        <v>21.091531025655172</v>
      </c>
      <c r="K742" s="10">
        <v>443.8</v>
      </c>
      <c r="L742" s="10">
        <v>3</v>
      </c>
      <c r="M742" s="90">
        <v>3</v>
      </c>
      <c r="N742" s="87">
        <f t="shared" si="140"/>
        <v>737</v>
      </c>
      <c r="O742" s="108">
        <f t="shared" si="137"/>
        <v>91.038535465404536</v>
      </c>
      <c r="P742" s="95">
        <f t="shared" si="134"/>
        <v>42.382291749084153</v>
      </c>
      <c r="Q742" s="10">
        <f t="shared" si="144"/>
        <v>11.772858819190043</v>
      </c>
      <c r="R742" s="85">
        <f t="shared" si="141"/>
        <v>1.7843129232803794</v>
      </c>
      <c r="S742" s="10">
        <f t="shared" si="138"/>
        <v>88.430821848207614</v>
      </c>
      <c r="T742" s="10">
        <f>IF(M742=1,'Specifications and Reduced mass'!$F$13,IF(M742=2,'Specifications and Reduced mass'!$G$13,IF(M742=3,'Specifications and Reduced mass'!$H$13,IF(M742=4,'Specifications and Reduced mass'!$I$13,IF(M742=5,'Specifications and Reduced mass'!$J$13)))))</f>
        <v>1545.075</v>
      </c>
      <c r="U742" s="52">
        <f>'Specifications and Reduced mass'!$C$37-'Lap Simulation'!S742-'Lap Simulation'!T742-'Lap Simulation'!AC742</f>
        <v>-925.60440452537318</v>
      </c>
      <c r="V742" s="13">
        <f t="shared" si="139"/>
        <v>-1.4869274360669829</v>
      </c>
      <c r="W742" s="13">
        <f>0.5*359.61*'Lap Simulation'!Q742^2</f>
        <v>24921.009819853105</v>
      </c>
      <c r="X742" s="10">
        <f t="shared" si="135"/>
        <v>46.349837870826939</v>
      </c>
      <c r="Y742" s="10">
        <v>3</v>
      </c>
      <c r="Z742" s="13">
        <f>IF(Y742=1,'Specifications and Reduced mass'!$C$47,IF(Y742=2,'Specifications and Reduced mass'!$C$48,IF(Y742=3,'Specifications and Reduced mass'!$C$49)))</f>
        <v>622.49467060319728</v>
      </c>
      <c r="AA742" s="10">
        <f t="shared" si="136"/>
        <v>43.138944408966665</v>
      </c>
      <c r="AB742" s="10">
        <v>0</v>
      </c>
      <c r="AC742" s="10">
        <f t="shared" si="142"/>
        <v>0</v>
      </c>
      <c r="AD742" s="10">
        <f t="shared" si="143"/>
        <v>0</v>
      </c>
    </row>
    <row r="743" spans="7:30" x14ac:dyDescent="0.3">
      <c r="G743" s="94">
        <v>5800</v>
      </c>
      <c r="H743" s="94">
        <v>17.18</v>
      </c>
      <c r="I743" s="10">
        <f t="shared" ref="I743:I817" si="145">H743*0.7457</f>
        <v>12.811126</v>
      </c>
      <c r="J743" s="10">
        <f t="shared" ref="J743:J817" si="146">(9548.8*I743)/G743</f>
        <v>21.091531025655172</v>
      </c>
      <c r="K743" s="10">
        <v>443.8</v>
      </c>
      <c r="L743" s="10">
        <v>3</v>
      </c>
      <c r="M743" s="90">
        <v>3</v>
      </c>
      <c r="N743" s="87">
        <f t="shared" si="140"/>
        <v>738</v>
      </c>
      <c r="O743" s="108">
        <f t="shared" si="137"/>
        <v>91.122403758523106</v>
      </c>
      <c r="P743" s="95">
        <f t="shared" si="134"/>
        <v>42.924445772495588</v>
      </c>
      <c r="Q743" s="10">
        <f t="shared" si="144"/>
        <v>11.923457159026551</v>
      </c>
      <c r="R743" s="85">
        <f t="shared" si="141"/>
        <v>1.7887021338297391</v>
      </c>
      <c r="S743" s="10">
        <f t="shared" si="138"/>
        <v>90.707705327484007</v>
      </c>
      <c r="T743" s="10">
        <f>IF(M743=1,'Specifications and Reduced mass'!$F$13,IF(M743=2,'Specifications and Reduced mass'!$G$13,IF(M743=3,'Specifications and Reduced mass'!$H$13,IF(M743=4,'Specifications and Reduced mass'!$I$13,IF(M743=5,'Specifications and Reduced mass'!$J$13)))))</f>
        <v>1545.075</v>
      </c>
      <c r="U743" s="52">
        <f>'Specifications and Reduced mass'!$C$37-'Lap Simulation'!S743-'Lap Simulation'!T743-'Lap Simulation'!AC743</f>
        <v>-927.8812880046496</v>
      </c>
      <c r="V743" s="13">
        <f t="shared" si="139"/>
        <v>-1.4905851115247826</v>
      </c>
      <c r="W743" s="13">
        <f>0.5*359.61*'Lap Simulation'!Q743^2</f>
        <v>25562.66659019396</v>
      </c>
      <c r="X743" s="10">
        <f t="shared" si="135"/>
        <v>46.942744720576975</v>
      </c>
      <c r="Y743" s="10">
        <v>3</v>
      </c>
      <c r="Z743" s="13">
        <f>IF(Y743=1,'Specifications and Reduced mass'!$C$47,IF(Y743=2,'Specifications and Reduced mass'!$C$48,IF(Y743=3,'Specifications and Reduced mass'!$C$49)))</f>
        <v>622.49467060319728</v>
      </c>
      <c r="AA743" s="10">
        <f t="shared" si="136"/>
        <v>44.249669694397113</v>
      </c>
      <c r="AB743" s="10">
        <v>0</v>
      </c>
      <c r="AC743" s="10">
        <f t="shared" si="142"/>
        <v>0</v>
      </c>
      <c r="AD743" s="10">
        <f t="shared" si="143"/>
        <v>0</v>
      </c>
    </row>
    <row r="744" spans="7:30" x14ac:dyDescent="0.3">
      <c r="G744" s="94">
        <v>5900</v>
      </c>
      <c r="H744" s="94">
        <v>17.239999999999998</v>
      </c>
      <c r="I744" s="10">
        <f t="shared" si="145"/>
        <v>12.855867999999999</v>
      </c>
      <c r="J744" s="10">
        <f t="shared" si="146"/>
        <v>20.80645972176271</v>
      </c>
      <c r="K744" s="10">
        <v>443.8</v>
      </c>
      <c r="L744" s="10">
        <v>3</v>
      </c>
      <c r="M744" s="90">
        <v>3</v>
      </c>
      <c r="N744" s="87">
        <f t="shared" si="140"/>
        <v>739</v>
      </c>
      <c r="O744" s="108">
        <f t="shared" si="137"/>
        <v>91.205236365079273</v>
      </c>
      <c r="P744" s="95">
        <f t="shared" si="134"/>
        <v>43.461145914308112</v>
      </c>
      <c r="Q744" s="10">
        <f t="shared" si="144"/>
        <v>12.072540531752253</v>
      </c>
      <c r="R744" s="85">
        <f t="shared" si="141"/>
        <v>1.7931021413469372</v>
      </c>
      <c r="S744" s="10">
        <f t="shared" si="138"/>
        <v>92.990189685875563</v>
      </c>
      <c r="T744" s="10">
        <f>IF(M744=1,'Specifications and Reduced mass'!$F$13,IF(M744=2,'Specifications and Reduced mass'!$G$13,IF(M744=3,'Specifications and Reduced mass'!$H$13,IF(M744=4,'Specifications and Reduced mass'!$I$13,IF(M744=5,'Specifications and Reduced mass'!$J$13)))))</f>
        <v>1545.075</v>
      </c>
      <c r="U744" s="52">
        <f>'Specifications and Reduced mass'!$C$37-'Lap Simulation'!S744-'Lap Simulation'!T744-'Lap Simulation'!AC744</f>
        <v>-930.16377236304106</v>
      </c>
      <c r="V744" s="13">
        <f t="shared" si="139"/>
        <v>-1.494251784455781</v>
      </c>
      <c r="W744" s="13">
        <f>0.5*359.61*'Lap Simulation'!Q744^2</f>
        <v>26205.901764540467</v>
      </c>
      <c r="X744" s="10">
        <f t="shared" si="135"/>
        <v>47.529687132882884</v>
      </c>
      <c r="Y744" s="10">
        <v>3</v>
      </c>
      <c r="Z744" s="13">
        <f>IF(Y744=1,'Specifications and Reduced mass'!$C$47,IF(Y744=2,'Specifications and Reduced mass'!$C$48,IF(Y744=3,'Specifications and Reduced mass'!$C$49)))</f>
        <v>622.49467060319728</v>
      </c>
      <c r="AA744" s="10">
        <f t="shared" si="136"/>
        <v>45.363127240002676</v>
      </c>
      <c r="AB744" s="10">
        <v>0</v>
      </c>
      <c r="AC744" s="10">
        <f t="shared" si="142"/>
        <v>0</v>
      </c>
      <c r="AD744" s="10">
        <f t="shared" si="143"/>
        <v>0</v>
      </c>
    </row>
    <row r="745" spans="7:30" x14ac:dyDescent="0.3">
      <c r="G745" s="94">
        <v>5900</v>
      </c>
      <c r="H745" s="94">
        <v>17.239999999999998</v>
      </c>
      <c r="I745" s="10">
        <f t="shared" si="145"/>
        <v>12.855867999999999</v>
      </c>
      <c r="J745" s="10">
        <f t="shared" si="146"/>
        <v>20.80645972176271</v>
      </c>
      <c r="K745" s="10">
        <v>443.8</v>
      </c>
      <c r="L745" s="10">
        <v>3</v>
      </c>
      <c r="M745" s="90">
        <v>3</v>
      </c>
      <c r="N745" s="87">
        <f t="shared" si="140"/>
        <v>740</v>
      </c>
      <c r="O745" s="108">
        <f t="shared" si="137"/>
        <v>91.287068318909817</v>
      </c>
      <c r="P745" s="95">
        <f t="shared" si="134"/>
        <v>43.992594964249299</v>
      </c>
      <c r="Q745" s="10">
        <f t="shared" si="144"/>
        <v>12.220165267847028</v>
      </c>
      <c r="R745" s="85">
        <f t="shared" si="141"/>
        <v>1.797512972391309</v>
      </c>
      <c r="S745" s="10">
        <f t="shared" si="138"/>
        <v>95.278288700919489</v>
      </c>
      <c r="T745" s="10">
        <f>IF(M745=1,'Specifications and Reduced mass'!$F$13,IF(M745=2,'Specifications and Reduced mass'!$G$13,IF(M745=3,'Specifications and Reduced mass'!$H$13,IF(M745=4,'Specifications and Reduced mass'!$I$13,IF(M745=5,'Specifications and Reduced mass'!$J$13)))))</f>
        <v>1545.075</v>
      </c>
      <c r="U745" s="52">
        <f>'Specifications and Reduced mass'!$C$37-'Lap Simulation'!S745-'Lap Simulation'!T745-'Lap Simulation'!AC745</f>
        <v>-932.451871378085</v>
      </c>
      <c r="V745" s="13">
        <f t="shared" si="139"/>
        <v>-1.4979274769927575</v>
      </c>
      <c r="W745" s="13">
        <f>0.5*359.61*'Lap Simulation'!Q745^2</f>
        <v>26850.719225590241</v>
      </c>
      <c r="X745" s="10">
        <f t="shared" si="135"/>
        <v>48.110886881287513</v>
      </c>
      <c r="Y745" s="10">
        <v>3</v>
      </c>
      <c r="Z745" s="13">
        <f>IF(Y745=1,'Specifications and Reduced mass'!$C$47,IF(Y745=2,'Specifications and Reduced mass'!$C$48,IF(Y745=3,'Specifications and Reduced mass'!$C$49)))</f>
        <v>622.49467060319728</v>
      </c>
      <c r="AA745" s="10">
        <f t="shared" si="136"/>
        <v>46.479323766838327</v>
      </c>
      <c r="AB745" s="10">
        <v>0</v>
      </c>
      <c r="AC745" s="10">
        <f t="shared" si="142"/>
        <v>0</v>
      </c>
      <c r="AD745" s="10">
        <f t="shared" si="143"/>
        <v>0</v>
      </c>
    </row>
    <row r="746" spans="7:30" x14ac:dyDescent="0.3">
      <c r="G746" s="94">
        <v>6000</v>
      </c>
      <c r="H746" s="94">
        <v>17.32</v>
      </c>
      <c r="I746" s="10">
        <f t="shared" si="145"/>
        <v>12.915524000000001</v>
      </c>
      <c r="J746" s="10">
        <f t="shared" si="146"/>
        <v>20.554625928533333</v>
      </c>
      <c r="K746" s="10">
        <v>469.2</v>
      </c>
      <c r="L746" s="10">
        <v>3</v>
      </c>
      <c r="M746" s="90">
        <v>3</v>
      </c>
      <c r="N746" s="87">
        <f t="shared" si="140"/>
        <v>741</v>
      </c>
      <c r="O746" s="108">
        <f t="shared" si="137"/>
        <v>91.367932697789598</v>
      </c>
      <c r="P746" s="95">
        <f t="shared" si="134"/>
        <v>44.518984129614587</v>
      </c>
      <c r="Q746" s="10">
        <f t="shared" si="144"/>
        <v>12.366384480448497</v>
      </c>
      <c r="R746" s="85">
        <f t="shared" si="141"/>
        <v>1.8019346535875231</v>
      </c>
      <c r="S746" s="10">
        <f t="shared" si="138"/>
        <v>97.572016184044188</v>
      </c>
      <c r="T746" s="10">
        <f>IF(M746=1,'Specifications and Reduced mass'!$F$13,IF(M746=2,'Specifications and Reduced mass'!$G$13,IF(M746=3,'Specifications and Reduced mass'!$H$13,IF(M746=4,'Specifications and Reduced mass'!$I$13,IF(M746=5,'Specifications and Reduced mass'!$J$13)))))</f>
        <v>1545.075</v>
      </c>
      <c r="U746" s="52">
        <f>'Specifications and Reduced mass'!$C$37-'Lap Simulation'!S746-'Lap Simulation'!T746-'Lap Simulation'!AC746</f>
        <v>-934.74559886120971</v>
      </c>
      <c r="V746" s="13">
        <f t="shared" si="139"/>
        <v>-1.501612211322936</v>
      </c>
      <c r="W746" s="13">
        <f>0.5*359.61*'Lap Simulation'!Q746^2</f>
        <v>27497.122865591875</v>
      </c>
      <c r="X746" s="10">
        <f t="shared" si="135"/>
        <v>48.686553072631881</v>
      </c>
      <c r="Y746" s="10">
        <v>3</v>
      </c>
      <c r="Z746" s="13">
        <f>IF(Y746=1,'Specifications and Reduced mass'!$C$47,IF(Y746=2,'Specifications and Reduced mass'!$C$48,IF(Y746=3,'Specifications and Reduced mass'!$C$49)))</f>
        <v>622.49467060319728</v>
      </c>
      <c r="AA746" s="10">
        <f t="shared" si="136"/>
        <v>47.598266012492033</v>
      </c>
      <c r="AB746" s="10">
        <v>0</v>
      </c>
      <c r="AC746" s="10">
        <f t="shared" si="142"/>
        <v>0</v>
      </c>
      <c r="AD746" s="10">
        <f t="shared" si="143"/>
        <v>0</v>
      </c>
    </row>
    <row r="747" spans="7:30" x14ac:dyDescent="0.3">
      <c r="G747" s="94">
        <v>6100</v>
      </c>
      <c r="H747" s="94">
        <v>17.37</v>
      </c>
      <c r="I747" s="10">
        <f t="shared" si="145"/>
        <v>12.952809000000002</v>
      </c>
      <c r="J747" s="10">
        <f t="shared" si="146"/>
        <v>20.276029931016396</v>
      </c>
      <c r="K747" s="10">
        <v>469.2</v>
      </c>
      <c r="L747" s="10">
        <v>3</v>
      </c>
      <c r="M747" s="90">
        <v>3</v>
      </c>
      <c r="N747" s="87">
        <f t="shared" si="140"/>
        <v>742</v>
      </c>
      <c r="O747" s="108">
        <f t="shared" si="137"/>
        <v>91.447860773289349</v>
      </c>
      <c r="P747" s="95">
        <f t="shared" si="134"/>
        <v>45.040493937720797</v>
      </c>
      <c r="Q747" s="10">
        <f t="shared" si="144"/>
        <v>12.511248316033555</v>
      </c>
      <c r="R747" s="85">
        <f t="shared" si="141"/>
        <v>1.8063672116257414</v>
      </c>
      <c r="S747" s="10">
        <f t="shared" si="138"/>
        <v>99.871385980652647</v>
      </c>
      <c r="T747" s="10">
        <f>IF(M747=1,'Specifications and Reduced mass'!$F$13,IF(M747=2,'Specifications and Reduced mass'!$G$13,IF(M747=3,'Specifications and Reduced mass'!$H$13,IF(M747=4,'Specifications and Reduced mass'!$I$13,IF(M747=5,'Specifications and Reduced mass'!$J$13)))))</f>
        <v>1545.075</v>
      </c>
      <c r="U747" s="52">
        <f>'Specifications and Reduced mass'!$C$37-'Lap Simulation'!S747-'Lap Simulation'!T747-'Lap Simulation'!AC747</f>
        <v>-937.04496865781823</v>
      </c>
      <c r="V747" s="13">
        <f>U747/Z747</f>
        <v>-1.5053060096881179</v>
      </c>
      <c r="W747" s="13">
        <f>0.5*359.61*'Lap Simulation'!Q747^2</f>
        <v>28145.11658636848</v>
      </c>
      <c r="X747" s="10">
        <f t="shared" si="135"/>
        <v>49.256883133990371</v>
      </c>
      <c r="Y747" s="10">
        <v>3</v>
      </c>
      <c r="Z747" s="13">
        <f>IF(Y747=1,'Specifications and Reduced mass'!$C$47,IF(Y747=2,'Specifications and Reduced mass'!$C$48,IF(Y747=3,'Specifications and Reduced mass'!$C$49)))</f>
        <v>622.49467060319728</v>
      </c>
      <c r="AA747" s="10">
        <f t="shared" si="136"/>
        <v>48.719960731125475</v>
      </c>
      <c r="AB747" s="10">
        <v>0</v>
      </c>
      <c r="AC747" s="10">
        <f t="shared" si="142"/>
        <v>0</v>
      </c>
      <c r="AD747" s="10">
        <f t="shared" si="143"/>
        <v>0</v>
      </c>
    </row>
    <row r="748" spans="7:30" x14ac:dyDescent="0.3">
      <c r="G748" s="94">
        <v>6200</v>
      </c>
      <c r="H748" s="94">
        <v>17.440000000000001</v>
      </c>
      <c r="I748" s="10">
        <f t="shared" si="145"/>
        <v>13.005008000000002</v>
      </c>
      <c r="J748" s="10">
        <f t="shared" si="146"/>
        <v>20.029390385548389</v>
      </c>
      <c r="K748" s="10">
        <v>469.2</v>
      </c>
      <c r="L748" s="10">
        <v>3</v>
      </c>
      <c r="M748" s="90">
        <v>3</v>
      </c>
      <c r="N748" s="87">
        <f t="shared" si="140"/>
        <v>743</v>
      </c>
      <c r="O748" s="108">
        <f t="shared" si="137"/>
        <v>91.526882146179105</v>
      </c>
      <c r="P748" s="95">
        <f t="shared" si="134"/>
        <v>45.557295050070778</v>
      </c>
      <c r="Q748" s="10">
        <f t="shared" si="144"/>
        <v>12.654804180575216</v>
      </c>
      <c r="R748" s="85">
        <f t="shared" si="141"/>
        <v>1.8108106732617804</v>
      </c>
      <c r="S748" s="10">
        <f t="shared" si="138"/>
        <v>102.17641197020605</v>
      </c>
      <c r="T748" s="10">
        <f>IF(M748=1,'Specifications and Reduced mass'!$F$13,IF(M748=2,'Specifications and Reduced mass'!$G$13,IF(M748=3,'Specifications and Reduced mass'!$H$13,IF(M748=4,'Specifications and Reduced mass'!$I$13,IF(M748=5,'Specifications and Reduced mass'!$J$13)))))</f>
        <v>1545.075</v>
      </c>
      <c r="U748" s="52">
        <f>'Specifications and Reduced mass'!$C$37-'Lap Simulation'!S748-'Lap Simulation'!T748-'Lap Simulation'!AC748</f>
        <v>-939.34999464737155</v>
      </c>
      <c r="V748" s="13">
        <f t="shared" si="139"/>
        <v>-1.509008894384817</v>
      </c>
      <c r="W748" s="13">
        <f>0.5*359.61*'Lap Simulation'!Q748^2</f>
        <v>28794.704299341218</v>
      </c>
      <c r="X748" s="10">
        <f t="shared" si="135"/>
        <v>49.822063703052031</v>
      </c>
      <c r="Y748" s="10">
        <v>3</v>
      </c>
      <c r="Z748" s="13">
        <f>IF(Y748=1,'Specifications and Reduced mass'!$C$47,IF(Y748=2,'Specifications and Reduced mass'!$C$48,IF(Y748=3,'Specifications and Reduced mass'!$C$49)))</f>
        <v>622.49467060319728</v>
      </c>
      <c r="AA748" s="10">
        <f t="shared" si="136"/>
        <v>49.844414693514857</v>
      </c>
      <c r="AB748" s="10">
        <v>0</v>
      </c>
      <c r="AC748" s="10">
        <f t="shared" si="142"/>
        <v>0</v>
      </c>
      <c r="AD748" s="10">
        <f t="shared" si="143"/>
        <v>0</v>
      </c>
    </row>
    <row r="749" spans="7:30" x14ac:dyDescent="0.3">
      <c r="G749" s="94">
        <v>6300</v>
      </c>
      <c r="H749" s="94">
        <v>17.5</v>
      </c>
      <c r="I749" s="10">
        <f t="shared" si="145"/>
        <v>13.049750000000001</v>
      </c>
      <c r="J749" s="10">
        <f t="shared" si="146"/>
        <v>19.779278222222221</v>
      </c>
      <c r="K749" s="10">
        <v>457.1</v>
      </c>
      <c r="L749" s="10">
        <v>3</v>
      </c>
      <c r="M749" s="90">
        <v>3</v>
      </c>
      <c r="N749" s="87">
        <f t="shared" si="140"/>
        <v>744</v>
      </c>
      <c r="O749" s="108">
        <f t="shared" si="137"/>
        <v>91.605024869046062</v>
      </c>
      <c r="P749" s="95">
        <f t="shared" si="134"/>
        <v>46.069548998553799</v>
      </c>
      <c r="Q749" s="10">
        <f t="shared" si="144"/>
        <v>12.797096944042721</v>
      </c>
      <c r="R749" s="85">
        <f t="shared" si="141"/>
        <v>1.8152650653172733</v>
      </c>
      <c r="S749" s="10">
        <f t="shared" si="138"/>
        <v>104.4871080663074</v>
      </c>
      <c r="T749" s="10">
        <f>IF(M749=1,'Specifications and Reduced mass'!$F$13,IF(M749=2,'Specifications and Reduced mass'!$G$13,IF(M749=3,'Specifications and Reduced mass'!$H$13,IF(M749=4,'Specifications and Reduced mass'!$I$13,IF(M749=5,'Specifications and Reduced mass'!$J$13)))))</f>
        <v>1545.075</v>
      </c>
      <c r="U749" s="52">
        <f>'Specifications and Reduced mass'!$C$37-'Lap Simulation'!S749-'Lap Simulation'!T749-'Lap Simulation'!AC749</f>
        <v>-941.66069074347297</v>
      </c>
      <c r="V749" s="13">
        <f t="shared" si="139"/>
        <v>-1.5127208877643945</v>
      </c>
      <c r="W749" s="13">
        <f>0.5*359.61*'Lap Simulation'!Q749^2</f>
        <v>29445.889925552892</v>
      </c>
      <c r="X749" s="10">
        <f t="shared" si="135"/>
        <v>50.382271433239062</v>
      </c>
      <c r="Y749" s="10">
        <v>3</v>
      </c>
      <c r="Z749" s="13">
        <f>IF(Y749=1,'Specifications and Reduced mass'!$C$47,IF(Y749=2,'Specifications and Reduced mass'!$C$48,IF(Y749=3,'Specifications and Reduced mass'!$C$49)))</f>
        <v>622.49467060319728</v>
      </c>
      <c r="AA749" s="10">
        <f t="shared" si="136"/>
        <v>50.971634687091722</v>
      </c>
      <c r="AB749" s="10">
        <v>0</v>
      </c>
      <c r="AC749" s="10">
        <f t="shared" si="142"/>
        <v>0</v>
      </c>
      <c r="AD749" s="10">
        <f t="shared" si="143"/>
        <v>0</v>
      </c>
    </row>
    <row r="750" spans="7:30" x14ac:dyDescent="0.3">
      <c r="G750" s="94">
        <v>6300</v>
      </c>
      <c r="H750" s="94">
        <v>17.5</v>
      </c>
      <c r="I750" s="10">
        <f t="shared" si="145"/>
        <v>13.049750000000001</v>
      </c>
      <c r="J750" s="10">
        <f t="shared" si="146"/>
        <v>19.779278222222221</v>
      </c>
      <c r="K750" s="10">
        <v>457.1</v>
      </c>
      <c r="L750" s="10">
        <v>3</v>
      </c>
      <c r="M750" s="90">
        <v>3</v>
      </c>
      <c r="N750" s="87">
        <f t="shared" si="140"/>
        <v>745</v>
      </c>
      <c r="O750" s="108">
        <f t="shared" si="137"/>
        <v>91.682315557572593</v>
      </c>
      <c r="P750" s="95">
        <f t="shared" si="134"/>
        <v>46.577408852609793</v>
      </c>
      <c r="Q750" s="10">
        <f t="shared" si="144"/>
        <v>12.938169125724942</v>
      </c>
      <c r="R750" s="85">
        <f t="shared" si="141"/>
        <v>1.8197304146798317</v>
      </c>
      <c r="S750" s="10">
        <f t="shared" si="138"/>
        <v>106.80348821678567</v>
      </c>
      <c r="T750" s="10">
        <f>IF(M750=1,'Specifications and Reduced mass'!$F$13,IF(M750=2,'Specifications and Reduced mass'!$G$13,IF(M750=3,'Specifications and Reduced mass'!$H$13,IF(M750=4,'Specifications and Reduced mass'!$I$13,IF(M750=5,'Specifications and Reduced mass'!$J$13)))))</f>
        <v>1545.075</v>
      </c>
      <c r="U750" s="52">
        <f>'Specifications and Reduced mass'!$C$37-'Lap Simulation'!S750-'Lap Simulation'!T750-'Lap Simulation'!AC750</f>
        <v>-943.97707089395124</v>
      </c>
      <c r="V750" s="13">
        <f t="shared" si="139"/>
        <v>-1.5164420122331932</v>
      </c>
      <c r="W750" s="13">
        <f>0.5*359.61*'Lap Simulation'!Q750^2</f>
        <v>30098.67739569164</v>
      </c>
      <c r="X750" s="10">
        <f t="shared" si="135"/>
        <v>50.93767372332654</v>
      </c>
      <c r="Y750" s="10">
        <v>3</v>
      </c>
      <c r="Z750" s="13">
        <f>IF(Y750=1,'Specifications and Reduced mass'!$C$47,IF(Y750=2,'Specifications and Reduced mass'!$C$48,IF(Y750=3,'Specifications and Reduced mass'!$C$49)))</f>
        <v>622.49467060319728</v>
      </c>
      <c r="AA750" s="10">
        <f t="shared" si="136"/>
        <v>52.101627515983886</v>
      </c>
      <c r="AB750" s="10">
        <v>0</v>
      </c>
      <c r="AC750" s="10">
        <f t="shared" si="142"/>
        <v>0</v>
      </c>
      <c r="AD750" s="10">
        <f t="shared" si="143"/>
        <v>0</v>
      </c>
    </row>
    <row r="751" spans="7:30" x14ac:dyDescent="0.3">
      <c r="G751" s="94">
        <v>6400</v>
      </c>
      <c r="H751" s="94">
        <v>17.8</v>
      </c>
      <c r="I751" s="10">
        <f t="shared" si="145"/>
        <v>13.273460000000002</v>
      </c>
      <c r="J751" s="10">
        <f t="shared" si="146"/>
        <v>19.804002320000002</v>
      </c>
      <c r="K751" s="10">
        <v>457.1</v>
      </c>
      <c r="L751" s="10">
        <v>3</v>
      </c>
      <c r="M751" s="90">
        <v>3</v>
      </c>
      <c r="N751" s="87">
        <f t="shared" si="140"/>
        <v>746</v>
      </c>
      <c r="O751" s="108">
        <f t="shared" si="137"/>
        <v>91.758779491730635</v>
      </c>
      <c r="P751" s="95">
        <f t="shared" si="134"/>
        <v>47.081019825102281</v>
      </c>
      <c r="Q751" s="10">
        <f t="shared" si="144"/>
        <v>13.078061062528411</v>
      </c>
      <c r="R751" s="85">
        <f t="shared" si="141"/>
        <v>1.8242067483032072</v>
      </c>
      <c r="S751" s="10">
        <f t="shared" si="138"/>
        <v>109.12556640377989</v>
      </c>
      <c r="T751" s="10">
        <f>IF(M751=1,'Specifications and Reduced mass'!$F$13,IF(M751=2,'Specifications and Reduced mass'!$G$13,IF(M751=3,'Specifications and Reduced mass'!$H$13,IF(M751=4,'Specifications and Reduced mass'!$I$13,IF(M751=5,'Specifications and Reduced mass'!$J$13)))))</f>
        <v>1545.075</v>
      </c>
      <c r="U751" s="52">
        <f>'Specifications and Reduced mass'!$C$37-'Lap Simulation'!S751-'Lap Simulation'!T751-'Lap Simulation'!AC751</f>
        <v>-946.29914908094543</v>
      </c>
      <c r="V751" s="13">
        <f t="shared" si="139"/>
        <v>-1.5201722902526726</v>
      </c>
      <c r="W751" s="13">
        <f>0.5*359.61*'Lap Simulation'!Q751^2</f>
        <v>30753.070650114645</v>
      </c>
      <c r="X751" s="10">
        <f t="shared" si="135"/>
        <v>51.488429380033111</v>
      </c>
      <c r="Y751" s="10">
        <v>3</v>
      </c>
      <c r="Z751" s="13">
        <f>IF(Y751=1,'Specifications and Reduced mass'!$C$47,IF(Y751=2,'Specifications and Reduced mass'!$C$48,IF(Y751=3,'Specifications and Reduced mass'!$C$49)))</f>
        <v>622.49467060319728</v>
      </c>
      <c r="AA751" s="10">
        <f t="shared" si="136"/>
        <v>53.234400001056613</v>
      </c>
      <c r="AB751" s="10">
        <v>0</v>
      </c>
      <c r="AC751" s="10">
        <f t="shared" si="142"/>
        <v>0</v>
      </c>
      <c r="AD751" s="10">
        <f t="shared" si="143"/>
        <v>0</v>
      </c>
    </row>
    <row r="752" spans="7:30" x14ac:dyDescent="0.3">
      <c r="G752" s="94">
        <v>6500</v>
      </c>
      <c r="H752" s="94">
        <v>18</v>
      </c>
      <c r="I752" s="10">
        <f t="shared" si="145"/>
        <v>13.422600000000001</v>
      </c>
      <c r="J752" s="10">
        <f t="shared" si="146"/>
        <v>19.718418904615383</v>
      </c>
      <c r="K752" s="10">
        <v>504.4</v>
      </c>
      <c r="L752" s="10">
        <v>3</v>
      </c>
      <c r="M752" s="90">
        <v>3</v>
      </c>
      <c r="N752" s="87">
        <f t="shared" si="140"/>
        <v>747</v>
      </c>
      <c r="O752" s="108">
        <f t="shared" si="137"/>
        <v>91.834537067488213</v>
      </c>
      <c r="P752" s="95">
        <f t="shared" si="134"/>
        <v>47.519999999999996</v>
      </c>
      <c r="Q752" s="10">
        <f t="shared" si="144"/>
        <v>13.2</v>
      </c>
      <c r="R752" s="85">
        <f t="shared" si="141"/>
        <v>1.8281478815801986</v>
      </c>
      <c r="S752" s="10">
        <f t="shared" si="138"/>
        <v>111.17001178799997</v>
      </c>
      <c r="T752" s="10">
        <f>IF(M752=1,'Specifications and Reduced mass'!$F$13,IF(M752=2,'Specifications and Reduced mass'!$G$13,IF(M752=3,'Specifications and Reduced mass'!$H$13,IF(M752=4,'Specifications and Reduced mass'!$I$13,IF(M752=5,'Specifications and Reduced mass'!$J$13)))))</f>
        <v>1545.075</v>
      </c>
      <c r="U752" s="52">
        <f>'Specifications and Reduced mass'!$C$37-'Lap Simulation'!S752-'Lap Simulation'!T752-'Lap Simulation'!AC752</f>
        <v>-948.34359446516555</v>
      </c>
      <c r="V752" s="13">
        <f t="shared" si="139"/>
        <v>-1.5234565679834988</v>
      </c>
      <c r="W752" s="13">
        <f>0.5*359.61*'Lap Simulation'!Q752^2</f>
        <v>31329.223199999997</v>
      </c>
      <c r="X752" s="10">
        <f t="shared" si="135"/>
        <v>51.968503937007867</v>
      </c>
      <c r="Y752" s="10">
        <v>3</v>
      </c>
      <c r="Z752" s="13">
        <f>IF(Y752=1,'Specifications and Reduced mass'!$C$47,IF(Y752=2,'Specifications and Reduced mass'!$C$48,IF(Y752=3,'Specifications and Reduced mass'!$C$49)))</f>
        <v>622.49467060319728</v>
      </c>
      <c r="AA752" s="10">
        <f t="shared" si="136"/>
        <v>54.231735702950544</v>
      </c>
      <c r="AB752" s="10">
        <v>0</v>
      </c>
      <c r="AC752" s="10">
        <f t="shared" si="142"/>
        <v>0</v>
      </c>
      <c r="AD752" s="10">
        <f t="shared" si="143"/>
        <v>0</v>
      </c>
    </row>
    <row r="753" spans="7:30" x14ac:dyDescent="0.3">
      <c r="G753" s="94">
        <v>6500</v>
      </c>
      <c r="H753" s="94">
        <v>18</v>
      </c>
      <c r="I753" s="10">
        <f t="shared" si="145"/>
        <v>13.422600000000001</v>
      </c>
      <c r="J753" s="10">
        <f t="shared" si="146"/>
        <v>19.718418904615383</v>
      </c>
      <c r="K753" s="10">
        <v>504.4</v>
      </c>
      <c r="L753" s="10">
        <v>3</v>
      </c>
      <c r="M753" s="90">
        <v>3</v>
      </c>
      <c r="N753" s="87">
        <f t="shared" si="140"/>
        <v>748</v>
      </c>
      <c r="O753" s="108">
        <f t="shared" si="137"/>
        <v>91.910294643245791</v>
      </c>
      <c r="P753" s="95">
        <f t="shared" si="134"/>
        <v>47.519999999999996</v>
      </c>
      <c r="Q753" s="10">
        <f t="shared" si="144"/>
        <v>13.2</v>
      </c>
      <c r="R753" s="85">
        <f t="shared" si="141"/>
        <v>1.8281478815801986</v>
      </c>
      <c r="S753" s="10">
        <f t="shared" si="138"/>
        <v>111.17001178799997</v>
      </c>
      <c r="T753" s="10">
        <f>IF(M753=1,'Specifications and Reduced mass'!$F$13,IF(M753=2,'Specifications and Reduced mass'!$G$13,IF(M753=3,'Specifications and Reduced mass'!$H$13,IF(M753=4,'Specifications and Reduced mass'!$I$13,IF(M753=5,'Specifications and Reduced mass'!$J$13)))))</f>
        <v>1545.075</v>
      </c>
      <c r="U753" s="52">
        <f>'Specifications and Reduced mass'!$C$37-'Lap Simulation'!S753-'Lap Simulation'!T753-'Lap Simulation'!AC753</f>
        <v>-948.34359446516555</v>
      </c>
      <c r="V753" s="13">
        <f t="shared" si="139"/>
        <v>-1.5234565679834988</v>
      </c>
      <c r="W753" s="13">
        <f>0.5*359.61*'Lap Simulation'!Q753^2</f>
        <v>31329.223199999997</v>
      </c>
      <c r="X753" s="10">
        <f t="shared" si="135"/>
        <v>51.968503937007867</v>
      </c>
      <c r="Y753" s="10">
        <v>3</v>
      </c>
      <c r="Z753" s="13">
        <f>IF(Y753=1,'Specifications and Reduced mass'!$C$47,IF(Y753=2,'Specifications and Reduced mass'!$C$48,IF(Y753=3,'Specifications and Reduced mass'!$C$49)))</f>
        <v>622.49467060319728</v>
      </c>
      <c r="AA753" s="10">
        <f t="shared" si="136"/>
        <v>54.231735702950544</v>
      </c>
      <c r="AB753" s="10">
        <v>0</v>
      </c>
      <c r="AC753" s="10">
        <f t="shared" si="142"/>
        <v>0</v>
      </c>
      <c r="AD753" s="10">
        <f t="shared" si="143"/>
        <v>0</v>
      </c>
    </row>
    <row r="754" spans="7:30" x14ac:dyDescent="0.3">
      <c r="G754" s="94">
        <v>6500</v>
      </c>
      <c r="H754" s="94">
        <v>18</v>
      </c>
      <c r="I754" s="10">
        <f t="shared" si="145"/>
        <v>13.422600000000001</v>
      </c>
      <c r="J754" s="10">
        <f t="shared" si="146"/>
        <v>19.718418904615383</v>
      </c>
      <c r="K754" s="10">
        <v>504.4</v>
      </c>
      <c r="L754" s="10">
        <v>3</v>
      </c>
      <c r="M754" s="90">
        <v>3</v>
      </c>
      <c r="N754" s="87">
        <f t="shared" si="140"/>
        <v>749</v>
      </c>
      <c r="O754" s="108">
        <f t="shared" si="137"/>
        <v>91.986052219003369</v>
      </c>
      <c r="P754" s="95">
        <f t="shared" si="134"/>
        <v>47.519999999999996</v>
      </c>
      <c r="Q754" s="10">
        <f t="shared" si="144"/>
        <v>13.2</v>
      </c>
      <c r="R754" s="85">
        <f t="shared" si="141"/>
        <v>1.8281478815801986</v>
      </c>
      <c r="S754" s="10">
        <f t="shared" si="138"/>
        <v>111.17001178799997</v>
      </c>
      <c r="T754" s="10">
        <f>IF(M754=1,'Specifications and Reduced mass'!$F$13,IF(M754=2,'Specifications and Reduced mass'!$G$13,IF(M754=3,'Specifications and Reduced mass'!$H$13,IF(M754=4,'Specifications and Reduced mass'!$I$13,IF(M754=5,'Specifications and Reduced mass'!$J$13)))))</f>
        <v>1545.075</v>
      </c>
      <c r="U754" s="52">
        <f>'Specifications and Reduced mass'!$C$37-'Lap Simulation'!S754-'Lap Simulation'!T754-'Lap Simulation'!AC754</f>
        <v>-948.34359446516555</v>
      </c>
      <c r="V754" s="13">
        <f t="shared" si="139"/>
        <v>-1.5234565679834988</v>
      </c>
      <c r="W754" s="13">
        <f>0.5*359.61*'Lap Simulation'!Q754^2</f>
        <v>31329.223199999997</v>
      </c>
      <c r="X754" s="10">
        <f t="shared" si="135"/>
        <v>51.968503937007867</v>
      </c>
      <c r="Y754" s="10">
        <v>3</v>
      </c>
      <c r="Z754" s="13">
        <f>IF(Y754=1,'Specifications and Reduced mass'!$C$47,IF(Y754=2,'Specifications and Reduced mass'!$C$48,IF(Y754=3,'Specifications and Reduced mass'!$C$49)))</f>
        <v>622.49467060319728</v>
      </c>
      <c r="AA754" s="10">
        <f t="shared" si="136"/>
        <v>54.231735702950544</v>
      </c>
      <c r="AB754" s="10">
        <v>0</v>
      </c>
      <c r="AC754" s="10">
        <f t="shared" si="142"/>
        <v>0</v>
      </c>
      <c r="AD754" s="10">
        <f t="shared" si="143"/>
        <v>0</v>
      </c>
    </row>
    <row r="755" spans="7:30" x14ac:dyDescent="0.3">
      <c r="G755" s="94">
        <v>6500</v>
      </c>
      <c r="H755" s="94">
        <v>18</v>
      </c>
      <c r="I755" s="10">
        <f t="shared" si="145"/>
        <v>13.422600000000001</v>
      </c>
      <c r="J755" s="10">
        <f t="shared" si="146"/>
        <v>19.718418904615383</v>
      </c>
      <c r="K755" s="10">
        <v>504.4</v>
      </c>
      <c r="L755" s="10">
        <v>3</v>
      </c>
      <c r="M755" s="90">
        <v>3</v>
      </c>
      <c r="N755" s="87">
        <f t="shared" si="140"/>
        <v>750</v>
      </c>
      <c r="O755" s="108">
        <f t="shared" si="137"/>
        <v>92.061809794760947</v>
      </c>
      <c r="P755" s="95">
        <f t="shared" si="134"/>
        <v>47.519999999999996</v>
      </c>
      <c r="Q755" s="10">
        <f t="shared" si="144"/>
        <v>13.2</v>
      </c>
      <c r="R755" s="85">
        <f t="shared" si="141"/>
        <v>1.8281478815801986</v>
      </c>
      <c r="S755" s="10">
        <f t="shared" si="138"/>
        <v>111.17001178799997</v>
      </c>
      <c r="T755" s="10">
        <f>IF(M755=1,'Specifications and Reduced mass'!$F$13,IF(M755=2,'Specifications and Reduced mass'!$G$13,IF(M755=3,'Specifications and Reduced mass'!$H$13,IF(M755=4,'Specifications and Reduced mass'!$I$13,IF(M755=5,'Specifications and Reduced mass'!$J$13)))))</f>
        <v>1545.075</v>
      </c>
      <c r="U755" s="52">
        <f>'Specifications and Reduced mass'!$C$37-'Lap Simulation'!S755-'Lap Simulation'!T755-'Lap Simulation'!AC755</f>
        <v>-948.34359446516555</v>
      </c>
      <c r="V755" s="13">
        <f t="shared" si="139"/>
        <v>-1.5234565679834988</v>
      </c>
      <c r="W755" s="13">
        <f>0.5*359.61*'Lap Simulation'!Q755^2</f>
        <v>31329.223199999997</v>
      </c>
      <c r="X755" s="10">
        <f t="shared" si="135"/>
        <v>51.968503937007867</v>
      </c>
      <c r="Y755" s="10">
        <v>3</v>
      </c>
      <c r="Z755" s="13">
        <f>IF(Y755=1,'Specifications and Reduced mass'!$C$47,IF(Y755=2,'Specifications and Reduced mass'!$C$48,IF(Y755=3,'Specifications and Reduced mass'!$C$49)))</f>
        <v>622.49467060319728</v>
      </c>
      <c r="AA755" s="10">
        <f t="shared" si="136"/>
        <v>54.231735702950544</v>
      </c>
      <c r="AB755" s="10">
        <v>0</v>
      </c>
      <c r="AC755" s="10">
        <f t="shared" si="142"/>
        <v>0</v>
      </c>
      <c r="AD755" s="10">
        <f t="shared" si="143"/>
        <v>0</v>
      </c>
    </row>
    <row r="756" spans="7:30" x14ac:dyDescent="0.3">
      <c r="G756" s="94">
        <v>6500</v>
      </c>
      <c r="H756" s="94">
        <v>18</v>
      </c>
      <c r="I756" s="10">
        <f t="shared" si="145"/>
        <v>13.422600000000001</v>
      </c>
      <c r="J756" s="10">
        <f t="shared" si="146"/>
        <v>19.718418904615383</v>
      </c>
      <c r="K756" s="10">
        <v>504.4</v>
      </c>
      <c r="L756" s="10">
        <v>3</v>
      </c>
      <c r="M756" s="90">
        <v>3</v>
      </c>
      <c r="N756" s="87">
        <f t="shared" si="140"/>
        <v>751</v>
      </c>
      <c r="O756" s="108">
        <f t="shared" si="137"/>
        <v>92.137567370518525</v>
      </c>
      <c r="P756" s="95">
        <f t="shared" si="134"/>
        <v>47.519999999999996</v>
      </c>
      <c r="Q756" s="10">
        <f t="shared" si="144"/>
        <v>13.2</v>
      </c>
      <c r="R756" s="85">
        <f t="shared" si="141"/>
        <v>1.8281478815801986</v>
      </c>
      <c r="S756" s="10">
        <f t="shared" si="138"/>
        <v>111.17001178799997</v>
      </c>
      <c r="T756" s="10">
        <f>IF(M756=1,'Specifications and Reduced mass'!$F$13,IF(M756=2,'Specifications and Reduced mass'!$G$13,IF(M756=3,'Specifications and Reduced mass'!$H$13,IF(M756=4,'Specifications and Reduced mass'!$I$13,IF(M756=5,'Specifications and Reduced mass'!$J$13)))))</f>
        <v>1545.075</v>
      </c>
      <c r="U756" s="52">
        <f>'Specifications and Reduced mass'!$C$37-'Lap Simulation'!S756-'Lap Simulation'!T756-'Lap Simulation'!AC756</f>
        <v>-948.34359446516555</v>
      </c>
      <c r="V756" s="13">
        <f t="shared" si="139"/>
        <v>-1.5234565679834988</v>
      </c>
      <c r="W756" s="13">
        <f>0.5*359.61*'Lap Simulation'!Q756^2</f>
        <v>31329.223199999997</v>
      </c>
      <c r="X756" s="10">
        <f t="shared" si="135"/>
        <v>51.968503937007867</v>
      </c>
      <c r="Y756" s="10">
        <v>3</v>
      </c>
      <c r="Z756" s="13">
        <f>IF(Y756=1,'Specifications and Reduced mass'!$C$47,IF(Y756=2,'Specifications and Reduced mass'!$C$48,IF(Y756=3,'Specifications and Reduced mass'!$C$49)))</f>
        <v>622.49467060319728</v>
      </c>
      <c r="AA756" s="10">
        <f t="shared" si="136"/>
        <v>54.231735702950544</v>
      </c>
      <c r="AB756" s="10">
        <v>0</v>
      </c>
      <c r="AC756" s="10">
        <f t="shared" si="142"/>
        <v>0</v>
      </c>
      <c r="AD756" s="10">
        <f t="shared" si="143"/>
        <v>0</v>
      </c>
    </row>
    <row r="757" spans="7:30" x14ac:dyDescent="0.3">
      <c r="G757" s="94">
        <v>6500</v>
      </c>
      <c r="H757" s="94">
        <v>18</v>
      </c>
      <c r="I757" s="10">
        <f t="shared" si="145"/>
        <v>13.422600000000001</v>
      </c>
      <c r="J757" s="10">
        <f t="shared" si="146"/>
        <v>19.718418904615383</v>
      </c>
      <c r="K757" s="10">
        <v>504.4</v>
      </c>
      <c r="L757" s="10">
        <v>3</v>
      </c>
      <c r="M757" s="90">
        <v>3</v>
      </c>
      <c r="N757" s="87">
        <f t="shared" si="140"/>
        <v>752</v>
      </c>
      <c r="O757" s="108">
        <f t="shared" si="137"/>
        <v>92.213324946276103</v>
      </c>
      <c r="P757" s="95">
        <f t="shared" si="134"/>
        <v>47.519999999999996</v>
      </c>
      <c r="Q757" s="10">
        <f t="shared" si="144"/>
        <v>13.2</v>
      </c>
      <c r="R757" s="85">
        <f t="shared" si="141"/>
        <v>1.8281478815801986</v>
      </c>
      <c r="S757" s="10">
        <f t="shared" si="138"/>
        <v>111.17001178799997</v>
      </c>
      <c r="T757" s="10">
        <f>IF(M757=1,'Specifications and Reduced mass'!$F$13,IF(M757=2,'Specifications and Reduced mass'!$G$13,IF(M757=3,'Specifications and Reduced mass'!$H$13,IF(M757=4,'Specifications and Reduced mass'!$I$13,IF(M757=5,'Specifications and Reduced mass'!$J$13)))))</f>
        <v>1545.075</v>
      </c>
      <c r="U757" s="52">
        <f>'Specifications and Reduced mass'!$C$37-'Lap Simulation'!S757-'Lap Simulation'!T757-'Lap Simulation'!AC757</f>
        <v>-948.34359446516555</v>
      </c>
      <c r="V757" s="13">
        <f t="shared" si="139"/>
        <v>-1.5234565679834988</v>
      </c>
      <c r="W757" s="13">
        <f>0.5*359.61*'Lap Simulation'!Q757^2</f>
        <v>31329.223199999997</v>
      </c>
      <c r="X757" s="10">
        <f t="shared" si="135"/>
        <v>51.968503937007867</v>
      </c>
      <c r="Y757" s="10">
        <v>3</v>
      </c>
      <c r="Z757" s="13">
        <f>IF(Y757=1,'Specifications and Reduced mass'!$C$47,IF(Y757=2,'Specifications and Reduced mass'!$C$48,IF(Y757=3,'Specifications and Reduced mass'!$C$49)))</f>
        <v>622.49467060319728</v>
      </c>
      <c r="AA757" s="10">
        <f t="shared" si="136"/>
        <v>54.231735702950544</v>
      </c>
      <c r="AB757" s="10">
        <v>0</v>
      </c>
      <c r="AC757" s="10">
        <f t="shared" si="142"/>
        <v>0</v>
      </c>
      <c r="AD757" s="10">
        <f t="shared" si="143"/>
        <v>0</v>
      </c>
    </row>
    <row r="758" spans="7:30" x14ac:dyDescent="0.3">
      <c r="G758" s="94">
        <v>6500</v>
      </c>
      <c r="H758" s="94">
        <v>18</v>
      </c>
      <c r="I758" s="10">
        <f t="shared" si="145"/>
        <v>13.422600000000001</v>
      </c>
      <c r="J758" s="10">
        <f t="shared" si="146"/>
        <v>19.718418904615383</v>
      </c>
      <c r="K758" s="10">
        <v>504.4</v>
      </c>
      <c r="L758" s="10">
        <v>3</v>
      </c>
      <c r="M758" s="90">
        <v>3</v>
      </c>
      <c r="N758" s="87">
        <f t="shared" si="140"/>
        <v>753</v>
      </c>
      <c r="O758" s="108">
        <f t="shared" si="137"/>
        <v>92.289082522033681</v>
      </c>
      <c r="P758" s="95">
        <f t="shared" si="134"/>
        <v>47.519999999999996</v>
      </c>
      <c r="Q758" s="10">
        <f t="shared" si="144"/>
        <v>13.2</v>
      </c>
      <c r="R758" s="85">
        <f t="shared" si="141"/>
        <v>1.8281478815801986</v>
      </c>
      <c r="S758" s="10">
        <f t="shared" si="138"/>
        <v>111.17001178799997</v>
      </c>
      <c r="T758" s="10">
        <f>IF(M758=1,'Specifications and Reduced mass'!$F$13,IF(M758=2,'Specifications and Reduced mass'!$G$13,IF(M758=3,'Specifications and Reduced mass'!$H$13,IF(M758=4,'Specifications and Reduced mass'!$I$13,IF(M758=5,'Specifications and Reduced mass'!$J$13)))))</f>
        <v>1545.075</v>
      </c>
      <c r="U758" s="52">
        <f>'Specifications and Reduced mass'!$C$37-'Lap Simulation'!S758-'Lap Simulation'!T758-'Lap Simulation'!AC758</f>
        <v>-948.34359446516555</v>
      </c>
      <c r="V758" s="13">
        <f t="shared" si="139"/>
        <v>-1.5234565679834988</v>
      </c>
      <c r="W758" s="13">
        <f>0.5*359.61*'Lap Simulation'!Q758^2</f>
        <v>31329.223199999997</v>
      </c>
      <c r="X758" s="10">
        <f t="shared" si="135"/>
        <v>51.968503937007867</v>
      </c>
      <c r="Y758" s="10">
        <v>3</v>
      </c>
      <c r="Z758" s="13">
        <f>IF(Y758=1,'Specifications and Reduced mass'!$C$47,IF(Y758=2,'Specifications and Reduced mass'!$C$48,IF(Y758=3,'Specifications and Reduced mass'!$C$49)))</f>
        <v>622.49467060319728</v>
      </c>
      <c r="AA758" s="10">
        <f t="shared" si="136"/>
        <v>54.231735702950544</v>
      </c>
      <c r="AB758" s="10">
        <v>0</v>
      </c>
      <c r="AC758" s="10">
        <f t="shared" si="142"/>
        <v>0</v>
      </c>
      <c r="AD758" s="10">
        <f t="shared" si="143"/>
        <v>0</v>
      </c>
    </row>
    <row r="759" spans="7:30" x14ac:dyDescent="0.3">
      <c r="G759" s="94">
        <v>6500</v>
      </c>
      <c r="H759" s="94">
        <v>18</v>
      </c>
      <c r="I759" s="10">
        <f t="shared" si="145"/>
        <v>13.422600000000001</v>
      </c>
      <c r="J759" s="10">
        <f t="shared" si="146"/>
        <v>19.718418904615383</v>
      </c>
      <c r="K759" s="10">
        <v>504.4</v>
      </c>
      <c r="L759" s="10">
        <v>3</v>
      </c>
      <c r="M759" s="90">
        <v>3</v>
      </c>
      <c r="N759" s="87">
        <f t="shared" si="140"/>
        <v>754</v>
      </c>
      <c r="O759" s="108">
        <f t="shared" si="137"/>
        <v>92.364840097791259</v>
      </c>
      <c r="P759" s="95">
        <f t="shared" si="134"/>
        <v>47.519999999999996</v>
      </c>
      <c r="Q759" s="10">
        <f t="shared" si="144"/>
        <v>13.2</v>
      </c>
      <c r="R759" s="85">
        <f t="shared" si="141"/>
        <v>1.8281478815801986</v>
      </c>
      <c r="S759" s="10">
        <f t="shared" si="138"/>
        <v>111.17001178799997</v>
      </c>
      <c r="T759" s="10">
        <f>IF(M759=1,'Specifications and Reduced mass'!$F$13,IF(M759=2,'Specifications and Reduced mass'!$G$13,IF(M759=3,'Specifications and Reduced mass'!$H$13,IF(M759=4,'Specifications and Reduced mass'!$I$13,IF(M759=5,'Specifications and Reduced mass'!$J$13)))))</f>
        <v>1545.075</v>
      </c>
      <c r="U759" s="52">
        <f>'Specifications and Reduced mass'!$C$37-'Lap Simulation'!S759-'Lap Simulation'!T759-'Lap Simulation'!AC759</f>
        <v>-948.34359446516555</v>
      </c>
      <c r="V759" s="13">
        <f t="shared" si="139"/>
        <v>-1.5234565679834988</v>
      </c>
      <c r="W759" s="13">
        <f>0.5*359.61*'Lap Simulation'!Q759^2</f>
        <v>31329.223199999997</v>
      </c>
      <c r="X759" s="10">
        <f t="shared" si="135"/>
        <v>51.968503937007867</v>
      </c>
      <c r="Y759" s="10">
        <v>3</v>
      </c>
      <c r="Z759" s="13">
        <f>IF(Y759=1,'Specifications and Reduced mass'!$C$47,IF(Y759=2,'Specifications and Reduced mass'!$C$48,IF(Y759=3,'Specifications and Reduced mass'!$C$49)))</f>
        <v>622.49467060319728</v>
      </c>
      <c r="AA759" s="10">
        <f t="shared" si="136"/>
        <v>54.231735702950544</v>
      </c>
      <c r="AB759" s="10">
        <v>0</v>
      </c>
      <c r="AC759" s="10">
        <f t="shared" si="142"/>
        <v>0</v>
      </c>
      <c r="AD759" s="10">
        <f t="shared" si="143"/>
        <v>0</v>
      </c>
    </row>
    <row r="760" spans="7:30" x14ac:dyDescent="0.3">
      <c r="G760" s="94">
        <v>6500</v>
      </c>
      <c r="H760" s="94">
        <v>18</v>
      </c>
      <c r="I760" s="10">
        <f t="shared" si="145"/>
        <v>13.422600000000001</v>
      </c>
      <c r="J760" s="10">
        <f t="shared" si="146"/>
        <v>19.718418904615383</v>
      </c>
      <c r="K760" s="10">
        <v>504.4</v>
      </c>
      <c r="L760" s="10">
        <v>3</v>
      </c>
      <c r="M760" s="90">
        <v>3</v>
      </c>
      <c r="N760" s="87">
        <f t="shared" si="140"/>
        <v>755</v>
      </c>
      <c r="O760" s="108">
        <f t="shared" si="137"/>
        <v>92.440597673548837</v>
      </c>
      <c r="P760" s="95">
        <f t="shared" si="134"/>
        <v>47.519999999999996</v>
      </c>
      <c r="Q760" s="10">
        <f t="shared" si="144"/>
        <v>13.2</v>
      </c>
      <c r="R760" s="85">
        <f t="shared" si="141"/>
        <v>1.8281478815801986</v>
      </c>
      <c r="S760" s="10">
        <f t="shared" si="138"/>
        <v>111.17001178799997</v>
      </c>
      <c r="T760" s="10">
        <f>IF(M760=1,'Specifications and Reduced mass'!$F$13,IF(M760=2,'Specifications and Reduced mass'!$G$13,IF(M760=3,'Specifications and Reduced mass'!$H$13,IF(M760=4,'Specifications and Reduced mass'!$I$13,IF(M760=5,'Specifications and Reduced mass'!$J$13)))))</f>
        <v>1545.075</v>
      </c>
      <c r="U760" s="52">
        <f>'Specifications and Reduced mass'!$C$37-'Lap Simulation'!S760-'Lap Simulation'!T760-'Lap Simulation'!AC760</f>
        <v>-948.34359446516555</v>
      </c>
      <c r="V760" s="13">
        <f t="shared" si="139"/>
        <v>-1.5234565679834988</v>
      </c>
      <c r="W760" s="13">
        <f>0.5*359.61*'Lap Simulation'!Q760^2</f>
        <v>31329.223199999997</v>
      </c>
      <c r="X760" s="10">
        <f t="shared" si="135"/>
        <v>51.968503937007867</v>
      </c>
      <c r="Y760" s="10">
        <v>3</v>
      </c>
      <c r="Z760" s="13">
        <f>IF(Y760=1,'Specifications and Reduced mass'!$C$47,IF(Y760=2,'Specifications and Reduced mass'!$C$48,IF(Y760=3,'Specifications and Reduced mass'!$C$49)))</f>
        <v>622.49467060319728</v>
      </c>
      <c r="AA760" s="10">
        <f t="shared" si="136"/>
        <v>54.231735702950544</v>
      </c>
      <c r="AB760" s="10">
        <v>0</v>
      </c>
      <c r="AC760" s="10">
        <f t="shared" si="142"/>
        <v>0</v>
      </c>
      <c r="AD760" s="10">
        <f t="shared" si="143"/>
        <v>0</v>
      </c>
    </row>
    <row r="761" spans="7:30" x14ac:dyDescent="0.3">
      <c r="G761" s="94">
        <v>6500</v>
      </c>
      <c r="H761" s="94">
        <v>18</v>
      </c>
      <c r="I761" s="10">
        <f t="shared" si="145"/>
        <v>13.422600000000001</v>
      </c>
      <c r="J761" s="10">
        <f t="shared" si="146"/>
        <v>19.718418904615383</v>
      </c>
      <c r="K761" s="10">
        <v>504.4</v>
      </c>
      <c r="L761" s="10">
        <v>3</v>
      </c>
      <c r="M761" s="90">
        <v>3</v>
      </c>
      <c r="N761" s="87">
        <f t="shared" si="140"/>
        <v>756</v>
      </c>
      <c r="O761" s="108">
        <f t="shared" si="137"/>
        <v>92.516355249306415</v>
      </c>
      <c r="P761" s="95">
        <f t="shared" si="134"/>
        <v>47.519999999999996</v>
      </c>
      <c r="Q761" s="10">
        <f t="shared" si="144"/>
        <v>13.2</v>
      </c>
      <c r="R761" s="85">
        <f t="shared" si="141"/>
        <v>1.8281478815801986</v>
      </c>
      <c r="S761" s="10">
        <f t="shared" si="138"/>
        <v>111.17001178799997</v>
      </c>
      <c r="T761" s="10">
        <f>IF(M761=1,'Specifications and Reduced mass'!$F$13,IF(M761=2,'Specifications and Reduced mass'!$G$13,IF(M761=3,'Specifications and Reduced mass'!$H$13,IF(M761=4,'Specifications and Reduced mass'!$I$13,IF(M761=5,'Specifications and Reduced mass'!$J$13)))))</f>
        <v>1545.075</v>
      </c>
      <c r="U761" s="52">
        <f>'Specifications and Reduced mass'!$C$37-'Lap Simulation'!S761-'Lap Simulation'!T761-'Lap Simulation'!AC761</f>
        <v>-948.34359446516555</v>
      </c>
      <c r="V761" s="13">
        <f t="shared" si="139"/>
        <v>-1.5234565679834988</v>
      </c>
      <c r="W761" s="13">
        <f>0.5*359.61*'Lap Simulation'!Q761^2</f>
        <v>31329.223199999997</v>
      </c>
      <c r="X761" s="10">
        <f t="shared" si="135"/>
        <v>51.968503937007867</v>
      </c>
      <c r="Y761" s="10">
        <v>3</v>
      </c>
      <c r="Z761" s="13">
        <f>IF(Y761=1,'Specifications and Reduced mass'!$C$47,IF(Y761=2,'Specifications and Reduced mass'!$C$48,IF(Y761=3,'Specifications and Reduced mass'!$C$49)))</f>
        <v>622.49467060319728</v>
      </c>
      <c r="AA761" s="10">
        <f t="shared" si="136"/>
        <v>54.231735702950544</v>
      </c>
      <c r="AB761" s="10">
        <v>0</v>
      </c>
      <c r="AC761" s="10">
        <f t="shared" si="142"/>
        <v>0</v>
      </c>
      <c r="AD761" s="10">
        <f t="shared" si="143"/>
        <v>0</v>
      </c>
    </row>
    <row r="762" spans="7:30" x14ac:dyDescent="0.3">
      <c r="G762" s="94">
        <v>6500</v>
      </c>
      <c r="H762" s="94">
        <v>18</v>
      </c>
      <c r="I762" s="10">
        <f t="shared" si="145"/>
        <v>13.422600000000001</v>
      </c>
      <c r="J762" s="10">
        <f t="shared" si="146"/>
        <v>19.718418904615383</v>
      </c>
      <c r="K762" s="10">
        <v>504.4</v>
      </c>
      <c r="L762" s="10">
        <v>3</v>
      </c>
      <c r="M762" s="90">
        <v>3</v>
      </c>
      <c r="N762" s="87">
        <f t="shared" si="140"/>
        <v>757</v>
      </c>
      <c r="O762" s="108">
        <f t="shared" si="137"/>
        <v>92.592112825063992</v>
      </c>
      <c r="P762" s="95">
        <f t="shared" si="134"/>
        <v>47.519999999999996</v>
      </c>
      <c r="Q762" s="10">
        <f t="shared" si="144"/>
        <v>13.2</v>
      </c>
      <c r="R762" s="85">
        <f t="shared" si="141"/>
        <v>1.8281478815801986</v>
      </c>
      <c r="S762" s="10">
        <f t="shared" si="138"/>
        <v>111.17001178799997</v>
      </c>
      <c r="T762" s="10">
        <f>IF(M762=1,'Specifications and Reduced mass'!$F$13,IF(M762=2,'Specifications and Reduced mass'!$G$13,IF(M762=3,'Specifications and Reduced mass'!$H$13,IF(M762=4,'Specifications and Reduced mass'!$I$13,IF(M762=5,'Specifications and Reduced mass'!$J$13)))))</f>
        <v>1545.075</v>
      </c>
      <c r="U762" s="52">
        <f>'Specifications and Reduced mass'!$C$37-'Lap Simulation'!S762-'Lap Simulation'!T762-'Lap Simulation'!AC762</f>
        <v>-948.34359446516555</v>
      </c>
      <c r="V762" s="13">
        <f t="shared" si="139"/>
        <v>-1.5234565679834988</v>
      </c>
      <c r="W762" s="13">
        <f>0.5*359.61*'Lap Simulation'!Q762^2</f>
        <v>31329.223199999997</v>
      </c>
      <c r="X762" s="10">
        <f t="shared" si="135"/>
        <v>51.968503937007867</v>
      </c>
      <c r="Y762" s="10">
        <v>3</v>
      </c>
      <c r="Z762" s="13">
        <f>IF(Y762=1,'Specifications and Reduced mass'!$C$47,IF(Y762=2,'Specifications and Reduced mass'!$C$48,IF(Y762=3,'Specifications and Reduced mass'!$C$49)))</f>
        <v>622.49467060319728</v>
      </c>
      <c r="AA762" s="10">
        <f t="shared" si="136"/>
        <v>54.231735702950544</v>
      </c>
      <c r="AB762" s="10">
        <v>0</v>
      </c>
      <c r="AC762" s="10">
        <f t="shared" si="142"/>
        <v>0</v>
      </c>
      <c r="AD762" s="10">
        <f t="shared" si="143"/>
        <v>0</v>
      </c>
    </row>
    <row r="763" spans="7:30" x14ac:dyDescent="0.3">
      <c r="G763" s="94">
        <v>6500</v>
      </c>
      <c r="H763" s="94">
        <v>18</v>
      </c>
      <c r="I763" s="10">
        <f t="shared" si="145"/>
        <v>13.422600000000001</v>
      </c>
      <c r="J763" s="10">
        <f t="shared" si="146"/>
        <v>19.718418904615383</v>
      </c>
      <c r="K763" s="10">
        <v>504.4</v>
      </c>
      <c r="L763" s="10">
        <v>3</v>
      </c>
      <c r="M763" s="90">
        <v>3</v>
      </c>
      <c r="N763" s="87">
        <f t="shared" si="140"/>
        <v>758</v>
      </c>
      <c r="O763" s="108">
        <f t="shared" si="137"/>
        <v>92.66787040082157</v>
      </c>
      <c r="P763" s="95">
        <f t="shared" si="134"/>
        <v>47.519999999999996</v>
      </c>
      <c r="Q763" s="10">
        <f t="shared" si="144"/>
        <v>13.2</v>
      </c>
      <c r="R763" s="85">
        <f t="shared" si="141"/>
        <v>1.8281478815801986</v>
      </c>
      <c r="S763" s="10">
        <f t="shared" si="138"/>
        <v>111.17001178799997</v>
      </c>
      <c r="T763" s="10">
        <f>IF(M763=1,'Specifications and Reduced mass'!$F$13,IF(M763=2,'Specifications and Reduced mass'!$G$13,IF(M763=3,'Specifications and Reduced mass'!$H$13,IF(M763=4,'Specifications and Reduced mass'!$I$13,IF(M763=5,'Specifications and Reduced mass'!$J$13)))))</f>
        <v>1545.075</v>
      </c>
      <c r="U763" s="52">
        <f>'Specifications and Reduced mass'!$C$37-'Lap Simulation'!S763-'Lap Simulation'!T763-'Lap Simulation'!AC763</f>
        <v>-948.34359446516555</v>
      </c>
      <c r="V763" s="13">
        <f t="shared" si="139"/>
        <v>-1.5234565679834988</v>
      </c>
      <c r="W763" s="13">
        <f>0.5*359.61*'Lap Simulation'!Q763^2</f>
        <v>31329.223199999997</v>
      </c>
      <c r="X763" s="10">
        <f t="shared" si="135"/>
        <v>51.968503937007867</v>
      </c>
      <c r="Y763" s="10">
        <v>3</v>
      </c>
      <c r="Z763" s="13">
        <f>IF(Y763=1,'Specifications and Reduced mass'!$C$47,IF(Y763=2,'Specifications and Reduced mass'!$C$48,IF(Y763=3,'Specifications and Reduced mass'!$C$49)))</f>
        <v>622.49467060319728</v>
      </c>
      <c r="AA763" s="10">
        <f t="shared" si="136"/>
        <v>54.231735702950544</v>
      </c>
      <c r="AB763" s="10">
        <v>0</v>
      </c>
      <c r="AC763" s="10">
        <f t="shared" si="142"/>
        <v>0</v>
      </c>
      <c r="AD763" s="10">
        <f t="shared" si="143"/>
        <v>0</v>
      </c>
    </row>
    <row r="764" spans="7:30" x14ac:dyDescent="0.3">
      <c r="G764" s="94">
        <v>6500</v>
      </c>
      <c r="H764" s="94">
        <v>18</v>
      </c>
      <c r="I764" s="10">
        <f t="shared" si="145"/>
        <v>13.422600000000001</v>
      </c>
      <c r="J764" s="10">
        <f t="shared" si="146"/>
        <v>19.718418904615383</v>
      </c>
      <c r="K764" s="10">
        <v>504.4</v>
      </c>
      <c r="L764" s="10">
        <v>3</v>
      </c>
      <c r="M764" s="90">
        <v>3</v>
      </c>
      <c r="N764" s="87">
        <f t="shared" si="140"/>
        <v>759</v>
      </c>
      <c r="O764" s="108">
        <f t="shared" si="137"/>
        <v>92.743627976579148</v>
      </c>
      <c r="P764" s="95">
        <f t="shared" si="134"/>
        <v>47.519999999999996</v>
      </c>
      <c r="Q764" s="10">
        <f t="shared" si="144"/>
        <v>13.2</v>
      </c>
      <c r="R764" s="85">
        <f t="shared" si="141"/>
        <v>1.8281478815801986</v>
      </c>
      <c r="S764" s="10">
        <f t="shared" si="138"/>
        <v>111.17001178799997</v>
      </c>
      <c r="T764" s="10">
        <f>IF(M764=1,'Specifications and Reduced mass'!$F$13,IF(M764=2,'Specifications and Reduced mass'!$G$13,IF(M764=3,'Specifications and Reduced mass'!$H$13,IF(M764=4,'Specifications and Reduced mass'!$I$13,IF(M764=5,'Specifications and Reduced mass'!$J$13)))))</f>
        <v>1545.075</v>
      </c>
      <c r="U764" s="52">
        <f>'Specifications and Reduced mass'!$C$37-'Lap Simulation'!S764-'Lap Simulation'!T764-'Lap Simulation'!AC764</f>
        <v>-948.34359446516555</v>
      </c>
      <c r="V764" s="13">
        <f t="shared" si="139"/>
        <v>-1.5234565679834988</v>
      </c>
      <c r="W764" s="13">
        <f>0.5*359.61*'Lap Simulation'!Q764^2</f>
        <v>31329.223199999997</v>
      </c>
      <c r="X764" s="10">
        <f t="shared" si="135"/>
        <v>51.968503937007867</v>
      </c>
      <c r="Y764" s="10">
        <v>3</v>
      </c>
      <c r="Z764" s="13">
        <f>IF(Y764=1,'Specifications and Reduced mass'!$C$47,IF(Y764=2,'Specifications and Reduced mass'!$C$48,IF(Y764=3,'Specifications and Reduced mass'!$C$49)))</f>
        <v>622.49467060319728</v>
      </c>
      <c r="AA764" s="10">
        <f t="shared" si="136"/>
        <v>54.231735702950544</v>
      </c>
      <c r="AB764" s="10">
        <v>0</v>
      </c>
      <c r="AC764" s="10">
        <f t="shared" si="142"/>
        <v>0</v>
      </c>
      <c r="AD764" s="10">
        <f t="shared" si="143"/>
        <v>0</v>
      </c>
    </row>
    <row r="765" spans="7:30" x14ac:dyDescent="0.3">
      <c r="G765" s="94">
        <v>6500</v>
      </c>
      <c r="H765" s="94">
        <v>18</v>
      </c>
      <c r="I765" s="10">
        <f t="shared" si="145"/>
        <v>13.422600000000001</v>
      </c>
      <c r="J765" s="10">
        <f t="shared" si="146"/>
        <v>19.718418904615383</v>
      </c>
      <c r="K765" s="10">
        <v>504.4</v>
      </c>
      <c r="L765" s="10">
        <v>3</v>
      </c>
      <c r="M765" s="90">
        <v>3</v>
      </c>
      <c r="N765" s="87">
        <f t="shared" si="140"/>
        <v>760</v>
      </c>
      <c r="O765" s="108">
        <f t="shared" si="137"/>
        <v>92.819385552336726</v>
      </c>
      <c r="P765" s="95">
        <f t="shared" si="134"/>
        <v>47.519999999999996</v>
      </c>
      <c r="Q765" s="10">
        <f t="shared" si="144"/>
        <v>13.2</v>
      </c>
      <c r="R765" s="85">
        <f t="shared" si="141"/>
        <v>1.8281478815801986</v>
      </c>
      <c r="S765" s="10">
        <f t="shared" si="138"/>
        <v>111.17001178799997</v>
      </c>
      <c r="T765" s="10">
        <f>IF(M765=1,'Specifications and Reduced mass'!$F$13,IF(M765=2,'Specifications and Reduced mass'!$G$13,IF(M765=3,'Specifications and Reduced mass'!$H$13,IF(M765=4,'Specifications and Reduced mass'!$I$13,IF(M765=5,'Specifications and Reduced mass'!$J$13)))))</f>
        <v>1545.075</v>
      </c>
      <c r="U765" s="52">
        <f>'Specifications and Reduced mass'!$C$37-'Lap Simulation'!S765-'Lap Simulation'!T765-'Lap Simulation'!AC765</f>
        <v>-948.34359446516555</v>
      </c>
      <c r="V765" s="13">
        <f t="shared" si="139"/>
        <v>-1.5234565679834988</v>
      </c>
      <c r="W765" s="13">
        <f>0.5*359.61*'Lap Simulation'!Q765^2</f>
        <v>31329.223199999997</v>
      </c>
      <c r="X765" s="10">
        <f t="shared" si="135"/>
        <v>51.968503937007867</v>
      </c>
      <c r="Y765" s="10">
        <v>3</v>
      </c>
      <c r="Z765" s="13">
        <f>IF(Y765=1,'Specifications and Reduced mass'!$C$47,IF(Y765=2,'Specifications and Reduced mass'!$C$48,IF(Y765=3,'Specifications and Reduced mass'!$C$49)))</f>
        <v>622.49467060319728</v>
      </c>
      <c r="AA765" s="10">
        <f t="shared" si="136"/>
        <v>54.231735702950544</v>
      </c>
      <c r="AB765" s="10">
        <v>0</v>
      </c>
      <c r="AC765" s="10">
        <f t="shared" si="142"/>
        <v>0</v>
      </c>
      <c r="AD765" s="10">
        <f t="shared" si="143"/>
        <v>0</v>
      </c>
    </row>
    <row r="766" spans="7:30" x14ac:dyDescent="0.3">
      <c r="G766" s="94">
        <v>6500</v>
      </c>
      <c r="H766" s="94">
        <v>18</v>
      </c>
      <c r="I766" s="10">
        <f t="shared" si="145"/>
        <v>13.422600000000001</v>
      </c>
      <c r="J766" s="10">
        <f t="shared" si="146"/>
        <v>19.718418904615383</v>
      </c>
      <c r="K766" s="10">
        <v>504.4</v>
      </c>
      <c r="L766" s="10">
        <v>3</v>
      </c>
      <c r="M766" s="90">
        <v>3</v>
      </c>
      <c r="N766" s="87">
        <f t="shared" si="140"/>
        <v>761</v>
      </c>
      <c r="O766" s="108">
        <f t="shared" si="137"/>
        <v>92.895143128094304</v>
      </c>
      <c r="P766" s="95">
        <f t="shared" si="134"/>
        <v>47.519999999999996</v>
      </c>
      <c r="Q766" s="10">
        <f t="shared" si="144"/>
        <v>13.2</v>
      </c>
      <c r="R766" s="85">
        <f t="shared" si="141"/>
        <v>1.8281478815801986</v>
      </c>
      <c r="S766" s="10">
        <f t="shared" si="138"/>
        <v>111.17001178799997</v>
      </c>
      <c r="T766" s="10">
        <f>IF(M766=1,'Specifications and Reduced mass'!$F$13,IF(M766=2,'Specifications and Reduced mass'!$G$13,IF(M766=3,'Specifications and Reduced mass'!$H$13,IF(M766=4,'Specifications and Reduced mass'!$I$13,IF(M766=5,'Specifications and Reduced mass'!$J$13)))))</f>
        <v>1545.075</v>
      </c>
      <c r="U766" s="52">
        <f>'Specifications and Reduced mass'!$C$37-'Lap Simulation'!S766-'Lap Simulation'!T766-'Lap Simulation'!AC766</f>
        <v>-948.34359446516555</v>
      </c>
      <c r="V766" s="13">
        <f t="shared" si="139"/>
        <v>-1.5234565679834988</v>
      </c>
      <c r="W766" s="13">
        <f>0.5*359.61*'Lap Simulation'!Q766^2</f>
        <v>31329.223199999997</v>
      </c>
      <c r="X766" s="10">
        <f t="shared" si="135"/>
        <v>51.968503937007867</v>
      </c>
      <c r="Y766" s="10">
        <v>3</v>
      </c>
      <c r="Z766" s="13">
        <f>IF(Y766=1,'Specifications and Reduced mass'!$C$47,IF(Y766=2,'Specifications and Reduced mass'!$C$48,IF(Y766=3,'Specifications and Reduced mass'!$C$49)))</f>
        <v>622.49467060319728</v>
      </c>
      <c r="AA766" s="10">
        <f t="shared" si="136"/>
        <v>54.231735702950544</v>
      </c>
      <c r="AB766" s="10">
        <v>0</v>
      </c>
      <c r="AC766" s="10">
        <f t="shared" si="142"/>
        <v>0</v>
      </c>
      <c r="AD766" s="10">
        <f t="shared" si="143"/>
        <v>0</v>
      </c>
    </row>
    <row r="767" spans="7:30" x14ac:dyDescent="0.3">
      <c r="G767" s="94">
        <v>6500</v>
      </c>
      <c r="H767" s="94">
        <v>18</v>
      </c>
      <c r="I767" s="10">
        <f t="shared" si="145"/>
        <v>13.422600000000001</v>
      </c>
      <c r="J767" s="10">
        <f t="shared" si="146"/>
        <v>19.718418904615383</v>
      </c>
      <c r="K767" s="10">
        <v>504.4</v>
      </c>
      <c r="L767" s="10">
        <v>3</v>
      </c>
      <c r="M767" s="90">
        <v>3</v>
      </c>
      <c r="N767" s="87">
        <f t="shared" si="140"/>
        <v>762</v>
      </c>
      <c r="O767" s="108">
        <f t="shared" si="137"/>
        <v>92.970900703851882</v>
      </c>
      <c r="P767" s="95">
        <f t="shared" si="134"/>
        <v>47.519999999999996</v>
      </c>
      <c r="Q767" s="10">
        <f t="shared" si="144"/>
        <v>13.2</v>
      </c>
      <c r="R767" s="85">
        <f t="shared" si="141"/>
        <v>1.8281478815801986</v>
      </c>
      <c r="S767" s="10">
        <f t="shared" si="138"/>
        <v>111.17001178799997</v>
      </c>
      <c r="T767" s="10">
        <f>IF(M767=1,'Specifications and Reduced mass'!$F$13,IF(M767=2,'Specifications and Reduced mass'!$G$13,IF(M767=3,'Specifications and Reduced mass'!$H$13,IF(M767=4,'Specifications and Reduced mass'!$I$13,IF(M767=5,'Specifications and Reduced mass'!$J$13)))))</f>
        <v>1545.075</v>
      </c>
      <c r="U767" s="52">
        <f>'Specifications and Reduced mass'!$C$37-'Lap Simulation'!S767-'Lap Simulation'!T767-'Lap Simulation'!AC767</f>
        <v>-948.34359446516555</v>
      </c>
      <c r="V767" s="13">
        <f t="shared" si="139"/>
        <v>-1.5234565679834988</v>
      </c>
      <c r="W767" s="13">
        <f>0.5*359.61*'Lap Simulation'!Q767^2</f>
        <v>31329.223199999997</v>
      </c>
      <c r="X767" s="10">
        <f t="shared" si="135"/>
        <v>51.968503937007867</v>
      </c>
      <c r="Y767" s="10">
        <v>3</v>
      </c>
      <c r="Z767" s="13">
        <f>IF(Y767=1,'Specifications and Reduced mass'!$C$47,IF(Y767=2,'Specifications and Reduced mass'!$C$48,IF(Y767=3,'Specifications and Reduced mass'!$C$49)))</f>
        <v>622.49467060319728</v>
      </c>
      <c r="AA767" s="10">
        <f t="shared" si="136"/>
        <v>54.231735702950544</v>
      </c>
      <c r="AB767" s="10">
        <v>0</v>
      </c>
      <c r="AC767" s="10">
        <f t="shared" si="142"/>
        <v>0</v>
      </c>
      <c r="AD767" s="10">
        <f t="shared" si="143"/>
        <v>0</v>
      </c>
    </row>
    <row r="768" spans="7:30" x14ac:dyDescent="0.3">
      <c r="G768" s="94">
        <v>6500</v>
      </c>
      <c r="H768" s="94">
        <v>18</v>
      </c>
      <c r="I768" s="10">
        <f t="shared" si="145"/>
        <v>13.422600000000001</v>
      </c>
      <c r="J768" s="10">
        <f t="shared" si="146"/>
        <v>19.718418904615383</v>
      </c>
      <c r="K768" s="10">
        <v>504.4</v>
      </c>
      <c r="L768" s="10">
        <v>3</v>
      </c>
      <c r="M768" s="90">
        <v>3</v>
      </c>
      <c r="N768" s="87">
        <f t="shared" si="140"/>
        <v>763</v>
      </c>
      <c r="O768" s="108">
        <f t="shared" si="137"/>
        <v>93.04665827960946</v>
      </c>
      <c r="P768" s="95">
        <f t="shared" si="134"/>
        <v>47.519999999999996</v>
      </c>
      <c r="Q768" s="10">
        <f t="shared" si="144"/>
        <v>13.2</v>
      </c>
      <c r="R768" s="85">
        <f t="shared" si="141"/>
        <v>1.8281478815801986</v>
      </c>
      <c r="S768" s="10">
        <f t="shared" si="138"/>
        <v>111.17001178799997</v>
      </c>
      <c r="T768" s="10">
        <f>IF(M768=1,'Specifications and Reduced mass'!$F$13,IF(M768=2,'Specifications and Reduced mass'!$G$13,IF(M768=3,'Specifications and Reduced mass'!$H$13,IF(M768=4,'Specifications and Reduced mass'!$I$13,IF(M768=5,'Specifications and Reduced mass'!$J$13)))))</f>
        <v>1545.075</v>
      </c>
      <c r="U768" s="52">
        <f>'Specifications and Reduced mass'!$C$37-'Lap Simulation'!S768-'Lap Simulation'!T768-'Lap Simulation'!AC768</f>
        <v>-948.34359446516555</v>
      </c>
      <c r="V768" s="13">
        <f t="shared" si="139"/>
        <v>-1.5234565679834988</v>
      </c>
      <c r="W768" s="13">
        <f>0.5*359.61*'Lap Simulation'!Q768^2</f>
        <v>31329.223199999997</v>
      </c>
      <c r="X768" s="10">
        <f t="shared" si="135"/>
        <v>51.968503937007867</v>
      </c>
      <c r="Y768" s="10">
        <v>3</v>
      </c>
      <c r="Z768" s="13">
        <f>IF(Y768=1,'Specifications and Reduced mass'!$C$47,IF(Y768=2,'Specifications and Reduced mass'!$C$48,IF(Y768=3,'Specifications and Reduced mass'!$C$49)))</f>
        <v>622.49467060319728</v>
      </c>
      <c r="AA768" s="10">
        <f t="shared" si="136"/>
        <v>54.231735702950544</v>
      </c>
      <c r="AB768" s="10">
        <v>0</v>
      </c>
      <c r="AC768" s="10">
        <f t="shared" si="142"/>
        <v>0</v>
      </c>
      <c r="AD768" s="10">
        <f t="shared" si="143"/>
        <v>0</v>
      </c>
    </row>
    <row r="769" spans="7:30" x14ac:dyDescent="0.3">
      <c r="G769" s="94">
        <v>6500</v>
      </c>
      <c r="H769" s="94">
        <v>18</v>
      </c>
      <c r="I769" s="10">
        <f t="shared" si="145"/>
        <v>13.422600000000001</v>
      </c>
      <c r="J769" s="10">
        <f t="shared" si="146"/>
        <v>19.718418904615383</v>
      </c>
      <c r="K769" s="10">
        <v>504.4</v>
      </c>
      <c r="L769" s="10">
        <v>3</v>
      </c>
      <c r="M769" s="90">
        <v>3</v>
      </c>
      <c r="N769" s="87">
        <f t="shared" si="140"/>
        <v>764</v>
      </c>
      <c r="O769" s="108">
        <f t="shared" si="137"/>
        <v>93.122415855367038</v>
      </c>
      <c r="P769" s="95">
        <f t="shared" si="134"/>
        <v>47.519999999999996</v>
      </c>
      <c r="Q769" s="10">
        <f t="shared" si="144"/>
        <v>13.2</v>
      </c>
      <c r="R769" s="85">
        <f t="shared" si="141"/>
        <v>1.8281478815801986</v>
      </c>
      <c r="S769" s="10">
        <f t="shared" si="138"/>
        <v>111.17001178799997</v>
      </c>
      <c r="T769" s="10">
        <f>IF(M769=1,'Specifications and Reduced mass'!$F$13,IF(M769=2,'Specifications and Reduced mass'!$G$13,IF(M769=3,'Specifications and Reduced mass'!$H$13,IF(M769=4,'Specifications and Reduced mass'!$I$13,IF(M769=5,'Specifications and Reduced mass'!$J$13)))))</f>
        <v>1545.075</v>
      </c>
      <c r="U769" s="52">
        <f>'Specifications and Reduced mass'!$C$37-'Lap Simulation'!S769-'Lap Simulation'!T769-'Lap Simulation'!AC769</f>
        <v>-948.34359446516555</v>
      </c>
      <c r="V769" s="13">
        <f t="shared" si="139"/>
        <v>-1.5234565679834988</v>
      </c>
      <c r="W769" s="13">
        <f>0.5*359.61*'Lap Simulation'!Q769^2</f>
        <v>31329.223199999997</v>
      </c>
      <c r="X769" s="10">
        <f t="shared" si="135"/>
        <v>51.968503937007867</v>
      </c>
      <c r="Y769" s="10">
        <v>3</v>
      </c>
      <c r="Z769" s="13">
        <f>IF(Y769=1,'Specifications and Reduced mass'!$C$47,IF(Y769=2,'Specifications and Reduced mass'!$C$48,IF(Y769=3,'Specifications and Reduced mass'!$C$49)))</f>
        <v>622.49467060319728</v>
      </c>
      <c r="AA769" s="10">
        <f t="shared" si="136"/>
        <v>54.231735702950544</v>
      </c>
      <c r="AB769" s="10">
        <v>0</v>
      </c>
      <c r="AC769" s="10">
        <f t="shared" si="142"/>
        <v>0</v>
      </c>
      <c r="AD769" s="10">
        <f t="shared" si="143"/>
        <v>0</v>
      </c>
    </row>
    <row r="770" spans="7:30" x14ac:dyDescent="0.3">
      <c r="G770" s="94">
        <v>6500</v>
      </c>
      <c r="H770" s="94">
        <v>18</v>
      </c>
      <c r="I770" s="10">
        <f t="shared" si="145"/>
        <v>13.422600000000001</v>
      </c>
      <c r="J770" s="10">
        <f t="shared" si="146"/>
        <v>19.718418904615383</v>
      </c>
      <c r="K770" s="10">
        <v>504.4</v>
      </c>
      <c r="L770" s="10">
        <v>3</v>
      </c>
      <c r="M770" s="90">
        <v>3</v>
      </c>
      <c r="N770" s="87">
        <f t="shared" si="140"/>
        <v>765</v>
      </c>
      <c r="O770" s="108">
        <f t="shared" si="137"/>
        <v>93.198173431124616</v>
      </c>
      <c r="P770" s="95">
        <f t="shared" si="134"/>
        <v>47.519999999999996</v>
      </c>
      <c r="Q770" s="10">
        <f t="shared" si="144"/>
        <v>13.2</v>
      </c>
      <c r="R770" s="85">
        <f t="shared" si="141"/>
        <v>1.8281478815801986</v>
      </c>
      <c r="S770" s="10">
        <f t="shared" si="138"/>
        <v>111.17001178799997</v>
      </c>
      <c r="T770" s="10">
        <f>IF(M770=1,'Specifications and Reduced mass'!$F$13,IF(M770=2,'Specifications and Reduced mass'!$G$13,IF(M770=3,'Specifications and Reduced mass'!$H$13,IF(M770=4,'Specifications and Reduced mass'!$I$13,IF(M770=5,'Specifications and Reduced mass'!$J$13)))))</f>
        <v>1545.075</v>
      </c>
      <c r="U770" s="52">
        <f>'Specifications and Reduced mass'!$C$37-'Lap Simulation'!S770-'Lap Simulation'!T770-'Lap Simulation'!AC770</f>
        <v>-948.34359446516555</v>
      </c>
      <c r="V770" s="13">
        <f t="shared" si="139"/>
        <v>-1.5234565679834988</v>
      </c>
      <c r="W770" s="13">
        <f>0.5*359.61*'Lap Simulation'!Q770^2</f>
        <v>31329.223199999997</v>
      </c>
      <c r="X770" s="10">
        <f t="shared" si="135"/>
        <v>51.968503937007867</v>
      </c>
      <c r="Y770" s="10">
        <v>3</v>
      </c>
      <c r="Z770" s="13">
        <f>IF(Y770=1,'Specifications and Reduced mass'!$C$47,IF(Y770=2,'Specifications and Reduced mass'!$C$48,IF(Y770=3,'Specifications and Reduced mass'!$C$49)))</f>
        <v>622.49467060319728</v>
      </c>
      <c r="AA770" s="10">
        <f t="shared" si="136"/>
        <v>54.231735702950544</v>
      </c>
      <c r="AB770" s="10">
        <v>0</v>
      </c>
      <c r="AC770" s="10">
        <f t="shared" si="142"/>
        <v>0</v>
      </c>
      <c r="AD770" s="10">
        <f t="shared" si="143"/>
        <v>0</v>
      </c>
    </row>
    <row r="771" spans="7:30" x14ac:dyDescent="0.3">
      <c r="G771" s="94">
        <v>6500</v>
      </c>
      <c r="H771" s="94">
        <v>18</v>
      </c>
      <c r="I771" s="10">
        <f t="shared" si="145"/>
        <v>13.422600000000001</v>
      </c>
      <c r="J771" s="10">
        <f t="shared" si="146"/>
        <v>19.718418904615383</v>
      </c>
      <c r="K771" s="10">
        <v>504.4</v>
      </c>
      <c r="L771" s="10">
        <v>3</v>
      </c>
      <c r="M771" s="90">
        <v>3</v>
      </c>
      <c r="N771" s="87">
        <f t="shared" si="140"/>
        <v>766</v>
      </c>
      <c r="O771" s="108">
        <f t="shared" si="137"/>
        <v>93.273931006882194</v>
      </c>
      <c r="P771" s="95">
        <f t="shared" si="134"/>
        <v>47.519999999999996</v>
      </c>
      <c r="Q771" s="10">
        <f t="shared" si="144"/>
        <v>13.2</v>
      </c>
      <c r="R771" s="85">
        <f t="shared" si="141"/>
        <v>1.8281478815801986</v>
      </c>
      <c r="S771" s="10">
        <f t="shared" si="138"/>
        <v>111.17001178799997</v>
      </c>
      <c r="T771" s="10">
        <f>IF(M771=1,'Specifications and Reduced mass'!$F$13,IF(M771=2,'Specifications and Reduced mass'!$G$13,IF(M771=3,'Specifications and Reduced mass'!$H$13,IF(M771=4,'Specifications and Reduced mass'!$I$13,IF(M771=5,'Specifications and Reduced mass'!$J$13)))))</f>
        <v>1545.075</v>
      </c>
      <c r="U771" s="52">
        <f>'Specifications and Reduced mass'!$C$37-'Lap Simulation'!S771-'Lap Simulation'!T771-'Lap Simulation'!AC771</f>
        <v>-948.34359446516555</v>
      </c>
      <c r="V771" s="13">
        <f t="shared" si="139"/>
        <v>-1.5234565679834988</v>
      </c>
      <c r="W771" s="13">
        <f>0.5*359.61*'Lap Simulation'!Q771^2</f>
        <v>31329.223199999997</v>
      </c>
      <c r="X771" s="10">
        <f t="shared" si="135"/>
        <v>51.968503937007867</v>
      </c>
      <c r="Y771" s="10">
        <v>3</v>
      </c>
      <c r="Z771" s="13">
        <f>IF(Y771=1,'Specifications and Reduced mass'!$C$47,IF(Y771=2,'Specifications and Reduced mass'!$C$48,IF(Y771=3,'Specifications and Reduced mass'!$C$49)))</f>
        <v>622.49467060319728</v>
      </c>
      <c r="AA771" s="10">
        <f t="shared" si="136"/>
        <v>54.231735702950544</v>
      </c>
      <c r="AB771" s="10">
        <v>0</v>
      </c>
      <c r="AC771" s="10">
        <f t="shared" si="142"/>
        <v>0</v>
      </c>
      <c r="AD771" s="10">
        <f t="shared" si="143"/>
        <v>0</v>
      </c>
    </row>
    <row r="772" spans="7:30" x14ac:dyDescent="0.3">
      <c r="G772" s="94">
        <v>6500</v>
      </c>
      <c r="H772" s="94">
        <v>18</v>
      </c>
      <c r="I772" s="10">
        <f t="shared" si="145"/>
        <v>13.422600000000001</v>
      </c>
      <c r="J772" s="10">
        <f t="shared" si="146"/>
        <v>19.718418904615383</v>
      </c>
      <c r="K772" s="10">
        <v>504.4</v>
      </c>
      <c r="L772" s="10">
        <v>3</v>
      </c>
      <c r="M772" s="90">
        <v>3</v>
      </c>
      <c r="N772" s="87">
        <f t="shared" si="140"/>
        <v>767</v>
      </c>
      <c r="O772" s="108">
        <f t="shared" si="137"/>
        <v>93.349688582639772</v>
      </c>
      <c r="P772" s="95">
        <f t="shared" si="134"/>
        <v>47.519999999999996</v>
      </c>
      <c r="Q772" s="10">
        <f t="shared" si="144"/>
        <v>13.2</v>
      </c>
      <c r="R772" s="85">
        <f t="shared" si="141"/>
        <v>1.8281478815801986</v>
      </c>
      <c r="S772" s="10">
        <f t="shared" si="138"/>
        <v>111.17001178799997</v>
      </c>
      <c r="T772" s="10">
        <f>IF(M772=1,'Specifications and Reduced mass'!$F$13,IF(M772=2,'Specifications and Reduced mass'!$G$13,IF(M772=3,'Specifications and Reduced mass'!$H$13,IF(M772=4,'Specifications and Reduced mass'!$I$13,IF(M772=5,'Specifications and Reduced mass'!$J$13)))))</f>
        <v>1545.075</v>
      </c>
      <c r="U772" s="52">
        <f>'Specifications and Reduced mass'!$C$37-'Lap Simulation'!S772-'Lap Simulation'!T772-'Lap Simulation'!AC772</f>
        <v>-948.34359446516555</v>
      </c>
      <c r="V772" s="13">
        <f t="shared" si="139"/>
        <v>-1.5234565679834988</v>
      </c>
      <c r="W772" s="13">
        <f>0.5*359.61*'Lap Simulation'!Q772^2</f>
        <v>31329.223199999997</v>
      </c>
      <c r="X772" s="10">
        <f t="shared" si="135"/>
        <v>51.968503937007867</v>
      </c>
      <c r="Y772" s="10">
        <v>3</v>
      </c>
      <c r="Z772" s="13">
        <f>IF(Y772=1,'Specifications and Reduced mass'!$C$47,IF(Y772=2,'Specifications and Reduced mass'!$C$48,IF(Y772=3,'Specifications and Reduced mass'!$C$49)))</f>
        <v>622.49467060319728</v>
      </c>
      <c r="AA772" s="10">
        <f t="shared" si="136"/>
        <v>54.231735702950544</v>
      </c>
      <c r="AB772" s="10">
        <v>0</v>
      </c>
      <c r="AC772" s="10">
        <f t="shared" si="142"/>
        <v>0</v>
      </c>
      <c r="AD772" s="10">
        <f t="shared" si="143"/>
        <v>0</v>
      </c>
    </row>
    <row r="773" spans="7:30" x14ac:dyDescent="0.3">
      <c r="G773" s="94">
        <v>6500</v>
      </c>
      <c r="H773" s="94">
        <v>18</v>
      </c>
      <c r="I773" s="10">
        <f t="shared" si="145"/>
        <v>13.422600000000001</v>
      </c>
      <c r="J773" s="10">
        <f t="shared" si="146"/>
        <v>19.718418904615383</v>
      </c>
      <c r="K773" s="10">
        <v>504.4</v>
      </c>
      <c r="L773" s="10">
        <v>3</v>
      </c>
      <c r="M773" s="90">
        <v>3</v>
      </c>
      <c r="N773" s="87">
        <f t="shared" si="140"/>
        <v>768</v>
      </c>
      <c r="O773" s="108">
        <f t="shared" si="137"/>
        <v>93.425446158397349</v>
      </c>
      <c r="P773" s="95">
        <f t="shared" si="134"/>
        <v>47.519999999999996</v>
      </c>
      <c r="Q773" s="10">
        <f t="shared" si="144"/>
        <v>13.2</v>
      </c>
      <c r="R773" s="85">
        <f t="shared" si="141"/>
        <v>1.8281478815801986</v>
      </c>
      <c r="S773" s="10">
        <f t="shared" si="138"/>
        <v>111.17001178799997</v>
      </c>
      <c r="T773" s="10">
        <f>IF(M773=1,'Specifications and Reduced mass'!$F$13,IF(M773=2,'Specifications and Reduced mass'!$G$13,IF(M773=3,'Specifications and Reduced mass'!$H$13,IF(M773=4,'Specifications and Reduced mass'!$I$13,IF(M773=5,'Specifications and Reduced mass'!$J$13)))))</f>
        <v>1545.075</v>
      </c>
      <c r="U773" s="52">
        <f>'Specifications and Reduced mass'!$C$37-'Lap Simulation'!S773-'Lap Simulation'!T773-'Lap Simulation'!AC773</f>
        <v>-948.34359446516555</v>
      </c>
      <c r="V773" s="13">
        <f t="shared" si="139"/>
        <v>-1.5234565679834988</v>
      </c>
      <c r="W773" s="13">
        <f>0.5*359.61*'Lap Simulation'!Q773^2</f>
        <v>31329.223199999997</v>
      </c>
      <c r="X773" s="10">
        <f t="shared" si="135"/>
        <v>51.968503937007867</v>
      </c>
      <c r="Y773" s="10">
        <v>3</v>
      </c>
      <c r="Z773" s="13">
        <f>IF(Y773=1,'Specifications and Reduced mass'!$C$47,IF(Y773=2,'Specifications and Reduced mass'!$C$48,IF(Y773=3,'Specifications and Reduced mass'!$C$49)))</f>
        <v>622.49467060319728</v>
      </c>
      <c r="AA773" s="10">
        <f t="shared" si="136"/>
        <v>54.231735702950544</v>
      </c>
      <c r="AB773" s="10">
        <v>0</v>
      </c>
      <c r="AC773" s="10">
        <f t="shared" si="142"/>
        <v>0</v>
      </c>
      <c r="AD773" s="10">
        <f t="shared" si="143"/>
        <v>0</v>
      </c>
    </row>
    <row r="774" spans="7:30" x14ac:dyDescent="0.3">
      <c r="G774" s="94">
        <v>6500</v>
      </c>
      <c r="H774" s="94">
        <v>18</v>
      </c>
      <c r="I774" s="10">
        <f t="shared" si="145"/>
        <v>13.422600000000001</v>
      </c>
      <c r="J774" s="10">
        <f t="shared" si="146"/>
        <v>19.718418904615383</v>
      </c>
      <c r="K774" s="10">
        <v>504.4</v>
      </c>
      <c r="L774" s="10">
        <v>3</v>
      </c>
      <c r="M774" s="90">
        <v>3</v>
      </c>
      <c r="N774" s="87">
        <f t="shared" si="140"/>
        <v>769</v>
      </c>
      <c r="O774" s="108">
        <f t="shared" si="137"/>
        <v>93.501203734154927</v>
      </c>
      <c r="P774" s="95">
        <f t="shared" si="134"/>
        <v>47.519999999999996</v>
      </c>
      <c r="Q774" s="10">
        <f t="shared" si="144"/>
        <v>13.2</v>
      </c>
      <c r="R774" s="85">
        <f t="shared" si="141"/>
        <v>1.8281478815801986</v>
      </c>
      <c r="S774" s="10">
        <f t="shared" si="138"/>
        <v>111.17001178799997</v>
      </c>
      <c r="T774" s="10">
        <f>IF(M774=1,'Specifications and Reduced mass'!$F$13,IF(M774=2,'Specifications and Reduced mass'!$G$13,IF(M774=3,'Specifications and Reduced mass'!$H$13,IF(M774=4,'Specifications and Reduced mass'!$I$13,IF(M774=5,'Specifications and Reduced mass'!$J$13)))))</f>
        <v>1545.075</v>
      </c>
      <c r="U774" s="52">
        <f>'Specifications and Reduced mass'!$C$37-'Lap Simulation'!S774-'Lap Simulation'!T774-'Lap Simulation'!AC774</f>
        <v>-948.34359446516555</v>
      </c>
      <c r="V774" s="13">
        <f t="shared" si="139"/>
        <v>-1.5234565679834988</v>
      </c>
      <c r="W774" s="13">
        <f>0.5*359.61*'Lap Simulation'!Q774^2</f>
        <v>31329.223199999997</v>
      </c>
      <c r="X774" s="10">
        <f t="shared" si="135"/>
        <v>51.968503937007867</v>
      </c>
      <c r="Y774" s="10">
        <v>3</v>
      </c>
      <c r="Z774" s="13">
        <f>IF(Y774=1,'Specifications and Reduced mass'!$C$47,IF(Y774=2,'Specifications and Reduced mass'!$C$48,IF(Y774=3,'Specifications and Reduced mass'!$C$49)))</f>
        <v>622.49467060319728</v>
      </c>
      <c r="AA774" s="10">
        <f t="shared" si="136"/>
        <v>54.231735702950544</v>
      </c>
      <c r="AB774" s="10">
        <v>0</v>
      </c>
      <c r="AC774" s="10">
        <f t="shared" si="142"/>
        <v>0</v>
      </c>
      <c r="AD774" s="10">
        <f t="shared" si="143"/>
        <v>0</v>
      </c>
    </row>
    <row r="775" spans="7:30" x14ac:dyDescent="0.3">
      <c r="G775" s="94">
        <v>6500</v>
      </c>
      <c r="H775" s="94">
        <v>18</v>
      </c>
      <c r="I775" s="10">
        <f t="shared" si="145"/>
        <v>13.422600000000001</v>
      </c>
      <c r="J775" s="10">
        <f t="shared" si="146"/>
        <v>19.718418904615383</v>
      </c>
      <c r="K775" s="10">
        <v>504.4</v>
      </c>
      <c r="L775" s="10">
        <v>3</v>
      </c>
      <c r="M775" s="90">
        <v>3</v>
      </c>
      <c r="N775" s="87">
        <f t="shared" si="140"/>
        <v>770</v>
      </c>
      <c r="O775" s="108">
        <f t="shared" si="137"/>
        <v>93.576961309912505</v>
      </c>
      <c r="P775" s="95">
        <f t="shared" si="134"/>
        <v>47.519999999999996</v>
      </c>
      <c r="Q775" s="10">
        <f t="shared" si="144"/>
        <v>13.2</v>
      </c>
      <c r="R775" s="85">
        <f t="shared" si="141"/>
        <v>1.8281478815801986</v>
      </c>
      <c r="S775" s="10">
        <f t="shared" si="138"/>
        <v>111.17001178799997</v>
      </c>
      <c r="T775" s="10">
        <f>IF(M775=1,'Specifications and Reduced mass'!$F$13,IF(M775=2,'Specifications and Reduced mass'!$G$13,IF(M775=3,'Specifications and Reduced mass'!$H$13,IF(M775=4,'Specifications and Reduced mass'!$I$13,IF(M775=5,'Specifications and Reduced mass'!$J$13)))))</f>
        <v>1545.075</v>
      </c>
      <c r="U775" s="52">
        <f>'Specifications and Reduced mass'!$C$37-'Lap Simulation'!S775-'Lap Simulation'!T775-'Lap Simulation'!AC775</f>
        <v>-948.34359446516555</v>
      </c>
      <c r="V775" s="13">
        <f t="shared" si="139"/>
        <v>-1.5234565679834988</v>
      </c>
      <c r="W775" s="13">
        <f>0.5*359.61*'Lap Simulation'!Q775^2</f>
        <v>31329.223199999997</v>
      </c>
      <c r="X775" s="10">
        <f t="shared" si="135"/>
        <v>51.968503937007867</v>
      </c>
      <c r="Y775" s="10">
        <v>3</v>
      </c>
      <c r="Z775" s="13">
        <f>IF(Y775=1,'Specifications and Reduced mass'!$C$47,IF(Y775=2,'Specifications and Reduced mass'!$C$48,IF(Y775=3,'Specifications and Reduced mass'!$C$49)))</f>
        <v>622.49467060319728</v>
      </c>
      <c r="AA775" s="10">
        <f t="shared" si="136"/>
        <v>54.231735702950544</v>
      </c>
      <c r="AB775" s="10">
        <v>0</v>
      </c>
      <c r="AC775" s="10">
        <f t="shared" si="142"/>
        <v>0</v>
      </c>
      <c r="AD775" s="10">
        <f t="shared" si="143"/>
        <v>0</v>
      </c>
    </row>
    <row r="776" spans="7:30" x14ac:dyDescent="0.3">
      <c r="G776" s="94">
        <v>6500</v>
      </c>
      <c r="H776" s="94">
        <v>18</v>
      </c>
      <c r="I776" s="10">
        <f t="shared" si="145"/>
        <v>13.422600000000001</v>
      </c>
      <c r="J776" s="10">
        <f t="shared" si="146"/>
        <v>19.718418904615383</v>
      </c>
      <c r="K776" s="10">
        <v>504.4</v>
      </c>
      <c r="L776" s="10">
        <v>3</v>
      </c>
      <c r="M776" s="90">
        <v>3</v>
      </c>
      <c r="N776" s="87">
        <f t="shared" si="140"/>
        <v>771</v>
      </c>
      <c r="O776" s="108">
        <f t="shared" si="137"/>
        <v>93.652718885670083</v>
      </c>
      <c r="P776" s="95">
        <f t="shared" si="134"/>
        <v>47.519999999999996</v>
      </c>
      <c r="Q776" s="10">
        <f t="shared" si="144"/>
        <v>13.2</v>
      </c>
      <c r="R776" s="85">
        <f t="shared" si="141"/>
        <v>1.8281478815801986</v>
      </c>
      <c r="S776" s="10">
        <f t="shared" si="138"/>
        <v>111.17001178799997</v>
      </c>
      <c r="T776" s="10">
        <f>IF(M776=1,'Specifications and Reduced mass'!$F$13,IF(M776=2,'Specifications and Reduced mass'!$G$13,IF(M776=3,'Specifications and Reduced mass'!$H$13,IF(M776=4,'Specifications and Reduced mass'!$I$13,IF(M776=5,'Specifications and Reduced mass'!$J$13)))))</f>
        <v>1545.075</v>
      </c>
      <c r="U776" s="52">
        <f>'Specifications and Reduced mass'!$C$37-'Lap Simulation'!S776-'Lap Simulation'!T776-'Lap Simulation'!AC776</f>
        <v>-948.34359446516555</v>
      </c>
      <c r="V776" s="13">
        <f t="shared" si="139"/>
        <v>-1.5234565679834988</v>
      </c>
      <c r="W776" s="13">
        <f>0.5*359.61*'Lap Simulation'!Q776^2</f>
        <v>31329.223199999997</v>
      </c>
      <c r="X776" s="10">
        <f t="shared" si="135"/>
        <v>51.968503937007867</v>
      </c>
      <c r="Y776" s="10">
        <v>3</v>
      </c>
      <c r="Z776" s="13">
        <f>IF(Y776=1,'Specifications and Reduced mass'!$C$47,IF(Y776=2,'Specifications and Reduced mass'!$C$48,IF(Y776=3,'Specifications and Reduced mass'!$C$49)))</f>
        <v>622.49467060319728</v>
      </c>
      <c r="AA776" s="10">
        <f t="shared" si="136"/>
        <v>54.231735702950544</v>
      </c>
      <c r="AB776" s="10">
        <v>0</v>
      </c>
      <c r="AC776" s="10">
        <f t="shared" si="142"/>
        <v>0</v>
      </c>
      <c r="AD776" s="10">
        <f t="shared" si="143"/>
        <v>0</v>
      </c>
    </row>
    <row r="777" spans="7:30" x14ac:dyDescent="0.3">
      <c r="G777" s="94">
        <v>6500</v>
      </c>
      <c r="H777" s="94">
        <v>18</v>
      </c>
      <c r="I777" s="10">
        <f t="shared" si="145"/>
        <v>13.422600000000001</v>
      </c>
      <c r="J777" s="10">
        <f t="shared" si="146"/>
        <v>19.718418904615383</v>
      </c>
      <c r="K777" s="10">
        <v>504.4</v>
      </c>
      <c r="L777" s="10">
        <v>3</v>
      </c>
      <c r="M777" s="90">
        <v>3</v>
      </c>
      <c r="N777" s="87">
        <f t="shared" si="140"/>
        <v>772</v>
      </c>
      <c r="O777" s="108">
        <f t="shared" si="137"/>
        <v>93.728476461427661</v>
      </c>
      <c r="P777" s="95">
        <f t="shared" ref="P777:P840" si="147">Q777*3.6</f>
        <v>47.519999999999996</v>
      </c>
      <c r="Q777" s="10">
        <f t="shared" si="144"/>
        <v>13.2</v>
      </c>
      <c r="R777" s="85">
        <f t="shared" si="141"/>
        <v>1.8281478815801986</v>
      </c>
      <c r="S777" s="10">
        <f t="shared" si="138"/>
        <v>111.17001178799997</v>
      </c>
      <c r="T777" s="10">
        <f>IF(M777=1,'Specifications and Reduced mass'!$F$13,IF(M777=2,'Specifications and Reduced mass'!$G$13,IF(M777=3,'Specifications and Reduced mass'!$H$13,IF(M777=4,'Specifications and Reduced mass'!$I$13,IF(M777=5,'Specifications and Reduced mass'!$J$13)))))</f>
        <v>1545.075</v>
      </c>
      <c r="U777" s="52">
        <f>'Specifications and Reduced mass'!$C$37-'Lap Simulation'!S777-'Lap Simulation'!T777-'Lap Simulation'!AC777</f>
        <v>-948.34359446516555</v>
      </c>
      <c r="V777" s="13">
        <f t="shared" si="139"/>
        <v>-1.5234565679834988</v>
      </c>
      <c r="W777" s="13">
        <f>0.5*359.61*'Lap Simulation'!Q777^2</f>
        <v>31329.223199999997</v>
      </c>
      <c r="X777" s="10">
        <f t="shared" ref="X777:X840" si="148">Q777/0.254</f>
        <v>51.968503937007867</v>
      </c>
      <c r="Y777" s="10">
        <v>3</v>
      </c>
      <c r="Z777" s="13">
        <f>IF(Y777=1,'Specifications and Reduced mass'!$C$47,IF(Y777=2,'Specifications and Reduced mass'!$C$48,IF(Y777=3,'Specifications and Reduced mass'!$C$49)))</f>
        <v>622.49467060319728</v>
      </c>
      <c r="AA777" s="10">
        <f t="shared" ref="AA777:AA840" si="149">(0.5*Z777*Q777^2)/1000</f>
        <v>54.231735702950544</v>
      </c>
      <c r="AB777" s="10">
        <v>0</v>
      </c>
      <c r="AC777" s="10">
        <f t="shared" si="142"/>
        <v>0</v>
      </c>
      <c r="AD777" s="10">
        <f t="shared" si="143"/>
        <v>0</v>
      </c>
    </row>
    <row r="778" spans="7:30" x14ac:dyDescent="0.3">
      <c r="G778" s="94">
        <v>6500</v>
      </c>
      <c r="H778" s="94">
        <v>18</v>
      </c>
      <c r="I778" s="10">
        <f t="shared" si="145"/>
        <v>13.422600000000001</v>
      </c>
      <c r="J778" s="10">
        <f t="shared" si="146"/>
        <v>19.718418904615383</v>
      </c>
      <c r="K778" s="10">
        <v>504.4</v>
      </c>
      <c r="L778" s="10">
        <v>3</v>
      </c>
      <c r="M778" s="90">
        <v>3</v>
      </c>
      <c r="N778" s="87">
        <f t="shared" si="140"/>
        <v>773</v>
      </c>
      <c r="O778" s="108">
        <f t="shared" si="137"/>
        <v>93.804234037185239</v>
      </c>
      <c r="P778" s="95">
        <f t="shared" si="147"/>
        <v>47.519999999999996</v>
      </c>
      <c r="Q778" s="10">
        <f t="shared" si="144"/>
        <v>13.2</v>
      </c>
      <c r="R778" s="85">
        <f t="shared" si="141"/>
        <v>1.8281478815801986</v>
      </c>
      <c r="S778" s="10">
        <f t="shared" si="138"/>
        <v>111.17001178799997</v>
      </c>
      <c r="T778" s="10">
        <f>IF(M778=1,'Specifications and Reduced mass'!$F$13,IF(M778=2,'Specifications and Reduced mass'!$G$13,IF(M778=3,'Specifications and Reduced mass'!$H$13,IF(M778=4,'Specifications and Reduced mass'!$I$13,IF(M778=5,'Specifications and Reduced mass'!$J$13)))))</f>
        <v>1545.075</v>
      </c>
      <c r="U778" s="52">
        <f>'Specifications and Reduced mass'!$C$37-'Lap Simulation'!S778-'Lap Simulation'!T778-'Lap Simulation'!AC778</f>
        <v>-948.34359446516555</v>
      </c>
      <c r="V778" s="13">
        <f t="shared" si="139"/>
        <v>-1.5234565679834988</v>
      </c>
      <c r="W778" s="13">
        <f>0.5*359.61*'Lap Simulation'!Q778^2</f>
        <v>31329.223199999997</v>
      </c>
      <c r="X778" s="10">
        <f t="shared" si="148"/>
        <v>51.968503937007867</v>
      </c>
      <c r="Y778" s="10">
        <v>3</v>
      </c>
      <c r="Z778" s="13">
        <f>IF(Y778=1,'Specifications and Reduced mass'!$C$47,IF(Y778=2,'Specifications and Reduced mass'!$C$48,IF(Y778=3,'Specifications and Reduced mass'!$C$49)))</f>
        <v>622.49467060319728</v>
      </c>
      <c r="AA778" s="10">
        <f t="shared" si="149"/>
        <v>54.231735702950544</v>
      </c>
      <c r="AB778" s="10">
        <v>0</v>
      </c>
      <c r="AC778" s="10">
        <f t="shared" si="142"/>
        <v>0</v>
      </c>
      <c r="AD778" s="10">
        <f t="shared" si="143"/>
        <v>0</v>
      </c>
    </row>
    <row r="779" spans="7:30" x14ac:dyDescent="0.3">
      <c r="G779" s="94">
        <v>6500</v>
      </c>
      <c r="H779" s="94">
        <v>18</v>
      </c>
      <c r="I779" s="10">
        <f t="shared" si="145"/>
        <v>13.422600000000001</v>
      </c>
      <c r="J779" s="10">
        <f t="shared" si="146"/>
        <v>19.718418904615383</v>
      </c>
      <c r="K779" s="10">
        <v>504.4</v>
      </c>
      <c r="L779" s="10">
        <v>3</v>
      </c>
      <c r="M779" s="90">
        <v>3</v>
      </c>
      <c r="N779" s="87">
        <f t="shared" si="140"/>
        <v>774</v>
      </c>
      <c r="O779" s="108">
        <f t="shared" ref="O779:O842" si="150">($N$6/Q779)+O778</f>
        <v>93.879991612942817</v>
      </c>
      <c r="P779" s="95">
        <f t="shared" si="147"/>
        <v>47.519999999999996</v>
      </c>
      <c r="Q779" s="10">
        <f t="shared" si="144"/>
        <v>13.2</v>
      </c>
      <c r="R779" s="85">
        <f t="shared" si="141"/>
        <v>1.8281478815801986</v>
      </c>
      <c r="S779" s="10">
        <f t="shared" ref="S779:S842" si="151">0.5*1.167*0.95*1.151*Q779^2</f>
        <v>111.17001178799997</v>
      </c>
      <c r="T779" s="10">
        <f>IF(M779=1,'Specifications and Reduced mass'!$F$13,IF(M779=2,'Specifications and Reduced mass'!$G$13,IF(M779=3,'Specifications and Reduced mass'!$H$13,IF(M779=4,'Specifications and Reduced mass'!$I$13,IF(M779=5,'Specifications and Reduced mass'!$J$13)))))</f>
        <v>1545.075</v>
      </c>
      <c r="U779" s="52">
        <f>'Specifications and Reduced mass'!$C$37-'Lap Simulation'!S779-'Lap Simulation'!T779-'Lap Simulation'!AC779</f>
        <v>-948.34359446516555</v>
      </c>
      <c r="V779" s="13">
        <f t="shared" ref="V779:V842" si="152">U779/Z779</f>
        <v>-1.5234565679834988</v>
      </c>
      <c r="W779" s="13">
        <f>0.5*359.61*'Lap Simulation'!Q779^2</f>
        <v>31329.223199999997</v>
      </c>
      <c r="X779" s="10">
        <f t="shared" si="148"/>
        <v>51.968503937007867</v>
      </c>
      <c r="Y779" s="10">
        <v>3</v>
      </c>
      <c r="Z779" s="13">
        <f>IF(Y779=1,'Specifications and Reduced mass'!$C$47,IF(Y779=2,'Specifications and Reduced mass'!$C$48,IF(Y779=3,'Specifications and Reduced mass'!$C$49)))</f>
        <v>622.49467060319728</v>
      </c>
      <c r="AA779" s="10">
        <f t="shared" si="149"/>
        <v>54.231735702950544</v>
      </c>
      <c r="AB779" s="10">
        <v>0</v>
      </c>
      <c r="AC779" s="10">
        <f t="shared" si="142"/>
        <v>0</v>
      </c>
      <c r="AD779" s="10">
        <f t="shared" si="143"/>
        <v>0</v>
      </c>
    </row>
    <row r="780" spans="7:30" x14ac:dyDescent="0.3">
      <c r="G780" s="94">
        <v>6500</v>
      </c>
      <c r="H780" s="94">
        <v>18</v>
      </c>
      <c r="I780" s="10">
        <f t="shared" si="145"/>
        <v>13.422600000000001</v>
      </c>
      <c r="J780" s="10">
        <f t="shared" si="146"/>
        <v>19.718418904615383</v>
      </c>
      <c r="K780" s="10">
        <v>504.4</v>
      </c>
      <c r="L780" s="10">
        <v>3</v>
      </c>
      <c r="M780" s="90">
        <v>3</v>
      </c>
      <c r="N780" s="87">
        <f t="shared" si="140"/>
        <v>775</v>
      </c>
      <c r="O780" s="108">
        <f t="shared" si="150"/>
        <v>93.955749188700395</v>
      </c>
      <c r="P780" s="95">
        <f t="shared" si="147"/>
        <v>47.519999999999996</v>
      </c>
      <c r="Q780" s="10">
        <f t="shared" si="144"/>
        <v>13.2</v>
      </c>
      <c r="R780" s="85">
        <f t="shared" si="141"/>
        <v>1.8281478815801986</v>
      </c>
      <c r="S780" s="10">
        <f t="shared" si="151"/>
        <v>111.17001178799997</v>
      </c>
      <c r="T780" s="10">
        <f>IF(M780=1,'Specifications and Reduced mass'!$F$13,IF(M780=2,'Specifications and Reduced mass'!$G$13,IF(M780=3,'Specifications and Reduced mass'!$H$13,IF(M780=4,'Specifications and Reduced mass'!$I$13,IF(M780=5,'Specifications and Reduced mass'!$J$13)))))</f>
        <v>1545.075</v>
      </c>
      <c r="U780" s="52">
        <f>'Specifications and Reduced mass'!$C$37-'Lap Simulation'!S780-'Lap Simulation'!T780-'Lap Simulation'!AC780</f>
        <v>-948.34359446516555</v>
      </c>
      <c r="V780" s="13">
        <f t="shared" si="152"/>
        <v>-1.5234565679834988</v>
      </c>
      <c r="W780" s="13">
        <f>0.5*359.61*'Lap Simulation'!Q780^2</f>
        <v>31329.223199999997</v>
      </c>
      <c r="X780" s="10">
        <f t="shared" si="148"/>
        <v>51.968503937007867</v>
      </c>
      <c r="Y780" s="10">
        <v>3</v>
      </c>
      <c r="Z780" s="13">
        <f>IF(Y780=1,'Specifications and Reduced mass'!$C$47,IF(Y780=2,'Specifications and Reduced mass'!$C$48,IF(Y780=3,'Specifications and Reduced mass'!$C$49)))</f>
        <v>622.49467060319728</v>
      </c>
      <c r="AA780" s="10">
        <f t="shared" si="149"/>
        <v>54.231735702950544</v>
      </c>
      <c r="AB780" s="10">
        <v>0</v>
      </c>
      <c r="AC780" s="10">
        <f t="shared" si="142"/>
        <v>0</v>
      </c>
      <c r="AD780" s="10">
        <f t="shared" si="143"/>
        <v>0</v>
      </c>
    </row>
    <row r="781" spans="7:30" x14ac:dyDescent="0.3">
      <c r="G781" s="94">
        <v>6500</v>
      </c>
      <c r="H781" s="94">
        <v>18</v>
      </c>
      <c r="I781" s="10">
        <f t="shared" si="145"/>
        <v>13.422600000000001</v>
      </c>
      <c r="J781" s="10">
        <f t="shared" si="146"/>
        <v>19.718418904615383</v>
      </c>
      <c r="K781" s="10">
        <v>504.4</v>
      </c>
      <c r="L781" s="10">
        <v>3</v>
      </c>
      <c r="M781" s="90">
        <v>3</v>
      </c>
      <c r="N781" s="87">
        <f t="shared" ref="N781:N844" si="153">N780+1</f>
        <v>776</v>
      </c>
      <c r="O781" s="108">
        <f t="shared" si="150"/>
        <v>94.031506764457973</v>
      </c>
      <c r="P781" s="95">
        <f t="shared" si="147"/>
        <v>47.519999999999996</v>
      </c>
      <c r="Q781" s="10">
        <f t="shared" si="144"/>
        <v>13.2</v>
      </c>
      <c r="R781" s="85">
        <f t="shared" si="141"/>
        <v>1.8281478815801986</v>
      </c>
      <c r="S781" s="10">
        <f t="shared" si="151"/>
        <v>111.17001178799997</v>
      </c>
      <c r="T781" s="10">
        <f>IF(M781=1,'Specifications and Reduced mass'!$F$13,IF(M781=2,'Specifications and Reduced mass'!$G$13,IF(M781=3,'Specifications and Reduced mass'!$H$13,IF(M781=4,'Specifications and Reduced mass'!$I$13,IF(M781=5,'Specifications and Reduced mass'!$J$13)))))</f>
        <v>1545.075</v>
      </c>
      <c r="U781" s="52">
        <f>'Specifications and Reduced mass'!$C$37-'Lap Simulation'!S781-'Lap Simulation'!T781-'Lap Simulation'!AC781</f>
        <v>-948.34359446516555</v>
      </c>
      <c r="V781" s="13">
        <f t="shared" si="152"/>
        <v>-1.5234565679834988</v>
      </c>
      <c r="W781" s="13">
        <f>0.5*359.61*'Lap Simulation'!Q781^2</f>
        <v>31329.223199999997</v>
      </c>
      <c r="X781" s="10">
        <f t="shared" si="148"/>
        <v>51.968503937007867</v>
      </c>
      <c r="Y781" s="10">
        <v>3</v>
      </c>
      <c r="Z781" s="13">
        <f>IF(Y781=1,'Specifications and Reduced mass'!$C$47,IF(Y781=2,'Specifications and Reduced mass'!$C$48,IF(Y781=3,'Specifications and Reduced mass'!$C$49)))</f>
        <v>622.49467060319728</v>
      </c>
      <c r="AA781" s="10">
        <f t="shared" si="149"/>
        <v>54.231735702950544</v>
      </c>
      <c r="AB781" s="10">
        <v>0</v>
      </c>
      <c r="AC781" s="10">
        <f t="shared" si="142"/>
        <v>0</v>
      </c>
      <c r="AD781" s="10">
        <f t="shared" si="143"/>
        <v>0</v>
      </c>
    </row>
    <row r="782" spans="7:30" x14ac:dyDescent="0.3">
      <c r="G782" s="94">
        <v>6500</v>
      </c>
      <c r="H782" s="94">
        <v>18</v>
      </c>
      <c r="I782" s="10">
        <f t="shared" si="145"/>
        <v>13.422600000000001</v>
      </c>
      <c r="J782" s="10">
        <f t="shared" si="146"/>
        <v>19.718418904615383</v>
      </c>
      <c r="K782" s="10">
        <v>504.4</v>
      </c>
      <c r="L782" s="10">
        <v>3</v>
      </c>
      <c r="M782" s="90">
        <v>3</v>
      </c>
      <c r="N782" s="87">
        <f t="shared" si="153"/>
        <v>777</v>
      </c>
      <c r="O782" s="108">
        <f t="shared" si="150"/>
        <v>94.107264340215551</v>
      </c>
      <c r="P782" s="95">
        <f t="shared" si="147"/>
        <v>47.519999999999996</v>
      </c>
      <c r="Q782" s="10">
        <f t="shared" si="144"/>
        <v>13.2</v>
      </c>
      <c r="R782" s="85">
        <f t="shared" si="141"/>
        <v>1.8281478815801986</v>
      </c>
      <c r="S782" s="10">
        <f t="shared" si="151"/>
        <v>111.17001178799997</v>
      </c>
      <c r="T782" s="10">
        <f>IF(M782=1,'Specifications and Reduced mass'!$F$13,IF(M782=2,'Specifications and Reduced mass'!$G$13,IF(M782=3,'Specifications and Reduced mass'!$H$13,IF(M782=4,'Specifications and Reduced mass'!$I$13,IF(M782=5,'Specifications and Reduced mass'!$J$13)))))</f>
        <v>1545.075</v>
      </c>
      <c r="U782" s="52">
        <f>'Specifications and Reduced mass'!$C$37-'Lap Simulation'!S782-'Lap Simulation'!T782-'Lap Simulation'!AC782</f>
        <v>-948.34359446516555</v>
      </c>
      <c r="V782" s="13">
        <f t="shared" si="152"/>
        <v>-1.5234565679834988</v>
      </c>
      <c r="W782" s="13">
        <f>0.5*359.61*'Lap Simulation'!Q782^2</f>
        <v>31329.223199999997</v>
      </c>
      <c r="X782" s="10">
        <f t="shared" si="148"/>
        <v>51.968503937007867</v>
      </c>
      <c r="Y782" s="10">
        <v>3</v>
      </c>
      <c r="Z782" s="13">
        <f>IF(Y782=1,'Specifications and Reduced mass'!$C$47,IF(Y782=2,'Specifications and Reduced mass'!$C$48,IF(Y782=3,'Specifications and Reduced mass'!$C$49)))</f>
        <v>622.49467060319728</v>
      </c>
      <c r="AA782" s="10">
        <f t="shared" si="149"/>
        <v>54.231735702950544</v>
      </c>
      <c r="AB782" s="10">
        <v>0</v>
      </c>
      <c r="AC782" s="10">
        <f t="shared" si="142"/>
        <v>0</v>
      </c>
      <c r="AD782" s="10">
        <f t="shared" si="143"/>
        <v>0</v>
      </c>
    </row>
    <row r="783" spans="7:30" x14ac:dyDescent="0.3">
      <c r="G783" s="94">
        <v>6500</v>
      </c>
      <c r="H783" s="94">
        <v>18</v>
      </c>
      <c r="I783" s="10">
        <f t="shared" si="145"/>
        <v>13.422600000000001</v>
      </c>
      <c r="J783" s="10">
        <f t="shared" si="146"/>
        <v>19.718418904615383</v>
      </c>
      <c r="K783" s="10">
        <v>504.4</v>
      </c>
      <c r="L783" s="10">
        <v>3</v>
      </c>
      <c r="M783" s="90">
        <v>3</v>
      </c>
      <c r="N783" s="87">
        <f t="shared" si="153"/>
        <v>778</v>
      </c>
      <c r="O783" s="108">
        <f t="shared" si="150"/>
        <v>94.183021915973129</v>
      </c>
      <c r="P783" s="95">
        <f t="shared" si="147"/>
        <v>47.519999999999996</v>
      </c>
      <c r="Q783" s="10">
        <f t="shared" si="144"/>
        <v>13.2</v>
      </c>
      <c r="R783" s="85">
        <f t="shared" si="141"/>
        <v>1.8281478815801986</v>
      </c>
      <c r="S783" s="10">
        <f t="shared" si="151"/>
        <v>111.17001178799997</v>
      </c>
      <c r="T783" s="10">
        <f>IF(M783=1,'Specifications and Reduced mass'!$F$13,IF(M783=2,'Specifications and Reduced mass'!$G$13,IF(M783=3,'Specifications and Reduced mass'!$H$13,IF(M783=4,'Specifications and Reduced mass'!$I$13,IF(M783=5,'Specifications and Reduced mass'!$J$13)))))</f>
        <v>1545.075</v>
      </c>
      <c r="U783" s="52">
        <f>'Specifications and Reduced mass'!$C$37-'Lap Simulation'!S783-'Lap Simulation'!T783-'Lap Simulation'!AC783</f>
        <v>-948.34359446516555</v>
      </c>
      <c r="V783" s="13">
        <f t="shared" si="152"/>
        <v>-1.5234565679834988</v>
      </c>
      <c r="W783" s="13">
        <f>0.5*359.61*'Lap Simulation'!Q783^2</f>
        <v>31329.223199999997</v>
      </c>
      <c r="X783" s="10">
        <f t="shared" si="148"/>
        <v>51.968503937007867</v>
      </c>
      <c r="Y783" s="10">
        <v>3</v>
      </c>
      <c r="Z783" s="13">
        <f>IF(Y783=1,'Specifications and Reduced mass'!$C$47,IF(Y783=2,'Specifications and Reduced mass'!$C$48,IF(Y783=3,'Specifications and Reduced mass'!$C$49)))</f>
        <v>622.49467060319728</v>
      </c>
      <c r="AA783" s="10">
        <f t="shared" si="149"/>
        <v>54.231735702950544</v>
      </c>
      <c r="AB783" s="10">
        <v>0</v>
      </c>
      <c r="AC783" s="10">
        <f t="shared" si="142"/>
        <v>0</v>
      </c>
      <c r="AD783" s="10">
        <f t="shared" si="143"/>
        <v>0</v>
      </c>
    </row>
    <row r="784" spans="7:30" x14ac:dyDescent="0.3">
      <c r="G784" s="94">
        <v>6500</v>
      </c>
      <c r="H784" s="94">
        <v>18</v>
      </c>
      <c r="I784" s="10">
        <f t="shared" si="145"/>
        <v>13.422600000000001</v>
      </c>
      <c r="J784" s="10">
        <f t="shared" si="146"/>
        <v>19.718418904615383</v>
      </c>
      <c r="K784" s="10">
        <v>504.4</v>
      </c>
      <c r="L784" s="10">
        <v>3</v>
      </c>
      <c r="M784" s="90">
        <v>3</v>
      </c>
      <c r="N784" s="87">
        <f t="shared" si="153"/>
        <v>779</v>
      </c>
      <c r="O784" s="108">
        <f t="shared" si="150"/>
        <v>94.258779491730706</v>
      </c>
      <c r="P784" s="95">
        <f t="shared" si="147"/>
        <v>47.519999999999996</v>
      </c>
      <c r="Q784" s="10">
        <f t="shared" si="144"/>
        <v>13.2</v>
      </c>
      <c r="R784" s="85">
        <f t="shared" si="141"/>
        <v>1.8281478815801986</v>
      </c>
      <c r="S784" s="10">
        <f t="shared" si="151"/>
        <v>111.17001178799997</v>
      </c>
      <c r="T784" s="10">
        <f>IF(M784=1,'Specifications and Reduced mass'!$F$13,IF(M784=2,'Specifications and Reduced mass'!$G$13,IF(M784=3,'Specifications and Reduced mass'!$H$13,IF(M784=4,'Specifications and Reduced mass'!$I$13,IF(M784=5,'Specifications and Reduced mass'!$J$13)))))</f>
        <v>1545.075</v>
      </c>
      <c r="U784" s="52">
        <f>'Specifications and Reduced mass'!$C$37-'Lap Simulation'!S784-'Lap Simulation'!T784-'Lap Simulation'!AC784</f>
        <v>-948.34359446516555</v>
      </c>
      <c r="V784" s="13">
        <f t="shared" si="152"/>
        <v>-1.5234565679834988</v>
      </c>
      <c r="W784" s="13">
        <f>0.5*359.61*'Lap Simulation'!Q784^2</f>
        <v>31329.223199999997</v>
      </c>
      <c r="X784" s="10">
        <f t="shared" si="148"/>
        <v>51.968503937007867</v>
      </c>
      <c r="Y784" s="10">
        <v>3</v>
      </c>
      <c r="Z784" s="13">
        <f>IF(Y784=1,'Specifications and Reduced mass'!$C$47,IF(Y784=2,'Specifications and Reduced mass'!$C$48,IF(Y784=3,'Specifications and Reduced mass'!$C$49)))</f>
        <v>622.49467060319728</v>
      </c>
      <c r="AA784" s="10">
        <f t="shared" si="149"/>
        <v>54.231735702950544</v>
      </c>
      <c r="AB784" s="10">
        <v>0</v>
      </c>
      <c r="AC784" s="10">
        <f t="shared" si="142"/>
        <v>0</v>
      </c>
      <c r="AD784" s="10">
        <f t="shared" si="143"/>
        <v>0</v>
      </c>
    </row>
    <row r="785" spans="7:30" x14ac:dyDescent="0.3">
      <c r="G785" s="94">
        <v>6500</v>
      </c>
      <c r="H785" s="94">
        <v>18</v>
      </c>
      <c r="I785" s="10">
        <f t="shared" si="145"/>
        <v>13.422600000000001</v>
      </c>
      <c r="J785" s="10">
        <f t="shared" si="146"/>
        <v>19.718418904615383</v>
      </c>
      <c r="K785" s="10">
        <v>504.4</v>
      </c>
      <c r="L785" s="10">
        <v>3</v>
      </c>
      <c r="M785" s="90">
        <v>3</v>
      </c>
      <c r="N785" s="87">
        <f t="shared" si="153"/>
        <v>780</v>
      </c>
      <c r="O785" s="108">
        <f t="shared" si="150"/>
        <v>94.334537067488284</v>
      </c>
      <c r="P785" s="95">
        <f t="shared" si="147"/>
        <v>47.519999999999996</v>
      </c>
      <c r="Q785" s="10">
        <f t="shared" si="144"/>
        <v>13.2</v>
      </c>
      <c r="R785" s="85">
        <f t="shared" si="141"/>
        <v>1.8281478815801986</v>
      </c>
      <c r="S785" s="10">
        <f t="shared" si="151"/>
        <v>111.17001178799997</v>
      </c>
      <c r="T785" s="10">
        <f>IF(M785=1,'Specifications and Reduced mass'!$F$13,IF(M785=2,'Specifications and Reduced mass'!$G$13,IF(M785=3,'Specifications and Reduced mass'!$H$13,IF(M785=4,'Specifications and Reduced mass'!$I$13,IF(M785=5,'Specifications and Reduced mass'!$J$13)))))</f>
        <v>1545.075</v>
      </c>
      <c r="U785" s="52">
        <f>'Specifications and Reduced mass'!$C$37-'Lap Simulation'!S785-'Lap Simulation'!T785-'Lap Simulation'!AC785</f>
        <v>-948.34359446516555</v>
      </c>
      <c r="V785" s="13">
        <f t="shared" si="152"/>
        <v>-1.5234565679834988</v>
      </c>
      <c r="W785" s="13">
        <f>0.5*359.61*'Lap Simulation'!Q785^2</f>
        <v>31329.223199999997</v>
      </c>
      <c r="X785" s="10">
        <f t="shared" si="148"/>
        <v>51.968503937007867</v>
      </c>
      <c r="Y785" s="10">
        <v>3</v>
      </c>
      <c r="Z785" s="13">
        <f>IF(Y785=1,'Specifications and Reduced mass'!$C$47,IF(Y785=2,'Specifications and Reduced mass'!$C$48,IF(Y785=3,'Specifications and Reduced mass'!$C$49)))</f>
        <v>622.49467060319728</v>
      </c>
      <c r="AA785" s="10">
        <f t="shared" si="149"/>
        <v>54.231735702950544</v>
      </c>
      <c r="AB785" s="10">
        <v>0</v>
      </c>
      <c r="AC785" s="10">
        <f t="shared" si="142"/>
        <v>0</v>
      </c>
      <c r="AD785" s="10">
        <f t="shared" si="143"/>
        <v>0</v>
      </c>
    </row>
    <row r="786" spans="7:30" x14ac:dyDescent="0.3">
      <c r="G786" s="94">
        <v>6500</v>
      </c>
      <c r="H786" s="94">
        <v>18</v>
      </c>
      <c r="I786" s="10">
        <f t="shared" si="145"/>
        <v>13.422600000000001</v>
      </c>
      <c r="J786" s="10">
        <f t="shared" si="146"/>
        <v>19.718418904615383</v>
      </c>
      <c r="K786" s="10">
        <v>504.4</v>
      </c>
      <c r="L786" s="10">
        <v>3</v>
      </c>
      <c r="M786" s="90">
        <v>3</v>
      </c>
      <c r="N786" s="87">
        <f t="shared" si="153"/>
        <v>781</v>
      </c>
      <c r="O786" s="108">
        <f t="shared" si="150"/>
        <v>94.410294643245862</v>
      </c>
      <c r="P786" s="95">
        <f t="shared" si="147"/>
        <v>47.519999999999996</v>
      </c>
      <c r="Q786" s="10">
        <f t="shared" si="144"/>
        <v>13.2</v>
      </c>
      <c r="R786" s="85">
        <f t="shared" si="141"/>
        <v>1.8281478815801986</v>
      </c>
      <c r="S786" s="10">
        <f t="shared" si="151"/>
        <v>111.17001178799997</v>
      </c>
      <c r="T786" s="10">
        <f>IF(M786=1,'Specifications and Reduced mass'!$F$13,IF(M786=2,'Specifications and Reduced mass'!$G$13,IF(M786=3,'Specifications and Reduced mass'!$H$13,IF(M786=4,'Specifications and Reduced mass'!$I$13,IF(M786=5,'Specifications and Reduced mass'!$J$13)))))</f>
        <v>1545.075</v>
      </c>
      <c r="U786" s="52">
        <f>'Specifications and Reduced mass'!$C$37-'Lap Simulation'!S786-'Lap Simulation'!T786-'Lap Simulation'!AC786</f>
        <v>-948.34359446516555</v>
      </c>
      <c r="V786" s="13">
        <f t="shared" si="152"/>
        <v>-1.5234565679834988</v>
      </c>
      <c r="W786" s="13">
        <f>0.5*359.61*'Lap Simulation'!Q786^2</f>
        <v>31329.223199999997</v>
      </c>
      <c r="X786" s="10">
        <f t="shared" si="148"/>
        <v>51.968503937007867</v>
      </c>
      <c r="Y786" s="10">
        <v>3</v>
      </c>
      <c r="Z786" s="13">
        <f>IF(Y786=1,'Specifications and Reduced mass'!$C$47,IF(Y786=2,'Specifications and Reduced mass'!$C$48,IF(Y786=3,'Specifications and Reduced mass'!$C$49)))</f>
        <v>622.49467060319728</v>
      </c>
      <c r="AA786" s="10">
        <f t="shared" si="149"/>
        <v>54.231735702950544</v>
      </c>
      <c r="AB786" s="10">
        <v>0</v>
      </c>
      <c r="AC786" s="10">
        <f t="shared" si="142"/>
        <v>0</v>
      </c>
      <c r="AD786" s="10">
        <f t="shared" si="143"/>
        <v>0</v>
      </c>
    </row>
    <row r="787" spans="7:30" x14ac:dyDescent="0.3">
      <c r="G787" s="94">
        <v>6500</v>
      </c>
      <c r="H787" s="94">
        <v>18</v>
      </c>
      <c r="I787" s="10">
        <f t="shared" si="145"/>
        <v>13.422600000000001</v>
      </c>
      <c r="J787" s="10">
        <f t="shared" si="146"/>
        <v>19.718418904615383</v>
      </c>
      <c r="K787" s="10">
        <v>504.4</v>
      </c>
      <c r="L787" s="10">
        <v>3</v>
      </c>
      <c r="M787" s="90">
        <v>3</v>
      </c>
      <c r="N787" s="87">
        <f t="shared" si="153"/>
        <v>782</v>
      </c>
      <c r="O787" s="108">
        <f t="shared" si="150"/>
        <v>94.48605221900344</v>
      </c>
      <c r="P787" s="95">
        <f t="shared" si="147"/>
        <v>47.519999999999996</v>
      </c>
      <c r="Q787" s="10">
        <f t="shared" si="144"/>
        <v>13.2</v>
      </c>
      <c r="R787" s="85">
        <f t="shared" si="141"/>
        <v>1.8281478815801986</v>
      </c>
      <c r="S787" s="10">
        <f t="shared" si="151"/>
        <v>111.17001178799997</v>
      </c>
      <c r="T787" s="10">
        <f>IF(M787=1,'Specifications and Reduced mass'!$F$13,IF(M787=2,'Specifications and Reduced mass'!$G$13,IF(M787=3,'Specifications and Reduced mass'!$H$13,IF(M787=4,'Specifications and Reduced mass'!$I$13,IF(M787=5,'Specifications and Reduced mass'!$J$13)))))</f>
        <v>1545.075</v>
      </c>
      <c r="U787" s="52">
        <f>'Specifications and Reduced mass'!$C$37-'Lap Simulation'!S787-'Lap Simulation'!T787-'Lap Simulation'!AC787</f>
        <v>-948.34359446516555</v>
      </c>
      <c r="V787" s="13">
        <f t="shared" si="152"/>
        <v>-1.5234565679834988</v>
      </c>
      <c r="W787" s="13">
        <f>0.5*359.61*'Lap Simulation'!Q787^2</f>
        <v>31329.223199999997</v>
      </c>
      <c r="X787" s="10">
        <f t="shared" si="148"/>
        <v>51.968503937007867</v>
      </c>
      <c r="Y787" s="10">
        <v>3</v>
      </c>
      <c r="Z787" s="13">
        <f>IF(Y787=1,'Specifications and Reduced mass'!$C$47,IF(Y787=2,'Specifications and Reduced mass'!$C$48,IF(Y787=3,'Specifications and Reduced mass'!$C$49)))</f>
        <v>622.49467060319728</v>
      </c>
      <c r="AA787" s="10">
        <f t="shared" si="149"/>
        <v>54.231735702950544</v>
      </c>
      <c r="AB787" s="10">
        <v>0</v>
      </c>
      <c r="AC787" s="10">
        <f t="shared" si="142"/>
        <v>0</v>
      </c>
      <c r="AD787" s="10">
        <f t="shared" si="143"/>
        <v>0</v>
      </c>
    </row>
    <row r="788" spans="7:30" x14ac:dyDescent="0.3">
      <c r="G788" s="94">
        <v>6500</v>
      </c>
      <c r="H788" s="94">
        <v>18</v>
      </c>
      <c r="I788" s="10">
        <f t="shared" si="145"/>
        <v>13.422600000000001</v>
      </c>
      <c r="J788" s="10">
        <f t="shared" si="146"/>
        <v>19.718418904615383</v>
      </c>
      <c r="K788" s="10">
        <v>504.4</v>
      </c>
      <c r="L788" s="10">
        <v>3</v>
      </c>
      <c r="M788" s="90">
        <v>3</v>
      </c>
      <c r="N788" s="87">
        <f t="shared" si="153"/>
        <v>783</v>
      </c>
      <c r="O788" s="108">
        <f t="shared" si="150"/>
        <v>94.561809794761018</v>
      </c>
      <c r="P788" s="95">
        <f t="shared" si="147"/>
        <v>47.519999999999996</v>
      </c>
      <c r="Q788" s="10">
        <f t="shared" si="144"/>
        <v>13.2</v>
      </c>
      <c r="R788" s="85">
        <f t="shared" ref="R788:R851" si="154">IF(Y788=1,(U788/Z788),IF(Y788=2,0,IF(Y788=3,(1.2*(-U788/Z788)))))</f>
        <v>1.8281478815801986</v>
      </c>
      <c r="S788" s="10">
        <f t="shared" si="151"/>
        <v>111.17001178799997</v>
      </c>
      <c r="T788" s="10">
        <f>IF(M788=1,'Specifications and Reduced mass'!$F$13,IF(M788=2,'Specifications and Reduced mass'!$G$13,IF(M788=3,'Specifications and Reduced mass'!$H$13,IF(M788=4,'Specifications and Reduced mass'!$I$13,IF(M788=5,'Specifications and Reduced mass'!$J$13)))))</f>
        <v>1545.075</v>
      </c>
      <c r="U788" s="52">
        <f>'Specifications and Reduced mass'!$C$37-'Lap Simulation'!S788-'Lap Simulation'!T788-'Lap Simulation'!AC788</f>
        <v>-948.34359446516555</v>
      </c>
      <c r="V788" s="13">
        <f t="shared" si="152"/>
        <v>-1.5234565679834988</v>
      </c>
      <c r="W788" s="13">
        <f>0.5*359.61*'Lap Simulation'!Q788^2</f>
        <v>31329.223199999997</v>
      </c>
      <c r="X788" s="10">
        <f t="shared" si="148"/>
        <v>51.968503937007867</v>
      </c>
      <c r="Y788" s="10">
        <v>3</v>
      </c>
      <c r="Z788" s="13">
        <f>IF(Y788=1,'Specifications and Reduced mass'!$C$47,IF(Y788=2,'Specifications and Reduced mass'!$C$48,IF(Y788=3,'Specifications and Reduced mass'!$C$49)))</f>
        <v>622.49467060319728</v>
      </c>
      <c r="AA788" s="10">
        <f t="shared" si="149"/>
        <v>54.231735702950544</v>
      </c>
      <c r="AB788" s="10">
        <v>0</v>
      </c>
      <c r="AC788" s="10">
        <f t="shared" ref="AC788:AC851" si="155">359.61*9.81*SIN(AB788-AB787)</f>
        <v>0</v>
      </c>
      <c r="AD788" s="10">
        <f t="shared" ref="AD788:AD851" si="156">RADIANS(AB788)</f>
        <v>0</v>
      </c>
    </row>
    <row r="789" spans="7:30" x14ac:dyDescent="0.3">
      <c r="G789" s="94">
        <v>6500</v>
      </c>
      <c r="H789" s="94">
        <v>18</v>
      </c>
      <c r="I789" s="10">
        <f t="shared" si="145"/>
        <v>13.422600000000001</v>
      </c>
      <c r="J789" s="10">
        <f t="shared" si="146"/>
        <v>19.718418904615383</v>
      </c>
      <c r="K789" s="10">
        <v>504.4</v>
      </c>
      <c r="L789" s="10">
        <v>3</v>
      </c>
      <c r="M789" s="90">
        <v>3</v>
      </c>
      <c r="N789" s="87">
        <f t="shared" si="153"/>
        <v>784</v>
      </c>
      <c r="O789" s="108">
        <f t="shared" si="150"/>
        <v>94.637567370518596</v>
      </c>
      <c r="P789" s="95">
        <f t="shared" si="147"/>
        <v>47.519999999999996</v>
      </c>
      <c r="Q789" s="10">
        <f t="shared" si="144"/>
        <v>13.2</v>
      </c>
      <c r="R789" s="85">
        <f t="shared" si="154"/>
        <v>1.8281478815801986</v>
      </c>
      <c r="S789" s="10">
        <f t="shared" si="151"/>
        <v>111.17001178799997</v>
      </c>
      <c r="T789" s="10">
        <f>IF(M789=1,'Specifications and Reduced mass'!$F$13,IF(M789=2,'Specifications and Reduced mass'!$G$13,IF(M789=3,'Specifications and Reduced mass'!$H$13,IF(M789=4,'Specifications and Reduced mass'!$I$13,IF(M789=5,'Specifications and Reduced mass'!$J$13)))))</f>
        <v>1545.075</v>
      </c>
      <c r="U789" s="52">
        <f>'Specifications and Reduced mass'!$C$37-'Lap Simulation'!S789-'Lap Simulation'!T789-'Lap Simulation'!AC789</f>
        <v>-948.34359446516555</v>
      </c>
      <c r="V789" s="13">
        <f t="shared" si="152"/>
        <v>-1.5234565679834988</v>
      </c>
      <c r="W789" s="13">
        <f>0.5*359.61*'Lap Simulation'!Q789^2</f>
        <v>31329.223199999997</v>
      </c>
      <c r="X789" s="10">
        <f t="shared" si="148"/>
        <v>51.968503937007867</v>
      </c>
      <c r="Y789" s="10">
        <v>3</v>
      </c>
      <c r="Z789" s="13">
        <f>IF(Y789=1,'Specifications and Reduced mass'!$C$47,IF(Y789=2,'Specifications and Reduced mass'!$C$48,IF(Y789=3,'Specifications and Reduced mass'!$C$49)))</f>
        <v>622.49467060319728</v>
      </c>
      <c r="AA789" s="10">
        <f t="shared" si="149"/>
        <v>54.231735702950544</v>
      </c>
      <c r="AB789" s="10">
        <v>0</v>
      </c>
      <c r="AC789" s="10">
        <f t="shared" si="155"/>
        <v>0</v>
      </c>
      <c r="AD789" s="10">
        <f t="shared" si="156"/>
        <v>0</v>
      </c>
    </row>
    <row r="790" spans="7:30" x14ac:dyDescent="0.3">
      <c r="G790" s="94">
        <v>6500</v>
      </c>
      <c r="H790" s="94">
        <v>18</v>
      </c>
      <c r="I790" s="10">
        <f t="shared" si="145"/>
        <v>13.422600000000001</v>
      </c>
      <c r="J790" s="10">
        <f t="shared" si="146"/>
        <v>19.718418904615383</v>
      </c>
      <c r="K790" s="10">
        <v>504.4</v>
      </c>
      <c r="L790" s="10">
        <v>3</v>
      </c>
      <c r="M790" s="90">
        <v>3</v>
      </c>
      <c r="N790" s="87">
        <f t="shared" si="153"/>
        <v>785</v>
      </c>
      <c r="O790" s="108">
        <f t="shared" si="150"/>
        <v>94.713324946276174</v>
      </c>
      <c r="P790" s="95">
        <f t="shared" si="147"/>
        <v>47.519999999999996</v>
      </c>
      <c r="Q790" s="10">
        <f t="shared" si="144"/>
        <v>13.2</v>
      </c>
      <c r="R790" s="85">
        <f t="shared" si="154"/>
        <v>1.8281478815801986</v>
      </c>
      <c r="S790" s="10">
        <f t="shared" si="151"/>
        <v>111.17001178799997</v>
      </c>
      <c r="T790" s="10">
        <f>IF(M790=1,'Specifications and Reduced mass'!$F$13,IF(M790=2,'Specifications and Reduced mass'!$G$13,IF(M790=3,'Specifications and Reduced mass'!$H$13,IF(M790=4,'Specifications and Reduced mass'!$I$13,IF(M790=5,'Specifications and Reduced mass'!$J$13)))))</f>
        <v>1545.075</v>
      </c>
      <c r="U790" s="52">
        <f>'Specifications and Reduced mass'!$C$37-'Lap Simulation'!S790-'Lap Simulation'!T790-'Lap Simulation'!AC790</f>
        <v>-948.34359446516555</v>
      </c>
      <c r="V790" s="13">
        <f t="shared" si="152"/>
        <v>-1.5234565679834988</v>
      </c>
      <c r="W790" s="13">
        <f>0.5*359.61*'Lap Simulation'!Q790^2</f>
        <v>31329.223199999997</v>
      </c>
      <c r="X790" s="10">
        <f t="shared" si="148"/>
        <v>51.968503937007867</v>
      </c>
      <c r="Y790" s="10">
        <v>3</v>
      </c>
      <c r="Z790" s="13">
        <f>IF(Y790=1,'Specifications and Reduced mass'!$C$47,IF(Y790=2,'Specifications and Reduced mass'!$C$48,IF(Y790=3,'Specifications and Reduced mass'!$C$49)))</f>
        <v>622.49467060319728</v>
      </c>
      <c r="AA790" s="10">
        <f t="shared" si="149"/>
        <v>54.231735702950544</v>
      </c>
      <c r="AB790" s="10">
        <v>0</v>
      </c>
      <c r="AC790" s="10">
        <f t="shared" si="155"/>
        <v>0</v>
      </c>
      <c r="AD790" s="10">
        <f t="shared" si="156"/>
        <v>0</v>
      </c>
    </row>
    <row r="791" spans="7:30" x14ac:dyDescent="0.3">
      <c r="G791" s="94">
        <v>6500</v>
      </c>
      <c r="H791" s="94">
        <v>18</v>
      </c>
      <c r="I791" s="10">
        <f t="shared" si="145"/>
        <v>13.422600000000001</v>
      </c>
      <c r="J791" s="10">
        <f t="shared" si="146"/>
        <v>19.718418904615383</v>
      </c>
      <c r="K791" s="10">
        <v>504.4</v>
      </c>
      <c r="L791" s="10">
        <v>3</v>
      </c>
      <c r="M791" s="90">
        <v>3</v>
      </c>
      <c r="N791" s="87">
        <f t="shared" si="153"/>
        <v>786</v>
      </c>
      <c r="O791" s="108">
        <f t="shared" si="150"/>
        <v>94.789082522033752</v>
      </c>
      <c r="P791" s="95">
        <f t="shared" si="147"/>
        <v>47.519999999999996</v>
      </c>
      <c r="Q791" s="10">
        <f t="shared" si="144"/>
        <v>13.2</v>
      </c>
      <c r="R791" s="85">
        <f t="shared" si="154"/>
        <v>1.8281478815801986</v>
      </c>
      <c r="S791" s="10">
        <f t="shared" si="151"/>
        <v>111.17001178799997</v>
      </c>
      <c r="T791" s="10">
        <f>IF(M791=1,'Specifications and Reduced mass'!$F$13,IF(M791=2,'Specifications and Reduced mass'!$G$13,IF(M791=3,'Specifications and Reduced mass'!$H$13,IF(M791=4,'Specifications and Reduced mass'!$I$13,IF(M791=5,'Specifications and Reduced mass'!$J$13)))))</f>
        <v>1545.075</v>
      </c>
      <c r="U791" s="52">
        <f>'Specifications and Reduced mass'!$C$37-'Lap Simulation'!S791-'Lap Simulation'!T791-'Lap Simulation'!AC791</f>
        <v>-948.34359446516555</v>
      </c>
      <c r="V791" s="13">
        <f t="shared" si="152"/>
        <v>-1.5234565679834988</v>
      </c>
      <c r="W791" s="13">
        <f>0.5*359.61*'Lap Simulation'!Q791^2</f>
        <v>31329.223199999997</v>
      </c>
      <c r="X791" s="10">
        <f t="shared" si="148"/>
        <v>51.968503937007867</v>
      </c>
      <c r="Y791" s="10">
        <v>3</v>
      </c>
      <c r="Z791" s="13">
        <f>IF(Y791=1,'Specifications and Reduced mass'!$C$47,IF(Y791=2,'Specifications and Reduced mass'!$C$48,IF(Y791=3,'Specifications and Reduced mass'!$C$49)))</f>
        <v>622.49467060319728</v>
      </c>
      <c r="AA791" s="10">
        <f t="shared" si="149"/>
        <v>54.231735702950544</v>
      </c>
      <c r="AB791" s="10">
        <v>0</v>
      </c>
      <c r="AC791" s="10">
        <f t="shared" si="155"/>
        <v>0</v>
      </c>
      <c r="AD791" s="10">
        <f t="shared" si="156"/>
        <v>0</v>
      </c>
    </row>
    <row r="792" spans="7:30" x14ac:dyDescent="0.3">
      <c r="G792" s="94">
        <v>6500</v>
      </c>
      <c r="H792" s="94">
        <v>18</v>
      </c>
      <c r="I792" s="10">
        <f t="shared" si="145"/>
        <v>13.422600000000001</v>
      </c>
      <c r="J792" s="10">
        <f t="shared" si="146"/>
        <v>19.718418904615383</v>
      </c>
      <c r="K792" s="10">
        <v>504.4</v>
      </c>
      <c r="L792" s="10">
        <v>3</v>
      </c>
      <c r="M792" s="90">
        <v>3</v>
      </c>
      <c r="N792" s="87">
        <f t="shared" si="153"/>
        <v>787</v>
      </c>
      <c r="O792" s="108">
        <f t="shared" si="150"/>
        <v>94.86484009779133</v>
      </c>
      <c r="P792" s="95">
        <f t="shared" si="147"/>
        <v>47.519999999999996</v>
      </c>
      <c r="Q792" s="10">
        <f t="shared" si="144"/>
        <v>13.2</v>
      </c>
      <c r="R792" s="85">
        <f t="shared" si="154"/>
        <v>1.8281478815801986</v>
      </c>
      <c r="S792" s="10">
        <f t="shared" si="151"/>
        <v>111.17001178799997</v>
      </c>
      <c r="T792" s="10">
        <f>IF(M792=1,'Specifications and Reduced mass'!$F$13,IF(M792=2,'Specifications and Reduced mass'!$G$13,IF(M792=3,'Specifications and Reduced mass'!$H$13,IF(M792=4,'Specifications and Reduced mass'!$I$13,IF(M792=5,'Specifications and Reduced mass'!$J$13)))))</f>
        <v>1545.075</v>
      </c>
      <c r="U792" s="52">
        <f>'Specifications and Reduced mass'!$C$37-'Lap Simulation'!S792-'Lap Simulation'!T792-'Lap Simulation'!AC792</f>
        <v>-948.34359446516555</v>
      </c>
      <c r="V792" s="13">
        <f t="shared" si="152"/>
        <v>-1.5234565679834988</v>
      </c>
      <c r="W792" s="13">
        <f>0.5*359.61*'Lap Simulation'!Q792^2</f>
        <v>31329.223199999997</v>
      </c>
      <c r="X792" s="10">
        <f t="shared" si="148"/>
        <v>51.968503937007867</v>
      </c>
      <c r="Y792" s="10">
        <v>3</v>
      </c>
      <c r="Z792" s="13">
        <f>IF(Y792=1,'Specifications and Reduced mass'!$C$47,IF(Y792=2,'Specifications and Reduced mass'!$C$48,IF(Y792=3,'Specifications and Reduced mass'!$C$49)))</f>
        <v>622.49467060319728</v>
      </c>
      <c r="AA792" s="10">
        <f t="shared" si="149"/>
        <v>54.231735702950544</v>
      </c>
      <c r="AB792" s="10">
        <v>0</v>
      </c>
      <c r="AC792" s="10">
        <f t="shared" si="155"/>
        <v>0</v>
      </c>
      <c r="AD792" s="10">
        <f t="shared" si="156"/>
        <v>0</v>
      </c>
    </row>
    <row r="793" spans="7:30" x14ac:dyDescent="0.3">
      <c r="G793" s="94">
        <v>6500</v>
      </c>
      <c r="H793" s="94">
        <v>18</v>
      </c>
      <c r="I793" s="10">
        <f t="shared" si="145"/>
        <v>13.422600000000001</v>
      </c>
      <c r="J793" s="10">
        <f t="shared" si="146"/>
        <v>19.718418904615383</v>
      </c>
      <c r="K793" s="10">
        <v>504.4</v>
      </c>
      <c r="L793" s="10">
        <v>3</v>
      </c>
      <c r="M793" s="90">
        <v>3</v>
      </c>
      <c r="N793" s="87">
        <f t="shared" si="153"/>
        <v>788</v>
      </c>
      <c r="O793" s="108">
        <f t="shared" si="150"/>
        <v>94.940597673548908</v>
      </c>
      <c r="P793" s="95">
        <f t="shared" si="147"/>
        <v>47.519999999999996</v>
      </c>
      <c r="Q793" s="10">
        <f t="shared" ref="Q793:Q856" si="157">MIN(13.2,(SQRT((Q792^2)+2*R792*$N$6)))</f>
        <v>13.2</v>
      </c>
      <c r="R793" s="85">
        <f t="shared" si="154"/>
        <v>1.8281478815801986</v>
      </c>
      <c r="S793" s="10">
        <f t="shared" si="151"/>
        <v>111.17001178799997</v>
      </c>
      <c r="T793" s="10">
        <f>IF(M793=1,'Specifications and Reduced mass'!$F$13,IF(M793=2,'Specifications and Reduced mass'!$G$13,IF(M793=3,'Specifications and Reduced mass'!$H$13,IF(M793=4,'Specifications and Reduced mass'!$I$13,IF(M793=5,'Specifications and Reduced mass'!$J$13)))))</f>
        <v>1545.075</v>
      </c>
      <c r="U793" s="52">
        <f>'Specifications and Reduced mass'!$C$37-'Lap Simulation'!S793-'Lap Simulation'!T793-'Lap Simulation'!AC793</f>
        <v>-948.34359446516555</v>
      </c>
      <c r="V793" s="13">
        <f t="shared" si="152"/>
        <v>-1.5234565679834988</v>
      </c>
      <c r="W793" s="13">
        <f>0.5*359.61*'Lap Simulation'!Q793^2</f>
        <v>31329.223199999997</v>
      </c>
      <c r="X793" s="10">
        <f t="shared" si="148"/>
        <v>51.968503937007867</v>
      </c>
      <c r="Y793" s="10">
        <v>3</v>
      </c>
      <c r="Z793" s="13">
        <f>IF(Y793=1,'Specifications and Reduced mass'!$C$47,IF(Y793=2,'Specifications and Reduced mass'!$C$48,IF(Y793=3,'Specifications and Reduced mass'!$C$49)))</f>
        <v>622.49467060319728</v>
      </c>
      <c r="AA793" s="10">
        <f t="shared" si="149"/>
        <v>54.231735702950544</v>
      </c>
      <c r="AB793" s="10">
        <v>0</v>
      </c>
      <c r="AC793" s="10">
        <f t="shared" si="155"/>
        <v>0</v>
      </c>
      <c r="AD793" s="10">
        <f t="shared" si="156"/>
        <v>0</v>
      </c>
    </row>
    <row r="794" spans="7:30" x14ac:dyDescent="0.3">
      <c r="G794" s="94">
        <v>6500</v>
      </c>
      <c r="H794" s="94">
        <v>18</v>
      </c>
      <c r="I794" s="10">
        <f t="shared" si="145"/>
        <v>13.422600000000001</v>
      </c>
      <c r="J794" s="10">
        <f t="shared" si="146"/>
        <v>19.718418904615383</v>
      </c>
      <c r="K794" s="10">
        <v>504.4</v>
      </c>
      <c r="L794" s="10">
        <v>3</v>
      </c>
      <c r="M794" s="90">
        <v>3</v>
      </c>
      <c r="N794" s="87">
        <f t="shared" si="153"/>
        <v>789</v>
      </c>
      <c r="O794" s="108">
        <f t="shared" si="150"/>
        <v>95.016355249306486</v>
      </c>
      <c r="P794" s="95">
        <f t="shared" si="147"/>
        <v>47.519999999999996</v>
      </c>
      <c r="Q794" s="10">
        <f t="shared" si="157"/>
        <v>13.2</v>
      </c>
      <c r="R794" s="85">
        <f t="shared" si="154"/>
        <v>1.8281478815801986</v>
      </c>
      <c r="S794" s="10">
        <f t="shared" si="151"/>
        <v>111.17001178799997</v>
      </c>
      <c r="T794" s="10">
        <f>IF(M794=1,'Specifications and Reduced mass'!$F$13,IF(M794=2,'Specifications and Reduced mass'!$G$13,IF(M794=3,'Specifications and Reduced mass'!$H$13,IF(M794=4,'Specifications and Reduced mass'!$I$13,IF(M794=5,'Specifications and Reduced mass'!$J$13)))))</f>
        <v>1545.075</v>
      </c>
      <c r="U794" s="52">
        <f>'Specifications and Reduced mass'!$C$37-'Lap Simulation'!S794-'Lap Simulation'!T794-'Lap Simulation'!AC794</f>
        <v>-948.34359446516555</v>
      </c>
      <c r="V794" s="13">
        <f t="shared" si="152"/>
        <v>-1.5234565679834988</v>
      </c>
      <c r="W794" s="13">
        <f>0.5*359.61*'Lap Simulation'!Q794^2</f>
        <v>31329.223199999997</v>
      </c>
      <c r="X794" s="10">
        <f t="shared" si="148"/>
        <v>51.968503937007867</v>
      </c>
      <c r="Y794" s="10">
        <v>3</v>
      </c>
      <c r="Z794" s="13">
        <f>IF(Y794=1,'Specifications and Reduced mass'!$C$47,IF(Y794=2,'Specifications and Reduced mass'!$C$48,IF(Y794=3,'Specifications and Reduced mass'!$C$49)))</f>
        <v>622.49467060319728</v>
      </c>
      <c r="AA794" s="10">
        <f t="shared" si="149"/>
        <v>54.231735702950544</v>
      </c>
      <c r="AB794" s="10">
        <v>0</v>
      </c>
      <c r="AC794" s="10">
        <f t="shared" si="155"/>
        <v>0</v>
      </c>
      <c r="AD794" s="10">
        <f t="shared" si="156"/>
        <v>0</v>
      </c>
    </row>
    <row r="795" spans="7:30" x14ac:dyDescent="0.3">
      <c r="G795" s="94">
        <v>6500</v>
      </c>
      <c r="H795" s="94">
        <v>18</v>
      </c>
      <c r="I795" s="10">
        <f t="shared" si="145"/>
        <v>13.422600000000001</v>
      </c>
      <c r="J795" s="10">
        <f t="shared" si="146"/>
        <v>19.718418904615383</v>
      </c>
      <c r="K795" s="10">
        <v>504.4</v>
      </c>
      <c r="L795" s="10">
        <v>3</v>
      </c>
      <c r="M795" s="90">
        <v>3</v>
      </c>
      <c r="N795" s="87">
        <f t="shared" si="153"/>
        <v>790</v>
      </c>
      <c r="O795" s="108">
        <f t="shared" si="150"/>
        <v>95.092112825064063</v>
      </c>
      <c r="P795" s="95">
        <f t="shared" si="147"/>
        <v>47.519999999999996</v>
      </c>
      <c r="Q795" s="10">
        <f t="shared" si="157"/>
        <v>13.2</v>
      </c>
      <c r="R795" s="85">
        <f t="shared" si="154"/>
        <v>1.8281478815801986</v>
      </c>
      <c r="S795" s="10">
        <f t="shared" si="151"/>
        <v>111.17001178799997</v>
      </c>
      <c r="T795" s="10">
        <f>IF(M795=1,'Specifications and Reduced mass'!$F$13,IF(M795=2,'Specifications and Reduced mass'!$G$13,IF(M795=3,'Specifications and Reduced mass'!$H$13,IF(M795=4,'Specifications and Reduced mass'!$I$13,IF(M795=5,'Specifications and Reduced mass'!$J$13)))))</f>
        <v>1545.075</v>
      </c>
      <c r="U795" s="52">
        <f>'Specifications and Reduced mass'!$C$37-'Lap Simulation'!S795-'Lap Simulation'!T795-'Lap Simulation'!AC795</f>
        <v>-948.34359446516555</v>
      </c>
      <c r="V795" s="13">
        <f t="shared" si="152"/>
        <v>-1.5234565679834988</v>
      </c>
      <c r="W795" s="13">
        <f>0.5*359.61*'Lap Simulation'!Q795^2</f>
        <v>31329.223199999997</v>
      </c>
      <c r="X795" s="10">
        <f t="shared" si="148"/>
        <v>51.968503937007867</v>
      </c>
      <c r="Y795" s="10">
        <v>3</v>
      </c>
      <c r="Z795" s="13">
        <f>IF(Y795=1,'Specifications and Reduced mass'!$C$47,IF(Y795=2,'Specifications and Reduced mass'!$C$48,IF(Y795=3,'Specifications and Reduced mass'!$C$49)))</f>
        <v>622.49467060319728</v>
      </c>
      <c r="AA795" s="10">
        <f t="shared" si="149"/>
        <v>54.231735702950544</v>
      </c>
      <c r="AB795" s="10">
        <v>0</v>
      </c>
      <c r="AC795" s="10">
        <f t="shared" si="155"/>
        <v>0</v>
      </c>
      <c r="AD795" s="10">
        <f t="shared" si="156"/>
        <v>0</v>
      </c>
    </row>
    <row r="796" spans="7:30" x14ac:dyDescent="0.3">
      <c r="G796" s="94">
        <v>6500</v>
      </c>
      <c r="H796" s="94">
        <v>18</v>
      </c>
      <c r="I796" s="10">
        <f t="shared" si="145"/>
        <v>13.422600000000001</v>
      </c>
      <c r="J796" s="10">
        <f t="shared" si="146"/>
        <v>19.718418904615383</v>
      </c>
      <c r="K796" s="10">
        <v>504.4</v>
      </c>
      <c r="L796" s="10">
        <v>3</v>
      </c>
      <c r="M796" s="90">
        <v>3</v>
      </c>
      <c r="N796" s="87">
        <f t="shared" si="153"/>
        <v>791</v>
      </c>
      <c r="O796" s="108">
        <f t="shared" si="150"/>
        <v>95.167870400821641</v>
      </c>
      <c r="P796" s="95">
        <f t="shared" si="147"/>
        <v>47.519999999999996</v>
      </c>
      <c r="Q796" s="10">
        <f t="shared" si="157"/>
        <v>13.2</v>
      </c>
      <c r="R796" s="85">
        <f t="shared" si="154"/>
        <v>1.8281478815801986</v>
      </c>
      <c r="S796" s="10">
        <f t="shared" si="151"/>
        <v>111.17001178799997</v>
      </c>
      <c r="T796" s="10">
        <f>IF(M796=1,'Specifications and Reduced mass'!$F$13,IF(M796=2,'Specifications and Reduced mass'!$G$13,IF(M796=3,'Specifications and Reduced mass'!$H$13,IF(M796=4,'Specifications and Reduced mass'!$I$13,IF(M796=5,'Specifications and Reduced mass'!$J$13)))))</f>
        <v>1545.075</v>
      </c>
      <c r="U796" s="52">
        <f>'Specifications and Reduced mass'!$C$37-'Lap Simulation'!S796-'Lap Simulation'!T796-'Lap Simulation'!AC796</f>
        <v>-948.34359446516555</v>
      </c>
      <c r="V796" s="13">
        <f t="shared" si="152"/>
        <v>-1.5234565679834988</v>
      </c>
      <c r="W796" s="13">
        <f>0.5*359.61*'Lap Simulation'!Q796^2</f>
        <v>31329.223199999997</v>
      </c>
      <c r="X796" s="10">
        <f t="shared" si="148"/>
        <v>51.968503937007867</v>
      </c>
      <c r="Y796" s="10">
        <v>3</v>
      </c>
      <c r="Z796" s="13">
        <f>IF(Y796=1,'Specifications and Reduced mass'!$C$47,IF(Y796=2,'Specifications and Reduced mass'!$C$48,IF(Y796=3,'Specifications and Reduced mass'!$C$49)))</f>
        <v>622.49467060319728</v>
      </c>
      <c r="AA796" s="10">
        <f t="shared" si="149"/>
        <v>54.231735702950544</v>
      </c>
      <c r="AB796" s="10">
        <v>0</v>
      </c>
      <c r="AC796" s="10">
        <f t="shared" si="155"/>
        <v>0</v>
      </c>
      <c r="AD796" s="10">
        <f t="shared" si="156"/>
        <v>0</v>
      </c>
    </row>
    <row r="797" spans="7:30" x14ac:dyDescent="0.3">
      <c r="G797" s="94">
        <v>6500</v>
      </c>
      <c r="H797" s="94">
        <v>18</v>
      </c>
      <c r="I797" s="10">
        <f t="shared" si="145"/>
        <v>13.422600000000001</v>
      </c>
      <c r="J797" s="10">
        <f t="shared" si="146"/>
        <v>19.718418904615383</v>
      </c>
      <c r="K797" s="10">
        <v>504.4</v>
      </c>
      <c r="L797" s="10">
        <v>3</v>
      </c>
      <c r="M797" s="90">
        <v>3</v>
      </c>
      <c r="N797" s="87">
        <f t="shared" si="153"/>
        <v>792</v>
      </c>
      <c r="O797" s="108">
        <f t="shared" si="150"/>
        <v>95.243627976579219</v>
      </c>
      <c r="P797" s="95">
        <f t="shared" si="147"/>
        <v>47.519999999999996</v>
      </c>
      <c r="Q797" s="10">
        <f t="shared" si="157"/>
        <v>13.2</v>
      </c>
      <c r="R797" s="85">
        <f t="shared" si="154"/>
        <v>1.8281478815801986</v>
      </c>
      <c r="S797" s="10">
        <f t="shared" si="151"/>
        <v>111.17001178799997</v>
      </c>
      <c r="T797" s="10">
        <f>IF(M797=1,'Specifications and Reduced mass'!$F$13,IF(M797=2,'Specifications and Reduced mass'!$G$13,IF(M797=3,'Specifications and Reduced mass'!$H$13,IF(M797=4,'Specifications and Reduced mass'!$I$13,IF(M797=5,'Specifications and Reduced mass'!$J$13)))))</f>
        <v>1545.075</v>
      </c>
      <c r="U797" s="52">
        <f>'Specifications and Reduced mass'!$C$37-'Lap Simulation'!S797-'Lap Simulation'!T797-'Lap Simulation'!AC797</f>
        <v>-948.34359446516555</v>
      </c>
      <c r="V797" s="13">
        <f t="shared" si="152"/>
        <v>-1.5234565679834988</v>
      </c>
      <c r="W797" s="13">
        <f>0.5*359.61*'Lap Simulation'!Q797^2</f>
        <v>31329.223199999997</v>
      </c>
      <c r="X797" s="10">
        <f t="shared" si="148"/>
        <v>51.968503937007867</v>
      </c>
      <c r="Y797" s="10">
        <v>3</v>
      </c>
      <c r="Z797" s="13">
        <f>IF(Y797=1,'Specifications and Reduced mass'!$C$47,IF(Y797=2,'Specifications and Reduced mass'!$C$48,IF(Y797=3,'Specifications and Reduced mass'!$C$49)))</f>
        <v>622.49467060319728</v>
      </c>
      <c r="AA797" s="10">
        <f t="shared" si="149"/>
        <v>54.231735702950544</v>
      </c>
      <c r="AB797" s="10">
        <v>0</v>
      </c>
      <c r="AC797" s="10">
        <f t="shared" si="155"/>
        <v>0</v>
      </c>
      <c r="AD797" s="10">
        <f t="shared" si="156"/>
        <v>0</v>
      </c>
    </row>
    <row r="798" spans="7:30" x14ac:dyDescent="0.3">
      <c r="G798" s="94">
        <v>6500</v>
      </c>
      <c r="H798" s="94">
        <v>18</v>
      </c>
      <c r="I798" s="10">
        <f t="shared" si="145"/>
        <v>13.422600000000001</v>
      </c>
      <c r="J798" s="10">
        <f t="shared" si="146"/>
        <v>19.718418904615383</v>
      </c>
      <c r="K798" s="10">
        <v>504.4</v>
      </c>
      <c r="L798" s="10">
        <v>3</v>
      </c>
      <c r="M798" s="90">
        <v>3</v>
      </c>
      <c r="N798" s="87">
        <f t="shared" si="153"/>
        <v>793</v>
      </c>
      <c r="O798" s="108">
        <f t="shared" si="150"/>
        <v>95.319385552336797</v>
      </c>
      <c r="P798" s="95">
        <f t="shared" si="147"/>
        <v>47.519999999999996</v>
      </c>
      <c r="Q798" s="10">
        <f t="shared" si="157"/>
        <v>13.2</v>
      </c>
      <c r="R798" s="85">
        <f t="shared" si="154"/>
        <v>1.8281478815801986</v>
      </c>
      <c r="S798" s="10">
        <f t="shared" si="151"/>
        <v>111.17001178799997</v>
      </c>
      <c r="T798" s="10">
        <f>IF(M798=1,'Specifications and Reduced mass'!$F$13,IF(M798=2,'Specifications and Reduced mass'!$G$13,IF(M798=3,'Specifications and Reduced mass'!$H$13,IF(M798=4,'Specifications and Reduced mass'!$I$13,IF(M798=5,'Specifications and Reduced mass'!$J$13)))))</f>
        <v>1545.075</v>
      </c>
      <c r="U798" s="52">
        <f>'Specifications and Reduced mass'!$C$37-'Lap Simulation'!S798-'Lap Simulation'!T798-'Lap Simulation'!AC798</f>
        <v>-948.34359446516555</v>
      </c>
      <c r="V798" s="13">
        <f t="shared" si="152"/>
        <v>-1.5234565679834988</v>
      </c>
      <c r="W798" s="13">
        <f>0.5*359.61*'Lap Simulation'!Q798^2</f>
        <v>31329.223199999997</v>
      </c>
      <c r="X798" s="10">
        <f t="shared" si="148"/>
        <v>51.968503937007867</v>
      </c>
      <c r="Y798" s="10">
        <v>3</v>
      </c>
      <c r="Z798" s="13">
        <f>IF(Y798=1,'Specifications and Reduced mass'!$C$47,IF(Y798=2,'Specifications and Reduced mass'!$C$48,IF(Y798=3,'Specifications and Reduced mass'!$C$49)))</f>
        <v>622.49467060319728</v>
      </c>
      <c r="AA798" s="10">
        <f t="shared" si="149"/>
        <v>54.231735702950544</v>
      </c>
      <c r="AB798" s="10">
        <v>0</v>
      </c>
      <c r="AC798" s="10">
        <f t="shared" si="155"/>
        <v>0</v>
      </c>
      <c r="AD798" s="10">
        <f t="shared" si="156"/>
        <v>0</v>
      </c>
    </row>
    <row r="799" spans="7:30" x14ac:dyDescent="0.3">
      <c r="G799" s="94">
        <v>6500</v>
      </c>
      <c r="H799" s="94">
        <v>18</v>
      </c>
      <c r="I799" s="10">
        <f t="shared" si="145"/>
        <v>13.422600000000001</v>
      </c>
      <c r="J799" s="10">
        <f t="shared" si="146"/>
        <v>19.718418904615383</v>
      </c>
      <c r="K799" s="10">
        <v>504.4</v>
      </c>
      <c r="L799" s="10">
        <v>3</v>
      </c>
      <c r="M799" s="90">
        <v>3</v>
      </c>
      <c r="N799" s="87">
        <f t="shared" si="153"/>
        <v>794</v>
      </c>
      <c r="O799" s="108">
        <f t="shared" si="150"/>
        <v>95.395143128094375</v>
      </c>
      <c r="P799" s="95">
        <f t="shared" si="147"/>
        <v>47.519999999999996</v>
      </c>
      <c r="Q799" s="10">
        <f t="shared" si="157"/>
        <v>13.2</v>
      </c>
      <c r="R799" s="85">
        <f t="shared" si="154"/>
        <v>1.8281478815801986</v>
      </c>
      <c r="S799" s="10">
        <f t="shared" si="151"/>
        <v>111.17001178799997</v>
      </c>
      <c r="T799" s="10">
        <f>IF(M799=1,'Specifications and Reduced mass'!$F$13,IF(M799=2,'Specifications and Reduced mass'!$G$13,IF(M799=3,'Specifications and Reduced mass'!$H$13,IF(M799=4,'Specifications and Reduced mass'!$I$13,IF(M799=5,'Specifications and Reduced mass'!$J$13)))))</f>
        <v>1545.075</v>
      </c>
      <c r="U799" s="52">
        <f>'Specifications and Reduced mass'!$C$37-'Lap Simulation'!S799-'Lap Simulation'!T799-'Lap Simulation'!AC799</f>
        <v>-948.34359446516555</v>
      </c>
      <c r="V799" s="13">
        <f t="shared" si="152"/>
        <v>-1.5234565679834988</v>
      </c>
      <c r="W799" s="13">
        <f>0.5*359.61*'Lap Simulation'!Q799^2</f>
        <v>31329.223199999997</v>
      </c>
      <c r="X799" s="10">
        <f t="shared" si="148"/>
        <v>51.968503937007867</v>
      </c>
      <c r="Y799" s="10">
        <v>3</v>
      </c>
      <c r="Z799" s="13">
        <f>IF(Y799=1,'Specifications and Reduced mass'!$C$47,IF(Y799=2,'Specifications and Reduced mass'!$C$48,IF(Y799=3,'Specifications and Reduced mass'!$C$49)))</f>
        <v>622.49467060319728</v>
      </c>
      <c r="AA799" s="10">
        <f t="shared" si="149"/>
        <v>54.231735702950544</v>
      </c>
      <c r="AB799" s="10">
        <v>0</v>
      </c>
      <c r="AC799" s="10">
        <f t="shared" si="155"/>
        <v>0</v>
      </c>
      <c r="AD799" s="10">
        <f t="shared" si="156"/>
        <v>0</v>
      </c>
    </row>
    <row r="800" spans="7:30" x14ac:dyDescent="0.3">
      <c r="G800" s="94">
        <v>6500</v>
      </c>
      <c r="H800" s="94">
        <v>18</v>
      </c>
      <c r="I800" s="10">
        <f t="shared" si="145"/>
        <v>13.422600000000001</v>
      </c>
      <c r="J800" s="10">
        <f t="shared" si="146"/>
        <v>19.718418904615383</v>
      </c>
      <c r="K800" s="10">
        <v>504.4</v>
      </c>
      <c r="L800" s="10">
        <v>3</v>
      </c>
      <c r="M800" s="90">
        <v>3</v>
      </c>
      <c r="N800" s="87">
        <f t="shared" si="153"/>
        <v>795</v>
      </c>
      <c r="O800" s="108">
        <f t="shared" si="150"/>
        <v>95.470900703851953</v>
      </c>
      <c r="P800" s="95">
        <f t="shared" si="147"/>
        <v>47.519999999999996</v>
      </c>
      <c r="Q800" s="10">
        <f t="shared" si="157"/>
        <v>13.2</v>
      </c>
      <c r="R800" s="85">
        <f t="shared" si="154"/>
        <v>1.8281478815801986</v>
      </c>
      <c r="S800" s="10">
        <f t="shared" si="151"/>
        <v>111.17001178799997</v>
      </c>
      <c r="T800" s="10">
        <f>IF(M800=1,'Specifications and Reduced mass'!$F$13,IF(M800=2,'Specifications and Reduced mass'!$G$13,IF(M800=3,'Specifications and Reduced mass'!$H$13,IF(M800=4,'Specifications and Reduced mass'!$I$13,IF(M800=5,'Specifications and Reduced mass'!$J$13)))))</f>
        <v>1545.075</v>
      </c>
      <c r="U800" s="52">
        <f>'Specifications and Reduced mass'!$C$37-'Lap Simulation'!S800-'Lap Simulation'!T800-'Lap Simulation'!AC800</f>
        <v>-948.34359446516555</v>
      </c>
      <c r="V800" s="13">
        <f t="shared" si="152"/>
        <v>-1.5234565679834988</v>
      </c>
      <c r="W800" s="13">
        <f>0.5*359.61*'Lap Simulation'!Q800^2</f>
        <v>31329.223199999997</v>
      </c>
      <c r="X800" s="10">
        <f t="shared" si="148"/>
        <v>51.968503937007867</v>
      </c>
      <c r="Y800" s="10">
        <v>3</v>
      </c>
      <c r="Z800" s="13">
        <f>IF(Y800=1,'Specifications and Reduced mass'!$C$47,IF(Y800=2,'Specifications and Reduced mass'!$C$48,IF(Y800=3,'Specifications and Reduced mass'!$C$49)))</f>
        <v>622.49467060319728</v>
      </c>
      <c r="AA800" s="10">
        <f t="shared" si="149"/>
        <v>54.231735702950544</v>
      </c>
      <c r="AB800" s="10">
        <v>0</v>
      </c>
      <c r="AC800" s="10">
        <f t="shared" si="155"/>
        <v>0</v>
      </c>
      <c r="AD800" s="10">
        <f t="shared" si="156"/>
        <v>0</v>
      </c>
    </row>
    <row r="801" spans="7:30" x14ac:dyDescent="0.3">
      <c r="G801" s="94">
        <v>6500</v>
      </c>
      <c r="H801" s="94">
        <v>18</v>
      </c>
      <c r="I801" s="10">
        <f t="shared" si="145"/>
        <v>13.422600000000001</v>
      </c>
      <c r="J801" s="10">
        <f t="shared" si="146"/>
        <v>19.718418904615383</v>
      </c>
      <c r="K801" s="10">
        <v>504.4</v>
      </c>
      <c r="L801" s="10">
        <v>3</v>
      </c>
      <c r="M801" s="90">
        <v>3</v>
      </c>
      <c r="N801" s="87">
        <f t="shared" si="153"/>
        <v>796</v>
      </c>
      <c r="O801" s="108">
        <f t="shared" si="150"/>
        <v>95.546658279609531</v>
      </c>
      <c r="P801" s="95">
        <f t="shared" si="147"/>
        <v>47.519999999999996</v>
      </c>
      <c r="Q801" s="10">
        <f t="shared" si="157"/>
        <v>13.2</v>
      </c>
      <c r="R801" s="85">
        <f t="shared" si="154"/>
        <v>1.8281478815801986</v>
      </c>
      <c r="S801" s="10">
        <f t="shared" si="151"/>
        <v>111.17001178799997</v>
      </c>
      <c r="T801" s="10">
        <f>IF(M801=1,'Specifications and Reduced mass'!$F$13,IF(M801=2,'Specifications and Reduced mass'!$G$13,IF(M801=3,'Specifications and Reduced mass'!$H$13,IF(M801=4,'Specifications and Reduced mass'!$I$13,IF(M801=5,'Specifications and Reduced mass'!$J$13)))))</f>
        <v>1545.075</v>
      </c>
      <c r="U801" s="52">
        <f>'Specifications and Reduced mass'!$C$37-'Lap Simulation'!S801-'Lap Simulation'!T801-'Lap Simulation'!AC801</f>
        <v>-948.34359446516555</v>
      </c>
      <c r="V801" s="13">
        <f t="shared" si="152"/>
        <v>-1.5234565679834988</v>
      </c>
      <c r="W801" s="13">
        <f>0.5*359.61*'Lap Simulation'!Q801^2</f>
        <v>31329.223199999997</v>
      </c>
      <c r="X801" s="10">
        <f t="shared" si="148"/>
        <v>51.968503937007867</v>
      </c>
      <c r="Y801" s="10">
        <v>3</v>
      </c>
      <c r="Z801" s="13">
        <f>IF(Y801=1,'Specifications and Reduced mass'!$C$47,IF(Y801=2,'Specifications and Reduced mass'!$C$48,IF(Y801=3,'Specifications and Reduced mass'!$C$49)))</f>
        <v>622.49467060319728</v>
      </c>
      <c r="AA801" s="10">
        <f t="shared" si="149"/>
        <v>54.231735702950544</v>
      </c>
      <c r="AB801" s="10">
        <v>0</v>
      </c>
      <c r="AC801" s="10">
        <f t="shared" si="155"/>
        <v>0</v>
      </c>
      <c r="AD801" s="10">
        <f t="shared" si="156"/>
        <v>0</v>
      </c>
    </row>
    <row r="802" spans="7:30" x14ac:dyDescent="0.3">
      <c r="G802" s="94">
        <v>6500</v>
      </c>
      <c r="H802" s="94">
        <v>18</v>
      </c>
      <c r="I802" s="10">
        <f t="shared" si="145"/>
        <v>13.422600000000001</v>
      </c>
      <c r="J802" s="10">
        <f t="shared" si="146"/>
        <v>19.718418904615383</v>
      </c>
      <c r="K802" s="10">
        <v>504.4</v>
      </c>
      <c r="L802" s="10">
        <v>3</v>
      </c>
      <c r="M802" s="90">
        <v>3</v>
      </c>
      <c r="N802" s="87">
        <f t="shared" si="153"/>
        <v>797</v>
      </c>
      <c r="O802" s="108">
        <f t="shared" si="150"/>
        <v>95.622415855367109</v>
      </c>
      <c r="P802" s="95">
        <f t="shared" si="147"/>
        <v>47.519999999999996</v>
      </c>
      <c r="Q802" s="10">
        <f t="shared" si="157"/>
        <v>13.2</v>
      </c>
      <c r="R802" s="85">
        <f t="shared" si="154"/>
        <v>1.8281478815801986</v>
      </c>
      <c r="S802" s="10">
        <f t="shared" si="151"/>
        <v>111.17001178799997</v>
      </c>
      <c r="T802" s="10">
        <f>IF(M802=1,'Specifications and Reduced mass'!$F$13,IF(M802=2,'Specifications and Reduced mass'!$G$13,IF(M802=3,'Specifications and Reduced mass'!$H$13,IF(M802=4,'Specifications and Reduced mass'!$I$13,IF(M802=5,'Specifications and Reduced mass'!$J$13)))))</f>
        <v>1545.075</v>
      </c>
      <c r="U802" s="52">
        <f>'Specifications and Reduced mass'!$C$37-'Lap Simulation'!S802-'Lap Simulation'!T802-'Lap Simulation'!AC802</f>
        <v>-948.34359446516555</v>
      </c>
      <c r="V802" s="13">
        <f t="shared" si="152"/>
        <v>-1.5234565679834988</v>
      </c>
      <c r="W802" s="13">
        <f>0.5*359.61*'Lap Simulation'!Q802^2</f>
        <v>31329.223199999997</v>
      </c>
      <c r="X802" s="10">
        <f t="shared" si="148"/>
        <v>51.968503937007867</v>
      </c>
      <c r="Y802" s="10">
        <v>3</v>
      </c>
      <c r="Z802" s="13">
        <f>IF(Y802=1,'Specifications and Reduced mass'!$C$47,IF(Y802=2,'Specifications and Reduced mass'!$C$48,IF(Y802=3,'Specifications and Reduced mass'!$C$49)))</f>
        <v>622.49467060319728</v>
      </c>
      <c r="AA802" s="10">
        <f t="shared" si="149"/>
        <v>54.231735702950544</v>
      </c>
      <c r="AB802" s="10">
        <v>0</v>
      </c>
      <c r="AC802" s="10">
        <f t="shared" si="155"/>
        <v>0</v>
      </c>
      <c r="AD802" s="10">
        <f t="shared" si="156"/>
        <v>0</v>
      </c>
    </row>
    <row r="803" spans="7:30" x14ac:dyDescent="0.3">
      <c r="G803" s="94">
        <v>6500</v>
      </c>
      <c r="H803" s="94">
        <v>18</v>
      </c>
      <c r="I803" s="10">
        <f t="shared" si="145"/>
        <v>13.422600000000001</v>
      </c>
      <c r="J803" s="10">
        <f t="shared" si="146"/>
        <v>19.718418904615383</v>
      </c>
      <c r="K803" s="10">
        <v>504.4</v>
      </c>
      <c r="L803" s="10">
        <v>3</v>
      </c>
      <c r="M803" s="90">
        <v>3</v>
      </c>
      <c r="N803" s="87">
        <f t="shared" si="153"/>
        <v>798</v>
      </c>
      <c r="O803" s="108">
        <f t="shared" si="150"/>
        <v>95.698173431124687</v>
      </c>
      <c r="P803" s="95">
        <f t="shared" si="147"/>
        <v>47.519999999999996</v>
      </c>
      <c r="Q803" s="10">
        <f t="shared" si="157"/>
        <v>13.2</v>
      </c>
      <c r="R803" s="85">
        <f t="shared" si="154"/>
        <v>1.8281478815801986</v>
      </c>
      <c r="S803" s="10">
        <f t="shared" si="151"/>
        <v>111.17001178799997</v>
      </c>
      <c r="T803" s="10">
        <f>IF(M803=1,'Specifications and Reduced mass'!$F$13,IF(M803=2,'Specifications and Reduced mass'!$G$13,IF(M803=3,'Specifications and Reduced mass'!$H$13,IF(M803=4,'Specifications and Reduced mass'!$I$13,IF(M803=5,'Specifications and Reduced mass'!$J$13)))))</f>
        <v>1545.075</v>
      </c>
      <c r="U803" s="52">
        <f>'Specifications and Reduced mass'!$C$37-'Lap Simulation'!S803-'Lap Simulation'!T803-'Lap Simulation'!AC803</f>
        <v>-948.34359446516555</v>
      </c>
      <c r="V803" s="13">
        <f t="shared" si="152"/>
        <v>-1.5234565679834988</v>
      </c>
      <c r="W803" s="13">
        <f>0.5*359.61*'Lap Simulation'!Q803^2</f>
        <v>31329.223199999997</v>
      </c>
      <c r="X803" s="10">
        <f t="shared" si="148"/>
        <v>51.968503937007867</v>
      </c>
      <c r="Y803" s="10">
        <v>3</v>
      </c>
      <c r="Z803" s="13">
        <f>IF(Y803=1,'Specifications and Reduced mass'!$C$47,IF(Y803=2,'Specifications and Reduced mass'!$C$48,IF(Y803=3,'Specifications and Reduced mass'!$C$49)))</f>
        <v>622.49467060319728</v>
      </c>
      <c r="AA803" s="10">
        <f t="shared" si="149"/>
        <v>54.231735702950544</v>
      </c>
      <c r="AB803" s="10">
        <v>0</v>
      </c>
      <c r="AC803" s="10">
        <f t="shared" si="155"/>
        <v>0</v>
      </c>
      <c r="AD803" s="10">
        <f t="shared" si="156"/>
        <v>0</v>
      </c>
    </row>
    <row r="804" spans="7:30" x14ac:dyDescent="0.3">
      <c r="G804" s="94">
        <v>6500</v>
      </c>
      <c r="H804" s="94">
        <v>18</v>
      </c>
      <c r="I804" s="10">
        <f t="shared" si="145"/>
        <v>13.422600000000001</v>
      </c>
      <c r="J804" s="10">
        <f t="shared" si="146"/>
        <v>19.718418904615383</v>
      </c>
      <c r="K804" s="10">
        <v>504.4</v>
      </c>
      <c r="L804" s="10">
        <v>3</v>
      </c>
      <c r="M804" s="90">
        <v>3</v>
      </c>
      <c r="N804" s="85">
        <f t="shared" si="153"/>
        <v>799</v>
      </c>
      <c r="O804" s="108">
        <f t="shared" si="150"/>
        <v>95.773931006882265</v>
      </c>
      <c r="P804" s="95">
        <f t="shared" si="147"/>
        <v>47.519999999999996</v>
      </c>
      <c r="Q804" s="10">
        <f t="shared" si="157"/>
        <v>13.2</v>
      </c>
      <c r="R804" s="86">
        <f t="shared" si="154"/>
        <v>-1.4017417240495051</v>
      </c>
      <c r="S804" s="10">
        <f t="shared" si="151"/>
        <v>111.17001178799997</v>
      </c>
      <c r="T804" s="10">
        <f>IF(M804=1,'Specifications and Reduced mass'!$F$13,IF(M804=2,'Specifications and Reduced mass'!$G$13,IF(M804=3,'Specifications and Reduced mass'!$H$13,IF(M804=4,'Specifications and Reduced mass'!$I$13,IF(M804=5,'Specifications and Reduced mass'!$J$13)))))</f>
        <v>1545.075</v>
      </c>
      <c r="U804" s="52">
        <f>'Specifications and Reduced mass'!$C$37-'Lap Simulation'!S804-'Lap Simulation'!T804-'Lap Simulation'!AC804</f>
        <v>-948.34359446516555</v>
      </c>
      <c r="V804" s="13">
        <f t="shared" si="152"/>
        <v>-1.4017417240495051</v>
      </c>
      <c r="W804" s="13">
        <f>0.5*359.61*'Lap Simulation'!Q804^2</f>
        <v>31329.223199999997</v>
      </c>
      <c r="X804" s="10">
        <f t="shared" si="148"/>
        <v>51.968503937007867</v>
      </c>
      <c r="Y804" s="10">
        <v>1</v>
      </c>
      <c r="Z804" s="13">
        <f>IF(Y804=1,'Specifications and Reduced mass'!$C$47,IF(Y804=2,'Specifications and Reduced mass'!$C$48,IF(Y804=3,'Specifications and Reduced mass'!$C$49)))</f>
        <v>676.54659784648959</v>
      </c>
      <c r="AA804" s="10">
        <f t="shared" si="149"/>
        <v>58.940739604386167</v>
      </c>
      <c r="AB804" s="10">
        <v>0</v>
      </c>
      <c r="AC804" s="10">
        <f t="shared" si="155"/>
        <v>0</v>
      </c>
      <c r="AD804" s="10">
        <f t="shared" si="156"/>
        <v>0</v>
      </c>
    </row>
    <row r="805" spans="7:30" x14ac:dyDescent="0.3">
      <c r="G805" s="94">
        <v>6500</v>
      </c>
      <c r="H805" s="94">
        <v>18</v>
      </c>
      <c r="I805" s="10">
        <f t="shared" si="145"/>
        <v>13.422600000000001</v>
      </c>
      <c r="J805" s="10">
        <f t="shared" si="146"/>
        <v>19.718418904615383</v>
      </c>
      <c r="K805" s="10">
        <v>504.4</v>
      </c>
      <c r="L805" s="10">
        <v>3</v>
      </c>
      <c r="M805" s="90">
        <v>3</v>
      </c>
      <c r="N805" s="85">
        <f t="shared" si="153"/>
        <v>800</v>
      </c>
      <c r="O805" s="108">
        <f t="shared" si="150"/>
        <v>95.850305498638164</v>
      </c>
      <c r="P805" s="95">
        <f t="shared" si="147"/>
        <v>47.136156552190769</v>
      </c>
      <c r="Q805" s="10">
        <f t="shared" si="157"/>
        <v>13.093376820052992</v>
      </c>
      <c r="R805" s="86">
        <f t="shared" si="154"/>
        <v>-1.3990978542061292</v>
      </c>
      <c r="S805" s="10">
        <f t="shared" si="151"/>
        <v>109.38131064031502</v>
      </c>
      <c r="T805" s="10">
        <f>IF(M805=1,'Specifications and Reduced mass'!$F$13,IF(M805=2,'Specifications and Reduced mass'!$G$13,IF(M805=3,'Specifications and Reduced mass'!$H$13,IF(M805=4,'Specifications and Reduced mass'!$I$13,IF(M805=5,'Specifications and Reduced mass'!$J$13)))))</f>
        <v>1545.075</v>
      </c>
      <c r="U805" s="52">
        <f>'Specifications and Reduced mass'!$C$37-'Lap Simulation'!S805-'Lap Simulation'!T805-'Lap Simulation'!AC805</f>
        <v>-946.55489331748061</v>
      </c>
      <c r="V805" s="13">
        <f t="shared" si="152"/>
        <v>-1.3990978542061292</v>
      </c>
      <c r="W805" s="13">
        <f>0.5*359.61*'Lap Simulation'!Q805^2</f>
        <v>30825.142858614563</v>
      </c>
      <c r="X805" s="10">
        <f t="shared" si="148"/>
        <v>51.548727638003903</v>
      </c>
      <c r="Y805" s="10">
        <v>1</v>
      </c>
      <c r="Z805" s="13">
        <f>IF(Y805=1,'Specifications and Reduced mass'!$C$47,IF(Y805=2,'Specifications and Reduced mass'!$C$48,IF(Y805=3,'Specifications and Reduced mass'!$C$49)))</f>
        <v>676.54659784648959</v>
      </c>
      <c r="AA805" s="10">
        <f t="shared" si="149"/>
        <v>57.992396009921016</v>
      </c>
      <c r="AB805" s="10">
        <v>0</v>
      </c>
      <c r="AC805" s="10">
        <f t="shared" si="155"/>
        <v>0</v>
      </c>
      <c r="AD805" s="10">
        <f t="shared" si="156"/>
        <v>0</v>
      </c>
    </row>
    <row r="806" spans="7:30" x14ac:dyDescent="0.3">
      <c r="G806" s="94">
        <v>6400</v>
      </c>
      <c r="H806" s="94">
        <v>17.8</v>
      </c>
      <c r="I806" s="10">
        <f t="shared" si="145"/>
        <v>13.273460000000002</v>
      </c>
      <c r="J806" s="10">
        <f t="shared" si="146"/>
        <v>19.804002320000002</v>
      </c>
      <c r="K806" s="10">
        <v>457.1</v>
      </c>
      <c r="L806" s="10">
        <v>3</v>
      </c>
      <c r="M806" s="90">
        <v>3</v>
      </c>
      <c r="N806" s="85">
        <f t="shared" si="153"/>
        <v>801</v>
      </c>
      <c r="O806" s="108">
        <f t="shared" si="150"/>
        <v>95.927311019967149</v>
      </c>
      <c r="P806" s="95">
        <f t="shared" si="147"/>
        <v>46.749894525352829</v>
      </c>
      <c r="Q806" s="10">
        <f t="shared" si="157"/>
        <v>12.986081812598007</v>
      </c>
      <c r="R806" s="86">
        <f t="shared" si="154"/>
        <v>-1.3964589710501214</v>
      </c>
      <c r="S806" s="10">
        <f t="shared" si="151"/>
        <v>107.59598321900349</v>
      </c>
      <c r="T806" s="10">
        <f>IF(M806=1,'Specifications and Reduced mass'!$F$13,IF(M806=2,'Specifications and Reduced mass'!$G$13,IF(M806=3,'Specifications and Reduced mass'!$H$13,IF(M806=4,'Specifications and Reduced mass'!$I$13,IF(M806=5,'Specifications and Reduced mass'!$J$13)))))</f>
        <v>1545.075</v>
      </c>
      <c r="U806" s="52">
        <f>'Specifications and Reduced mass'!$C$37-'Lap Simulation'!S806-'Lap Simulation'!T806-'Lap Simulation'!AC806</f>
        <v>-944.76956589616907</v>
      </c>
      <c r="V806" s="13">
        <f t="shared" si="152"/>
        <v>-1.3964589710501214</v>
      </c>
      <c r="W806" s="13">
        <f>0.5*359.61*'Lap Simulation'!Q806^2</f>
        <v>30322.013279263494</v>
      </c>
      <c r="X806" s="10">
        <f t="shared" si="148"/>
        <v>51.126306348811049</v>
      </c>
      <c r="Y806" s="10">
        <v>1</v>
      </c>
      <c r="Z806" s="13">
        <f>IF(Y806=1,'Specifications and Reduced mass'!$C$47,IF(Y806=2,'Specifications and Reduced mass'!$C$48,IF(Y806=3,'Specifications and Reduced mass'!$C$49)))</f>
        <v>676.54659784648959</v>
      </c>
      <c r="AA806" s="10">
        <f t="shared" si="149"/>
        <v>57.045841116603526</v>
      </c>
      <c r="AB806" s="10">
        <v>0</v>
      </c>
      <c r="AC806" s="10">
        <v>0</v>
      </c>
      <c r="AD806" s="10">
        <v>0</v>
      </c>
    </row>
    <row r="807" spans="7:30" x14ac:dyDescent="0.3">
      <c r="G807" s="94">
        <v>6300</v>
      </c>
      <c r="H807" s="94">
        <v>17.5</v>
      </c>
      <c r="I807" s="10">
        <f t="shared" si="145"/>
        <v>13.049750000000001</v>
      </c>
      <c r="J807" s="10">
        <f t="shared" si="146"/>
        <v>19.779278222222221</v>
      </c>
      <c r="K807" s="10">
        <v>457.1</v>
      </c>
      <c r="L807" s="10">
        <v>3</v>
      </c>
      <c r="M807" s="90">
        <v>3</v>
      </c>
      <c r="N807" s="85">
        <f t="shared" si="153"/>
        <v>802</v>
      </c>
      <c r="O807" s="108">
        <f t="shared" si="150"/>
        <v>96.00496223955453</v>
      </c>
      <c r="P807" s="95">
        <f t="shared" si="147"/>
        <v>46.361152073713555</v>
      </c>
      <c r="Q807" s="10">
        <f t="shared" si="157"/>
        <v>12.878097798253766</v>
      </c>
      <c r="R807" s="86">
        <f t="shared" si="154"/>
        <v>-1.3938250651759312</v>
      </c>
      <c r="S807" s="10">
        <f t="shared" si="151"/>
        <v>105.81402316077231</v>
      </c>
      <c r="T807" s="10">
        <f>IF(M807=1,'Specifications and Reduced mass'!$F$13,IF(M807=2,'Specifications and Reduced mass'!$G$13,IF(M807=3,'Specifications and Reduced mass'!$H$13,IF(M807=4,'Specifications and Reduced mass'!$I$13,IF(M807=5,'Specifications and Reduced mass'!$J$13)))))</f>
        <v>1545.075</v>
      </c>
      <c r="U807" s="52">
        <f>'Specifications and Reduced mass'!$C$37-'Lap Simulation'!S807-'Lap Simulation'!T807-'Lap Simulation'!AC807</f>
        <v>-942.98760583793785</v>
      </c>
      <c r="V807" s="13">
        <f t="shared" si="152"/>
        <v>-1.3938250651759312</v>
      </c>
      <c r="W807" s="13">
        <f>0.5*359.61*'Lap Simulation'!Q807^2</f>
        <v>29819.832668684161</v>
      </c>
      <c r="X807" s="10">
        <f t="shared" si="148"/>
        <v>50.701172434069946</v>
      </c>
      <c r="Y807" s="10">
        <v>1</v>
      </c>
      <c r="Z807" s="13">
        <f>IF(Y807=1,'Specifications and Reduced mass'!$C$47,IF(Y807=2,'Specifications and Reduced mass'!$C$48,IF(Y807=3,'Specifications and Reduced mass'!$C$49)))</f>
        <v>676.54659784648959</v>
      </c>
      <c r="AA807" s="10">
        <f t="shared" si="149"/>
        <v>56.10107155070736</v>
      </c>
      <c r="AB807" s="10">
        <v>0</v>
      </c>
      <c r="AC807" s="10">
        <v>0</v>
      </c>
      <c r="AD807" s="10">
        <f t="shared" si="156"/>
        <v>0</v>
      </c>
    </row>
    <row r="808" spans="7:30" x14ac:dyDescent="0.3">
      <c r="G808" s="94">
        <v>6300</v>
      </c>
      <c r="H808" s="94">
        <v>17.5</v>
      </c>
      <c r="I808" s="10">
        <f t="shared" si="145"/>
        <v>13.049750000000001</v>
      </c>
      <c r="J808" s="10">
        <f t="shared" si="146"/>
        <v>19.779278222222221</v>
      </c>
      <c r="K808" s="10">
        <v>457.1</v>
      </c>
      <c r="L808" s="10">
        <v>3</v>
      </c>
      <c r="M808" s="90">
        <v>3</v>
      </c>
      <c r="N808" s="85">
        <f t="shared" si="153"/>
        <v>803</v>
      </c>
      <c r="O808" s="108">
        <f t="shared" si="150"/>
        <v>96.083274412331122</v>
      </c>
      <c r="P808" s="95">
        <f t="shared" si="147"/>
        <v>45.969864867243572</v>
      </c>
      <c r="Q808" s="10">
        <f t="shared" si="157"/>
        <v>12.769406907567658</v>
      </c>
      <c r="R808" s="86">
        <f t="shared" si="154"/>
        <v>-1.3911961271957487</v>
      </c>
      <c r="S808" s="10">
        <f t="shared" si="151"/>
        <v>104.03542411433041</v>
      </c>
      <c r="T808" s="10">
        <f>IF(M808=1,'Specifications and Reduced mass'!$F$13,IF(M808=2,'Specifications and Reduced mass'!$G$13,IF(M808=3,'Specifications and Reduced mass'!$H$13,IF(M808=4,'Specifications and Reduced mass'!$I$13,IF(M808=5,'Specifications and Reduced mass'!$J$13)))))</f>
        <v>1545.075</v>
      </c>
      <c r="U808" s="52">
        <f>'Specifications and Reduced mass'!$C$37-'Lap Simulation'!S808-'Lap Simulation'!T808-'Lap Simulation'!AC808</f>
        <v>-941.20900679149599</v>
      </c>
      <c r="V808" s="13">
        <f t="shared" si="152"/>
        <v>-1.3911961271957487</v>
      </c>
      <c r="W808" s="13">
        <f>0.5*359.61*'Lap Simulation'!Q808^2</f>
        <v>29318.599236996244</v>
      </c>
      <c r="X808" s="10">
        <f t="shared" si="148"/>
        <v>50.273255541604954</v>
      </c>
      <c r="Y808" s="10">
        <v>1</v>
      </c>
      <c r="Z808" s="13">
        <f>IF(Y808=1,'Specifications and Reduced mass'!$C$47,IF(Y808=2,'Specifications and Reduced mass'!$C$48,IF(Y808=3,'Specifications and Reduced mass'!$C$49)))</f>
        <v>676.54659784648959</v>
      </c>
      <c r="AA808" s="10">
        <f t="shared" si="149"/>
        <v>55.158083944869425</v>
      </c>
      <c r="AB808" s="10">
        <v>0</v>
      </c>
      <c r="AC808" s="10">
        <f t="shared" si="155"/>
        <v>0</v>
      </c>
      <c r="AD808" s="10">
        <f t="shared" si="156"/>
        <v>0</v>
      </c>
    </row>
    <row r="809" spans="7:30" x14ac:dyDescent="0.3">
      <c r="G809" s="94">
        <v>6200</v>
      </c>
      <c r="H809" s="94">
        <v>17.440000000000001</v>
      </c>
      <c r="I809" s="10">
        <f t="shared" si="145"/>
        <v>13.005008000000002</v>
      </c>
      <c r="J809" s="10">
        <f t="shared" si="146"/>
        <v>20.029390385548389</v>
      </c>
      <c r="K809" s="10">
        <v>469.2</v>
      </c>
      <c r="L809" s="10">
        <v>3</v>
      </c>
      <c r="M809" s="90">
        <v>3</v>
      </c>
      <c r="N809" s="85">
        <f t="shared" si="153"/>
        <v>804</v>
      </c>
      <c r="O809" s="108">
        <f t="shared" si="150"/>
        <v>96.162263412891903</v>
      </c>
      <c r="P809" s="95">
        <f t="shared" si="147"/>
        <v>45.575965950221182</v>
      </c>
      <c r="Q809" s="10">
        <f t="shared" si="157"/>
        <v>12.659990541728106</v>
      </c>
      <c r="R809" s="86">
        <f t="shared" si="154"/>
        <v>-1.3885721477394701</v>
      </c>
      <c r="S809" s="10">
        <f t="shared" si="151"/>
        <v>102.26017974036608</v>
      </c>
      <c r="T809" s="10">
        <f>IF(M809=1,'Specifications and Reduced mass'!$F$13,IF(M809=2,'Specifications and Reduced mass'!$G$13,IF(M809=3,'Specifications and Reduced mass'!$H$13,IF(M809=4,'Specifications and Reduced mass'!$I$13,IF(M809=5,'Specifications and Reduced mass'!$J$13)))))</f>
        <v>1545.075</v>
      </c>
      <c r="U809" s="52">
        <f>'Specifications and Reduced mass'!$C$37-'Lap Simulation'!S809-'Lap Simulation'!T809-'Lap Simulation'!AC809</f>
        <v>-939.43376241753163</v>
      </c>
      <c r="V809" s="13">
        <f t="shared" si="152"/>
        <v>-1.3885721477394701</v>
      </c>
      <c r="W809" s="13">
        <f>0.5*359.61*'Lap Simulation'!Q809^2</f>
        <v>28818.311197695377</v>
      </c>
      <c r="X809" s="10">
        <f t="shared" si="148"/>
        <v>49.842482447748452</v>
      </c>
      <c r="Y809" s="10">
        <v>1</v>
      </c>
      <c r="Z809" s="13">
        <f>IF(Y809=1,'Specifications and Reduced mass'!$C$47,IF(Y809=2,'Specifications and Reduced mass'!$C$48,IF(Y809=3,'Specifications and Reduced mass'!$C$49)))</f>
        <v>676.54659784648959</v>
      </c>
      <c r="AA809" s="10">
        <f t="shared" si="149"/>
        <v>54.216874938077922</v>
      </c>
      <c r="AB809" s="10">
        <v>0</v>
      </c>
      <c r="AC809" s="10">
        <f t="shared" si="155"/>
        <v>0</v>
      </c>
      <c r="AD809" s="10">
        <f t="shared" si="156"/>
        <v>0</v>
      </c>
    </row>
    <row r="810" spans="7:30" x14ac:dyDescent="0.3">
      <c r="G810" s="94">
        <v>6200</v>
      </c>
      <c r="H810" s="94">
        <v>17.440000000000001</v>
      </c>
      <c r="I810" s="10">
        <f t="shared" si="145"/>
        <v>13.005008000000002</v>
      </c>
      <c r="J810" s="10">
        <f t="shared" si="146"/>
        <v>20.029390385548389</v>
      </c>
      <c r="K810" s="10">
        <v>469.2</v>
      </c>
      <c r="L810" s="10">
        <v>3</v>
      </c>
      <c r="M810" s="90">
        <v>3</v>
      </c>
      <c r="N810" s="85">
        <f t="shared" si="153"/>
        <v>805</v>
      </c>
      <c r="O810" s="108">
        <f t="shared" si="150"/>
        <v>96.241945771406606</v>
      </c>
      <c r="P810" s="95">
        <f t="shared" si="147"/>
        <v>45.179385589296295</v>
      </c>
      <c r="Q810" s="10">
        <f t="shared" si="157"/>
        <v>12.549829330360081</v>
      </c>
      <c r="R810" s="86">
        <f t="shared" si="154"/>
        <v>-1.3859531174546653</v>
      </c>
      <c r="S810" s="10">
        <f t="shared" si="151"/>
        <v>100.4882837115244</v>
      </c>
      <c r="T810" s="10">
        <f>IF(M810=1,'Specifications and Reduced mass'!$F$13,IF(M810=2,'Specifications and Reduced mass'!$G$13,IF(M810=3,'Specifications and Reduced mass'!$H$13,IF(M810=4,'Specifications and Reduced mass'!$I$13,IF(M810=5,'Specifications and Reduced mass'!$J$13)))))</f>
        <v>1545.075</v>
      </c>
      <c r="U810" s="52">
        <f>'Specifications and Reduced mass'!$C$37-'Lap Simulation'!S810-'Lap Simulation'!T810-'Lap Simulation'!AC810</f>
        <v>-937.66186638868999</v>
      </c>
      <c r="V810" s="13">
        <f t="shared" si="152"/>
        <v>-1.3859531174546653</v>
      </c>
      <c r="W810" s="13">
        <f>0.5*359.61*'Lap Simulation'!Q810^2</f>
        <v>28318.966767646783</v>
      </c>
      <c r="X810" s="10">
        <f t="shared" si="148"/>
        <v>49.408776891181425</v>
      </c>
      <c r="Y810" s="10">
        <v>1</v>
      </c>
      <c r="Z810" s="13">
        <f>IF(Y810=1,'Specifications and Reduced mass'!$C$47,IF(Y810=2,'Specifications and Reduced mass'!$C$48,IF(Y810=3,'Specifications and Reduced mass'!$C$49)))</f>
        <v>676.54659784648959</v>
      </c>
      <c r="AA810" s="10">
        <f t="shared" si="149"/>
        <v>53.277441175660378</v>
      </c>
      <c r="AB810" s="10">
        <v>0</v>
      </c>
      <c r="AC810" s="10">
        <f t="shared" si="155"/>
        <v>0</v>
      </c>
      <c r="AD810" s="10">
        <f t="shared" si="156"/>
        <v>0</v>
      </c>
    </row>
    <row r="811" spans="7:30" x14ac:dyDescent="0.3">
      <c r="G811" s="94">
        <v>6100</v>
      </c>
      <c r="H811" s="94">
        <v>17.37</v>
      </c>
      <c r="I811" s="10">
        <f t="shared" si="145"/>
        <v>12.952809000000002</v>
      </c>
      <c r="J811" s="10">
        <f t="shared" si="146"/>
        <v>20.276029931016396</v>
      </c>
      <c r="K811" s="10">
        <v>469.2</v>
      </c>
      <c r="L811" s="10">
        <v>3</v>
      </c>
      <c r="M811" s="90">
        <v>3</v>
      </c>
      <c r="N811" s="85">
        <f t="shared" si="153"/>
        <v>806</v>
      </c>
      <c r="O811" s="108">
        <f t="shared" si="150"/>
        <v>96.322338712253185</v>
      </c>
      <c r="P811" s="95">
        <f t="shared" si="147"/>
        <v>44.780051110085708</v>
      </c>
      <c r="Q811" s="10">
        <f t="shared" si="157"/>
        <v>12.438903086134919</v>
      </c>
      <c r="R811" s="86">
        <f t="shared" si="154"/>
        <v>-1.3833390270065435</v>
      </c>
      <c r="S811" s="10">
        <f t="shared" si="151"/>
        <v>98.719729712384719</v>
      </c>
      <c r="T811" s="10">
        <f>IF(M811=1,'Specifications and Reduced mass'!$F$13,IF(M811=2,'Specifications and Reduced mass'!$G$13,IF(M811=3,'Specifications and Reduced mass'!$H$13,IF(M811=4,'Specifications and Reduced mass'!$I$13,IF(M811=5,'Specifications and Reduced mass'!$J$13)))))</f>
        <v>1545.075</v>
      </c>
      <c r="U811" s="52">
        <f>'Specifications and Reduced mass'!$C$37-'Lap Simulation'!S811-'Lap Simulation'!T811-'Lap Simulation'!AC811</f>
        <v>-935.89331238955026</v>
      </c>
      <c r="V811" s="13">
        <f t="shared" si="152"/>
        <v>-1.3833390270065435</v>
      </c>
      <c r="W811" s="13">
        <f>0.5*359.61*'Lap Simulation'!Q811^2</f>
        <v>27820.564167078912</v>
      </c>
      <c r="X811" s="10">
        <f t="shared" si="148"/>
        <v>48.972059394231962</v>
      </c>
      <c r="Y811" s="10">
        <v>1</v>
      </c>
      <c r="Z811" s="13">
        <f>IF(Y811=1,'Specifications and Reduced mass'!$C$47,IF(Y811=2,'Specifications and Reduced mass'!$C$48,IF(Y811=3,'Specifications and Reduced mass'!$C$49)))</f>
        <v>676.54659784648959</v>
      </c>
      <c r="AA811" s="10">
        <f t="shared" si="149"/>
        <v>52.339779309271698</v>
      </c>
      <c r="AB811" s="10">
        <v>0</v>
      </c>
      <c r="AC811" s="10">
        <f t="shared" si="155"/>
        <v>0</v>
      </c>
      <c r="AD811" s="10">
        <f t="shared" si="156"/>
        <v>0</v>
      </c>
    </row>
    <row r="812" spans="7:30" x14ac:dyDescent="0.3">
      <c r="G812" s="94">
        <v>6100</v>
      </c>
      <c r="H812" s="94">
        <v>17.37</v>
      </c>
      <c r="I812" s="10">
        <f t="shared" si="145"/>
        <v>12.952809000000002</v>
      </c>
      <c r="J812" s="10">
        <f t="shared" si="146"/>
        <v>20.276029931016396</v>
      </c>
      <c r="K812" s="10">
        <v>469.2</v>
      </c>
      <c r="L812" s="10">
        <v>3</v>
      </c>
      <c r="M812" s="90">
        <v>3</v>
      </c>
      <c r="N812" s="85">
        <f t="shared" si="153"/>
        <v>807</v>
      </c>
      <c r="O812" s="108">
        <f t="shared" si="150"/>
        <v>96.403460195631041</v>
      </c>
      <c r="P812" s="95">
        <f t="shared" si="147"/>
        <v>44.377886721225011</v>
      </c>
      <c r="Q812" s="10">
        <f t="shared" si="157"/>
        <v>12.327190755895836</v>
      </c>
      <c r="R812" s="86">
        <f t="shared" si="154"/>
        <v>-1.3807298670779213</v>
      </c>
      <c r="S812" s="10">
        <f t="shared" si="151"/>
        <v>96.954511439437994</v>
      </c>
      <c r="T812" s="10">
        <f>IF(M812=1,'Specifications and Reduced mass'!$F$13,IF(M812=2,'Specifications and Reduced mass'!$G$13,IF(M812=3,'Specifications and Reduced mass'!$H$13,IF(M812=4,'Specifications and Reduced mass'!$I$13,IF(M812=5,'Specifications and Reduced mass'!$J$13)))))</f>
        <v>1545.075</v>
      </c>
      <c r="U812" s="52">
        <f>'Specifications and Reduced mass'!$C$37-'Lap Simulation'!S812-'Lap Simulation'!T812-'Lap Simulation'!AC812</f>
        <v>-934.12809411660351</v>
      </c>
      <c r="V812" s="13">
        <f t="shared" si="152"/>
        <v>-1.3807298670779213</v>
      </c>
      <c r="W812" s="13">
        <f>0.5*359.61*'Lap Simulation'!Q812^2</f>
        <v>27323.10161957709</v>
      </c>
      <c r="X812" s="10">
        <f t="shared" si="148"/>
        <v>48.532247070456052</v>
      </c>
      <c r="Y812" s="10">
        <v>1</v>
      </c>
      <c r="Z812" s="13">
        <f>IF(Y812=1,'Specifications and Reduced mass'!$C$47,IF(Y812=2,'Specifications and Reduced mass'!$C$48,IF(Y812=3,'Specifications and Reduced mass'!$C$49)))</f>
        <v>676.54659784648959</v>
      </c>
      <c r="AA812" s="10">
        <f t="shared" si="149"/>
        <v>51.403885996882146</v>
      </c>
      <c r="AB812" s="10">
        <v>0</v>
      </c>
      <c r="AC812" s="10">
        <f t="shared" si="155"/>
        <v>0</v>
      </c>
      <c r="AD812" s="10">
        <f t="shared" si="156"/>
        <v>0</v>
      </c>
    </row>
    <row r="813" spans="7:30" x14ac:dyDescent="0.3">
      <c r="G813" s="94">
        <v>5900</v>
      </c>
      <c r="H813" s="94">
        <v>17.239999999999998</v>
      </c>
      <c r="I813" s="10">
        <f t="shared" si="145"/>
        <v>12.855867999999999</v>
      </c>
      <c r="J813" s="10">
        <f t="shared" si="146"/>
        <v>20.80645972176271</v>
      </c>
      <c r="K813" s="10">
        <v>414.1</v>
      </c>
      <c r="L813" s="10">
        <v>3</v>
      </c>
      <c r="M813" s="90">
        <v>3</v>
      </c>
      <c r="N813" s="85">
        <f t="shared" si="153"/>
        <v>808</v>
      </c>
      <c r="O813" s="108">
        <f t="shared" si="150"/>
        <v>96.485328962439723</v>
      </c>
      <c r="P813" s="95">
        <f t="shared" si="147"/>
        <v>43.972813324680736</v>
      </c>
      <c r="Q813" s="10">
        <f t="shared" si="157"/>
        <v>12.214670367966871</v>
      </c>
      <c r="R813" s="86">
        <f t="shared" si="154"/>
        <v>-1.3781256283691885</v>
      </c>
      <c r="S813" s="10">
        <f t="shared" si="151"/>
        <v>95.192622601064556</v>
      </c>
      <c r="T813" s="10">
        <f>IF(M813=1,'Specifications and Reduced mass'!$F$13,IF(M813=2,'Specifications and Reduced mass'!$G$13,IF(M813=3,'Specifications and Reduced mass'!$H$13,IF(M813=4,'Specifications and Reduced mass'!$I$13,IF(M813=5,'Specifications and Reduced mass'!$J$13)))))</f>
        <v>1545.075</v>
      </c>
      <c r="U813" s="52">
        <f>'Specifications and Reduced mass'!$C$37-'Lap Simulation'!S813-'Lap Simulation'!T813-'Lap Simulation'!AC813</f>
        <v>-932.36620527823015</v>
      </c>
      <c r="V813" s="13">
        <f t="shared" si="152"/>
        <v>-1.3781256283691885</v>
      </c>
      <c r="W813" s="13">
        <f>0.5*359.61*'Lap Simulation'!Q813^2</f>
        <v>26826.577352077205</v>
      </c>
      <c r="X813" s="10">
        <f t="shared" si="148"/>
        <v>48.089253417192403</v>
      </c>
      <c r="Y813" s="10">
        <v>1</v>
      </c>
      <c r="Z813" s="13">
        <f>IF(Y813=1,'Specifications and Reduced mass'!$C$47,IF(Y813=2,'Specifications and Reduced mass'!$C$48,IF(Y813=3,'Specifications and Reduced mass'!$C$49)))</f>
        <v>676.54659784648959</v>
      </c>
      <c r="AA813" s="10">
        <f t="shared" si="149"/>
        <v>50.469757902765551</v>
      </c>
      <c r="AB813" s="10">
        <v>0</v>
      </c>
      <c r="AC813" s="10">
        <f t="shared" si="155"/>
        <v>0</v>
      </c>
      <c r="AD813" s="10">
        <f t="shared" si="156"/>
        <v>0</v>
      </c>
    </row>
    <row r="814" spans="7:30" x14ac:dyDescent="0.3">
      <c r="G814" s="94">
        <v>5900</v>
      </c>
      <c r="H814" s="94">
        <v>17.239999999999998</v>
      </c>
      <c r="I814" s="10">
        <f t="shared" si="145"/>
        <v>12.855867999999999</v>
      </c>
      <c r="J814" s="10">
        <f t="shared" si="146"/>
        <v>20.80645972176271</v>
      </c>
      <c r="K814" s="10">
        <v>414.1</v>
      </c>
      <c r="L814" s="10">
        <v>3</v>
      </c>
      <c r="M814" s="90">
        <v>3</v>
      </c>
      <c r="N814" s="85">
        <f t="shared" si="153"/>
        <v>809</v>
      </c>
      <c r="O814" s="108">
        <f t="shared" si="150"/>
        <v>96.567964582742206</v>
      </c>
      <c r="P814" s="95">
        <f t="shared" si="147"/>
        <v>43.56474831098982</v>
      </c>
      <c r="Q814" s="10">
        <f t="shared" si="157"/>
        <v>12.10131897527495</v>
      </c>
      <c r="R814" s="86">
        <f t="shared" si="154"/>
        <v>-1.3755263015982746</v>
      </c>
      <c r="S814" s="10">
        <f t="shared" si="151"/>
        <v>93.434056917511441</v>
      </c>
      <c r="T814" s="10">
        <f>IF(M814=1,'Specifications and Reduced mass'!$F$13,IF(M814=2,'Specifications and Reduced mass'!$G$13,IF(M814=3,'Specifications and Reduced mass'!$H$13,IF(M814=4,'Specifications and Reduced mass'!$I$13,IF(M814=5,'Specifications and Reduced mass'!$J$13)))))</f>
        <v>1545.075</v>
      </c>
      <c r="U814" s="52">
        <f>'Specifications and Reduced mass'!$C$37-'Lap Simulation'!S814-'Lap Simulation'!T814-'Lap Simulation'!AC814</f>
        <v>-930.60763959467704</v>
      </c>
      <c r="V814" s="13">
        <f t="shared" si="152"/>
        <v>-1.3755263015982746</v>
      </c>
      <c r="W814" s="13">
        <f>0.5*359.61*'Lap Simulation'!Q814^2</f>
        <v>26330.989594859358</v>
      </c>
      <c r="X814" s="10">
        <f t="shared" si="148"/>
        <v>47.642988091633661</v>
      </c>
      <c r="Y814" s="10">
        <v>1</v>
      </c>
      <c r="Z814" s="13">
        <f>IF(Y814=1,'Specifications and Reduced mass'!$C$47,IF(Y814=2,'Specifications and Reduced mass'!$C$48,IF(Y814=3,'Specifications and Reduced mass'!$C$49)))</f>
        <v>676.54659784648959</v>
      </c>
      <c r="AA814" s="10">
        <f t="shared" si="149"/>
        <v>49.537391697487323</v>
      </c>
      <c r="AB814" s="10">
        <v>0</v>
      </c>
      <c r="AC814" s="10">
        <f t="shared" si="155"/>
        <v>0</v>
      </c>
      <c r="AD814" s="10">
        <f t="shared" si="156"/>
        <v>0</v>
      </c>
    </row>
    <row r="815" spans="7:30" x14ac:dyDescent="0.3">
      <c r="G815" s="94">
        <v>5800</v>
      </c>
      <c r="H815" s="94">
        <v>17.18</v>
      </c>
      <c r="I815" s="10">
        <f t="shared" si="145"/>
        <v>12.811126</v>
      </c>
      <c r="J815" s="10">
        <f t="shared" si="146"/>
        <v>21.091531025655172</v>
      </c>
      <c r="K815" s="10">
        <v>443.8</v>
      </c>
      <c r="L815" s="10">
        <v>3</v>
      </c>
      <c r="M815" s="90">
        <v>3</v>
      </c>
      <c r="N815" s="85">
        <f t="shared" si="153"/>
        <v>810</v>
      </c>
      <c r="O815" s="108">
        <f t="shared" si="150"/>
        <v>96.651387508168909</v>
      </c>
      <c r="P815" s="95">
        <f t="shared" si="147"/>
        <v>43.153605337937449</v>
      </c>
      <c r="Q815" s="10">
        <f t="shared" si="157"/>
        <v>11.987112593871514</v>
      </c>
      <c r="R815" s="86">
        <f t="shared" si="154"/>
        <v>-1.372931877500617</v>
      </c>
      <c r="S815" s="10">
        <f t="shared" si="151"/>
        <v>91.678808120870229</v>
      </c>
      <c r="T815" s="10">
        <f>IF(M815=1,'Specifications and Reduced mass'!$F$13,IF(M815=2,'Specifications and Reduced mass'!$G$13,IF(M815=3,'Specifications and Reduced mass'!$H$13,IF(M815=4,'Specifications and Reduced mass'!$I$13,IF(M815=5,'Specifications and Reduced mass'!$J$13)))))</f>
        <v>1545.075</v>
      </c>
      <c r="U815" s="52">
        <f>'Specifications and Reduced mass'!$C$37-'Lap Simulation'!S815-'Lap Simulation'!T815-'Lap Simulation'!AC815</f>
        <v>-928.8523907980358</v>
      </c>
      <c r="V815" s="13">
        <f t="shared" si="152"/>
        <v>-1.372931877500617</v>
      </c>
      <c r="W815" s="13">
        <f>0.5*359.61*'Lap Simulation'!Q815^2</f>
        <v>25836.336581541611</v>
      </c>
      <c r="X815" s="10">
        <f t="shared" si="148"/>
        <v>47.193356668785484</v>
      </c>
      <c r="Y815" s="10">
        <v>1</v>
      </c>
      <c r="Z815" s="13">
        <f>IF(Y815=1,'Specifications and Reduced mass'!$C$47,IF(Y815=2,'Specifications and Reduced mass'!$C$48,IF(Y815=3,'Specifications and Reduced mass'!$C$49)))</f>
        <v>676.54659784648959</v>
      </c>
      <c r="AA815" s="10">
        <f t="shared" si="149"/>
        <v>48.606784057892654</v>
      </c>
      <c r="AB815" s="10">
        <v>0</v>
      </c>
      <c r="AC815" s="10">
        <f t="shared" si="155"/>
        <v>0</v>
      </c>
      <c r="AD815" s="10">
        <f t="shared" si="156"/>
        <v>0</v>
      </c>
    </row>
    <row r="816" spans="7:30" x14ac:dyDescent="0.3">
      <c r="G816" s="94">
        <v>5800</v>
      </c>
      <c r="H816" s="94">
        <v>17.18</v>
      </c>
      <c r="I816" s="10">
        <f t="shared" si="145"/>
        <v>12.811126</v>
      </c>
      <c r="J816" s="10">
        <f t="shared" si="146"/>
        <v>21.091531025655172</v>
      </c>
      <c r="K816" s="10">
        <v>443.8</v>
      </c>
      <c r="L816" s="10">
        <v>3</v>
      </c>
      <c r="M816" s="90">
        <v>3</v>
      </c>
      <c r="N816" s="85">
        <f t="shared" si="153"/>
        <v>811</v>
      </c>
      <c r="O816" s="108">
        <f t="shared" si="150"/>
        <v>96.735619128661611</v>
      </c>
      <c r="P816" s="95">
        <f t="shared" si="147"/>
        <v>42.739294091007721</v>
      </c>
      <c r="Q816" s="10">
        <f t="shared" si="157"/>
        <v>11.872026136391034</v>
      </c>
      <c r="R816" s="86">
        <f t="shared" si="154"/>
        <v>-1.3703423468291269</v>
      </c>
      <c r="S816" s="10">
        <f t="shared" si="151"/>
        <v>89.926869955054514</v>
      </c>
      <c r="T816" s="10">
        <f>IF(M816=1,'Specifications and Reduced mass'!$F$13,IF(M816=2,'Specifications and Reduced mass'!$G$13,IF(M816=3,'Specifications and Reduced mass'!$H$13,IF(M816=4,'Specifications and Reduced mass'!$I$13,IF(M816=5,'Specifications and Reduced mass'!$J$13)))))</f>
        <v>1545.075</v>
      </c>
      <c r="U816" s="52">
        <f>'Specifications and Reduced mass'!$C$37-'Lap Simulation'!S816-'Lap Simulation'!T816-'Lap Simulation'!AC816</f>
        <v>-927.10045263222003</v>
      </c>
      <c r="V816" s="13">
        <f t="shared" si="152"/>
        <v>-1.3703423468291269</v>
      </c>
      <c r="W816" s="13">
        <f>0.5*359.61*'Lap Simulation'!Q816^2</f>
        <v>25342.616549073613</v>
      </c>
      <c r="X816" s="10">
        <f t="shared" si="148"/>
        <v>46.740260379492256</v>
      </c>
      <c r="Y816" s="10">
        <v>1</v>
      </c>
      <c r="Z816" s="13">
        <f>IF(Y816=1,'Specifications and Reduced mass'!$C$47,IF(Y816=2,'Specifications and Reduced mass'!$C$48,IF(Y816=3,'Specifications and Reduced mass'!$C$49)))</f>
        <v>676.54659784648959</v>
      </c>
      <c r="AA816" s="10">
        <f t="shared" si="149"/>
        <v>47.677931667094619</v>
      </c>
      <c r="AB816" s="10">
        <v>0</v>
      </c>
      <c r="AC816" s="10">
        <f t="shared" si="155"/>
        <v>0</v>
      </c>
      <c r="AD816" s="10">
        <f t="shared" si="156"/>
        <v>0</v>
      </c>
    </row>
    <row r="817" spans="7:30" x14ac:dyDescent="0.3">
      <c r="G817" s="94">
        <v>5800</v>
      </c>
      <c r="H817" s="94">
        <v>17.18</v>
      </c>
      <c r="I817" s="10">
        <f t="shared" si="145"/>
        <v>12.811126</v>
      </c>
      <c r="J817" s="10">
        <f t="shared" si="146"/>
        <v>21.091531025655172</v>
      </c>
      <c r="K817" s="10">
        <v>443.8</v>
      </c>
      <c r="L817" s="10">
        <v>3</v>
      </c>
      <c r="M817" s="90">
        <v>3</v>
      </c>
      <c r="N817" s="85">
        <f t="shared" si="153"/>
        <v>812</v>
      </c>
      <c r="O817" s="108">
        <f t="shared" si="150"/>
        <v>96.820681834004887</v>
      </c>
      <c r="P817" s="95">
        <f t="shared" si="147"/>
        <v>42.321720023740014</v>
      </c>
      <c r="Q817" s="10">
        <f t="shared" si="157"/>
        <v>11.756033339927781</v>
      </c>
      <c r="R817" s="94">
        <f t="shared" si="154"/>
        <v>0</v>
      </c>
      <c r="S817" s="10">
        <f t="shared" si="151"/>
        <v>88.178236175777755</v>
      </c>
      <c r="T817" s="10">
        <f>IF(M817=1,'Specifications and Reduced mass'!$F$13,IF(M817=2,'Specifications and Reduced mass'!$G$13,IF(M817=3,'Specifications and Reduced mass'!$H$13,IF(M817=4,'Specifications and Reduced mass'!$I$13,IF(M817=5,'Specifications and Reduced mass'!$J$13)))))</f>
        <v>1545.075</v>
      </c>
      <c r="U817" s="52">
        <f>'Specifications and Reduced mass'!$C$37-'Lap Simulation'!S817-'Lap Simulation'!T817-'Lap Simulation'!AC817</f>
        <v>-925.35181885294332</v>
      </c>
      <c r="V817" s="13">
        <f t="shared" si="152"/>
        <v>-1.4455191457425816</v>
      </c>
      <c r="W817" s="13">
        <f>0.5*359.61*'Lap Simulation'!Q817^2</f>
        <v>24849.827737730382</v>
      </c>
      <c r="X817" s="10">
        <f t="shared" si="148"/>
        <v>46.283595826487321</v>
      </c>
      <c r="Y817" s="10">
        <v>2</v>
      </c>
      <c r="Z817" s="13">
        <f>IF(Y817=1,'Specifications and Reduced mass'!$C$47,IF(Y817=2,'Specifications and Reduced mass'!$C$48,IF(Y817=3,'Specifications and Reduced mass'!$C$49)))</f>
        <v>640.15189392567913</v>
      </c>
      <c r="AA817" s="10">
        <f t="shared" si="149"/>
        <v>44.235878562984844</v>
      </c>
      <c r="AB817" s="10">
        <v>0</v>
      </c>
      <c r="AC817" s="10">
        <f t="shared" si="155"/>
        <v>0</v>
      </c>
      <c r="AD817" s="10">
        <f t="shared" si="156"/>
        <v>0</v>
      </c>
    </row>
    <row r="818" spans="7:30" x14ac:dyDescent="0.3">
      <c r="G818" s="94">
        <v>5800</v>
      </c>
      <c r="H818" s="94">
        <v>17.18</v>
      </c>
      <c r="I818" s="10">
        <f t="shared" ref="I818:I881" si="158">H818*0.7457</f>
        <v>12.811126</v>
      </c>
      <c r="J818" s="10">
        <f t="shared" ref="J818:J881" si="159">(9548.8*I818)/G818</f>
        <v>21.091531025655172</v>
      </c>
      <c r="K818" s="10">
        <v>443.8</v>
      </c>
      <c r="L818" s="10">
        <v>3</v>
      </c>
      <c r="M818" s="90">
        <v>3</v>
      </c>
      <c r="N818" s="85">
        <f t="shared" si="153"/>
        <v>813</v>
      </c>
      <c r="O818" s="108">
        <f t="shared" si="150"/>
        <v>96.905744539348163</v>
      </c>
      <c r="P818" s="95">
        <f t="shared" si="147"/>
        <v>42.321720023740014</v>
      </c>
      <c r="Q818" s="10">
        <f t="shared" si="157"/>
        <v>11.756033339927781</v>
      </c>
      <c r="R818" s="94">
        <f t="shared" si="154"/>
        <v>0</v>
      </c>
      <c r="S818" s="10">
        <f t="shared" si="151"/>
        <v>88.178236175777755</v>
      </c>
      <c r="T818" s="10">
        <f>IF(M818=1,'Specifications and Reduced mass'!$F$13,IF(M818=2,'Specifications and Reduced mass'!$G$13,IF(M818=3,'Specifications and Reduced mass'!$H$13,IF(M818=4,'Specifications and Reduced mass'!$I$13,IF(M818=5,'Specifications and Reduced mass'!$J$13)))))</f>
        <v>1545.075</v>
      </c>
      <c r="U818" s="52">
        <f>'Specifications and Reduced mass'!$C$37-'Lap Simulation'!S818-'Lap Simulation'!T818-'Lap Simulation'!AC818</f>
        <v>-925.35181885294332</v>
      </c>
      <c r="V818" s="13">
        <f t="shared" si="152"/>
        <v>-1.4455191457425816</v>
      </c>
      <c r="W818" s="13">
        <f>0.5*359.61*'Lap Simulation'!Q818^2</f>
        <v>24849.827737730382</v>
      </c>
      <c r="X818" s="10">
        <f t="shared" si="148"/>
        <v>46.283595826487321</v>
      </c>
      <c r="Y818" s="10">
        <v>2</v>
      </c>
      <c r="Z818" s="13">
        <f>IF(Y818=1,'Specifications and Reduced mass'!$C$47,IF(Y818=2,'Specifications and Reduced mass'!$C$48,IF(Y818=3,'Specifications and Reduced mass'!$C$49)))</f>
        <v>640.15189392567913</v>
      </c>
      <c r="AA818" s="10">
        <f t="shared" si="149"/>
        <v>44.235878562984844</v>
      </c>
      <c r="AB818" s="10">
        <v>0</v>
      </c>
      <c r="AC818" s="10">
        <f t="shared" si="155"/>
        <v>0</v>
      </c>
      <c r="AD818" s="10">
        <f t="shared" si="156"/>
        <v>0</v>
      </c>
    </row>
    <row r="819" spans="7:30" x14ac:dyDescent="0.3">
      <c r="G819" s="94">
        <v>5800</v>
      </c>
      <c r="H819" s="94">
        <v>17.18</v>
      </c>
      <c r="I819" s="10">
        <f t="shared" si="158"/>
        <v>12.811126</v>
      </c>
      <c r="J819" s="10">
        <f t="shared" si="159"/>
        <v>21.091531025655172</v>
      </c>
      <c r="K819" s="10">
        <v>443.8</v>
      </c>
      <c r="L819" s="10">
        <v>3</v>
      </c>
      <c r="M819" s="90">
        <v>3</v>
      </c>
      <c r="N819" s="85">
        <f t="shared" si="153"/>
        <v>814</v>
      </c>
      <c r="O819" s="108">
        <f t="shared" si="150"/>
        <v>96.990807244691439</v>
      </c>
      <c r="P819" s="95">
        <f t="shared" si="147"/>
        <v>42.321720023740014</v>
      </c>
      <c r="Q819" s="10">
        <f t="shared" si="157"/>
        <v>11.756033339927781</v>
      </c>
      <c r="R819" s="94">
        <f t="shared" si="154"/>
        <v>0</v>
      </c>
      <c r="S819" s="10">
        <f t="shared" si="151"/>
        <v>88.178236175777755</v>
      </c>
      <c r="T819" s="10">
        <f>IF(M819=1,'Specifications and Reduced mass'!$F$13,IF(M819=2,'Specifications and Reduced mass'!$G$13,IF(M819=3,'Specifications and Reduced mass'!$H$13,IF(M819=4,'Specifications and Reduced mass'!$I$13,IF(M819=5,'Specifications and Reduced mass'!$J$13)))))</f>
        <v>1545.075</v>
      </c>
      <c r="U819" s="52">
        <f>'Specifications and Reduced mass'!$C$37-'Lap Simulation'!S819-'Lap Simulation'!T819-'Lap Simulation'!AC819</f>
        <v>-925.35181885294332</v>
      </c>
      <c r="V819" s="13">
        <f t="shared" si="152"/>
        <v>-1.4455191457425816</v>
      </c>
      <c r="W819" s="13">
        <f>0.5*359.61*'Lap Simulation'!Q819^2</f>
        <v>24849.827737730382</v>
      </c>
      <c r="X819" s="10">
        <f t="shared" si="148"/>
        <v>46.283595826487321</v>
      </c>
      <c r="Y819" s="10">
        <v>2</v>
      </c>
      <c r="Z819" s="13">
        <f>IF(Y819=1,'Specifications and Reduced mass'!$C$47,IF(Y819=2,'Specifications and Reduced mass'!$C$48,IF(Y819=3,'Specifications and Reduced mass'!$C$49)))</f>
        <v>640.15189392567913</v>
      </c>
      <c r="AA819" s="10">
        <f t="shared" si="149"/>
        <v>44.235878562984844</v>
      </c>
      <c r="AB819" s="10">
        <v>0</v>
      </c>
      <c r="AC819" s="10">
        <f t="shared" si="155"/>
        <v>0</v>
      </c>
      <c r="AD819" s="10">
        <f t="shared" si="156"/>
        <v>0</v>
      </c>
    </row>
    <row r="820" spans="7:30" x14ac:dyDescent="0.3">
      <c r="G820" s="94">
        <v>5800</v>
      </c>
      <c r="H820" s="94">
        <v>17.18</v>
      </c>
      <c r="I820" s="10">
        <f t="shared" si="158"/>
        <v>12.811126</v>
      </c>
      <c r="J820" s="10">
        <f t="shared" si="159"/>
        <v>21.091531025655172</v>
      </c>
      <c r="K820" s="10">
        <v>443.8</v>
      </c>
      <c r="L820" s="10">
        <v>3</v>
      </c>
      <c r="M820" s="90">
        <v>3</v>
      </c>
      <c r="N820" s="85">
        <f t="shared" si="153"/>
        <v>815</v>
      </c>
      <c r="O820" s="108">
        <f t="shared" si="150"/>
        <v>97.075869950034715</v>
      </c>
      <c r="P820" s="95">
        <f t="shared" si="147"/>
        <v>42.321720023740014</v>
      </c>
      <c r="Q820" s="10">
        <f t="shared" si="157"/>
        <v>11.756033339927781</v>
      </c>
      <c r="R820" s="94">
        <f t="shared" si="154"/>
        <v>0</v>
      </c>
      <c r="S820" s="10">
        <f t="shared" si="151"/>
        <v>88.178236175777755</v>
      </c>
      <c r="T820" s="10">
        <f>IF(M820=1,'Specifications and Reduced mass'!$F$13,IF(M820=2,'Specifications and Reduced mass'!$G$13,IF(M820=3,'Specifications and Reduced mass'!$H$13,IF(M820=4,'Specifications and Reduced mass'!$I$13,IF(M820=5,'Specifications and Reduced mass'!$J$13)))))</f>
        <v>1545.075</v>
      </c>
      <c r="U820" s="52">
        <f>'Specifications and Reduced mass'!$C$37-'Lap Simulation'!S820-'Lap Simulation'!T820-'Lap Simulation'!AC820</f>
        <v>-925.35181885294332</v>
      </c>
      <c r="V820" s="13">
        <f t="shared" si="152"/>
        <v>-1.4455191457425816</v>
      </c>
      <c r="W820" s="13">
        <f>0.5*359.61*'Lap Simulation'!Q820^2</f>
        <v>24849.827737730382</v>
      </c>
      <c r="X820" s="10">
        <f t="shared" si="148"/>
        <v>46.283595826487321</v>
      </c>
      <c r="Y820" s="10">
        <v>2</v>
      </c>
      <c r="Z820" s="13">
        <f>IF(Y820=1,'Specifications and Reduced mass'!$C$47,IF(Y820=2,'Specifications and Reduced mass'!$C$48,IF(Y820=3,'Specifications and Reduced mass'!$C$49)))</f>
        <v>640.15189392567913</v>
      </c>
      <c r="AA820" s="10">
        <f t="shared" si="149"/>
        <v>44.235878562984844</v>
      </c>
      <c r="AB820" s="10">
        <v>0</v>
      </c>
      <c r="AC820" s="10">
        <f t="shared" si="155"/>
        <v>0</v>
      </c>
      <c r="AD820" s="10">
        <f t="shared" si="156"/>
        <v>0</v>
      </c>
    </row>
    <row r="821" spans="7:30" x14ac:dyDescent="0.3">
      <c r="G821" s="94">
        <v>5800</v>
      </c>
      <c r="H821" s="94">
        <v>17.18</v>
      </c>
      <c r="I821" s="10">
        <f t="shared" si="158"/>
        <v>12.811126</v>
      </c>
      <c r="J821" s="10">
        <f t="shared" si="159"/>
        <v>21.091531025655172</v>
      </c>
      <c r="K821" s="10">
        <v>443.8</v>
      </c>
      <c r="L821" s="10">
        <v>3</v>
      </c>
      <c r="M821" s="90">
        <v>3</v>
      </c>
      <c r="N821" s="85">
        <f t="shared" si="153"/>
        <v>816</v>
      </c>
      <c r="O821" s="108">
        <f t="shared" si="150"/>
        <v>97.160932655377991</v>
      </c>
      <c r="P821" s="95">
        <f t="shared" si="147"/>
        <v>42.321720023740014</v>
      </c>
      <c r="Q821" s="10">
        <f t="shared" si="157"/>
        <v>11.756033339927781</v>
      </c>
      <c r="R821" s="94">
        <f t="shared" si="154"/>
        <v>0</v>
      </c>
      <c r="S821" s="10">
        <f t="shared" si="151"/>
        <v>88.178236175777755</v>
      </c>
      <c r="T821" s="10">
        <f>IF(M821=1,'Specifications and Reduced mass'!$F$13,IF(M821=2,'Specifications and Reduced mass'!$G$13,IF(M821=3,'Specifications and Reduced mass'!$H$13,IF(M821=4,'Specifications and Reduced mass'!$I$13,IF(M821=5,'Specifications and Reduced mass'!$J$13)))))</f>
        <v>1545.075</v>
      </c>
      <c r="U821" s="52">
        <f>'Specifications and Reduced mass'!$C$37-'Lap Simulation'!S821-'Lap Simulation'!T821-'Lap Simulation'!AC821</f>
        <v>-925.35181885294332</v>
      </c>
      <c r="V821" s="13">
        <f t="shared" si="152"/>
        <v>-1.4455191457425816</v>
      </c>
      <c r="W821" s="13">
        <f>0.5*359.61*'Lap Simulation'!Q821^2</f>
        <v>24849.827737730382</v>
      </c>
      <c r="X821" s="10">
        <f t="shared" si="148"/>
        <v>46.283595826487321</v>
      </c>
      <c r="Y821" s="10">
        <v>2</v>
      </c>
      <c r="Z821" s="13">
        <f>IF(Y821=1,'Specifications and Reduced mass'!$C$47,IF(Y821=2,'Specifications and Reduced mass'!$C$48,IF(Y821=3,'Specifications and Reduced mass'!$C$49)))</f>
        <v>640.15189392567913</v>
      </c>
      <c r="AA821" s="10">
        <f t="shared" si="149"/>
        <v>44.235878562984844</v>
      </c>
      <c r="AB821" s="10">
        <v>0</v>
      </c>
      <c r="AC821" s="10">
        <f t="shared" si="155"/>
        <v>0</v>
      </c>
      <c r="AD821" s="10">
        <f t="shared" si="156"/>
        <v>0</v>
      </c>
    </row>
    <row r="822" spans="7:30" x14ac:dyDescent="0.3">
      <c r="G822" s="94">
        <v>5800</v>
      </c>
      <c r="H822" s="94">
        <v>17.18</v>
      </c>
      <c r="I822" s="10">
        <f t="shared" si="158"/>
        <v>12.811126</v>
      </c>
      <c r="J822" s="10">
        <f t="shared" si="159"/>
        <v>21.091531025655172</v>
      </c>
      <c r="K822" s="10">
        <v>443.8</v>
      </c>
      <c r="L822" s="10">
        <v>3</v>
      </c>
      <c r="M822" s="90">
        <v>3</v>
      </c>
      <c r="N822" s="85">
        <f t="shared" si="153"/>
        <v>817</v>
      </c>
      <c r="O822" s="108">
        <f t="shared" si="150"/>
        <v>97.245995360721267</v>
      </c>
      <c r="P822" s="95">
        <f t="shared" si="147"/>
        <v>42.321720023740014</v>
      </c>
      <c r="Q822" s="10">
        <f t="shared" si="157"/>
        <v>11.756033339927781</v>
      </c>
      <c r="R822" s="94">
        <f t="shared" si="154"/>
        <v>0</v>
      </c>
      <c r="S822" s="10">
        <f t="shared" si="151"/>
        <v>88.178236175777755</v>
      </c>
      <c r="T822" s="10">
        <f>IF(M822=1,'Specifications and Reduced mass'!$F$13,IF(M822=2,'Specifications and Reduced mass'!$G$13,IF(M822=3,'Specifications and Reduced mass'!$H$13,IF(M822=4,'Specifications and Reduced mass'!$I$13,IF(M822=5,'Specifications and Reduced mass'!$J$13)))))</f>
        <v>1545.075</v>
      </c>
      <c r="U822" s="52">
        <f>'Specifications and Reduced mass'!$C$37-'Lap Simulation'!S822-'Lap Simulation'!T822-'Lap Simulation'!AC822</f>
        <v>-925.35181885294332</v>
      </c>
      <c r="V822" s="13">
        <f t="shared" si="152"/>
        <v>-1.4455191457425816</v>
      </c>
      <c r="W822" s="13">
        <f>0.5*359.61*'Lap Simulation'!Q822^2</f>
        <v>24849.827737730382</v>
      </c>
      <c r="X822" s="10">
        <f t="shared" si="148"/>
        <v>46.283595826487321</v>
      </c>
      <c r="Y822" s="10">
        <v>2</v>
      </c>
      <c r="Z822" s="13">
        <f>IF(Y822=1,'Specifications and Reduced mass'!$C$47,IF(Y822=2,'Specifications and Reduced mass'!$C$48,IF(Y822=3,'Specifications and Reduced mass'!$C$49)))</f>
        <v>640.15189392567913</v>
      </c>
      <c r="AA822" s="10">
        <f t="shared" si="149"/>
        <v>44.235878562984844</v>
      </c>
      <c r="AB822" s="10">
        <v>0</v>
      </c>
      <c r="AC822" s="10">
        <f t="shared" si="155"/>
        <v>0</v>
      </c>
      <c r="AD822" s="10">
        <f t="shared" si="156"/>
        <v>0</v>
      </c>
    </row>
    <row r="823" spans="7:30" x14ac:dyDescent="0.3">
      <c r="G823" s="94">
        <v>5800</v>
      </c>
      <c r="H823" s="94">
        <v>17.18</v>
      </c>
      <c r="I823" s="10">
        <f t="shared" si="158"/>
        <v>12.811126</v>
      </c>
      <c r="J823" s="10">
        <f t="shared" si="159"/>
        <v>21.091531025655172</v>
      </c>
      <c r="K823" s="10">
        <v>443.8</v>
      </c>
      <c r="L823" s="10">
        <v>3</v>
      </c>
      <c r="M823" s="90">
        <v>3</v>
      </c>
      <c r="N823" s="85">
        <f t="shared" si="153"/>
        <v>818</v>
      </c>
      <c r="O823" s="108">
        <f t="shared" si="150"/>
        <v>97.331058066064543</v>
      </c>
      <c r="P823" s="95">
        <f t="shared" si="147"/>
        <v>42.321720023740014</v>
      </c>
      <c r="Q823" s="10">
        <f t="shared" si="157"/>
        <v>11.756033339927781</v>
      </c>
      <c r="R823" s="94">
        <f t="shared" si="154"/>
        <v>0</v>
      </c>
      <c r="S823" s="10">
        <f t="shared" si="151"/>
        <v>88.178236175777755</v>
      </c>
      <c r="T823" s="10">
        <f>IF(M823=1,'Specifications and Reduced mass'!$F$13,IF(M823=2,'Specifications and Reduced mass'!$G$13,IF(M823=3,'Specifications and Reduced mass'!$H$13,IF(M823=4,'Specifications and Reduced mass'!$I$13,IF(M823=5,'Specifications and Reduced mass'!$J$13)))))</f>
        <v>1545.075</v>
      </c>
      <c r="U823" s="52">
        <f>'Specifications and Reduced mass'!$C$37-'Lap Simulation'!S823-'Lap Simulation'!T823-'Lap Simulation'!AC823</f>
        <v>-925.35181885294332</v>
      </c>
      <c r="V823" s="13">
        <f t="shared" si="152"/>
        <v>-1.4455191457425816</v>
      </c>
      <c r="W823" s="13">
        <f>0.5*359.61*'Lap Simulation'!Q823^2</f>
        <v>24849.827737730382</v>
      </c>
      <c r="X823" s="10">
        <f t="shared" si="148"/>
        <v>46.283595826487321</v>
      </c>
      <c r="Y823" s="10">
        <v>2</v>
      </c>
      <c r="Z823" s="13">
        <f>IF(Y823=1,'Specifications and Reduced mass'!$C$47,IF(Y823=2,'Specifications and Reduced mass'!$C$48,IF(Y823=3,'Specifications and Reduced mass'!$C$49)))</f>
        <v>640.15189392567913</v>
      </c>
      <c r="AA823" s="10">
        <f t="shared" si="149"/>
        <v>44.235878562984844</v>
      </c>
      <c r="AB823" s="10">
        <v>0</v>
      </c>
      <c r="AC823" s="10">
        <f t="shared" si="155"/>
        <v>0</v>
      </c>
      <c r="AD823" s="10">
        <f t="shared" si="156"/>
        <v>0</v>
      </c>
    </row>
    <row r="824" spans="7:30" x14ac:dyDescent="0.3">
      <c r="G824" s="94">
        <v>5800</v>
      </c>
      <c r="H824" s="94">
        <v>17.18</v>
      </c>
      <c r="I824" s="10">
        <f t="shared" si="158"/>
        <v>12.811126</v>
      </c>
      <c r="J824" s="10">
        <f t="shared" si="159"/>
        <v>21.091531025655172</v>
      </c>
      <c r="K824" s="10">
        <v>443.8</v>
      </c>
      <c r="L824" s="10">
        <v>3</v>
      </c>
      <c r="M824" s="90">
        <v>3</v>
      </c>
      <c r="N824" s="85">
        <f t="shared" si="153"/>
        <v>819</v>
      </c>
      <c r="O824" s="108">
        <f t="shared" si="150"/>
        <v>97.416120771407819</v>
      </c>
      <c r="P824" s="95">
        <f t="shared" si="147"/>
        <v>42.321720023740014</v>
      </c>
      <c r="Q824" s="10">
        <f t="shared" si="157"/>
        <v>11.756033339927781</v>
      </c>
      <c r="R824" s="94">
        <f t="shared" si="154"/>
        <v>0</v>
      </c>
      <c r="S824" s="10">
        <f t="shared" si="151"/>
        <v>88.178236175777755</v>
      </c>
      <c r="T824" s="10">
        <f>IF(M824=1,'Specifications and Reduced mass'!$F$13,IF(M824=2,'Specifications and Reduced mass'!$G$13,IF(M824=3,'Specifications and Reduced mass'!$H$13,IF(M824=4,'Specifications and Reduced mass'!$I$13,IF(M824=5,'Specifications and Reduced mass'!$J$13)))))</f>
        <v>1545.075</v>
      </c>
      <c r="U824" s="52">
        <f>'Specifications and Reduced mass'!$C$37-'Lap Simulation'!S824-'Lap Simulation'!T824-'Lap Simulation'!AC824</f>
        <v>-925.35181885294332</v>
      </c>
      <c r="V824" s="13">
        <f t="shared" si="152"/>
        <v>-1.4455191457425816</v>
      </c>
      <c r="W824" s="13">
        <f>0.5*359.61*'Lap Simulation'!Q824^2</f>
        <v>24849.827737730382</v>
      </c>
      <c r="X824" s="10">
        <f t="shared" si="148"/>
        <v>46.283595826487321</v>
      </c>
      <c r="Y824" s="10">
        <v>2</v>
      </c>
      <c r="Z824" s="13">
        <f>IF(Y824=1,'Specifications and Reduced mass'!$C$47,IF(Y824=2,'Specifications and Reduced mass'!$C$48,IF(Y824=3,'Specifications and Reduced mass'!$C$49)))</f>
        <v>640.15189392567913</v>
      </c>
      <c r="AA824" s="10">
        <f t="shared" si="149"/>
        <v>44.235878562984844</v>
      </c>
      <c r="AB824" s="10">
        <v>0</v>
      </c>
      <c r="AC824" s="10">
        <f t="shared" si="155"/>
        <v>0</v>
      </c>
      <c r="AD824" s="10">
        <f t="shared" si="156"/>
        <v>0</v>
      </c>
    </row>
    <row r="825" spans="7:30" x14ac:dyDescent="0.3">
      <c r="G825" s="94">
        <v>5800</v>
      </c>
      <c r="H825" s="94">
        <v>17.18</v>
      </c>
      <c r="I825" s="10">
        <f t="shared" si="158"/>
        <v>12.811126</v>
      </c>
      <c r="J825" s="10">
        <f t="shared" si="159"/>
        <v>21.091531025655172</v>
      </c>
      <c r="K825" s="10">
        <v>443.8</v>
      </c>
      <c r="L825" s="10">
        <v>3</v>
      </c>
      <c r="M825" s="90">
        <v>3</v>
      </c>
      <c r="N825" s="85">
        <f t="shared" si="153"/>
        <v>820</v>
      </c>
      <c r="O825" s="108">
        <f t="shared" si="150"/>
        <v>97.501183476751095</v>
      </c>
      <c r="P825" s="95">
        <f t="shared" si="147"/>
        <v>42.321720023740014</v>
      </c>
      <c r="Q825" s="10">
        <f t="shared" si="157"/>
        <v>11.756033339927781</v>
      </c>
      <c r="R825" s="94">
        <f t="shared" si="154"/>
        <v>0</v>
      </c>
      <c r="S825" s="10">
        <f t="shared" si="151"/>
        <v>88.178236175777755</v>
      </c>
      <c r="T825" s="10">
        <f>IF(M825=1,'Specifications and Reduced mass'!$F$13,IF(M825=2,'Specifications and Reduced mass'!$G$13,IF(M825=3,'Specifications and Reduced mass'!$H$13,IF(M825=4,'Specifications and Reduced mass'!$I$13,IF(M825=5,'Specifications and Reduced mass'!$J$13)))))</f>
        <v>1545.075</v>
      </c>
      <c r="U825" s="52">
        <f>'Specifications and Reduced mass'!$C$37-'Lap Simulation'!S825-'Lap Simulation'!T825-'Lap Simulation'!AC825</f>
        <v>-925.35181885294332</v>
      </c>
      <c r="V825" s="13">
        <f t="shared" si="152"/>
        <v>-1.4455191457425816</v>
      </c>
      <c r="W825" s="13">
        <f>0.5*359.61*'Lap Simulation'!Q825^2</f>
        <v>24849.827737730382</v>
      </c>
      <c r="X825" s="10">
        <f t="shared" si="148"/>
        <v>46.283595826487321</v>
      </c>
      <c r="Y825" s="10">
        <v>2</v>
      </c>
      <c r="Z825" s="13">
        <f>IF(Y825=1,'Specifications and Reduced mass'!$C$47,IF(Y825=2,'Specifications and Reduced mass'!$C$48,IF(Y825=3,'Specifications and Reduced mass'!$C$49)))</f>
        <v>640.15189392567913</v>
      </c>
      <c r="AA825" s="10">
        <f t="shared" si="149"/>
        <v>44.235878562984844</v>
      </c>
      <c r="AB825" s="10">
        <v>0</v>
      </c>
      <c r="AC825" s="10">
        <f t="shared" si="155"/>
        <v>0</v>
      </c>
      <c r="AD825" s="10">
        <f t="shared" si="156"/>
        <v>0</v>
      </c>
    </row>
    <row r="826" spans="7:30" x14ac:dyDescent="0.3">
      <c r="G826" s="94">
        <v>5800</v>
      </c>
      <c r="H826" s="94">
        <v>17.18</v>
      </c>
      <c r="I826" s="10">
        <f t="shared" si="158"/>
        <v>12.811126</v>
      </c>
      <c r="J826" s="10">
        <f t="shared" si="159"/>
        <v>21.091531025655172</v>
      </c>
      <c r="K826" s="10">
        <v>443.8</v>
      </c>
      <c r="L826" s="10">
        <v>3</v>
      </c>
      <c r="M826" s="90">
        <v>3</v>
      </c>
      <c r="N826" s="85">
        <f t="shared" si="153"/>
        <v>821</v>
      </c>
      <c r="O826" s="108">
        <f t="shared" si="150"/>
        <v>97.586246182094371</v>
      </c>
      <c r="P826" s="95">
        <f t="shared" si="147"/>
        <v>42.321720023740014</v>
      </c>
      <c r="Q826" s="10">
        <f t="shared" si="157"/>
        <v>11.756033339927781</v>
      </c>
      <c r="R826" s="94">
        <f t="shared" si="154"/>
        <v>0</v>
      </c>
      <c r="S826" s="10">
        <f t="shared" si="151"/>
        <v>88.178236175777755</v>
      </c>
      <c r="T826" s="10">
        <f>IF(M826=1,'Specifications and Reduced mass'!$F$13,IF(M826=2,'Specifications and Reduced mass'!$G$13,IF(M826=3,'Specifications and Reduced mass'!$H$13,IF(M826=4,'Specifications and Reduced mass'!$I$13,IF(M826=5,'Specifications and Reduced mass'!$J$13)))))</f>
        <v>1545.075</v>
      </c>
      <c r="U826" s="52">
        <f>'Specifications and Reduced mass'!$C$37-'Lap Simulation'!S826-'Lap Simulation'!T826-'Lap Simulation'!AC826</f>
        <v>-925.35181885294332</v>
      </c>
      <c r="V826" s="13">
        <f t="shared" si="152"/>
        <v>-1.4455191457425816</v>
      </c>
      <c r="W826" s="13">
        <f>0.5*359.61*'Lap Simulation'!Q826^2</f>
        <v>24849.827737730382</v>
      </c>
      <c r="X826" s="10">
        <f t="shared" si="148"/>
        <v>46.283595826487321</v>
      </c>
      <c r="Y826" s="10">
        <v>2</v>
      </c>
      <c r="Z826" s="13">
        <f>IF(Y826=1,'Specifications and Reduced mass'!$C$47,IF(Y826=2,'Specifications and Reduced mass'!$C$48,IF(Y826=3,'Specifications and Reduced mass'!$C$49)))</f>
        <v>640.15189392567913</v>
      </c>
      <c r="AA826" s="10">
        <f t="shared" si="149"/>
        <v>44.235878562984844</v>
      </c>
      <c r="AB826" s="10">
        <v>0</v>
      </c>
      <c r="AC826" s="10">
        <f t="shared" si="155"/>
        <v>0</v>
      </c>
      <c r="AD826" s="10">
        <f t="shared" si="156"/>
        <v>0</v>
      </c>
    </row>
    <row r="827" spans="7:30" x14ac:dyDescent="0.3">
      <c r="G827" s="94">
        <v>5800</v>
      </c>
      <c r="H827" s="94">
        <v>17.18</v>
      </c>
      <c r="I827" s="10">
        <f t="shared" si="158"/>
        <v>12.811126</v>
      </c>
      <c r="J827" s="10">
        <f t="shared" si="159"/>
        <v>21.091531025655172</v>
      </c>
      <c r="K827" s="10">
        <v>443.8</v>
      </c>
      <c r="L827" s="10">
        <v>3</v>
      </c>
      <c r="M827" s="90">
        <v>3</v>
      </c>
      <c r="N827" s="85">
        <f t="shared" si="153"/>
        <v>822</v>
      </c>
      <c r="O827" s="108">
        <f t="shared" si="150"/>
        <v>97.671308887437647</v>
      </c>
      <c r="P827" s="95">
        <f t="shared" si="147"/>
        <v>42.321720023740014</v>
      </c>
      <c r="Q827" s="10">
        <f t="shared" si="157"/>
        <v>11.756033339927781</v>
      </c>
      <c r="R827" s="94">
        <f t="shared" si="154"/>
        <v>0</v>
      </c>
      <c r="S827" s="10">
        <f t="shared" si="151"/>
        <v>88.178236175777755</v>
      </c>
      <c r="T827" s="10">
        <f>IF(M827=1,'Specifications and Reduced mass'!$F$13,IF(M827=2,'Specifications and Reduced mass'!$G$13,IF(M827=3,'Specifications and Reduced mass'!$H$13,IF(M827=4,'Specifications and Reduced mass'!$I$13,IF(M827=5,'Specifications and Reduced mass'!$J$13)))))</f>
        <v>1545.075</v>
      </c>
      <c r="U827" s="52">
        <f>'Specifications and Reduced mass'!$C$37-'Lap Simulation'!S827-'Lap Simulation'!T827-'Lap Simulation'!AC827</f>
        <v>-925.35181885294332</v>
      </c>
      <c r="V827" s="13">
        <f t="shared" si="152"/>
        <v>-1.4455191457425816</v>
      </c>
      <c r="W827" s="13">
        <f>0.5*359.61*'Lap Simulation'!Q827^2</f>
        <v>24849.827737730382</v>
      </c>
      <c r="X827" s="10">
        <f t="shared" si="148"/>
        <v>46.283595826487321</v>
      </c>
      <c r="Y827" s="10">
        <v>2</v>
      </c>
      <c r="Z827" s="13">
        <f>IF(Y827=1,'Specifications and Reduced mass'!$C$47,IF(Y827=2,'Specifications and Reduced mass'!$C$48,IF(Y827=3,'Specifications and Reduced mass'!$C$49)))</f>
        <v>640.15189392567913</v>
      </c>
      <c r="AA827" s="10">
        <f t="shared" si="149"/>
        <v>44.235878562984844</v>
      </c>
      <c r="AB827" s="10">
        <v>0</v>
      </c>
      <c r="AC827" s="10">
        <f t="shared" si="155"/>
        <v>0</v>
      </c>
      <c r="AD827" s="10">
        <f t="shared" si="156"/>
        <v>0</v>
      </c>
    </row>
    <row r="828" spans="7:30" x14ac:dyDescent="0.3">
      <c r="G828" s="94">
        <v>5800</v>
      </c>
      <c r="H828" s="94">
        <v>17.18</v>
      </c>
      <c r="I828" s="10">
        <f t="shared" si="158"/>
        <v>12.811126</v>
      </c>
      <c r="J828" s="10">
        <f t="shared" si="159"/>
        <v>21.091531025655172</v>
      </c>
      <c r="K828" s="10">
        <v>443.8</v>
      </c>
      <c r="L828" s="10">
        <v>3</v>
      </c>
      <c r="M828" s="90">
        <v>3</v>
      </c>
      <c r="N828" s="85">
        <f t="shared" si="153"/>
        <v>823</v>
      </c>
      <c r="O828" s="108">
        <f t="shared" si="150"/>
        <v>97.756371592780923</v>
      </c>
      <c r="P828" s="95">
        <f t="shared" si="147"/>
        <v>42.321720023740014</v>
      </c>
      <c r="Q828" s="10">
        <f t="shared" si="157"/>
        <v>11.756033339927781</v>
      </c>
      <c r="R828" s="94">
        <f t="shared" si="154"/>
        <v>0</v>
      </c>
      <c r="S828" s="10">
        <f t="shared" si="151"/>
        <v>88.178236175777755</v>
      </c>
      <c r="T828" s="10">
        <f>IF(M828=1,'Specifications and Reduced mass'!$F$13,IF(M828=2,'Specifications and Reduced mass'!$G$13,IF(M828=3,'Specifications and Reduced mass'!$H$13,IF(M828=4,'Specifications and Reduced mass'!$I$13,IF(M828=5,'Specifications and Reduced mass'!$J$13)))))</f>
        <v>1545.075</v>
      </c>
      <c r="U828" s="52">
        <f>'Specifications and Reduced mass'!$C$37-'Lap Simulation'!S828-'Lap Simulation'!T828-'Lap Simulation'!AC828</f>
        <v>-925.35181885294332</v>
      </c>
      <c r="V828" s="13">
        <f t="shared" si="152"/>
        <v>-1.4455191457425816</v>
      </c>
      <c r="W828" s="13">
        <f>0.5*359.61*'Lap Simulation'!Q828^2</f>
        <v>24849.827737730382</v>
      </c>
      <c r="X828" s="10">
        <f t="shared" si="148"/>
        <v>46.283595826487321</v>
      </c>
      <c r="Y828" s="10">
        <v>2</v>
      </c>
      <c r="Z828" s="13">
        <f>IF(Y828=1,'Specifications and Reduced mass'!$C$47,IF(Y828=2,'Specifications and Reduced mass'!$C$48,IF(Y828=3,'Specifications and Reduced mass'!$C$49)))</f>
        <v>640.15189392567913</v>
      </c>
      <c r="AA828" s="10">
        <f t="shared" si="149"/>
        <v>44.235878562984844</v>
      </c>
      <c r="AB828" s="10">
        <v>0</v>
      </c>
      <c r="AC828" s="10">
        <f t="shared" si="155"/>
        <v>0</v>
      </c>
      <c r="AD828" s="10">
        <f t="shared" si="156"/>
        <v>0</v>
      </c>
    </row>
    <row r="829" spans="7:30" x14ac:dyDescent="0.3">
      <c r="G829" s="94">
        <v>5800</v>
      </c>
      <c r="H829" s="94">
        <v>17.18</v>
      </c>
      <c r="I829" s="10">
        <f t="shared" si="158"/>
        <v>12.811126</v>
      </c>
      <c r="J829" s="10">
        <f t="shared" si="159"/>
        <v>21.091531025655172</v>
      </c>
      <c r="K829" s="10">
        <v>443.8</v>
      </c>
      <c r="L829" s="10">
        <v>3</v>
      </c>
      <c r="M829" s="90">
        <v>3</v>
      </c>
      <c r="N829" s="85">
        <f t="shared" si="153"/>
        <v>824</v>
      </c>
      <c r="O829" s="108">
        <f t="shared" si="150"/>
        <v>97.841434298124199</v>
      </c>
      <c r="P829" s="95">
        <f t="shared" si="147"/>
        <v>42.321720023740014</v>
      </c>
      <c r="Q829" s="10">
        <f t="shared" si="157"/>
        <v>11.756033339927781</v>
      </c>
      <c r="R829" s="94">
        <f t="shared" si="154"/>
        <v>0</v>
      </c>
      <c r="S829" s="10">
        <f t="shared" si="151"/>
        <v>88.178236175777755</v>
      </c>
      <c r="T829" s="10">
        <f>IF(M829=1,'Specifications and Reduced mass'!$F$13,IF(M829=2,'Specifications and Reduced mass'!$G$13,IF(M829=3,'Specifications and Reduced mass'!$H$13,IF(M829=4,'Specifications and Reduced mass'!$I$13,IF(M829=5,'Specifications and Reduced mass'!$J$13)))))</f>
        <v>1545.075</v>
      </c>
      <c r="U829" s="52">
        <f>'Specifications and Reduced mass'!$C$37-'Lap Simulation'!S829-'Lap Simulation'!T829-'Lap Simulation'!AC829</f>
        <v>-925.35181885294332</v>
      </c>
      <c r="V829" s="13">
        <f t="shared" si="152"/>
        <v>-1.4455191457425816</v>
      </c>
      <c r="W829" s="13">
        <f>0.5*359.61*'Lap Simulation'!Q829^2</f>
        <v>24849.827737730382</v>
      </c>
      <c r="X829" s="10">
        <f t="shared" si="148"/>
        <v>46.283595826487321</v>
      </c>
      <c r="Y829" s="10">
        <v>2</v>
      </c>
      <c r="Z829" s="13">
        <f>IF(Y829=1,'Specifications and Reduced mass'!$C$47,IF(Y829=2,'Specifications and Reduced mass'!$C$48,IF(Y829=3,'Specifications and Reduced mass'!$C$49)))</f>
        <v>640.15189392567913</v>
      </c>
      <c r="AA829" s="10">
        <f t="shared" si="149"/>
        <v>44.235878562984844</v>
      </c>
      <c r="AB829" s="10">
        <v>0</v>
      </c>
      <c r="AC829" s="10">
        <f t="shared" si="155"/>
        <v>0</v>
      </c>
      <c r="AD829" s="10">
        <f t="shared" si="156"/>
        <v>0</v>
      </c>
    </row>
    <row r="830" spans="7:30" x14ac:dyDescent="0.3">
      <c r="G830" s="94">
        <v>5800</v>
      </c>
      <c r="H830" s="94">
        <v>17.18</v>
      </c>
      <c r="I830" s="10">
        <f t="shared" si="158"/>
        <v>12.811126</v>
      </c>
      <c r="J830" s="10">
        <f t="shared" si="159"/>
        <v>21.091531025655172</v>
      </c>
      <c r="K830" s="10">
        <v>443.8</v>
      </c>
      <c r="L830" s="10">
        <v>3</v>
      </c>
      <c r="M830" s="90">
        <v>3</v>
      </c>
      <c r="N830" s="85">
        <f t="shared" si="153"/>
        <v>825</v>
      </c>
      <c r="O830" s="108">
        <f t="shared" si="150"/>
        <v>97.926497003467475</v>
      </c>
      <c r="P830" s="95">
        <f t="shared" si="147"/>
        <v>42.321720023740014</v>
      </c>
      <c r="Q830" s="10">
        <f t="shared" si="157"/>
        <v>11.756033339927781</v>
      </c>
      <c r="R830" s="94">
        <f t="shared" si="154"/>
        <v>0</v>
      </c>
      <c r="S830" s="10">
        <f t="shared" si="151"/>
        <v>88.178236175777755</v>
      </c>
      <c r="T830" s="10">
        <f>IF(M830=1,'Specifications and Reduced mass'!$F$13,IF(M830=2,'Specifications and Reduced mass'!$G$13,IF(M830=3,'Specifications and Reduced mass'!$H$13,IF(M830=4,'Specifications and Reduced mass'!$I$13,IF(M830=5,'Specifications and Reduced mass'!$J$13)))))</f>
        <v>1545.075</v>
      </c>
      <c r="U830" s="52">
        <f>'Specifications and Reduced mass'!$C$37-'Lap Simulation'!S830-'Lap Simulation'!T830-'Lap Simulation'!AC830</f>
        <v>-925.35181885294332</v>
      </c>
      <c r="V830" s="13">
        <f t="shared" si="152"/>
        <v>-1.4455191457425816</v>
      </c>
      <c r="W830" s="13">
        <f>0.5*359.61*'Lap Simulation'!Q830^2</f>
        <v>24849.827737730382</v>
      </c>
      <c r="X830" s="10">
        <f t="shared" si="148"/>
        <v>46.283595826487321</v>
      </c>
      <c r="Y830" s="10">
        <v>2</v>
      </c>
      <c r="Z830" s="13">
        <f>IF(Y830=1,'Specifications and Reduced mass'!$C$47,IF(Y830=2,'Specifications and Reduced mass'!$C$48,IF(Y830=3,'Specifications and Reduced mass'!$C$49)))</f>
        <v>640.15189392567913</v>
      </c>
      <c r="AA830" s="10">
        <f t="shared" si="149"/>
        <v>44.235878562984844</v>
      </c>
      <c r="AB830" s="10">
        <v>0</v>
      </c>
      <c r="AC830" s="10">
        <f t="shared" si="155"/>
        <v>0</v>
      </c>
      <c r="AD830" s="10">
        <f t="shared" si="156"/>
        <v>0</v>
      </c>
    </row>
    <row r="831" spans="7:30" x14ac:dyDescent="0.3">
      <c r="G831" s="94">
        <v>5800</v>
      </c>
      <c r="H831" s="94">
        <v>17.18</v>
      </c>
      <c r="I831" s="10">
        <f t="shared" si="158"/>
        <v>12.811126</v>
      </c>
      <c r="J831" s="10">
        <f t="shared" si="159"/>
        <v>21.091531025655172</v>
      </c>
      <c r="K831" s="10">
        <v>443.8</v>
      </c>
      <c r="L831" s="10">
        <v>3</v>
      </c>
      <c r="M831" s="90">
        <v>3</v>
      </c>
      <c r="N831" s="85">
        <f t="shared" si="153"/>
        <v>826</v>
      </c>
      <c r="O831" s="108">
        <f t="shared" si="150"/>
        <v>98.011559708810751</v>
      </c>
      <c r="P831" s="95">
        <f t="shared" si="147"/>
        <v>42.321720023740014</v>
      </c>
      <c r="Q831" s="10">
        <f t="shared" si="157"/>
        <v>11.756033339927781</v>
      </c>
      <c r="R831" s="94">
        <f t="shared" si="154"/>
        <v>0</v>
      </c>
      <c r="S831" s="10">
        <f t="shared" si="151"/>
        <v>88.178236175777755</v>
      </c>
      <c r="T831" s="10">
        <f>IF(M831=1,'Specifications and Reduced mass'!$F$13,IF(M831=2,'Specifications and Reduced mass'!$G$13,IF(M831=3,'Specifications and Reduced mass'!$H$13,IF(M831=4,'Specifications and Reduced mass'!$I$13,IF(M831=5,'Specifications and Reduced mass'!$J$13)))))</f>
        <v>1545.075</v>
      </c>
      <c r="U831" s="52">
        <f>'Specifications and Reduced mass'!$C$37-'Lap Simulation'!S831-'Lap Simulation'!T831-'Lap Simulation'!AC831</f>
        <v>-925.35181885294332</v>
      </c>
      <c r="V831" s="13">
        <f t="shared" si="152"/>
        <v>-1.4455191457425816</v>
      </c>
      <c r="W831" s="13">
        <f>0.5*359.61*'Lap Simulation'!Q831^2</f>
        <v>24849.827737730382</v>
      </c>
      <c r="X831" s="10">
        <f t="shared" si="148"/>
        <v>46.283595826487321</v>
      </c>
      <c r="Y831" s="10">
        <v>2</v>
      </c>
      <c r="Z831" s="13">
        <f>IF(Y831=1,'Specifications and Reduced mass'!$C$47,IF(Y831=2,'Specifications and Reduced mass'!$C$48,IF(Y831=3,'Specifications and Reduced mass'!$C$49)))</f>
        <v>640.15189392567913</v>
      </c>
      <c r="AA831" s="10">
        <f t="shared" si="149"/>
        <v>44.235878562984844</v>
      </c>
      <c r="AB831" s="10">
        <v>0</v>
      </c>
      <c r="AC831" s="10">
        <f t="shared" si="155"/>
        <v>0</v>
      </c>
      <c r="AD831" s="10">
        <f t="shared" si="156"/>
        <v>0</v>
      </c>
    </row>
    <row r="832" spans="7:30" x14ac:dyDescent="0.3">
      <c r="G832" s="94">
        <v>5800</v>
      </c>
      <c r="H832" s="94">
        <v>17.18</v>
      </c>
      <c r="I832" s="10">
        <f t="shared" si="158"/>
        <v>12.811126</v>
      </c>
      <c r="J832" s="10">
        <f t="shared" si="159"/>
        <v>21.091531025655172</v>
      </c>
      <c r="K832" s="10">
        <v>443.8</v>
      </c>
      <c r="L832" s="10">
        <v>3</v>
      </c>
      <c r="M832" s="90">
        <v>3</v>
      </c>
      <c r="N832" s="85">
        <f t="shared" si="153"/>
        <v>827</v>
      </c>
      <c r="O832" s="108">
        <f t="shared" si="150"/>
        <v>98.096622414154027</v>
      </c>
      <c r="P832" s="95">
        <f t="shared" si="147"/>
        <v>42.321720023740014</v>
      </c>
      <c r="Q832" s="10">
        <f t="shared" si="157"/>
        <v>11.756033339927781</v>
      </c>
      <c r="R832" s="94">
        <f t="shared" si="154"/>
        <v>0</v>
      </c>
      <c r="S832" s="10">
        <f t="shared" si="151"/>
        <v>88.178236175777755</v>
      </c>
      <c r="T832" s="10">
        <f>IF(M832=1,'Specifications and Reduced mass'!$F$13,IF(M832=2,'Specifications and Reduced mass'!$G$13,IF(M832=3,'Specifications and Reduced mass'!$H$13,IF(M832=4,'Specifications and Reduced mass'!$I$13,IF(M832=5,'Specifications and Reduced mass'!$J$13)))))</f>
        <v>1545.075</v>
      </c>
      <c r="U832" s="52">
        <f>'Specifications and Reduced mass'!$C$37-'Lap Simulation'!S832-'Lap Simulation'!T832-'Lap Simulation'!AC832</f>
        <v>-925.35181885294332</v>
      </c>
      <c r="V832" s="13">
        <f t="shared" si="152"/>
        <v>-1.4455191457425816</v>
      </c>
      <c r="W832" s="13">
        <f>0.5*359.61*'Lap Simulation'!Q832^2</f>
        <v>24849.827737730382</v>
      </c>
      <c r="X832" s="10">
        <f t="shared" si="148"/>
        <v>46.283595826487321</v>
      </c>
      <c r="Y832" s="10">
        <v>2</v>
      </c>
      <c r="Z832" s="13">
        <f>IF(Y832=1,'Specifications and Reduced mass'!$C$47,IF(Y832=2,'Specifications and Reduced mass'!$C$48,IF(Y832=3,'Specifications and Reduced mass'!$C$49)))</f>
        <v>640.15189392567913</v>
      </c>
      <c r="AA832" s="10">
        <f t="shared" si="149"/>
        <v>44.235878562984844</v>
      </c>
      <c r="AB832" s="10">
        <v>0</v>
      </c>
      <c r="AC832" s="10">
        <f t="shared" si="155"/>
        <v>0</v>
      </c>
      <c r="AD832" s="10">
        <f t="shared" si="156"/>
        <v>0</v>
      </c>
    </row>
    <row r="833" spans="7:30" x14ac:dyDescent="0.3">
      <c r="G833" s="94">
        <v>5800</v>
      </c>
      <c r="H833" s="94">
        <v>17.18</v>
      </c>
      <c r="I833" s="10">
        <f t="shared" si="158"/>
        <v>12.811126</v>
      </c>
      <c r="J833" s="10">
        <f t="shared" si="159"/>
        <v>21.091531025655172</v>
      </c>
      <c r="K833" s="10">
        <v>443.8</v>
      </c>
      <c r="L833" s="10">
        <v>3</v>
      </c>
      <c r="M833" s="90">
        <v>3</v>
      </c>
      <c r="N833" s="85">
        <f t="shared" si="153"/>
        <v>828</v>
      </c>
      <c r="O833" s="108">
        <f t="shared" si="150"/>
        <v>98.181685119497303</v>
      </c>
      <c r="P833" s="95">
        <f t="shared" si="147"/>
        <v>42.321720023740014</v>
      </c>
      <c r="Q833" s="10">
        <f t="shared" si="157"/>
        <v>11.756033339927781</v>
      </c>
      <c r="R833" s="94">
        <f t="shared" si="154"/>
        <v>0</v>
      </c>
      <c r="S833" s="10">
        <f t="shared" si="151"/>
        <v>88.178236175777755</v>
      </c>
      <c r="T833" s="10">
        <f>IF(M833=1,'Specifications and Reduced mass'!$F$13,IF(M833=2,'Specifications and Reduced mass'!$G$13,IF(M833=3,'Specifications and Reduced mass'!$H$13,IF(M833=4,'Specifications and Reduced mass'!$I$13,IF(M833=5,'Specifications and Reduced mass'!$J$13)))))</f>
        <v>1545.075</v>
      </c>
      <c r="U833" s="52">
        <f>'Specifications and Reduced mass'!$C$37-'Lap Simulation'!S833-'Lap Simulation'!T833-'Lap Simulation'!AC833</f>
        <v>-925.35181885294332</v>
      </c>
      <c r="V833" s="13">
        <f t="shared" si="152"/>
        <v>-1.4455191457425816</v>
      </c>
      <c r="W833" s="13">
        <f>0.5*359.61*'Lap Simulation'!Q833^2</f>
        <v>24849.827737730382</v>
      </c>
      <c r="X833" s="10">
        <f t="shared" si="148"/>
        <v>46.283595826487321</v>
      </c>
      <c r="Y833" s="10">
        <v>2</v>
      </c>
      <c r="Z833" s="13">
        <f>IF(Y833=1,'Specifications and Reduced mass'!$C$47,IF(Y833=2,'Specifications and Reduced mass'!$C$48,IF(Y833=3,'Specifications and Reduced mass'!$C$49)))</f>
        <v>640.15189392567913</v>
      </c>
      <c r="AA833" s="10">
        <f t="shared" si="149"/>
        <v>44.235878562984844</v>
      </c>
      <c r="AB833" s="10">
        <v>0</v>
      </c>
      <c r="AC833" s="10">
        <f t="shared" si="155"/>
        <v>0</v>
      </c>
      <c r="AD833" s="10">
        <f t="shared" si="156"/>
        <v>0</v>
      </c>
    </row>
    <row r="834" spans="7:30" x14ac:dyDescent="0.3">
      <c r="G834" s="94">
        <v>5800</v>
      </c>
      <c r="H834" s="94">
        <v>17.18</v>
      </c>
      <c r="I834" s="10">
        <f t="shared" si="158"/>
        <v>12.811126</v>
      </c>
      <c r="J834" s="10">
        <f t="shared" si="159"/>
        <v>21.091531025655172</v>
      </c>
      <c r="K834" s="10">
        <v>443.8</v>
      </c>
      <c r="L834" s="10">
        <v>3</v>
      </c>
      <c r="M834" s="90">
        <v>3</v>
      </c>
      <c r="N834" s="85">
        <f t="shared" si="153"/>
        <v>829</v>
      </c>
      <c r="O834" s="108">
        <f t="shared" si="150"/>
        <v>98.266747824840579</v>
      </c>
      <c r="P834" s="95">
        <f t="shared" si="147"/>
        <v>42.321720023740014</v>
      </c>
      <c r="Q834" s="10">
        <f t="shared" si="157"/>
        <v>11.756033339927781</v>
      </c>
      <c r="R834" s="94">
        <f t="shared" si="154"/>
        <v>0</v>
      </c>
      <c r="S834" s="10">
        <f t="shared" si="151"/>
        <v>88.178236175777755</v>
      </c>
      <c r="T834" s="10">
        <f>IF(M834=1,'Specifications and Reduced mass'!$F$13,IF(M834=2,'Specifications and Reduced mass'!$G$13,IF(M834=3,'Specifications and Reduced mass'!$H$13,IF(M834=4,'Specifications and Reduced mass'!$I$13,IF(M834=5,'Specifications and Reduced mass'!$J$13)))))</f>
        <v>1545.075</v>
      </c>
      <c r="U834" s="52">
        <f>'Specifications and Reduced mass'!$C$37-'Lap Simulation'!S834-'Lap Simulation'!T834-'Lap Simulation'!AC834</f>
        <v>-925.35181885294332</v>
      </c>
      <c r="V834" s="13">
        <f t="shared" si="152"/>
        <v>-1.4455191457425816</v>
      </c>
      <c r="W834" s="13">
        <f>0.5*359.61*'Lap Simulation'!Q834^2</f>
        <v>24849.827737730382</v>
      </c>
      <c r="X834" s="10">
        <f t="shared" si="148"/>
        <v>46.283595826487321</v>
      </c>
      <c r="Y834" s="10">
        <v>2</v>
      </c>
      <c r="Z834" s="13">
        <f>IF(Y834=1,'Specifications and Reduced mass'!$C$47,IF(Y834=2,'Specifications and Reduced mass'!$C$48,IF(Y834=3,'Specifications and Reduced mass'!$C$49)))</f>
        <v>640.15189392567913</v>
      </c>
      <c r="AA834" s="10">
        <f t="shared" si="149"/>
        <v>44.235878562984844</v>
      </c>
      <c r="AB834" s="10">
        <v>0</v>
      </c>
      <c r="AC834" s="10">
        <f t="shared" si="155"/>
        <v>0</v>
      </c>
      <c r="AD834" s="10">
        <f t="shared" si="156"/>
        <v>0</v>
      </c>
    </row>
    <row r="835" spans="7:30" x14ac:dyDescent="0.3">
      <c r="G835" s="94">
        <v>5800</v>
      </c>
      <c r="H835" s="94">
        <v>17.18</v>
      </c>
      <c r="I835" s="10">
        <f t="shared" si="158"/>
        <v>12.811126</v>
      </c>
      <c r="J835" s="10">
        <f t="shared" si="159"/>
        <v>21.091531025655172</v>
      </c>
      <c r="K835" s="10">
        <v>443.8</v>
      </c>
      <c r="L835" s="10">
        <v>3</v>
      </c>
      <c r="M835" s="90">
        <v>3</v>
      </c>
      <c r="N835" s="85">
        <f t="shared" si="153"/>
        <v>830</v>
      </c>
      <c r="O835" s="108">
        <f t="shared" si="150"/>
        <v>98.351810530183855</v>
      </c>
      <c r="P835" s="95">
        <f t="shared" si="147"/>
        <v>42.321720023740014</v>
      </c>
      <c r="Q835" s="10">
        <f t="shared" si="157"/>
        <v>11.756033339927781</v>
      </c>
      <c r="R835" s="94">
        <f t="shared" si="154"/>
        <v>0</v>
      </c>
      <c r="S835" s="10">
        <f t="shared" si="151"/>
        <v>88.178236175777755</v>
      </c>
      <c r="T835" s="10">
        <f>IF(M835=1,'Specifications and Reduced mass'!$F$13,IF(M835=2,'Specifications and Reduced mass'!$G$13,IF(M835=3,'Specifications and Reduced mass'!$H$13,IF(M835=4,'Specifications and Reduced mass'!$I$13,IF(M835=5,'Specifications and Reduced mass'!$J$13)))))</f>
        <v>1545.075</v>
      </c>
      <c r="U835" s="52">
        <f>'Specifications and Reduced mass'!$C$37-'Lap Simulation'!S835-'Lap Simulation'!T835-'Lap Simulation'!AC835</f>
        <v>-925.35181885294332</v>
      </c>
      <c r="V835" s="13">
        <f t="shared" si="152"/>
        <v>-1.4455191457425816</v>
      </c>
      <c r="W835" s="13">
        <f>0.5*359.61*'Lap Simulation'!Q835^2</f>
        <v>24849.827737730382</v>
      </c>
      <c r="X835" s="10">
        <f t="shared" si="148"/>
        <v>46.283595826487321</v>
      </c>
      <c r="Y835" s="10">
        <v>2</v>
      </c>
      <c r="Z835" s="13">
        <f>IF(Y835=1,'Specifications and Reduced mass'!$C$47,IF(Y835=2,'Specifications and Reduced mass'!$C$48,IF(Y835=3,'Specifications and Reduced mass'!$C$49)))</f>
        <v>640.15189392567913</v>
      </c>
      <c r="AA835" s="10">
        <f t="shared" si="149"/>
        <v>44.235878562984844</v>
      </c>
      <c r="AB835" s="10">
        <v>0</v>
      </c>
      <c r="AC835" s="10">
        <f t="shared" si="155"/>
        <v>0</v>
      </c>
      <c r="AD835" s="10">
        <f t="shared" si="156"/>
        <v>0</v>
      </c>
    </row>
    <row r="836" spans="7:30" x14ac:dyDescent="0.3">
      <c r="G836" s="94">
        <v>5800</v>
      </c>
      <c r="H836" s="94">
        <v>17.18</v>
      </c>
      <c r="I836" s="10">
        <f t="shared" si="158"/>
        <v>12.811126</v>
      </c>
      <c r="J836" s="10">
        <f t="shared" si="159"/>
        <v>21.091531025655172</v>
      </c>
      <c r="K836" s="10">
        <v>443.8</v>
      </c>
      <c r="L836" s="10">
        <v>3</v>
      </c>
      <c r="M836" s="90">
        <v>3</v>
      </c>
      <c r="N836" s="85">
        <f t="shared" si="153"/>
        <v>831</v>
      </c>
      <c r="O836" s="108">
        <f t="shared" si="150"/>
        <v>98.436873235527131</v>
      </c>
      <c r="P836" s="95">
        <f t="shared" si="147"/>
        <v>42.321720023740014</v>
      </c>
      <c r="Q836" s="10">
        <f t="shared" si="157"/>
        <v>11.756033339927781</v>
      </c>
      <c r="R836" s="94">
        <f t="shared" si="154"/>
        <v>0</v>
      </c>
      <c r="S836" s="10">
        <f t="shared" si="151"/>
        <v>88.178236175777755</v>
      </c>
      <c r="T836" s="10">
        <f>IF(M836=1,'Specifications and Reduced mass'!$F$13,IF(M836=2,'Specifications and Reduced mass'!$G$13,IF(M836=3,'Specifications and Reduced mass'!$H$13,IF(M836=4,'Specifications and Reduced mass'!$I$13,IF(M836=5,'Specifications and Reduced mass'!$J$13)))))</f>
        <v>1545.075</v>
      </c>
      <c r="U836" s="52">
        <f>'Specifications and Reduced mass'!$C$37-'Lap Simulation'!S836-'Lap Simulation'!T836-'Lap Simulation'!AC836</f>
        <v>-925.35181885294332</v>
      </c>
      <c r="V836" s="13">
        <f t="shared" si="152"/>
        <v>-1.4455191457425816</v>
      </c>
      <c r="W836" s="13">
        <f>0.5*359.61*'Lap Simulation'!Q836^2</f>
        <v>24849.827737730382</v>
      </c>
      <c r="X836" s="10">
        <f t="shared" si="148"/>
        <v>46.283595826487321</v>
      </c>
      <c r="Y836" s="10">
        <v>2</v>
      </c>
      <c r="Z836" s="13">
        <f>IF(Y836=1,'Specifications and Reduced mass'!$C$47,IF(Y836=2,'Specifications and Reduced mass'!$C$48,IF(Y836=3,'Specifications and Reduced mass'!$C$49)))</f>
        <v>640.15189392567913</v>
      </c>
      <c r="AA836" s="10">
        <f t="shared" si="149"/>
        <v>44.235878562984844</v>
      </c>
      <c r="AB836" s="10">
        <v>0</v>
      </c>
      <c r="AC836" s="10">
        <f t="shared" si="155"/>
        <v>0</v>
      </c>
      <c r="AD836" s="10">
        <f t="shared" si="156"/>
        <v>0</v>
      </c>
    </row>
    <row r="837" spans="7:30" x14ac:dyDescent="0.3">
      <c r="G837" s="94">
        <v>5800</v>
      </c>
      <c r="H837" s="94">
        <v>17.18</v>
      </c>
      <c r="I837" s="10">
        <f t="shared" si="158"/>
        <v>12.811126</v>
      </c>
      <c r="J837" s="10">
        <f t="shared" si="159"/>
        <v>21.091531025655172</v>
      </c>
      <c r="K837" s="10">
        <v>443.8</v>
      </c>
      <c r="L837" s="10">
        <v>3</v>
      </c>
      <c r="M837" s="90">
        <v>3</v>
      </c>
      <c r="N837" s="85">
        <f t="shared" si="153"/>
        <v>832</v>
      </c>
      <c r="O837" s="108">
        <f t="shared" si="150"/>
        <v>98.521935940870407</v>
      </c>
      <c r="P837" s="95">
        <f t="shared" si="147"/>
        <v>42.321720023740014</v>
      </c>
      <c r="Q837" s="10">
        <f t="shared" si="157"/>
        <v>11.756033339927781</v>
      </c>
      <c r="R837" s="94">
        <f t="shared" si="154"/>
        <v>0</v>
      </c>
      <c r="S837" s="10">
        <f t="shared" si="151"/>
        <v>88.178236175777755</v>
      </c>
      <c r="T837" s="10">
        <f>IF(M837=1,'Specifications and Reduced mass'!$F$13,IF(M837=2,'Specifications and Reduced mass'!$G$13,IF(M837=3,'Specifications and Reduced mass'!$H$13,IF(M837=4,'Specifications and Reduced mass'!$I$13,IF(M837=5,'Specifications and Reduced mass'!$J$13)))))</f>
        <v>1545.075</v>
      </c>
      <c r="U837" s="52">
        <f>'Specifications and Reduced mass'!$C$37-'Lap Simulation'!S837-'Lap Simulation'!T837-'Lap Simulation'!AC837</f>
        <v>-925.35181885294332</v>
      </c>
      <c r="V837" s="13">
        <f t="shared" si="152"/>
        <v>-1.4455191457425816</v>
      </c>
      <c r="W837" s="13">
        <f>0.5*359.61*'Lap Simulation'!Q837^2</f>
        <v>24849.827737730382</v>
      </c>
      <c r="X837" s="10">
        <f t="shared" si="148"/>
        <v>46.283595826487321</v>
      </c>
      <c r="Y837" s="10">
        <v>2</v>
      </c>
      <c r="Z837" s="13">
        <f>IF(Y837=1,'Specifications and Reduced mass'!$C$47,IF(Y837=2,'Specifications and Reduced mass'!$C$48,IF(Y837=3,'Specifications and Reduced mass'!$C$49)))</f>
        <v>640.15189392567913</v>
      </c>
      <c r="AA837" s="10">
        <f t="shared" si="149"/>
        <v>44.235878562984844</v>
      </c>
      <c r="AB837" s="10">
        <v>0</v>
      </c>
      <c r="AC837" s="10">
        <f t="shared" si="155"/>
        <v>0</v>
      </c>
      <c r="AD837" s="10">
        <f t="shared" si="156"/>
        <v>0</v>
      </c>
    </row>
    <row r="838" spans="7:30" x14ac:dyDescent="0.3">
      <c r="G838" s="94">
        <v>5800</v>
      </c>
      <c r="H838" s="94">
        <v>17.18</v>
      </c>
      <c r="I838" s="10">
        <f t="shared" si="158"/>
        <v>12.811126</v>
      </c>
      <c r="J838" s="10">
        <f t="shared" si="159"/>
        <v>21.091531025655172</v>
      </c>
      <c r="K838" s="10">
        <v>443.8</v>
      </c>
      <c r="L838" s="10">
        <v>3</v>
      </c>
      <c r="M838" s="90">
        <v>3</v>
      </c>
      <c r="N838" s="85">
        <f t="shared" si="153"/>
        <v>833</v>
      </c>
      <c r="O838" s="108">
        <f t="shared" si="150"/>
        <v>98.606998646213682</v>
      </c>
      <c r="P838" s="95">
        <f t="shared" si="147"/>
        <v>42.321720023740014</v>
      </c>
      <c r="Q838" s="10">
        <f t="shared" si="157"/>
        <v>11.756033339927781</v>
      </c>
      <c r="R838" s="94">
        <f t="shared" si="154"/>
        <v>0</v>
      </c>
      <c r="S838" s="10">
        <f t="shared" si="151"/>
        <v>88.178236175777755</v>
      </c>
      <c r="T838" s="10">
        <f>IF(M838=1,'Specifications and Reduced mass'!$F$13,IF(M838=2,'Specifications and Reduced mass'!$G$13,IF(M838=3,'Specifications and Reduced mass'!$H$13,IF(M838=4,'Specifications and Reduced mass'!$I$13,IF(M838=5,'Specifications and Reduced mass'!$J$13)))))</f>
        <v>1545.075</v>
      </c>
      <c r="U838" s="52">
        <f>'Specifications and Reduced mass'!$C$37-'Lap Simulation'!S838-'Lap Simulation'!T838-'Lap Simulation'!AC838</f>
        <v>-925.35181885294332</v>
      </c>
      <c r="V838" s="13">
        <f t="shared" si="152"/>
        <v>-1.4455191457425816</v>
      </c>
      <c r="W838" s="13">
        <f>0.5*359.61*'Lap Simulation'!Q838^2</f>
        <v>24849.827737730382</v>
      </c>
      <c r="X838" s="10">
        <f t="shared" si="148"/>
        <v>46.283595826487321</v>
      </c>
      <c r="Y838" s="10">
        <v>2</v>
      </c>
      <c r="Z838" s="13">
        <f>IF(Y838=1,'Specifications and Reduced mass'!$C$47,IF(Y838=2,'Specifications and Reduced mass'!$C$48,IF(Y838=3,'Specifications and Reduced mass'!$C$49)))</f>
        <v>640.15189392567913</v>
      </c>
      <c r="AA838" s="10">
        <f t="shared" si="149"/>
        <v>44.235878562984844</v>
      </c>
      <c r="AB838" s="10">
        <v>0</v>
      </c>
      <c r="AC838" s="10">
        <f t="shared" si="155"/>
        <v>0</v>
      </c>
      <c r="AD838" s="10">
        <f t="shared" si="156"/>
        <v>0</v>
      </c>
    </row>
    <row r="839" spans="7:30" x14ac:dyDescent="0.3">
      <c r="G839" s="94">
        <v>5800</v>
      </c>
      <c r="H839" s="94">
        <v>17.18</v>
      </c>
      <c r="I839" s="10">
        <f t="shared" si="158"/>
        <v>12.811126</v>
      </c>
      <c r="J839" s="10">
        <f t="shared" si="159"/>
        <v>21.091531025655172</v>
      </c>
      <c r="K839" s="10">
        <v>443.8</v>
      </c>
      <c r="L839" s="10">
        <v>3</v>
      </c>
      <c r="M839" s="90">
        <v>3</v>
      </c>
      <c r="N839" s="85">
        <f t="shared" si="153"/>
        <v>834</v>
      </c>
      <c r="O839" s="108">
        <f t="shared" si="150"/>
        <v>98.692061351556958</v>
      </c>
      <c r="P839" s="95">
        <f t="shared" si="147"/>
        <v>42.321720023740014</v>
      </c>
      <c r="Q839" s="10">
        <f t="shared" si="157"/>
        <v>11.756033339927781</v>
      </c>
      <c r="R839" s="94">
        <f t="shared" si="154"/>
        <v>0</v>
      </c>
      <c r="S839" s="10">
        <f t="shared" si="151"/>
        <v>88.178236175777755</v>
      </c>
      <c r="T839" s="10">
        <f>IF(M839=1,'Specifications and Reduced mass'!$F$13,IF(M839=2,'Specifications and Reduced mass'!$G$13,IF(M839=3,'Specifications and Reduced mass'!$H$13,IF(M839=4,'Specifications and Reduced mass'!$I$13,IF(M839=5,'Specifications and Reduced mass'!$J$13)))))</f>
        <v>1545.075</v>
      </c>
      <c r="U839" s="52">
        <f>'Specifications and Reduced mass'!$C$37-'Lap Simulation'!S839-'Lap Simulation'!T839-'Lap Simulation'!AC839</f>
        <v>-925.35181885294332</v>
      </c>
      <c r="V839" s="13">
        <f t="shared" si="152"/>
        <v>-1.4455191457425816</v>
      </c>
      <c r="W839" s="13">
        <f>0.5*359.61*'Lap Simulation'!Q839^2</f>
        <v>24849.827737730382</v>
      </c>
      <c r="X839" s="10">
        <f t="shared" si="148"/>
        <v>46.283595826487321</v>
      </c>
      <c r="Y839" s="10">
        <v>2</v>
      </c>
      <c r="Z839" s="13">
        <f>IF(Y839=1,'Specifications and Reduced mass'!$C$47,IF(Y839=2,'Specifications and Reduced mass'!$C$48,IF(Y839=3,'Specifications and Reduced mass'!$C$49)))</f>
        <v>640.15189392567913</v>
      </c>
      <c r="AA839" s="10">
        <f t="shared" si="149"/>
        <v>44.235878562984844</v>
      </c>
      <c r="AB839" s="10">
        <v>0</v>
      </c>
      <c r="AC839" s="10">
        <f t="shared" si="155"/>
        <v>0</v>
      </c>
      <c r="AD839" s="10">
        <f t="shared" si="156"/>
        <v>0</v>
      </c>
    </row>
    <row r="840" spans="7:30" x14ac:dyDescent="0.3">
      <c r="G840" s="94">
        <v>5800</v>
      </c>
      <c r="H840" s="94">
        <v>17.18</v>
      </c>
      <c r="I840" s="10">
        <f t="shared" si="158"/>
        <v>12.811126</v>
      </c>
      <c r="J840" s="10">
        <f t="shared" si="159"/>
        <v>21.091531025655172</v>
      </c>
      <c r="K840" s="10">
        <v>443.8</v>
      </c>
      <c r="L840" s="10">
        <v>3</v>
      </c>
      <c r="M840" s="90">
        <v>3</v>
      </c>
      <c r="N840" s="85">
        <f t="shared" si="153"/>
        <v>835</v>
      </c>
      <c r="O840" s="108">
        <f t="shared" si="150"/>
        <v>98.777124056900234</v>
      </c>
      <c r="P840" s="95">
        <f t="shared" si="147"/>
        <v>42.321720023740014</v>
      </c>
      <c r="Q840" s="10">
        <f t="shared" si="157"/>
        <v>11.756033339927781</v>
      </c>
      <c r="R840" s="94">
        <f t="shared" si="154"/>
        <v>0</v>
      </c>
      <c r="S840" s="10">
        <f t="shared" si="151"/>
        <v>88.178236175777755</v>
      </c>
      <c r="T840" s="10">
        <f>IF(M840=1,'Specifications and Reduced mass'!$F$13,IF(M840=2,'Specifications and Reduced mass'!$G$13,IF(M840=3,'Specifications and Reduced mass'!$H$13,IF(M840=4,'Specifications and Reduced mass'!$I$13,IF(M840=5,'Specifications and Reduced mass'!$J$13)))))</f>
        <v>1545.075</v>
      </c>
      <c r="U840" s="52">
        <f>'Specifications and Reduced mass'!$C$37-'Lap Simulation'!S840-'Lap Simulation'!T840-'Lap Simulation'!AC840</f>
        <v>-925.35181885294332</v>
      </c>
      <c r="V840" s="13">
        <f t="shared" si="152"/>
        <v>-1.4455191457425816</v>
      </c>
      <c r="W840" s="13">
        <f>0.5*359.61*'Lap Simulation'!Q840^2</f>
        <v>24849.827737730382</v>
      </c>
      <c r="X840" s="10">
        <f t="shared" si="148"/>
        <v>46.283595826487321</v>
      </c>
      <c r="Y840" s="10">
        <v>2</v>
      </c>
      <c r="Z840" s="13">
        <f>IF(Y840=1,'Specifications and Reduced mass'!$C$47,IF(Y840=2,'Specifications and Reduced mass'!$C$48,IF(Y840=3,'Specifications and Reduced mass'!$C$49)))</f>
        <v>640.15189392567913</v>
      </c>
      <c r="AA840" s="10">
        <f t="shared" si="149"/>
        <v>44.235878562984844</v>
      </c>
      <c r="AB840" s="10">
        <v>0</v>
      </c>
      <c r="AC840" s="10">
        <f t="shared" si="155"/>
        <v>0</v>
      </c>
      <c r="AD840" s="10">
        <f t="shared" si="156"/>
        <v>0</v>
      </c>
    </row>
    <row r="841" spans="7:30" x14ac:dyDescent="0.3">
      <c r="G841" s="94">
        <v>5800</v>
      </c>
      <c r="H841" s="94">
        <v>17.18</v>
      </c>
      <c r="I841" s="10">
        <f t="shared" si="158"/>
        <v>12.811126</v>
      </c>
      <c r="J841" s="10">
        <f t="shared" si="159"/>
        <v>21.091531025655172</v>
      </c>
      <c r="K841" s="10">
        <v>443.8</v>
      </c>
      <c r="L841" s="10">
        <v>3</v>
      </c>
      <c r="M841" s="90">
        <v>3</v>
      </c>
      <c r="N841" s="85">
        <f t="shared" si="153"/>
        <v>836</v>
      </c>
      <c r="O841" s="108">
        <f t="shared" si="150"/>
        <v>98.86218676224351</v>
      </c>
      <c r="P841" s="95">
        <f t="shared" ref="P841:P904" si="160">Q841*3.6</f>
        <v>42.321720023740014</v>
      </c>
      <c r="Q841" s="10">
        <f t="shared" si="157"/>
        <v>11.756033339927781</v>
      </c>
      <c r="R841" s="94">
        <f t="shared" si="154"/>
        <v>0</v>
      </c>
      <c r="S841" s="10">
        <f t="shared" si="151"/>
        <v>88.178236175777755</v>
      </c>
      <c r="T841" s="10">
        <f>IF(M841=1,'Specifications and Reduced mass'!$F$13,IF(M841=2,'Specifications and Reduced mass'!$G$13,IF(M841=3,'Specifications and Reduced mass'!$H$13,IF(M841=4,'Specifications and Reduced mass'!$I$13,IF(M841=5,'Specifications and Reduced mass'!$J$13)))))</f>
        <v>1545.075</v>
      </c>
      <c r="U841" s="52">
        <f>'Specifications and Reduced mass'!$C$37-'Lap Simulation'!S841-'Lap Simulation'!T841-'Lap Simulation'!AC841</f>
        <v>-925.35181885294332</v>
      </c>
      <c r="V841" s="13">
        <f t="shared" si="152"/>
        <v>-1.4455191457425816</v>
      </c>
      <c r="W841" s="13">
        <f>0.5*359.61*'Lap Simulation'!Q841^2</f>
        <v>24849.827737730382</v>
      </c>
      <c r="X841" s="10">
        <f t="shared" ref="X841:X904" si="161">Q841/0.254</f>
        <v>46.283595826487321</v>
      </c>
      <c r="Y841" s="10">
        <v>2</v>
      </c>
      <c r="Z841" s="13">
        <f>IF(Y841=1,'Specifications and Reduced mass'!$C$47,IF(Y841=2,'Specifications and Reduced mass'!$C$48,IF(Y841=3,'Specifications and Reduced mass'!$C$49)))</f>
        <v>640.15189392567913</v>
      </c>
      <c r="AA841" s="10">
        <f t="shared" ref="AA841:AA904" si="162">(0.5*Z841*Q841^2)/1000</f>
        <v>44.235878562984844</v>
      </c>
      <c r="AB841" s="10">
        <v>0</v>
      </c>
      <c r="AC841" s="10">
        <f t="shared" si="155"/>
        <v>0</v>
      </c>
      <c r="AD841" s="10">
        <f t="shared" si="156"/>
        <v>0</v>
      </c>
    </row>
    <row r="842" spans="7:30" x14ac:dyDescent="0.3">
      <c r="G842" s="94">
        <v>5800</v>
      </c>
      <c r="H842" s="94">
        <v>17.18</v>
      </c>
      <c r="I842" s="10">
        <f t="shared" si="158"/>
        <v>12.811126</v>
      </c>
      <c r="J842" s="10">
        <f t="shared" si="159"/>
        <v>21.091531025655172</v>
      </c>
      <c r="K842" s="10">
        <v>443.8</v>
      </c>
      <c r="L842" s="10">
        <v>3</v>
      </c>
      <c r="M842" s="90">
        <v>3</v>
      </c>
      <c r="N842" s="85">
        <f t="shared" si="153"/>
        <v>837</v>
      </c>
      <c r="O842" s="108">
        <f t="shared" si="150"/>
        <v>98.947249467586786</v>
      </c>
      <c r="P842" s="95">
        <f t="shared" si="160"/>
        <v>42.321720023740014</v>
      </c>
      <c r="Q842" s="10">
        <f t="shared" si="157"/>
        <v>11.756033339927781</v>
      </c>
      <c r="R842" s="94">
        <f t="shared" si="154"/>
        <v>0</v>
      </c>
      <c r="S842" s="10">
        <f t="shared" si="151"/>
        <v>88.178236175777755</v>
      </c>
      <c r="T842" s="10">
        <f>IF(M842=1,'Specifications and Reduced mass'!$F$13,IF(M842=2,'Specifications and Reduced mass'!$G$13,IF(M842=3,'Specifications and Reduced mass'!$H$13,IF(M842=4,'Specifications and Reduced mass'!$I$13,IF(M842=5,'Specifications and Reduced mass'!$J$13)))))</f>
        <v>1545.075</v>
      </c>
      <c r="U842" s="52">
        <f>'Specifications and Reduced mass'!$C$37-'Lap Simulation'!S842-'Lap Simulation'!T842-'Lap Simulation'!AC842</f>
        <v>-925.35181885294332</v>
      </c>
      <c r="V842" s="13">
        <f t="shared" si="152"/>
        <v>-1.4455191457425816</v>
      </c>
      <c r="W842" s="13">
        <f>0.5*359.61*'Lap Simulation'!Q842^2</f>
        <v>24849.827737730382</v>
      </c>
      <c r="X842" s="10">
        <f t="shared" si="161"/>
        <v>46.283595826487321</v>
      </c>
      <c r="Y842" s="10">
        <v>2</v>
      </c>
      <c r="Z842" s="13">
        <f>IF(Y842=1,'Specifications and Reduced mass'!$C$47,IF(Y842=2,'Specifications and Reduced mass'!$C$48,IF(Y842=3,'Specifications and Reduced mass'!$C$49)))</f>
        <v>640.15189392567913</v>
      </c>
      <c r="AA842" s="10">
        <f t="shared" si="162"/>
        <v>44.235878562984844</v>
      </c>
      <c r="AB842" s="10">
        <v>0</v>
      </c>
      <c r="AC842" s="10">
        <f t="shared" si="155"/>
        <v>0</v>
      </c>
      <c r="AD842" s="10">
        <f t="shared" si="156"/>
        <v>0</v>
      </c>
    </row>
    <row r="843" spans="7:30" x14ac:dyDescent="0.3">
      <c r="G843" s="94">
        <v>5800</v>
      </c>
      <c r="H843" s="94">
        <v>17.18</v>
      </c>
      <c r="I843" s="10">
        <f t="shared" si="158"/>
        <v>12.811126</v>
      </c>
      <c r="J843" s="10">
        <f t="shared" si="159"/>
        <v>21.091531025655172</v>
      </c>
      <c r="K843" s="10">
        <v>443.8</v>
      </c>
      <c r="L843" s="10">
        <v>3</v>
      </c>
      <c r="M843" s="90">
        <v>3</v>
      </c>
      <c r="N843" s="85">
        <f t="shared" si="153"/>
        <v>838</v>
      </c>
      <c r="O843" s="108">
        <f t="shared" ref="O843:O906" si="163">($N$6/Q843)+O842</f>
        <v>99.032312172930062</v>
      </c>
      <c r="P843" s="95">
        <f t="shared" si="160"/>
        <v>42.321720023740014</v>
      </c>
      <c r="Q843" s="10">
        <f t="shared" si="157"/>
        <v>11.756033339927781</v>
      </c>
      <c r="R843" s="94">
        <f t="shared" si="154"/>
        <v>0</v>
      </c>
      <c r="S843" s="10">
        <f t="shared" ref="S843:S906" si="164">0.5*1.167*0.95*1.151*Q843^2</f>
        <v>88.178236175777755</v>
      </c>
      <c r="T843" s="10">
        <f>IF(M843=1,'Specifications and Reduced mass'!$F$13,IF(M843=2,'Specifications and Reduced mass'!$G$13,IF(M843=3,'Specifications and Reduced mass'!$H$13,IF(M843=4,'Specifications and Reduced mass'!$I$13,IF(M843=5,'Specifications and Reduced mass'!$J$13)))))</f>
        <v>1545.075</v>
      </c>
      <c r="U843" s="52">
        <f>'Specifications and Reduced mass'!$C$37-'Lap Simulation'!S843-'Lap Simulation'!T843-'Lap Simulation'!AC843</f>
        <v>-925.35181885294332</v>
      </c>
      <c r="V843" s="13">
        <f t="shared" ref="V843:V906" si="165">U843/Z843</f>
        <v>-1.4455191457425816</v>
      </c>
      <c r="W843" s="13">
        <f>0.5*359.61*'Lap Simulation'!Q843^2</f>
        <v>24849.827737730382</v>
      </c>
      <c r="X843" s="10">
        <f t="shared" si="161"/>
        <v>46.283595826487321</v>
      </c>
      <c r="Y843" s="10">
        <v>2</v>
      </c>
      <c r="Z843" s="13">
        <f>IF(Y843=1,'Specifications and Reduced mass'!$C$47,IF(Y843=2,'Specifications and Reduced mass'!$C$48,IF(Y843=3,'Specifications and Reduced mass'!$C$49)))</f>
        <v>640.15189392567913</v>
      </c>
      <c r="AA843" s="10">
        <f t="shared" si="162"/>
        <v>44.235878562984844</v>
      </c>
      <c r="AB843" s="10">
        <v>0</v>
      </c>
      <c r="AC843" s="10">
        <f t="shared" si="155"/>
        <v>0</v>
      </c>
      <c r="AD843" s="10">
        <f t="shared" si="156"/>
        <v>0</v>
      </c>
    </row>
    <row r="844" spans="7:30" x14ac:dyDescent="0.3">
      <c r="G844" s="94">
        <v>5800</v>
      </c>
      <c r="H844" s="94">
        <v>17.18</v>
      </c>
      <c r="I844" s="10">
        <f t="shared" si="158"/>
        <v>12.811126</v>
      </c>
      <c r="J844" s="10">
        <f t="shared" si="159"/>
        <v>21.091531025655172</v>
      </c>
      <c r="K844" s="10">
        <v>443.8</v>
      </c>
      <c r="L844" s="10">
        <v>3</v>
      </c>
      <c r="M844" s="90">
        <v>3</v>
      </c>
      <c r="N844" s="85">
        <f t="shared" si="153"/>
        <v>839</v>
      </c>
      <c r="O844" s="108">
        <f t="shared" si="163"/>
        <v>99.117374878273338</v>
      </c>
      <c r="P844" s="95">
        <f t="shared" si="160"/>
        <v>42.321720023740014</v>
      </c>
      <c r="Q844" s="10">
        <f t="shared" si="157"/>
        <v>11.756033339927781</v>
      </c>
      <c r="R844" s="94">
        <f t="shared" si="154"/>
        <v>0</v>
      </c>
      <c r="S844" s="10">
        <f t="shared" si="164"/>
        <v>88.178236175777755</v>
      </c>
      <c r="T844" s="10">
        <f>IF(M844=1,'Specifications and Reduced mass'!$F$13,IF(M844=2,'Specifications and Reduced mass'!$G$13,IF(M844=3,'Specifications and Reduced mass'!$H$13,IF(M844=4,'Specifications and Reduced mass'!$I$13,IF(M844=5,'Specifications and Reduced mass'!$J$13)))))</f>
        <v>1545.075</v>
      </c>
      <c r="U844" s="52">
        <f>'Specifications and Reduced mass'!$C$37-'Lap Simulation'!S844-'Lap Simulation'!T844-'Lap Simulation'!AC844</f>
        <v>-925.35181885294332</v>
      </c>
      <c r="V844" s="13">
        <f t="shared" si="165"/>
        <v>-1.4455191457425816</v>
      </c>
      <c r="W844" s="13">
        <f>0.5*359.61*'Lap Simulation'!Q844^2</f>
        <v>24849.827737730382</v>
      </c>
      <c r="X844" s="10">
        <f t="shared" si="161"/>
        <v>46.283595826487321</v>
      </c>
      <c r="Y844" s="10">
        <v>2</v>
      </c>
      <c r="Z844" s="13">
        <f>IF(Y844=1,'Specifications and Reduced mass'!$C$47,IF(Y844=2,'Specifications and Reduced mass'!$C$48,IF(Y844=3,'Specifications and Reduced mass'!$C$49)))</f>
        <v>640.15189392567913</v>
      </c>
      <c r="AA844" s="10">
        <f t="shared" si="162"/>
        <v>44.235878562984844</v>
      </c>
      <c r="AB844" s="10">
        <v>0</v>
      </c>
      <c r="AC844" s="10">
        <f t="shared" si="155"/>
        <v>0</v>
      </c>
      <c r="AD844" s="10">
        <f t="shared" si="156"/>
        <v>0</v>
      </c>
    </row>
    <row r="845" spans="7:30" x14ac:dyDescent="0.3">
      <c r="G845" s="94">
        <v>5800</v>
      </c>
      <c r="H845" s="94">
        <v>17.18</v>
      </c>
      <c r="I845" s="10">
        <f t="shared" si="158"/>
        <v>12.811126</v>
      </c>
      <c r="J845" s="10">
        <f t="shared" si="159"/>
        <v>21.091531025655172</v>
      </c>
      <c r="K845" s="10">
        <v>443.8</v>
      </c>
      <c r="L845" s="10">
        <v>3</v>
      </c>
      <c r="M845" s="90">
        <v>3</v>
      </c>
      <c r="N845" s="85">
        <f t="shared" ref="N845:N908" si="166">N844+1</f>
        <v>840</v>
      </c>
      <c r="O845" s="108">
        <f t="shared" si="163"/>
        <v>99.202437583616614</v>
      </c>
      <c r="P845" s="95">
        <f t="shared" si="160"/>
        <v>42.321720023740014</v>
      </c>
      <c r="Q845" s="10">
        <f t="shared" si="157"/>
        <v>11.756033339927781</v>
      </c>
      <c r="R845" s="94">
        <f t="shared" si="154"/>
        <v>0</v>
      </c>
      <c r="S845" s="10">
        <f t="shared" si="164"/>
        <v>88.178236175777755</v>
      </c>
      <c r="T845" s="10">
        <f>IF(M845=1,'Specifications and Reduced mass'!$F$13,IF(M845=2,'Specifications and Reduced mass'!$G$13,IF(M845=3,'Specifications and Reduced mass'!$H$13,IF(M845=4,'Specifications and Reduced mass'!$I$13,IF(M845=5,'Specifications and Reduced mass'!$J$13)))))</f>
        <v>1545.075</v>
      </c>
      <c r="U845" s="52">
        <f>'Specifications and Reduced mass'!$C$37-'Lap Simulation'!S845-'Lap Simulation'!T845-'Lap Simulation'!AC845</f>
        <v>-925.35181885294332</v>
      </c>
      <c r="V845" s="13">
        <f t="shared" si="165"/>
        <v>-1.4455191457425816</v>
      </c>
      <c r="W845" s="13">
        <f>0.5*359.61*'Lap Simulation'!Q845^2</f>
        <v>24849.827737730382</v>
      </c>
      <c r="X845" s="10">
        <f t="shared" si="161"/>
        <v>46.283595826487321</v>
      </c>
      <c r="Y845" s="10">
        <v>2</v>
      </c>
      <c r="Z845" s="13">
        <f>IF(Y845=1,'Specifications and Reduced mass'!$C$47,IF(Y845=2,'Specifications and Reduced mass'!$C$48,IF(Y845=3,'Specifications and Reduced mass'!$C$49)))</f>
        <v>640.15189392567913</v>
      </c>
      <c r="AA845" s="10">
        <f t="shared" si="162"/>
        <v>44.235878562984844</v>
      </c>
      <c r="AB845" s="10">
        <v>0</v>
      </c>
      <c r="AC845" s="10">
        <f t="shared" si="155"/>
        <v>0</v>
      </c>
      <c r="AD845" s="10">
        <f t="shared" si="156"/>
        <v>0</v>
      </c>
    </row>
    <row r="846" spans="7:30" x14ac:dyDescent="0.3">
      <c r="G846" s="94">
        <v>5800</v>
      </c>
      <c r="H846" s="94">
        <v>17.18</v>
      </c>
      <c r="I846" s="10">
        <f t="shared" si="158"/>
        <v>12.811126</v>
      </c>
      <c r="J846" s="10">
        <f t="shared" si="159"/>
        <v>21.091531025655172</v>
      </c>
      <c r="K846" s="10">
        <v>443.8</v>
      </c>
      <c r="L846" s="10">
        <v>3</v>
      </c>
      <c r="M846" s="90">
        <v>3</v>
      </c>
      <c r="N846" s="85">
        <f t="shared" si="166"/>
        <v>841</v>
      </c>
      <c r="O846" s="108">
        <f t="shared" si="163"/>
        <v>99.28750028895989</v>
      </c>
      <c r="P846" s="95">
        <f t="shared" si="160"/>
        <v>42.321720023740014</v>
      </c>
      <c r="Q846" s="10">
        <f t="shared" si="157"/>
        <v>11.756033339927781</v>
      </c>
      <c r="R846" s="94">
        <f t="shared" si="154"/>
        <v>0</v>
      </c>
      <c r="S846" s="10">
        <f t="shared" si="164"/>
        <v>88.178236175777755</v>
      </c>
      <c r="T846" s="10">
        <f>IF(M846=1,'Specifications and Reduced mass'!$F$13,IF(M846=2,'Specifications and Reduced mass'!$G$13,IF(M846=3,'Specifications and Reduced mass'!$H$13,IF(M846=4,'Specifications and Reduced mass'!$I$13,IF(M846=5,'Specifications and Reduced mass'!$J$13)))))</f>
        <v>1545.075</v>
      </c>
      <c r="U846" s="52">
        <f>'Specifications and Reduced mass'!$C$37-'Lap Simulation'!S846-'Lap Simulation'!T846-'Lap Simulation'!AC846</f>
        <v>-925.35181885294332</v>
      </c>
      <c r="V846" s="13">
        <f t="shared" si="165"/>
        <v>-1.4455191457425816</v>
      </c>
      <c r="W846" s="13">
        <f>0.5*359.61*'Lap Simulation'!Q846^2</f>
        <v>24849.827737730382</v>
      </c>
      <c r="X846" s="10">
        <f t="shared" si="161"/>
        <v>46.283595826487321</v>
      </c>
      <c r="Y846" s="10">
        <v>2</v>
      </c>
      <c r="Z846" s="13">
        <f>IF(Y846=1,'Specifications and Reduced mass'!$C$47,IF(Y846=2,'Specifications and Reduced mass'!$C$48,IF(Y846=3,'Specifications and Reduced mass'!$C$49)))</f>
        <v>640.15189392567913</v>
      </c>
      <c r="AA846" s="10">
        <f t="shared" si="162"/>
        <v>44.235878562984844</v>
      </c>
      <c r="AB846" s="10">
        <v>0</v>
      </c>
      <c r="AC846" s="10">
        <f t="shared" si="155"/>
        <v>0</v>
      </c>
      <c r="AD846" s="10">
        <f t="shared" si="156"/>
        <v>0</v>
      </c>
    </row>
    <row r="847" spans="7:30" x14ac:dyDescent="0.3">
      <c r="G847" s="94">
        <v>5800</v>
      </c>
      <c r="H847" s="94">
        <v>17.18</v>
      </c>
      <c r="I847" s="10">
        <f t="shared" si="158"/>
        <v>12.811126</v>
      </c>
      <c r="J847" s="10">
        <f t="shared" si="159"/>
        <v>21.091531025655172</v>
      </c>
      <c r="K847" s="10">
        <v>443.8</v>
      </c>
      <c r="L847" s="10">
        <v>3</v>
      </c>
      <c r="M847" s="90">
        <v>3</v>
      </c>
      <c r="N847" s="85">
        <f t="shared" si="166"/>
        <v>842</v>
      </c>
      <c r="O847" s="108">
        <f t="shared" si="163"/>
        <v>99.372562994303166</v>
      </c>
      <c r="P847" s="95">
        <f t="shared" si="160"/>
        <v>42.321720023740014</v>
      </c>
      <c r="Q847" s="10">
        <f t="shared" si="157"/>
        <v>11.756033339927781</v>
      </c>
      <c r="R847" s="94">
        <f t="shared" si="154"/>
        <v>0</v>
      </c>
      <c r="S847" s="10">
        <f t="shared" si="164"/>
        <v>88.178236175777755</v>
      </c>
      <c r="T847" s="10">
        <f>IF(M847=1,'Specifications and Reduced mass'!$F$13,IF(M847=2,'Specifications and Reduced mass'!$G$13,IF(M847=3,'Specifications and Reduced mass'!$H$13,IF(M847=4,'Specifications and Reduced mass'!$I$13,IF(M847=5,'Specifications and Reduced mass'!$J$13)))))</f>
        <v>1545.075</v>
      </c>
      <c r="U847" s="52">
        <f>'Specifications and Reduced mass'!$C$37-'Lap Simulation'!S847-'Lap Simulation'!T847-'Lap Simulation'!AC847</f>
        <v>-925.35181885294332</v>
      </c>
      <c r="V847" s="13">
        <f t="shared" si="165"/>
        <v>-1.4455191457425816</v>
      </c>
      <c r="W847" s="13">
        <f>0.5*359.61*'Lap Simulation'!Q847^2</f>
        <v>24849.827737730382</v>
      </c>
      <c r="X847" s="10">
        <f t="shared" si="161"/>
        <v>46.283595826487321</v>
      </c>
      <c r="Y847" s="10">
        <v>2</v>
      </c>
      <c r="Z847" s="13">
        <f>IF(Y847=1,'Specifications and Reduced mass'!$C$47,IF(Y847=2,'Specifications and Reduced mass'!$C$48,IF(Y847=3,'Specifications and Reduced mass'!$C$49)))</f>
        <v>640.15189392567913</v>
      </c>
      <c r="AA847" s="10">
        <f t="shared" si="162"/>
        <v>44.235878562984844</v>
      </c>
      <c r="AB847" s="10">
        <v>0</v>
      </c>
      <c r="AC847" s="10">
        <f t="shared" si="155"/>
        <v>0</v>
      </c>
      <c r="AD847" s="10">
        <f t="shared" si="156"/>
        <v>0</v>
      </c>
    </row>
    <row r="848" spans="7:30" x14ac:dyDescent="0.3">
      <c r="G848" s="94">
        <v>5800</v>
      </c>
      <c r="H848" s="94">
        <v>17.18</v>
      </c>
      <c r="I848" s="10">
        <f t="shared" si="158"/>
        <v>12.811126</v>
      </c>
      <c r="J848" s="10">
        <f t="shared" si="159"/>
        <v>21.091531025655172</v>
      </c>
      <c r="K848" s="10">
        <v>443.8</v>
      </c>
      <c r="L848" s="10">
        <v>3</v>
      </c>
      <c r="M848" s="90">
        <v>3</v>
      </c>
      <c r="N848" s="85">
        <f t="shared" si="166"/>
        <v>843</v>
      </c>
      <c r="O848" s="108">
        <f t="shared" si="163"/>
        <v>99.457625699646442</v>
      </c>
      <c r="P848" s="95">
        <f t="shared" si="160"/>
        <v>42.321720023740014</v>
      </c>
      <c r="Q848" s="10">
        <f t="shared" si="157"/>
        <v>11.756033339927781</v>
      </c>
      <c r="R848" s="94">
        <f t="shared" si="154"/>
        <v>0</v>
      </c>
      <c r="S848" s="10">
        <f t="shared" si="164"/>
        <v>88.178236175777755</v>
      </c>
      <c r="T848" s="10">
        <f>IF(M848=1,'Specifications and Reduced mass'!$F$13,IF(M848=2,'Specifications and Reduced mass'!$G$13,IF(M848=3,'Specifications and Reduced mass'!$H$13,IF(M848=4,'Specifications and Reduced mass'!$I$13,IF(M848=5,'Specifications and Reduced mass'!$J$13)))))</f>
        <v>1545.075</v>
      </c>
      <c r="U848" s="52">
        <f>'Specifications and Reduced mass'!$C$37-'Lap Simulation'!S848-'Lap Simulation'!T848-'Lap Simulation'!AC848</f>
        <v>-925.35181885294332</v>
      </c>
      <c r="V848" s="13">
        <f t="shared" si="165"/>
        <v>-1.4455191457425816</v>
      </c>
      <c r="W848" s="13">
        <f>0.5*359.61*'Lap Simulation'!Q848^2</f>
        <v>24849.827737730382</v>
      </c>
      <c r="X848" s="10">
        <f t="shared" si="161"/>
        <v>46.283595826487321</v>
      </c>
      <c r="Y848" s="10">
        <v>2</v>
      </c>
      <c r="Z848" s="13">
        <f>IF(Y848=1,'Specifications and Reduced mass'!$C$47,IF(Y848=2,'Specifications and Reduced mass'!$C$48,IF(Y848=3,'Specifications and Reduced mass'!$C$49)))</f>
        <v>640.15189392567913</v>
      </c>
      <c r="AA848" s="10">
        <f t="shared" si="162"/>
        <v>44.235878562984844</v>
      </c>
      <c r="AB848" s="10">
        <v>0</v>
      </c>
      <c r="AC848" s="10">
        <f t="shared" si="155"/>
        <v>0</v>
      </c>
      <c r="AD848" s="10">
        <f t="shared" si="156"/>
        <v>0</v>
      </c>
    </row>
    <row r="849" spans="7:30" x14ac:dyDescent="0.3">
      <c r="G849" s="94">
        <v>5800</v>
      </c>
      <c r="H849" s="94">
        <v>17.18</v>
      </c>
      <c r="I849" s="10">
        <f t="shared" si="158"/>
        <v>12.811126</v>
      </c>
      <c r="J849" s="10">
        <f t="shared" si="159"/>
        <v>21.091531025655172</v>
      </c>
      <c r="K849" s="10">
        <v>443.8</v>
      </c>
      <c r="L849" s="10">
        <v>3</v>
      </c>
      <c r="M849" s="90">
        <v>3</v>
      </c>
      <c r="N849" s="85">
        <f t="shared" si="166"/>
        <v>844</v>
      </c>
      <c r="O849" s="108">
        <f t="shared" si="163"/>
        <v>99.542688404989718</v>
      </c>
      <c r="P849" s="95">
        <f t="shared" si="160"/>
        <v>42.321720023740014</v>
      </c>
      <c r="Q849" s="10">
        <f t="shared" si="157"/>
        <v>11.756033339927781</v>
      </c>
      <c r="R849" s="94">
        <f t="shared" si="154"/>
        <v>0</v>
      </c>
      <c r="S849" s="10">
        <f t="shared" si="164"/>
        <v>88.178236175777755</v>
      </c>
      <c r="T849" s="10">
        <f>IF(M849=1,'Specifications and Reduced mass'!$F$13,IF(M849=2,'Specifications and Reduced mass'!$G$13,IF(M849=3,'Specifications and Reduced mass'!$H$13,IF(M849=4,'Specifications and Reduced mass'!$I$13,IF(M849=5,'Specifications and Reduced mass'!$J$13)))))</f>
        <v>1545.075</v>
      </c>
      <c r="U849" s="52">
        <f>'Specifications and Reduced mass'!$C$37-'Lap Simulation'!S849-'Lap Simulation'!T849-'Lap Simulation'!AC849</f>
        <v>-925.35181885294332</v>
      </c>
      <c r="V849" s="13">
        <f t="shared" si="165"/>
        <v>-1.4455191457425816</v>
      </c>
      <c r="W849" s="13">
        <f>0.5*359.61*'Lap Simulation'!Q849^2</f>
        <v>24849.827737730382</v>
      </c>
      <c r="X849" s="10">
        <f t="shared" si="161"/>
        <v>46.283595826487321</v>
      </c>
      <c r="Y849" s="10">
        <v>2</v>
      </c>
      <c r="Z849" s="13">
        <f>IF(Y849=1,'Specifications and Reduced mass'!$C$47,IF(Y849=2,'Specifications and Reduced mass'!$C$48,IF(Y849=3,'Specifications and Reduced mass'!$C$49)))</f>
        <v>640.15189392567913</v>
      </c>
      <c r="AA849" s="10">
        <f t="shared" si="162"/>
        <v>44.235878562984844</v>
      </c>
      <c r="AB849" s="10">
        <v>0</v>
      </c>
      <c r="AC849" s="10">
        <f t="shared" si="155"/>
        <v>0</v>
      </c>
      <c r="AD849" s="10">
        <f t="shared" si="156"/>
        <v>0</v>
      </c>
    </row>
    <row r="850" spans="7:30" x14ac:dyDescent="0.3">
      <c r="G850" s="94">
        <v>5800</v>
      </c>
      <c r="H850" s="94">
        <v>17.18</v>
      </c>
      <c r="I850" s="10">
        <f t="shared" si="158"/>
        <v>12.811126</v>
      </c>
      <c r="J850" s="10">
        <f t="shared" si="159"/>
        <v>21.091531025655172</v>
      </c>
      <c r="K850" s="10">
        <v>443.8</v>
      </c>
      <c r="L850" s="10">
        <v>3</v>
      </c>
      <c r="M850" s="90">
        <v>3</v>
      </c>
      <c r="N850" s="85">
        <f t="shared" si="166"/>
        <v>845</v>
      </c>
      <c r="O850" s="108">
        <f t="shared" si="163"/>
        <v>99.627751110332994</v>
      </c>
      <c r="P850" s="95">
        <f t="shared" si="160"/>
        <v>42.321720023740014</v>
      </c>
      <c r="Q850" s="10">
        <f t="shared" si="157"/>
        <v>11.756033339927781</v>
      </c>
      <c r="R850" s="94">
        <f t="shared" si="154"/>
        <v>0</v>
      </c>
      <c r="S850" s="10">
        <f t="shared" si="164"/>
        <v>88.178236175777755</v>
      </c>
      <c r="T850" s="10">
        <f>IF(M850=1,'Specifications and Reduced mass'!$F$13,IF(M850=2,'Specifications and Reduced mass'!$G$13,IF(M850=3,'Specifications and Reduced mass'!$H$13,IF(M850=4,'Specifications and Reduced mass'!$I$13,IF(M850=5,'Specifications and Reduced mass'!$J$13)))))</f>
        <v>1545.075</v>
      </c>
      <c r="U850" s="52">
        <f>'Specifications and Reduced mass'!$C$37-'Lap Simulation'!S850-'Lap Simulation'!T850-'Lap Simulation'!AC850</f>
        <v>-925.35181885294332</v>
      </c>
      <c r="V850" s="13">
        <f t="shared" si="165"/>
        <v>-1.4455191457425816</v>
      </c>
      <c r="W850" s="13">
        <f>0.5*359.61*'Lap Simulation'!Q850^2</f>
        <v>24849.827737730382</v>
      </c>
      <c r="X850" s="10">
        <f t="shared" si="161"/>
        <v>46.283595826487321</v>
      </c>
      <c r="Y850" s="10">
        <v>2</v>
      </c>
      <c r="Z850" s="13">
        <f>IF(Y850=1,'Specifications and Reduced mass'!$C$47,IF(Y850=2,'Specifications and Reduced mass'!$C$48,IF(Y850=3,'Specifications and Reduced mass'!$C$49)))</f>
        <v>640.15189392567913</v>
      </c>
      <c r="AA850" s="10">
        <f t="shared" si="162"/>
        <v>44.235878562984844</v>
      </c>
      <c r="AB850" s="10">
        <v>0</v>
      </c>
      <c r="AC850" s="10">
        <f t="shared" si="155"/>
        <v>0</v>
      </c>
      <c r="AD850" s="10">
        <f t="shared" si="156"/>
        <v>0</v>
      </c>
    </row>
    <row r="851" spans="7:30" x14ac:dyDescent="0.3">
      <c r="G851" s="94">
        <v>5800</v>
      </c>
      <c r="H851" s="94">
        <v>17.18</v>
      </c>
      <c r="I851" s="10">
        <f t="shared" si="158"/>
        <v>12.811126</v>
      </c>
      <c r="J851" s="10">
        <f t="shared" si="159"/>
        <v>21.091531025655172</v>
      </c>
      <c r="K851" s="10">
        <v>443.8</v>
      </c>
      <c r="L851" s="10">
        <v>3</v>
      </c>
      <c r="M851" s="90">
        <v>3</v>
      </c>
      <c r="N851" s="85">
        <f t="shared" si="166"/>
        <v>846</v>
      </c>
      <c r="O851" s="108">
        <f t="shared" si="163"/>
        <v>99.71281381567627</v>
      </c>
      <c r="P851" s="95">
        <f t="shared" si="160"/>
        <v>42.321720023740014</v>
      </c>
      <c r="Q851" s="10">
        <f t="shared" si="157"/>
        <v>11.756033339927781</v>
      </c>
      <c r="R851" s="94">
        <f t="shared" si="154"/>
        <v>0</v>
      </c>
      <c r="S851" s="10">
        <f t="shared" si="164"/>
        <v>88.178236175777755</v>
      </c>
      <c r="T851" s="10">
        <f>IF(M851=1,'Specifications and Reduced mass'!$F$13,IF(M851=2,'Specifications and Reduced mass'!$G$13,IF(M851=3,'Specifications and Reduced mass'!$H$13,IF(M851=4,'Specifications and Reduced mass'!$I$13,IF(M851=5,'Specifications and Reduced mass'!$J$13)))))</f>
        <v>1545.075</v>
      </c>
      <c r="U851" s="52">
        <f>'Specifications and Reduced mass'!$C$37-'Lap Simulation'!S851-'Lap Simulation'!T851-'Lap Simulation'!AC851</f>
        <v>-925.35181885294332</v>
      </c>
      <c r="V851" s="13">
        <f t="shared" si="165"/>
        <v>-1.4455191457425816</v>
      </c>
      <c r="W851" s="13">
        <f>0.5*359.61*'Lap Simulation'!Q851^2</f>
        <v>24849.827737730382</v>
      </c>
      <c r="X851" s="10">
        <f t="shared" si="161"/>
        <v>46.283595826487321</v>
      </c>
      <c r="Y851" s="10">
        <v>2</v>
      </c>
      <c r="Z851" s="13">
        <f>IF(Y851=1,'Specifications and Reduced mass'!$C$47,IF(Y851=2,'Specifications and Reduced mass'!$C$48,IF(Y851=3,'Specifications and Reduced mass'!$C$49)))</f>
        <v>640.15189392567913</v>
      </c>
      <c r="AA851" s="10">
        <f t="shared" si="162"/>
        <v>44.235878562984844</v>
      </c>
      <c r="AB851" s="10">
        <v>0</v>
      </c>
      <c r="AC851" s="10">
        <f t="shared" si="155"/>
        <v>0</v>
      </c>
      <c r="AD851" s="10">
        <f t="shared" si="156"/>
        <v>0</v>
      </c>
    </row>
    <row r="852" spans="7:30" x14ac:dyDescent="0.3">
      <c r="G852" s="94">
        <v>5800</v>
      </c>
      <c r="H852" s="94">
        <v>17.18</v>
      </c>
      <c r="I852" s="10">
        <f t="shared" si="158"/>
        <v>12.811126</v>
      </c>
      <c r="J852" s="10">
        <f t="shared" si="159"/>
        <v>21.091531025655172</v>
      </c>
      <c r="K852" s="10">
        <v>443.8</v>
      </c>
      <c r="L852" s="10">
        <v>3</v>
      </c>
      <c r="M852" s="90">
        <v>3</v>
      </c>
      <c r="N852" s="85">
        <f t="shared" si="166"/>
        <v>847</v>
      </c>
      <c r="O852" s="108">
        <f t="shared" si="163"/>
        <v>99.797876521019546</v>
      </c>
      <c r="P852" s="95">
        <f t="shared" si="160"/>
        <v>42.321720023740014</v>
      </c>
      <c r="Q852" s="10">
        <f t="shared" si="157"/>
        <v>11.756033339927781</v>
      </c>
      <c r="R852" s="94">
        <f t="shared" ref="R852:R915" si="167">IF(Y852=1,(U852/Z852),IF(Y852=2,0,IF(Y852=3,(1.2*(-U852/Z852)))))</f>
        <v>0</v>
      </c>
      <c r="S852" s="10">
        <f t="shared" si="164"/>
        <v>88.178236175777755</v>
      </c>
      <c r="T852" s="10">
        <f>IF(M852=1,'Specifications and Reduced mass'!$F$13,IF(M852=2,'Specifications and Reduced mass'!$G$13,IF(M852=3,'Specifications and Reduced mass'!$H$13,IF(M852=4,'Specifications and Reduced mass'!$I$13,IF(M852=5,'Specifications and Reduced mass'!$J$13)))))</f>
        <v>1545.075</v>
      </c>
      <c r="U852" s="52">
        <f>'Specifications and Reduced mass'!$C$37-'Lap Simulation'!S852-'Lap Simulation'!T852-'Lap Simulation'!AC852</f>
        <v>-925.35181885294332</v>
      </c>
      <c r="V852" s="13">
        <f t="shared" si="165"/>
        <v>-1.4455191457425816</v>
      </c>
      <c r="W852" s="13">
        <f>0.5*359.61*'Lap Simulation'!Q852^2</f>
        <v>24849.827737730382</v>
      </c>
      <c r="X852" s="10">
        <f t="shared" si="161"/>
        <v>46.283595826487321</v>
      </c>
      <c r="Y852" s="10">
        <v>2</v>
      </c>
      <c r="Z852" s="13">
        <f>IF(Y852=1,'Specifications and Reduced mass'!$C$47,IF(Y852=2,'Specifications and Reduced mass'!$C$48,IF(Y852=3,'Specifications and Reduced mass'!$C$49)))</f>
        <v>640.15189392567913</v>
      </c>
      <c r="AA852" s="10">
        <f t="shared" si="162"/>
        <v>44.235878562984844</v>
      </c>
      <c r="AB852" s="10">
        <v>0</v>
      </c>
      <c r="AC852" s="10">
        <f t="shared" ref="AC852:AC915" si="168">359.61*9.81*SIN(AB852-AB851)</f>
        <v>0</v>
      </c>
      <c r="AD852" s="10">
        <f t="shared" ref="AD852:AD915" si="169">RADIANS(AB852)</f>
        <v>0</v>
      </c>
    </row>
    <row r="853" spans="7:30" x14ac:dyDescent="0.3">
      <c r="G853" s="94">
        <v>5800</v>
      </c>
      <c r="H853" s="94">
        <v>17.18</v>
      </c>
      <c r="I853" s="10">
        <f t="shared" si="158"/>
        <v>12.811126</v>
      </c>
      <c r="J853" s="10">
        <f t="shared" si="159"/>
        <v>21.091531025655172</v>
      </c>
      <c r="K853" s="10">
        <v>443.8</v>
      </c>
      <c r="L853" s="10">
        <v>3</v>
      </c>
      <c r="M853" s="90">
        <v>3</v>
      </c>
      <c r="N853" s="85">
        <f t="shared" si="166"/>
        <v>848</v>
      </c>
      <c r="O853" s="108">
        <f t="shared" si="163"/>
        <v>99.882939226362822</v>
      </c>
      <c r="P853" s="95">
        <f t="shared" si="160"/>
        <v>42.321720023740014</v>
      </c>
      <c r="Q853" s="10">
        <f t="shared" si="157"/>
        <v>11.756033339927781</v>
      </c>
      <c r="R853" s="94">
        <f t="shared" si="167"/>
        <v>0</v>
      </c>
      <c r="S853" s="10">
        <f t="shared" si="164"/>
        <v>88.178236175777755</v>
      </c>
      <c r="T853" s="10">
        <f>IF(M853=1,'Specifications and Reduced mass'!$F$13,IF(M853=2,'Specifications and Reduced mass'!$G$13,IF(M853=3,'Specifications and Reduced mass'!$H$13,IF(M853=4,'Specifications and Reduced mass'!$I$13,IF(M853=5,'Specifications and Reduced mass'!$J$13)))))</f>
        <v>1545.075</v>
      </c>
      <c r="U853" s="52">
        <f>'Specifications and Reduced mass'!$C$37-'Lap Simulation'!S853-'Lap Simulation'!T853-'Lap Simulation'!AC853</f>
        <v>-925.35181885294332</v>
      </c>
      <c r="V853" s="13">
        <f t="shared" si="165"/>
        <v>-1.4455191457425816</v>
      </c>
      <c r="W853" s="13">
        <f>0.5*359.61*'Lap Simulation'!Q853^2</f>
        <v>24849.827737730382</v>
      </c>
      <c r="X853" s="10">
        <f t="shared" si="161"/>
        <v>46.283595826487321</v>
      </c>
      <c r="Y853" s="10">
        <v>2</v>
      </c>
      <c r="Z853" s="13">
        <f>IF(Y853=1,'Specifications and Reduced mass'!$C$47,IF(Y853=2,'Specifications and Reduced mass'!$C$48,IF(Y853=3,'Specifications and Reduced mass'!$C$49)))</f>
        <v>640.15189392567913</v>
      </c>
      <c r="AA853" s="10">
        <f t="shared" si="162"/>
        <v>44.235878562984844</v>
      </c>
      <c r="AB853" s="10">
        <v>0</v>
      </c>
      <c r="AC853" s="10">
        <f t="shared" si="168"/>
        <v>0</v>
      </c>
      <c r="AD853" s="10">
        <f t="shared" si="169"/>
        <v>0</v>
      </c>
    </row>
    <row r="854" spans="7:30" x14ac:dyDescent="0.3">
      <c r="G854" s="94">
        <v>5800</v>
      </c>
      <c r="H854" s="94">
        <v>17.18</v>
      </c>
      <c r="I854" s="10">
        <f t="shared" si="158"/>
        <v>12.811126</v>
      </c>
      <c r="J854" s="10">
        <f t="shared" si="159"/>
        <v>21.091531025655172</v>
      </c>
      <c r="K854" s="10">
        <v>443.8</v>
      </c>
      <c r="L854" s="10">
        <v>3</v>
      </c>
      <c r="M854" s="90">
        <v>3</v>
      </c>
      <c r="N854" s="85">
        <f t="shared" si="166"/>
        <v>849</v>
      </c>
      <c r="O854" s="108">
        <f t="shared" si="163"/>
        <v>99.968001931706098</v>
      </c>
      <c r="P854" s="95">
        <f t="shared" si="160"/>
        <v>42.321720023740014</v>
      </c>
      <c r="Q854" s="10">
        <f t="shared" si="157"/>
        <v>11.756033339927781</v>
      </c>
      <c r="R854" s="94">
        <f t="shared" si="167"/>
        <v>0</v>
      </c>
      <c r="S854" s="10">
        <f t="shared" si="164"/>
        <v>88.178236175777755</v>
      </c>
      <c r="T854" s="10">
        <f>IF(M854=1,'Specifications and Reduced mass'!$F$13,IF(M854=2,'Specifications and Reduced mass'!$G$13,IF(M854=3,'Specifications and Reduced mass'!$H$13,IF(M854=4,'Specifications and Reduced mass'!$I$13,IF(M854=5,'Specifications and Reduced mass'!$J$13)))))</f>
        <v>1545.075</v>
      </c>
      <c r="U854" s="52">
        <f>'Specifications and Reduced mass'!$C$37-'Lap Simulation'!S854-'Lap Simulation'!T854-'Lap Simulation'!AC854</f>
        <v>-925.35181885294332</v>
      </c>
      <c r="V854" s="13">
        <f t="shared" si="165"/>
        <v>-1.4455191457425816</v>
      </c>
      <c r="W854" s="13">
        <f>0.5*359.61*'Lap Simulation'!Q854^2</f>
        <v>24849.827737730382</v>
      </c>
      <c r="X854" s="10">
        <f t="shared" si="161"/>
        <v>46.283595826487321</v>
      </c>
      <c r="Y854" s="10">
        <v>2</v>
      </c>
      <c r="Z854" s="13">
        <f>IF(Y854=1,'Specifications and Reduced mass'!$C$47,IF(Y854=2,'Specifications and Reduced mass'!$C$48,IF(Y854=3,'Specifications and Reduced mass'!$C$49)))</f>
        <v>640.15189392567913</v>
      </c>
      <c r="AA854" s="10">
        <f t="shared" si="162"/>
        <v>44.235878562984844</v>
      </c>
      <c r="AB854" s="10">
        <v>0</v>
      </c>
      <c r="AC854" s="10">
        <f t="shared" si="168"/>
        <v>0</v>
      </c>
      <c r="AD854" s="10">
        <f t="shared" si="169"/>
        <v>0</v>
      </c>
    </row>
    <row r="855" spans="7:30" x14ac:dyDescent="0.3">
      <c r="G855" s="94">
        <v>5800</v>
      </c>
      <c r="H855" s="94">
        <v>17.18</v>
      </c>
      <c r="I855" s="10">
        <f t="shared" si="158"/>
        <v>12.811126</v>
      </c>
      <c r="J855" s="10">
        <f t="shared" si="159"/>
        <v>21.091531025655172</v>
      </c>
      <c r="K855" s="10">
        <v>443.8</v>
      </c>
      <c r="L855" s="10">
        <v>3</v>
      </c>
      <c r="M855" s="90">
        <v>3</v>
      </c>
      <c r="N855" s="85">
        <f t="shared" si="166"/>
        <v>850</v>
      </c>
      <c r="O855" s="108">
        <f t="shared" si="163"/>
        <v>100.05306463704937</v>
      </c>
      <c r="P855" s="95">
        <f t="shared" si="160"/>
        <v>42.321720023740014</v>
      </c>
      <c r="Q855" s="10">
        <f t="shared" si="157"/>
        <v>11.756033339927781</v>
      </c>
      <c r="R855" s="94">
        <f t="shared" si="167"/>
        <v>0</v>
      </c>
      <c r="S855" s="10">
        <f t="shared" si="164"/>
        <v>88.178236175777755</v>
      </c>
      <c r="T855" s="10">
        <f>IF(M855=1,'Specifications and Reduced mass'!$F$13,IF(M855=2,'Specifications and Reduced mass'!$G$13,IF(M855=3,'Specifications and Reduced mass'!$H$13,IF(M855=4,'Specifications and Reduced mass'!$I$13,IF(M855=5,'Specifications and Reduced mass'!$J$13)))))</f>
        <v>1545.075</v>
      </c>
      <c r="U855" s="52">
        <f>'Specifications and Reduced mass'!$C$37-'Lap Simulation'!S855-'Lap Simulation'!T855-'Lap Simulation'!AC855</f>
        <v>-925.35181885294332</v>
      </c>
      <c r="V855" s="13">
        <f t="shared" si="165"/>
        <v>-1.4455191457425816</v>
      </c>
      <c r="W855" s="13">
        <f>0.5*359.61*'Lap Simulation'!Q855^2</f>
        <v>24849.827737730382</v>
      </c>
      <c r="X855" s="10">
        <f t="shared" si="161"/>
        <v>46.283595826487321</v>
      </c>
      <c r="Y855" s="10">
        <v>2</v>
      </c>
      <c r="Z855" s="13">
        <f>IF(Y855=1,'Specifications and Reduced mass'!$C$47,IF(Y855=2,'Specifications and Reduced mass'!$C$48,IF(Y855=3,'Specifications and Reduced mass'!$C$49)))</f>
        <v>640.15189392567913</v>
      </c>
      <c r="AA855" s="10">
        <f t="shared" si="162"/>
        <v>44.235878562984844</v>
      </c>
      <c r="AB855" s="10">
        <v>0</v>
      </c>
      <c r="AC855" s="10">
        <f t="shared" si="168"/>
        <v>0</v>
      </c>
      <c r="AD855" s="10">
        <f t="shared" si="169"/>
        <v>0</v>
      </c>
    </row>
    <row r="856" spans="7:30" x14ac:dyDescent="0.3">
      <c r="G856" s="94">
        <v>5800</v>
      </c>
      <c r="H856" s="94">
        <v>17.18</v>
      </c>
      <c r="I856" s="10">
        <f t="shared" si="158"/>
        <v>12.811126</v>
      </c>
      <c r="J856" s="10">
        <f t="shared" si="159"/>
        <v>21.091531025655172</v>
      </c>
      <c r="K856" s="10">
        <v>443.8</v>
      </c>
      <c r="L856" s="10">
        <v>3</v>
      </c>
      <c r="M856" s="90">
        <v>3</v>
      </c>
      <c r="N856" s="85">
        <f t="shared" si="166"/>
        <v>851</v>
      </c>
      <c r="O856" s="108">
        <f t="shared" si="163"/>
        <v>100.13812734239265</v>
      </c>
      <c r="P856" s="95">
        <f t="shared" si="160"/>
        <v>42.321720023740014</v>
      </c>
      <c r="Q856" s="10">
        <f t="shared" si="157"/>
        <v>11.756033339927781</v>
      </c>
      <c r="R856" s="94">
        <f t="shared" si="167"/>
        <v>0</v>
      </c>
      <c r="S856" s="10">
        <f t="shared" si="164"/>
        <v>88.178236175777755</v>
      </c>
      <c r="T856" s="10">
        <f>IF(M856=1,'Specifications and Reduced mass'!$F$13,IF(M856=2,'Specifications and Reduced mass'!$G$13,IF(M856=3,'Specifications and Reduced mass'!$H$13,IF(M856=4,'Specifications and Reduced mass'!$I$13,IF(M856=5,'Specifications and Reduced mass'!$J$13)))))</f>
        <v>1545.075</v>
      </c>
      <c r="U856" s="52">
        <f>'Specifications and Reduced mass'!$C$37-'Lap Simulation'!S856-'Lap Simulation'!T856-'Lap Simulation'!AC856</f>
        <v>-925.35181885294332</v>
      </c>
      <c r="V856" s="13">
        <f t="shared" si="165"/>
        <v>-1.4455191457425816</v>
      </c>
      <c r="W856" s="13">
        <f>0.5*359.61*'Lap Simulation'!Q856^2</f>
        <v>24849.827737730382</v>
      </c>
      <c r="X856" s="10">
        <f t="shared" si="161"/>
        <v>46.283595826487321</v>
      </c>
      <c r="Y856" s="10">
        <v>2</v>
      </c>
      <c r="Z856" s="13">
        <f>IF(Y856=1,'Specifications and Reduced mass'!$C$47,IF(Y856=2,'Specifications and Reduced mass'!$C$48,IF(Y856=3,'Specifications and Reduced mass'!$C$49)))</f>
        <v>640.15189392567913</v>
      </c>
      <c r="AA856" s="10">
        <f t="shared" si="162"/>
        <v>44.235878562984844</v>
      </c>
      <c r="AB856" s="10">
        <v>0</v>
      </c>
      <c r="AC856" s="10">
        <f t="shared" si="168"/>
        <v>0</v>
      </c>
      <c r="AD856" s="10">
        <f t="shared" si="169"/>
        <v>0</v>
      </c>
    </row>
    <row r="857" spans="7:30" x14ac:dyDescent="0.3">
      <c r="G857" s="94">
        <v>5800</v>
      </c>
      <c r="H857" s="94">
        <v>17.18</v>
      </c>
      <c r="I857" s="10">
        <f t="shared" si="158"/>
        <v>12.811126</v>
      </c>
      <c r="J857" s="10">
        <f t="shared" si="159"/>
        <v>21.091531025655172</v>
      </c>
      <c r="K857" s="10">
        <v>443.8</v>
      </c>
      <c r="L857" s="10">
        <v>3</v>
      </c>
      <c r="M857" s="90">
        <v>3</v>
      </c>
      <c r="N857" s="85">
        <f t="shared" si="166"/>
        <v>852</v>
      </c>
      <c r="O857" s="108">
        <f t="shared" si="163"/>
        <v>100.22319004773593</v>
      </c>
      <c r="P857" s="95">
        <f t="shared" si="160"/>
        <v>42.321720023740014</v>
      </c>
      <c r="Q857" s="10">
        <f t="shared" ref="Q857:Q920" si="170">MIN(13.2,(SQRT((Q856^2)+2*R856*$N$6)))</f>
        <v>11.756033339927781</v>
      </c>
      <c r="R857" s="94">
        <f t="shared" si="167"/>
        <v>0</v>
      </c>
      <c r="S857" s="10">
        <f t="shared" si="164"/>
        <v>88.178236175777755</v>
      </c>
      <c r="T857" s="10">
        <f>IF(M857=1,'Specifications and Reduced mass'!$F$13,IF(M857=2,'Specifications and Reduced mass'!$G$13,IF(M857=3,'Specifications and Reduced mass'!$H$13,IF(M857=4,'Specifications and Reduced mass'!$I$13,IF(M857=5,'Specifications and Reduced mass'!$J$13)))))</f>
        <v>1545.075</v>
      </c>
      <c r="U857" s="52">
        <f>'Specifications and Reduced mass'!$C$37-'Lap Simulation'!S857-'Lap Simulation'!T857-'Lap Simulation'!AC857</f>
        <v>-925.35181885294332</v>
      </c>
      <c r="V857" s="13">
        <f t="shared" si="165"/>
        <v>-1.4455191457425816</v>
      </c>
      <c r="W857" s="13">
        <f>0.5*359.61*'Lap Simulation'!Q857^2</f>
        <v>24849.827737730382</v>
      </c>
      <c r="X857" s="10">
        <f t="shared" si="161"/>
        <v>46.283595826487321</v>
      </c>
      <c r="Y857" s="10">
        <v>2</v>
      </c>
      <c r="Z857" s="13">
        <f>IF(Y857=1,'Specifications and Reduced mass'!$C$47,IF(Y857=2,'Specifications and Reduced mass'!$C$48,IF(Y857=3,'Specifications and Reduced mass'!$C$49)))</f>
        <v>640.15189392567913</v>
      </c>
      <c r="AA857" s="10">
        <f t="shared" si="162"/>
        <v>44.235878562984844</v>
      </c>
      <c r="AB857" s="10">
        <v>0</v>
      </c>
      <c r="AC857" s="10">
        <f t="shared" si="168"/>
        <v>0</v>
      </c>
      <c r="AD857" s="10">
        <f t="shared" si="169"/>
        <v>0</v>
      </c>
    </row>
    <row r="858" spans="7:30" x14ac:dyDescent="0.3">
      <c r="G858" s="94">
        <v>5800</v>
      </c>
      <c r="H858" s="94">
        <v>17.18</v>
      </c>
      <c r="I858" s="10">
        <f t="shared" si="158"/>
        <v>12.811126</v>
      </c>
      <c r="J858" s="10">
        <f t="shared" si="159"/>
        <v>21.091531025655172</v>
      </c>
      <c r="K858" s="10">
        <v>443.8</v>
      </c>
      <c r="L858" s="10">
        <v>3</v>
      </c>
      <c r="M858" s="90">
        <v>3</v>
      </c>
      <c r="N858" s="85">
        <f t="shared" si="166"/>
        <v>853</v>
      </c>
      <c r="O858" s="108">
        <f t="shared" si="163"/>
        <v>100.3082527530792</v>
      </c>
      <c r="P858" s="95">
        <f t="shared" si="160"/>
        <v>42.321720023740014</v>
      </c>
      <c r="Q858" s="10">
        <f t="shared" si="170"/>
        <v>11.756033339927781</v>
      </c>
      <c r="R858" s="94">
        <f t="shared" si="167"/>
        <v>0</v>
      </c>
      <c r="S858" s="10">
        <f t="shared" si="164"/>
        <v>88.178236175777755</v>
      </c>
      <c r="T858" s="10">
        <f>IF(M858=1,'Specifications and Reduced mass'!$F$13,IF(M858=2,'Specifications and Reduced mass'!$G$13,IF(M858=3,'Specifications and Reduced mass'!$H$13,IF(M858=4,'Specifications and Reduced mass'!$I$13,IF(M858=5,'Specifications and Reduced mass'!$J$13)))))</f>
        <v>1545.075</v>
      </c>
      <c r="U858" s="52">
        <f>'Specifications and Reduced mass'!$C$37-'Lap Simulation'!S858-'Lap Simulation'!T858-'Lap Simulation'!AC858</f>
        <v>-925.35181885294332</v>
      </c>
      <c r="V858" s="13">
        <f t="shared" si="165"/>
        <v>-1.4455191457425816</v>
      </c>
      <c r="W858" s="13">
        <f>0.5*359.61*'Lap Simulation'!Q858^2</f>
        <v>24849.827737730382</v>
      </c>
      <c r="X858" s="10">
        <f t="shared" si="161"/>
        <v>46.283595826487321</v>
      </c>
      <c r="Y858" s="10">
        <v>2</v>
      </c>
      <c r="Z858" s="13">
        <f>IF(Y858=1,'Specifications and Reduced mass'!$C$47,IF(Y858=2,'Specifications and Reduced mass'!$C$48,IF(Y858=3,'Specifications and Reduced mass'!$C$49)))</f>
        <v>640.15189392567913</v>
      </c>
      <c r="AA858" s="10">
        <f t="shared" si="162"/>
        <v>44.235878562984844</v>
      </c>
      <c r="AB858" s="10">
        <v>0</v>
      </c>
      <c r="AC858" s="10">
        <f t="shared" si="168"/>
        <v>0</v>
      </c>
      <c r="AD858" s="10">
        <f t="shared" si="169"/>
        <v>0</v>
      </c>
    </row>
    <row r="859" spans="7:30" x14ac:dyDescent="0.3">
      <c r="G859" s="94">
        <v>5800</v>
      </c>
      <c r="H859" s="94">
        <v>17.18</v>
      </c>
      <c r="I859" s="10">
        <f t="shared" si="158"/>
        <v>12.811126</v>
      </c>
      <c r="J859" s="10">
        <f t="shared" si="159"/>
        <v>21.091531025655172</v>
      </c>
      <c r="K859" s="10">
        <v>443.8</v>
      </c>
      <c r="L859" s="10">
        <v>3</v>
      </c>
      <c r="M859" s="90">
        <v>3</v>
      </c>
      <c r="N859" s="85">
        <f t="shared" si="166"/>
        <v>854</v>
      </c>
      <c r="O859" s="108">
        <f t="shared" si="163"/>
        <v>100.39331545842248</v>
      </c>
      <c r="P859" s="95">
        <f t="shared" si="160"/>
        <v>42.321720023740014</v>
      </c>
      <c r="Q859" s="10">
        <f t="shared" si="170"/>
        <v>11.756033339927781</v>
      </c>
      <c r="R859" s="94">
        <f t="shared" si="167"/>
        <v>0</v>
      </c>
      <c r="S859" s="10">
        <f t="shared" si="164"/>
        <v>88.178236175777755</v>
      </c>
      <c r="T859" s="10">
        <f>IF(M859=1,'Specifications and Reduced mass'!$F$13,IF(M859=2,'Specifications and Reduced mass'!$G$13,IF(M859=3,'Specifications and Reduced mass'!$H$13,IF(M859=4,'Specifications and Reduced mass'!$I$13,IF(M859=5,'Specifications and Reduced mass'!$J$13)))))</f>
        <v>1545.075</v>
      </c>
      <c r="U859" s="52">
        <f>'Specifications and Reduced mass'!$C$37-'Lap Simulation'!S859-'Lap Simulation'!T859-'Lap Simulation'!AC859</f>
        <v>-925.35181885294332</v>
      </c>
      <c r="V859" s="13">
        <f t="shared" si="165"/>
        <v>-1.4455191457425816</v>
      </c>
      <c r="W859" s="13">
        <f>0.5*359.61*'Lap Simulation'!Q859^2</f>
        <v>24849.827737730382</v>
      </c>
      <c r="X859" s="10">
        <f t="shared" si="161"/>
        <v>46.283595826487321</v>
      </c>
      <c r="Y859" s="10">
        <v>2</v>
      </c>
      <c r="Z859" s="13">
        <f>IF(Y859=1,'Specifications and Reduced mass'!$C$47,IF(Y859=2,'Specifications and Reduced mass'!$C$48,IF(Y859=3,'Specifications and Reduced mass'!$C$49)))</f>
        <v>640.15189392567913</v>
      </c>
      <c r="AA859" s="10">
        <f t="shared" si="162"/>
        <v>44.235878562984844</v>
      </c>
      <c r="AB859" s="10">
        <v>0</v>
      </c>
      <c r="AC859" s="10">
        <f t="shared" si="168"/>
        <v>0</v>
      </c>
      <c r="AD859" s="10">
        <f t="shared" si="169"/>
        <v>0</v>
      </c>
    </row>
    <row r="860" spans="7:30" x14ac:dyDescent="0.3">
      <c r="G860" s="94">
        <v>5800</v>
      </c>
      <c r="H860" s="94">
        <v>17.18</v>
      </c>
      <c r="I860" s="10">
        <f t="shared" si="158"/>
        <v>12.811126</v>
      </c>
      <c r="J860" s="10">
        <f t="shared" si="159"/>
        <v>21.091531025655172</v>
      </c>
      <c r="K860" s="10">
        <v>443.8</v>
      </c>
      <c r="L860" s="10">
        <v>3</v>
      </c>
      <c r="M860" s="90">
        <v>3</v>
      </c>
      <c r="N860" s="85">
        <f t="shared" si="166"/>
        <v>855</v>
      </c>
      <c r="O860" s="108">
        <f t="shared" si="163"/>
        <v>100.47837816376575</v>
      </c>
      <c r="P860" s="95">
        <f t="shared" si="160"/>
        <v>42.321720023740014</v>
      </c>
      <c r="Q860" s="10">
        <f t="shared" si="170"/>
        <v>11.756033339927781</v>
      </c>
      <c r="R860" s="94">
        <f t="shared" si="167"/>
        <v>0</v>
      </c>
      <c r="S860" s="10">
        <f t="shared" si="164"/>
        <v>88.178236175777755</v>
      </c>
      <c r="T860" s="10">
        <f>IF(M860=1,'Specifications and Reduced mass'!$F$13,IF(M860=2,'Specifications and Reduced mass'!$G$13,IF(M860=3,'Specifications and Reduced mass'!$H$13,IF(M860=4,'Specifications and Reduced mass'!$I$13,IF(M860=5,'Specifications and Reduced mass'!$J$13)))))</f>
        <v>1545.075</v>
      </c>
      <c r="U860" s="52">
        <f>'Specifications and Reduced mass'!$C$37-'Lap Simulation'!S860-'Lap Simulation'!T860-'Lap Simulation'!AC860</f>
        <v>-925.35181885294332</v>
      </c>
      <c r="V860" s="13">
        <f t="shared" si="165"/>
        <v>-1.4455191457425816</v>
      </c>
      <c r="W860" s="13">
        <f>0.5*359.61*'Lap Simulation'!Q860^2</f>
        <v>24849.827737730382</v>
      </c>
      <c r="X860" s="10">
        <f t="shared" si="161"/>
        <v>46.283595826487321</v>
      </c>
      <c r="Y860" s="10">
        <v>2</v>
      </c>
      <c r="Z860" s="13">
        <f>IF(Y860=1,'Specifications and Reduced mass'!$C$47,IF(Y860=2,'Specifications and Reduced mass'!$C$48,IF(Y860=3,'Specifications and Reduced mass'!$C$49)))</f>
        <v>640.15189392567913</v>
      </c>
      <c r="AA860" s="10">
        <f t="shared" si="162"/>
        <v>44.235878562984844</v>
      </c>
      <c r="AB860" s="10">
        <v>0</v>
      </c>
      <c r="AC860" s="10">
        <f t="shared" si="168"/>
        <v>0</v>
      </c>
      <c r="AD860" s="10">
        <f t="shared" si="169"/>
        <v>0</v>
      </c>
    </row>
    <row r="861" spans="7:30" x14ac:dyDescent="0.3">
      <c r="G861" s="94">
        <v>5800</v>
      </c>
      <c r="H861" s="94">
        <v>17.18</v>
      </c>
      <c r="I861" s="10">
        <f t="shared" si="158"/>
        <v>12.811126</v>
      </c>
      <c r="J861" s="10">
        <f t="shared" si="159"/>
        <v>21.091531025655172</v>
      </c>
      <c r="K861" s="10">
        <v>443.8</v>
      </c>
      <c r="L861" s="10">
        <v>3</v>
      </c>
      <c r="M861" s="90">
        <v>3</v>
      </c>
      <c r="N861" s="85">
        <f t="shared" si="166"/>
        <v>856</v>
      </c>
      <c r="O861" s="108">
        <f t="shared" si="163"/>
        <v>100.56344086910903</v>
      </c>
      <c r="P861" s="95">
        <f t="shared" si="160"/>
        <v>42.321720023740014</v>
      </c>
      <c r="Q861" s="10">
        <f t="shared" si="170"/>
        <v>11.756033339927781</v>
      </c>
      <c r="R861" s="94">
        <f t="shared" si="167"/>
        <v>0</v>
      </c>
      <c r="S861" s="10">
        <f t="shared" si="164"/>
        <v>88.178236175777755</v>
      </c>
      <c r="T861" s="10">
        <f>IF(M861=1,'Specifications and Reduced mass'!$F$13,IF(M861=2,'Specifications and Reduced mass'!$G$13,IF(M861=3,'Specifications and Reduced mass'!$H$13,IF(M861=4,'Specifications and Reduced mass'!$I$13,IF(M861=5,'Specifications and Reduced mass'!$J$13)))))</f>
        <v>1545.075</v>
      </c>
      <c r="U861" s="52">
        <f>'Specifications and Reduced mass'!$C$37-'Lap Simulation'!S861-'Lap Simulation'!T861-'Lap Simulation'!AC861</f>
        <v>-925.35181885294332</v>
      </c>
      <c r="V861" s="13">
        <f t="shared" si="165"/>
        <v>-1.4455191457425816</v>
      </c>
      <c r="W861" s="13">
        <f>0.5*359.61*'Lap Simulation'!Q861^2</f>
        <v>24849.827737730382</v>
      </c>
      <c r="X861" s="10">
        <f t="shared" si="161"/>
        <v>46.283595826487321</v>
      </c>
      <c r="Y861" s="10">
        <v>2</v>
      </c>
      <c r="Z861" s="13">
        <f>IF(Y861=1,'Specifications and Reduced mass'!$C$47,IF(Y861=2,'Specifications and Reduced mass'!$C$48,IF(Y861=3,'Specifications and Reduced mass'!$C$49)))</f>
        <v>640.15189392567913</v>
      </c>
      <c r="AA861" s="10">
        <f t="shared" si="162"/>
        <v>44.235878562984844</v>
      </c>
      <c r="AB861" s="10">
        <v>0</v>
      </c>
      <c r="AC861" s="10">
        <f t="shared" si="168"/>
        <v>0</v>
      </c>
      <c r="AD861" s="10">
        <f t="shared" si="169"/>
        <v>0</v>
      </c>
    </row>
    <row r="862" spans="7:30" x14ac:dyDescent="0.3">
      <c r="G862" s="94">
        <v>5800</v>
      </c>
      <c r="H862" s="94">
        <v>17.18</v>
      </c>
      <c r="I862" s="10">
        <f t="shared" si="158"/>
        <v>12.811126</v>
      </c>
      <c r="J862" s="10">
        <f t="shared" si="159"/>
        <v>21.091531025655172</v>
      </c>
      <c r="K862" s="10">
        <v>443.8</v>
      </c>
      <c r="L862" s="10">
        <v>3</v>
      </c>
      <c r="M862" s="90">
        <v>3</v>
      </c>
      <c r="N862" s="85">
        <f t="shared" si="166"/>
        <v>857</v>
      </c>
      <c r="O862" s="108">
        <f t="shared" si="163"/>
        <v>100.64850357445231</v>
      </c>
      <c r="P862" s="95">
        <f t="shared" si="160"/>
        <v>42.321720023740014</v>
      </c>
      <c r="Q862" s="10">
        <f t="shared" si="170"/>
        <v>11.756033339927781</v>
      </c>
      <c r="R862" s="94">
        <f t="shared" si="167"/>
        <v>0</v>
      </c>
      <c r="S862" s="10">
        <f t="shared" si="164"/>
        <v>88.178236175777755</v>
      </c>
      <c r="T862" s="10">
        <f>IF(M862=1,'Specifications and Reduced mass'!$F$13,IF(M862=2,'Specifications and Reduced mass'!$G$13,IF(M862=3,'Specifications and Reduced mass'!$H$13,IF(M862=4,'Specifications and Reduced mass'!$I$13,IF(M862=5,'Specifications and Reduced mass'!$J$13)))))</f>
        <v>1545.075</v>
      </c>
      <c r="U862" s="52">
        <f>'Specifications and Reduced mass'!$C$37-'Lap Simulation'!S862-'Lap Simulation'!T862-'Lap Simulation'!AC862</f>
        <v>-925.35181885294332</v>
      </c>
      <c r="V862" s="13">
        <f t="shared" si="165"/>
        <v>-1.4455191457425816</v>
      </c>
      <c r="W862" s="13">
        <f>0.5*359.61*'Lap Simulation'!Q862^2</f>
        <v>24849.827737730382</v>
      </c>
      <c r="X862" s="10">
        <f t="shared" si="161"/>
        <v>46.283595826487321</v>
      </c>
      <c r="Y862" s="10">
        <v>2</v>
      </c>
      <c r="Z862" s="13">
        <f>IF(Y862=1,'Specifications and Reduced mass'!$C$47,IF(Y862=2,'Specifications and Reduced mass'!$C$48,IF(Y862=3,'Specifications and Reduced mass'!$C$49)))</f>
        <v>640.15189392567913</v>
      </c>
      <c r="AA862" s="10">
        <f t="shared" si="162"/>
        <v>44.235878562984844</v>
      </c>
      <c r="AB862" s="10">
        <v>0</v>
      </c>
      <c r="AC862" s="10">
        <f t="shared" si="168"/>
        <v>0</v>
      </c>
      <c r="AD862" s="10">
        <f t="shared" si="169"/>
        <v>0</v>
      </c>
    </row>
    <row r="863" spans="7:30" x14ac:dyDescent="0.3">
      <c r="G863" s="94">
        <v>5800</v>
      </c>
      <c r="H863" s="94">
        <v>17.18</v>
      </c>
      <c r="I863" s="10">
        <f t="shared" si="158"/>
        <v>12.811126</v>
      </c>
      <c r="J863" s="10">
        <f t="shared" si="159"/>
        <v>21.091531025655172</v>
      </c>
      <c r="K863" s="10">
        <v>443.8</v>
      </c>
      <c r="L863" s="10">
        <v>3</v>
      </c>
      <c r="M863" s="90">
        <v>3</v>
      </c>
      <c r="N863" s="85">
        <f t="shared" si="166"/>
        <v>858</v>
      </c>
      <c r="O863" s="108">
        <f t="shared" si="163"/>
        <v>100.73356627979558</v>
      </c>
      <c r="P863" s="95">
        <f t="shared" si="160"/>
        <v>42.321720023740014</v>
      </c>
      <c r="Q863" s="10">
        <f t="shared" si="170"/>
        <v>11.756033339927781</v>
      </c>
      <c r="R863" s="94">
        <f t="shared" si="167"/>
        <v>0</v>
      </c>
      <c r="S863" s="10">
        <f t="shared" si="164"/>
        <v>88.178236175777755</v>
      </c>
      <c r="T863" s="10">
        <f>IF(M863=1,'Specifications and Reduced mass'!$F$13,IF(M863=2,'Specifications and Reduced mass'!$G$13,IF(M863=3,'Specifications and Reduced mass'!$H$13,IF(M863=4,'Specifications and Reduced mass'!$I$13,IF(M863=5,'Specifications and Reduced mass'!$J$13)))))</f>
        <v>1545.075</v>
      </c>
      <c r="U863" s="52">
        <f>'Specifications and Reduced mass'!$C$37-'Lap Simulation'!S863-'Lap Simulation'!T863-'Lap Simulation'!AC863</f>
        <v>-925.35181885294332</v>
      </c>
      <c r="V863" s="13">
        <f t="shared" si="165"/>
        <v>-1.4455191457425816</v>
      </c>
      <c r="W863" s="13">
        <f>0.5*359.61*'Lap Simulation'!Q863^2</f>
        <v>24849.827737730382</v>
      </c>
      <c r="X863" s="10">
        <f t="shared" si="161"/>
        <v>46.283595826487321</v>
      </c>
      <c r="Y863" s="10">
        <v>2</v>
      </c>
      <c r="Z863" s="13">
        <f>IF(Y863=1,'Specifications and Reduced mass'!$C$47,IF(Y863=2,'Specifications and Reduced mass'!$C$48,IF(Y863=3,'Specifications and Reduced mass'!$C$49)))</f>
        <v>640.15189392567913</v>
      </c>
      <c r="AA863" s="10">
        <f t="shared" si="162"/>
        <v>44.235878562984844</v>
      </c>
      <c r="AB863" s="10">
        <v>0</v>
      </c>
      <c r="AC863" s="10">
        <f t="shared" si="168"/>
        <v>0</v>
      </c>
      <c r="AD863" s="10">
        <f t="shared" si="169"/>
        <v>0</v>
      </c>
    </row>
    <row r="864" spans="7:30" x14ac:dyDescent="0.3">
      <c r="G864" s="94">
        <v>5800</v>
      </c>
      <c r="H864" s="94">
        <v>17.18</v>
      </c>
      <c r="I864" s="10">
        <f t="shared" si="158"/>
        <v>12.811126</v>
      </c>
      <c r="J864" s="10">
        <f t="shared" si="159"/>
        <v>21.091531025655172</v>
      </c>
      <c r="K864" s="10">
        <v>443.8</v>
      </c>
      <c r="L864" s="10">
        <v>3</v>
      </c>
      <c r="M864" s="90">
        <v>3</v>
      </c>
      <c r="N864" s="85">
        <f t="shared" si="166"/>
        <v>859</v>
      </c>
      <c r="O864" s="108">
        <f t="shared" si="163"/>
        <v>100.81862898513886</v>
      </c>
      <c r="P864" s="95">
        <f t="shared" si="160"/>
        <v>42.321720023740014</v>
      </c>
      <c r="Q864" s="10">
        <f t="shared" si="170"/>
        <v>11.756033339927781</v>
      </c>
      <c r="R864" s="94">
        <f t="shared" si="167"/>
        <v>0</v>
      </c>
      <c r="S864" s="10">
        <f t="shared" si="164"/>
        <v>88.178236175777755</v>
      </c>
      <c r="T864" s="10">
        <f>IF(M864=1,'Specifications and Reduced mass'!$F$13,IF(M864=2,'Specifications and Reduced mass'!$G$13,IF(M864=3,'Specifications and Reduced mass'!$H$13,IF(M864=4,'Specifications and Reduced mass'!$I$13,IF(M864=5,'Specifications and Reduced mass'!$J$13)))))</f>
        <v>1545.075</v>
      </c>
      <c r="U864" s="52">
        <f>'Specifications and Reduced mass'!$C$37-'Lap Simulation'!S864-'Lap Simulation'!T864-'Lap Simulation'!AC864</f>
        <v>-925.35181885294332</v>
      </c>
      <c r="V864" s="13">
        <f t="shared" si="165"/>
        <v>-1.4455191457425816</v>
      </c>
      <c r="W864" s="13">
        <f>0.5*359.61*'Lap Simulation'!Q864^2</f>
        <v>24849.827737730382</v>
      </c>
      <c r="X864" s="10">
        <f t="shared" si="161"/>
        <v>46.283595826487321</v>
      </c>
      <c r="Y864" s="10">
        <v>2</v>
      </c>
      <c r="Z864" s="13">
        <f>IF(Y864=1,'Specifications and Reduced mass'!$C$47,IF(Y864=2,'Specifications and Reduced mass'!$C$48,IF(Y864=3,'Specifications and Reduced mass'!$C$49)))</f>
        <v>640.15189392567913</v>
      </c>
      <c r="AA864" s="10">
        <f t="shared" si="162"/>
        <v>44.235878562984844</v>
      </c>
      <c r="AB864" s="10">
        <v>0</v>
      </c>
      <c r="AC864" s="10">
        <f t="shared" si="168"/>
        <v>0</v>
      </c>
      <c r="AD864" s="10">
        <f t="shared" si="169"/>
        <v>0</v>
      </c>
    </row>
    <row r="865" spans="7:30" x14ac:dyDescent="0.3">
      <c r="G865" s="94">
        <v>5800</v>
      </c>
      <c r="H865" s="94">
        <v>17.18</v>
      </c>
      <c r="I865" s="10">
        <f t="shared" si="158"/>
        <v>12.811126</v>
      </c>
      <c r="J865" s="10">
        <f t="shared" si="159"/>
        <v>21.091531025655172</v>
      </c>
      <c r="K865" s="10">
        <v>443.8</v>
      </c>
      <c r="L865" s="10">
        <v>3</v>
      </c>
      <c r="M865" s="90">
        <v>3</v>
      </c>
      <c r="N865" s="85">
        <f t="shared" si="166"/>
        <v>860</v>
      </c>
      <c r="O865" s="108">
        <f t="shared" si="163"/>
        <v>100.90369169048213</v>
      </c>
      <c r="P865" s="95">
        <f t="shared" si="160"/>
        <v>42.321720023740014</v>
      </c>
      <c r="Q865" s="10">
        <f t="shared" si="170"/>
        <v>11.756033339927781</v>
      </c>
      <c r="R865" s="94">
        <f t="shared" si="167"/>
        <v>0</v>
      </c>
      <c r="S865" s="10">
        <f t="shared" si="164"/>
        <v>88.178236175777755</v>
      </c>
      <c r="T865" s="10">
        <f>IF(M865=1,'Specifications and Reduced mass'!$F$13,IF(M865=2,'Specifications and Reduced mass'!$G$13,IF(M865=3,'Specifications and Reduced mass'!$H$13,IF(M865=4,'Specifications and Reduced mass'!$I$13,IF(M865=5,'Specifications and Reduced mass'!$J$13)))))</f>
        <v>1545.075</v>
      </c>
      <c r="U865" s="52">
        <f>'Specifications and Reduced mass'!$C$37-'Lap Simulation'!S865-'Lap Simulation'!T865-'Lap Simulation'!AC865</f>
        <v>-925.35181885294332</v>
      </c>
      <c r="V865" s="13">
        <f t="shared" si="165"/>
        <v>-1.4455191457425816</v>
      </c>
      <c r="W865" s="13">
        <f>0.5*359.61*'Lap Simulation'!Q865^2</f>
        <v>24849.827737730382</v>
      </c>
      <c r="X865" s="10">
        <f t="shared" si="161"/>
        <v>46.283595826487321</v>
      </c>
      <c r="Y865" s="10">
        <v>2</v>
      </c>
      <c r="Z865" s="13">
        <f>IF(Y865=1,'Specifications and Reduced mass'!$C$47,IF(Y865=2,'Specifications and Reduced mass'!$C$48,IF(Y865=3,'Specifications and Reduced mass'!$C$49)))</f>
        <v>640.15189392567913</v>
      </c>
      <c r="AA865" s="10">
        <f t="shared" si="162"/>
        <v>44.235878562984844</v>
      </c>
      <c r="AB865" s="10">
        <v>0</v>
      </c>
      <c r="AC865" s="10">
        <f t="shared" si="168"/>
        <v>0</v>
      </c>
      <c r="AD865" s="10">
        <f t="shared" si="169"/>
        <v>0</v>
      </c>
    </row>
    <row r="866" spans="7:30" x14ac:dyDescent="0.3">
      <c r="G866" s="94">
        <v>5800</v>
      </c>
      <c r="H866" s="94">
        <v>17.18</v>
      </c>
      <c r="I866" s="10">
        <f t="shared" si="158"/>
        <v>12.811126</v>
      </c>
      <c r="J866" s="10">
        <f t="shared" si="159"/>
        <v>21.091531025655172</v>
      </c>
      <c r="K866" s="10">
        <v>443.8</v>
      </c>
      <c r="L866" s="10">
        <v>3</v>
      </c>
      <c r="M866" s="90">
        <v>3</v>
      </c>
      <c r="N866" s="85">
        <f t="shared" si="166"/>
        <v>861</v>
      </c>
      <c r="O866" s="108">
        <f t="shared" si="163"/>
        <v>100.98875439582541</v>
      </c>
      <c r="P866" s="95">
        <f t="shared" si="160"/>
        <v>42.321720023740014</v>
      </c>
      <c r="Q866" s="10">
        <f t="shared" si="170"/>
        <v>11.756033339927781</v>
      </c>
      <c r="R866" s="94">
        <f t="shared" si="167"/>
        <v>0</v>
      </c>
      <c r="S866" s="10">
        <f t="shared" si="164"/>
        <v>88.178236175777755</v>
      </c>
      <c r="T866" s="10">
        <f>IF(M866=1,'Specifications and Reduced mass'!$F$13,IF(M866=2,'Specifications and Reduced mass'!$G$13,IF(M866=3,'Specifications and Reduced mass'!$H$13,IF(M866=4,'Specifications and Reduced mass'!$I$13,IF(M866=5,'Specifications and Reduced mass'!$J$13)))))</f>
        <v>1545.075</v>
      </c>
      <c r="U866" s="52">
        <f>'Specifications and Reduced mass'!$C$37-'Lap Simulation'!S866-'Lap Simulation'!T866-'Lap Simulation'!AC866</f>
        <v>-925.35181885294332</v>
      </c>
      <c r="V866" s="13">
        <f t="shared" si="165"/>
        <v>-1.4455191457425816</v>
      </c>
      <c r="W866" s="13">
        <f>0.5*359.61*'Lap Simulation'!Q866^2</f>
        <v>24849.827737730382</v>
      </c>
      <c r="X866" s="10">
        <f t="shared" si="161"/>
        <v>46.283595826487321</v>
      </c>
      <c r="Y866" s="10">
        <v>2</v>
      </c>
      <c r="Z866" s="13">
        <f>IF(Y866=1,'Specifications and Reduced mass'!$C$47,IF(Y866=2,'Specifications and Reduced mass'!$C$48,IF(Y866=3,'Specifications and Reduced mass'!$C$49)))</f>
        <v>640.15189392567913</v>
      </c>
      <c r="AA866" s="10">
        <f t="shared" si="162"/>
        <v>44.235878562984844</v>
      </c>
      <c r="AB866" s="10">
        <v>0</v>
      </c>
      <c r="AC866" s="10">
        <f t="shared" si="168"/>
        <v>0</v>
      </c>
      <c r="AD866" s="10">
        <f t="shared" si="169"/>
        <v>0</v>
      </c>
    </row>
    <row r="867" spans="7:30" x14ac:dyDescent="0.3">
      <c r="G867" s="94">
        <v>5800</v>
      </c>
      <c r="H867" s="94">
        <v>17.18</v>
      </c>
      <c r="I867" s="10">
        <f t="shared" si="158"/>
        <v>12.811126</v>
      </c>
      <c r="J867" s="10">
        <f t="shared" si="159"/>
        <v>21.091531025655172</v>
      </c>
      <c r="K867" s="10">
        <v>443.8</v>
      </c>
      <c r="L867" s="10">
        <v>3</v>
      </c>
      <c r="M867" s="90">
        <v>3</v>
      </c>
      <c r="N867" s="85">
        <f t="shared" si="166"/>
        <v>862</v>
      </c>
      <c r="O867" s="108">
        <f t="shared" si="163"/>
        <v>101.07381710116869</v>
      </c>
      <c r="P867" s="95">
        <f t="shared" si="160"/>
        <v>42.321720023740014</v>
      </c>
      <c r="Q867" s="10">
        <f t="shared" si="170"/>
        <v>11.756033339927781</v>
      </c>
      <c r="R867" s="94">
        <f t="shared" si="167"/>
        <v>0</v>
      </c>
      <c r="S867" s="10">
        <f t="shared" si="164"/>
        <v>88.178236175777755</v>
      </c>
      <c r="T867" s="10">
        <f>IF(M867=1,'Specifications and Reduced mass'!$F$13,IF(M867=2,'Specifications and Reduced mass'!$G$13,IF(M867=3,'Specifications and Reduced mass'!$H$13,IF(M867=4,'Specifications and Reduced mass'!$I$13,IF(M867=5,'Specifications and Reduced mass'!$J$13)))))</f>
        <v>1545.075</v>
      </c>
      <c r="U867" s="52">
        <f>'Specifications and Reduced mass'!$C$37-'Lap Simulation'!S867-'Lap Simulation'!T867-'Lap Simulation'!AC867</f>
        <v>-925.35181885294332</v>
      </c>
      <c r="V867" s="13">
        <f t="shared" si="165"/>
        <v>-1.4455191457425816</v>
      </c>
      <c r="W867" s="13">
        <f>0.5*359.61*'Lap Simulation'!Q867^2</f>
        <v>24849.827737730382</v>
      </c>
      <c r="X867" s="10">
        <f t="shared" si="161"/>
        <v>46.283595826487321</v>
      </c>
      <c r="Y867" s="10">
        <v>2</v>
      </c>
      <c r="Z867" s="13">
        <f>IF(Y867=1,'Specifications and Reduced mass'!$C$47,IF(Y867=2,'Specifications and Reduced mass'!$C$48,IF(Y867=3,'Specifications and Reduced mass'!$C$49)))</f>
        <v>640.15189392567913</v>
      </c>
      <c r="AA867" s="10">
        <f t="shared" si="162"/>
        <v>44.235878562984844</v>
      </c>
      <c r="AB867" s="10">
        <v>0</v>
      </c>
      <c r="AC867" s="10">
        <f t="shared" si="168"/>
        <v>0</v>
      </c>
      <c r="AD867" s="10">
        <f t="shared" si="169"/>
        <v>0</v>
      </c>
    </row>
    <row r="868" spans="7:30" x14ac:dyDescent="0.3">
      <c r="G868" s="94">
        <v>5800</v>
      </c>
      <c r="H868" s="94">
        <v>17.18</v>
      </c>
      <c r="I868" s="10">
        <f t="shared" si="158"/>
        <v>12.811126</v>
      </c>
      <c r="J868" s="10">
        <f t="shared" si="159"/>
        <v>21.091531025655172</v>
      </c>
      <c r="K868" s="10">
        <v>443.8</v>
      </c>
      <c r="L868" s="10">
        <v>3</v>
      </c>
      <c r="M868" s="90">
        <v>3</v>
      </c>
      <c r="N868" s="85">
        <f t="shared" si="166"/>
        <v>863</v>
      </c>
      <c r="O868" s="108">
        <f t="shared" si="163"/>
        <v>101.15887980651196</v>
      </c>
      <c r="P868" s="95">
        <f t="shared" si="160"/>
        <v>42.321720023740014</v>
      </c>
      <c r="Q868" s="10">
        <f t="shared" si="170"/>
        <v>11.756033339927781</v>
      </c>
      <c r="R868" s="94">
        <f t="shared" si="167"/>
        <v>0</v>
      </c>
      <c r="S868" s="10">
        <f t="shared" si="164"/>
        <v>88.178236175777755</v>
      </c>
      <c r="T868" s="10">
        <f>IF(M868=1,'Specifications and Reduced mass'!$F$13,IF(M868=2,'Specifications and Reduced mass'!$G$13,IF(M868=3,'Specifications and Reduced mass'!$H$13,IF(M868=4,'Specifications and Reduced mass'!$I$13,IF(M868=5,'Specifications and Reduced mass'!$J$13)))))</f>
        <v>1545.075</v>
      </c>
      <c r="U868" s="52">
        <f>'Specifications and Reduced mass'!$C$37-'Lap Simulation'!S868-'Lap Simulation'!T868-'Lap Simulation'!AC868</f>
        <v>-925.35181885294332</v>
      </c>
      <c r="V868" s="13">
        <f t="shared" si="165"/>
        <v>-1.4455191457425816</v>
      </c>
      <c r="W868" s="13">
        <f>0.5*359.61*'Lap Simulation'!Q868^2</f>
        <v>24849.827737730382</v>
      </c>
      <c r="X868" s="10">
        <f t="shared" si="161"/>
        <v>46.283595826487321</v>
      </c>
      <c r="Y868" s="10">
        <v>2</v>
      </c>
      <c r="Z868" s="13">
        <f>IF(Y868=1,'Specifications and Reduced mass'!$C$47,IF(Y868=2,'Specifications and Reduced mass'!$C$48,IF(Y868=3,'Specifications and Reduced mass'!$C$49)))</f>
        <v>640.15189392567913</v>
      </c>
      <c r="AA868" s="10">
        <f t="shared" si="162"/>
        <v>44.235878562984844</v>
      </c>
      <c r="AB868" s="10">
        <v>0</v>
      </c>
      <c r="AC868" s="10">
        <f t="shared" si="168"/>
        <v>0</v>
      </c>
      <c r="AD868" s="10">
        <f t="shared" si="169"/>
        <v>0</v>
      </c>
    </row>
    <row r="869" spans="7:30" x14ac:dyDescent="0.3">
      <c r="G869" s="94">
        <v>5800</v>
      </c>
      <c r="H869" s="94">
        <v>17.18</v>
      </c>
      <c r="I869" s="10">
        <f t="shared" si="158"/>
        <v>12.811126</v>
      </c>
      <c r="J869" s="10">
        <f t="shared" si="159"/>
        <v>21.091531025655172</v>
      </c>
      <c r="K869" s="10">
        <v>443.8</v>
      </c>
      <c r="L869" s="10">
        <v>2</v>
      </c>
      <c r="M869" s="90">
        <v>3</v>
      </c>
      <c r="N869" s="85">
        <f t="shared" si="166"/>
        <v>864</v>
      </c>
      <c r="O869" s="108">
        <f t="shared" si="163"/>
        <v>101.24394251185524</v>
      </c>
      <c r="P869" s="95">
        <f t="shared" si="160"/>
        <v>42.321720023740014</v>
      </c>
      <c r="Q869" s="10">
        <f t="shared" si="170"/>
        <v>11.756033339927781</v>
      </c>
      <c r="R869" s="94">
        <f t="shared" si="167"/>
        <v>0</v>
      </c>
      <c r="S869" s="10">
        <f t="shared" si="164"/>
        <v>88.178236175777755</v>
      </c>
      <c r="T869" s="10">
        <f>IF(M869=1,'Specifications and Reduced mass'!$F$13,IF(M869=2,'Specifications and Reduced mass'!$G$13,IF(M869=3,'Specifications and Reduced mass'!$H$13,IF(M869=4,'Specifications and Reduced mass'!$I$13,IF(M869=5,'Specifications and Reduced mass'!$J$13)))))</f>
        <v>1545.075</v>
      </c>
      <c r="U869" s="52">
        <f>'Specifications and Reduced mass'!$C$37-'Lap Simulation'!S869-'Lap Simulation'!T869-'Lap Simulation'!AC869</f>
        <v>-925.35181885294332</v>
      </c>
      <c r="V869" s="13">
        <f t="shared" si="165"/>
        <v>-1.4455191457425816</v>
      </c>
      <c r="W869" s="13">
        <f>0.5*359.61*'Lap Simulation'!Q869^2</f>
        <v>24849.827737730382</v>
      </c>
      <c r="X869" s="10">
        <f t="shared" si="161"/>
        <v>46.283595826487321</v>
      </c>
      <c r="Y869" s="10">
        <v>2</v>
      </c>
      <c r="Z869" s="13">
        <f>IF(Y869=1,'Specifications and Reduced mass'!$C$47,IF(Y869=2,'Specifications and Reduced mass'!$C$48,IF(Y869=3,'Specifications and Reduced mass'!$C$49)))</f>
        <v>640.15189392567913</v>
      </c>
      <c r="AA869" s="10">
        <f t="shared" si="162"/>
        <v>44.235878562984844</v>
      </c>
      <c r="AB869" s="10">
        <v>0</v>
      </c>
      <c r="AC869" s="10">
        <f t="shared" si="168"/>
        <v>0</v>
      </c>
      <c r="AD869" s="10">
        <f t="shared" si="169"/>
        <v>0</v>
      </c>
    </row>
    <row r="870" spans="7:30" x14ac:dyDescent="0.3">
      <c r="G870" s="94">
        <v>5800</v>
      </c>
      <c r="H870" s="94">
        <v>17.18</v>
      </c>
      <c r="I870" s="10">
        <f t="shared" si="158"/>
        <v>12.811126</v>
      </c>
      <c r="J870" s="10">
        <f t="shared" si="159"/>
        <v>21.091531025655172</v>
      </c>
      <c r="K870" s="10">
        <v>443.8</v>
      </c>
      <c r="L870" s="10">
        <v>2</v>
      </c>
      <c r="M870" s="90">
        <v>3</v>
      </c>
      <c r="N870" s="85">
        <f t="shared" si="166"/>
        <v>865</v>
      </c>
      <c r="O870" s="108">
        <f t="shared" si="163"/>
        <v>101.32900521719851</v>
      </c>
      <c r="P870" s="95">
        <f t="shared" si="160"/>
        <v>42.321720023740014</v>
      </c>
      <c r="Q870" s="10">
        <f t="shared" si="170"/>
        <v>11.756033339927781</v>
      </c>
      <c r="R870" s="94">
        <f t="shared" si="167"/>
        <v>0</v>
      </c>
      <c r="S870" s="10">
        <f t="shared" si="164"/>
        <v>88.178236175777755</v>
      </c>
      <c r="T870" s="10">
        <f>IF(M870=1,'Specifications and Reduced mass'!$F$13,IF(M870=2,'Specifications and Reduced mass'!$G$13,IF(M870=3,'Specifications and Reduced mass'!$H$13,IF(M870=4,'Specifications and Reduced mass'!$I$13,IF(M870=5,'Specifications and Reduced mass'!$J$13)))))</f>
        <v>1545.075</v>
      </c>
      <c r="U870" s="52">
        <f>'Specifications and Reduced mass'!$C$37-'Lap Simulation'!S870-'Lap Simulation'!T870-'Lap Simulation'!AC870</f>
        <v>-925.35181885294332</v>
      </c>
      <c r="V870" s="13">
        <f t="shared" si="165"/>
        <v>-1.4455191457425816</v>
      </c>
      <c r="W870" s="13">
        <f>0.5*359.61*'Lap Simulation'!Q870^2</f>
        <v>24849.827737730382</v>
      </c>
      <c r="X870" s="10">
        <f t="shared" si="161"/>
        <v>46.283595826487321</v>
      </c>
      <c r="Y870" s="10">
        <v>2</v>
      </c>
      <c r="Z870" s="13">
        <f>IF(Y870=1,'Specifications and Reduced mass'!$C$47,IF(Y870=2,'Specifications and Reduced mass'!$C$48,IF(Y870=3,'Specifications and Reduced mass'!$C$49)))</f>
        <v>640.15189392567913</v>
      </c>
      <c r="AA870" s="10">
        <f t="shared" si="162"/>
        <v>44.235878562984844</v>
      </c>
      <c r="AB870" s="10">
        <v>0</v>
      </c>
      <c r="AC870" s="10">
        <f t="shared" si="168"/>
        <v>0</v>
      </c>
      <c r="AD870" s="10">
        <f t="shared" si="169"/>
        <v>0</v>
      </c>
    </row>
    <row r="871" spans="7:30" x14ac:dyDescent="0.3">
      <c r="G871" s="94">
        <v>5800</v>
      </c>
      <c r="H871" s="94">
        <v>17.18</v>
      </c>
      <c r="I871" s="10">
        <f t="shared" si="158"/>
        <v>12.811126</v>
      </c>
      <c r="J871" s="10">
        <f t="shared" si="159"/>
        <v>21.091531025655172</v>
      </c>
      <c r="K871" s="10">
        <v>443.8</v>
      </c>
      <c r="L871" s="10">
        <v>2</v>
      </c>
      <c r="M871" s="90">
        <v>3</v>
      </c>
      <c r="N871" s="85">
        <f t="shared" si="166"/>
        <v>866</v>
      </c>
      <c r="O871" s="108">
        <f t="shared" si="163"/>
        <v>101.41406792254179</v>
      </c>
      <c r="P871" s="95">
        <f t="shared" si="160"/>
        <v>42.321720023740014</v>
      </c>
      <c r="Q871" s="10">
        <f t="shared" si="170"/>
        <v>11.756033339927781</v>
      </c>
      <c r="R871" s="94">
        <f t="shared" si="167"/>
        <v>0</v>
      </c>
      <c r="S871" s="10">
        <f t="shared" si="164"/>
        <v>88.178236175777755</v>
      </c>
      <c r="T871" s="10">
        <f>IF(M871=1,'Specifications and Reduced mass'!$F$13,IF(M871=2,'Specifications and Reduced mass'!$G$13,IF(M871=3,'Specifications and Reduced mass'!$H$13,IF(M871=4,'Specifications and Reduced mass'!$I$13,IF(M871=5,'Specifications and Reduced mass'!$J$13)))))</f>
        <v>1545.075</v>
      </c>
      <c r="U871" s="52">
        <f>'Specifications and Reduced mass'!$C$37-'Lap Simulation'!S871-'Lap Simulation'!T871-'Lap Simulation'!AC871</f>
        <v>-925.35181885294332</v>
      </c>
      <c r="V871" s="13">
        <f t="shared" si="165"/>
        <v>-1.4455191457425816</v>
      </c>
      <c r="W871" s="13">
        <f>0.5*359.61*'Lap Simulation'!Q871^2</f>
        <v>24849.827737730382</v>
      </c>
      <c r="X871" s="10">
        <f t="shared" si="161"/>
        <v>46.283595826487321</v>
      </c>
      <c r="Y871" s="10">
        <v>2</v>
      </c>
      <c r="Z871" s="13">
        <f>IF(Y871=1,'Specifications and Reduced mass'!$C$47,IF(Y871=2,'Specifications and Reduced mass'!$C$48,IF(Y871=3,'Specifications and Reduced mass'!$C$49)))</f>
        <v>640.15189392567913</v>
      </c>
      <c r="AA871" s="10">
        <f t="shared" si="162"/>
        <v>44.235878562984844</v>
      </c>
      <c r="AB871" s="10">
        <v>0</v>
      </c>
      <c r="AC871" s="10">
        <f t="shared" si="168"/>
        <v>0</v>
      </c>
      <c r="AD871" s="10">
        <f t="shared" si="169"/>
        <v>0</v>
      </c>
    </row>
    <row r="872" spans="7:30" x14ac:dyDescent="0.3">
      <c r="G872" s="94">
        <v>5800</v>
      </c>
      <c r="H872" s="94">
        <v>17.18</v>
      </c>
      <c r="I872" s="10">
        <f t="shared" si="158"/>
        <v>12.811126</v>
      </c>
      <c r="J872" s="10">
        <f t="shared" si="159"/>
        <v>21.091531025655172</v>
      </c>
      <c r="K872" s="10">
        <v>443.8</v>
      </c>
      <c r="L872" s="10">
        <v>2</v>
      </c>
      <c r="M872" s="90">
        <v>3</v>
      </c>
      <c r="N872" s="85">
        <f t="shared" si="166"/>
        <v>867</v>
      </c>
      <c r="O872" s="108">
        <f t="shared" si="163"/>
        <v>101.49913062788507</v>
      </c>
      <c r="P872" s="95">
        <f t="shared" si="160"/>
        <v>42.321720023740014</v>
      </c>
      <c r="Q872" s="10">
        <f t="shared" si="170"/>
        <v>11.756033339927781</v>
      </c>
      <c r="R872" s="94">
        <f t="shared" si="167"/>
        <v>0</v>
      </c>
      <c r="S872" s="10">
        <f t="shared" si="164"/>
        <v>88.178236175777755</v>
      </c>
      <c r="T872" s="10">
        <f>IF(M872=1,'Specifications and Reduced mass'!$F$13,IF(M872=2,'Specifications and Reduced mass'!$G$13,IF(M872=3,'Specifications and Reduced mass'!$H$13,IF(M872=4,'Specifications and Reduced mass'!$I$13,IF(M872=5,'Specifications and Reduced mass'!$J$13)))))</f>
        <v>1545.075</v>
      </c>
      <c r="U872" s="52">
        <f>'Specifications and Reduced mass'!$C$37-'Lap Simulation'!S872-'Lap Simulation'!T872-'Lap Simulation'!AC872</f>
        <v>-925.35181885294332</v>
      </c>
      <c r="V872" s="13">
        <f t="shared" si="165"/>
        <v>-1.4455191457425816</v>
      </c>
      <c r="W872" s="13">
        <f>0.5*359.61*'Lap Simulation'!Q872^2</f>
        <v>24849.827737730382</v>
      </c>
      <c r="X872" s="10">
        <f t="shared" si="161"/>
        <v>46.283595826487321</v>
      </c>
      <c r="Y872" s="10">
        <v>2</v>
      </c>
      <c r="Z872" s="13">
        <f>IF(Y872=1,'Specifications and Reduced mass'!$C$47,IF(Y872=2,'Specifications and Reduced mass'!$C$48,IF(Y872=3,'Specifications and Reduced mass'!$C$49)))</f>
        <v>640.15189392567913</v>
      </c>
      <c r="AA872" s="10">
        <f t="shared" si="162"/>
        <v>44.235878562984844</v>
      </c>
      <c r="AB872" s="10">
        <v>0</v>
      </c>
      <c r="AC872" s="10">
        <f t="shared" si="168"/>
        <v>0</v>
      </c>
      <c r="AD872" s="10">
        <f t="shared" si="169"/>
        <v>0</v>
      </c>
    </row>
    <row r="873" spans="7:30" x14ac:dyDescent="0.3">
      <c r="G873" s="94">
        <v>5800</v>
      </c>
      <c r="H873" s="94">
        <v>17.18</v>
      </c>
      <c r="I873" s="10">
        <f t="shared" si="158"/>
        <v>12.811126</v>
      </c>
      <c r="J873" s="10">
        <f t="shared" si="159"/>
        <v>21.091531025655172</v>
      </c>
      <c r="K873" s="10">
        <v>443.8</v>
      </c>
      <c r="L873" s="10">
        <v>2</v>
      </c>
      <c r="M873" s="90">
        <v>3</v>
      </c>
      <c r="N873" s="85">
        <f t="shared" si="166"/>
        <v>868</v>
      </c>
      <c r="O873" s="108">
        <f t="shared" si="163"/>
        <v>101.58419333322834</v>
      </c>
      <c r="P873" s="95">
        <f t="shared" si="160"/>
        <v>42.321720023740014</v>
      </c>
      <c r="Q873" s="10">
        <f t="shared" si="170"/>
        <v>11.756033339927781</v>
      </c>
      <c r="R873" s="94">
        <f t="shared" si="167"/>
        <v>0</v>
      </c>
      <c r="S873" s="10">
        <f t="shared" si="164"/>
        <v>88.178236175777755</v>
      </c>
      <c r="T873" s="10">
        <f>IF(M873=1,'Specifications and Reduced mass'!$F$13,IF(M873=2,'Specifications and Reduced mass'!$G$13,IF(M873=3,'Specifications and Reduced mass'!$H$13,IF(M873=4,'Specifications and Reduced mass'!$I$13,IF(M873=5,'Specifications and Reduced mass'!$J$13)))))</f>
        <v>1545.075</v>
      </c>
      <c r="U873" s="52">
        <f>'Specifications and Reduced mass'!$C$37-'Lap Simulation'!S873-'Lap Simulation'!T873-'Lap Simulation'!AC873</f>
        <v>-925.35181885294332</v>
      </c>
      <c r="V873" s="13">
        <f t="shared" si="165"/>
        <v>-1.4455191457425816</v>
      </c>
      <c r="W873" s="13">
        <f>0.5*359.61*'Lap Simulation'!Q873^2</f>
        <v>24849.827737730382</v>
      </c>
      <c r="X873" s="10">
        <f t="shared" si="161"/>
        <v>46.283595826487321</v>
      </c>
      <c r="Y873" s="10">
        <v>2</v>
      </c>
      <c r="Z873" s="13">
        <f>IF(Y873=1,'Specifications and Reduced mass'!$C$47,IF(Y873=2,'Specifications and Reduced mass'!$C$48,IF(Y873=3,'Specifications and Reduced mass'!$C$49)))</f>
        <v>640.15189392567913</v>
      </c>
      <c r="AA873" s="10">
        <f t="shared" si="162"/>
        <v>44.235878562984844</v>
      </c>
      <c r="AB873" s="10">
        <v>0</v>
      </c>
      <c r="AC873" s="10">
        <f t="shared" si="168"/>
        <v>0</v>
      </c>
      <c r="AD873" s="10">
        <f t="shared" si="169"/>
        <v>0</v>
      </c>
    </row>
    <row r="874" spans="7:30" x14ac:dyDescent="0.3">
      <c r="G874" s="94">
        <v>5800</v>
      </c>
      <c r="H874" s="94">
        <v>17.18</v>
      </c>
      <c r="I874" s="10">
        <f t="shared" si="158"/>
        <v>12.811126</v>
      </c>
      <c r="J874" s="10">
        <f t="shared" si="159"/>
        <v>21.091531025655172</v>
      </c>
      <c r="K874" s="10">
        <v>443.8</v>
      </c>
      <c r="L874" s="10">
        <v>2</v>
      </c>
      <c r="M874" s="90">
        <v>3</v>
      </c>
      <c r="N874" s="85">
        <f t="shared" si="166"/>
        <v>869</v>
      </c>
      <c r="O874" s="108">
        <f t="shared" si="163"/>
        <v>101.66925603857162</v>
      </c>
      <c r="P874" s="95">
        <f t="shared" si="160"/>
        <v>42.321720023740014</v>
      </c>
      <c r="Q874" s="10">
        <f t="shared" si="170"/>
        <v>11.756033339927781</v>
      </c>
      <c r="R874" s="94">
        <f t="shared" si="167"/>
        <v>0</v>
      </c>
      <c r="S874" s="10">
        <f t="shared" si="164"/>
        <v>88.178236175777755</v>
      </c>
      <c r="T874" s="10">
        <f>IF(M874=1,'Specifications and Reduced mass'!$F$13,IF(M874=2,'Specifications and Reduced mass'!$G$13,IF(M874=3,'Specifications and Reduced mass'!$H$13,IF(M874=4,'Specifications and Reduced mass'!$I$13,IF(M874=5,'Specifications and Reduced mass'!$J$13)))))</f>
        <v>1545.075</v>
      </c>
      <c r="U874" s="52">
        <f>'Specifications and Reduced mass'!$C$37-'Lap Simulation'!S874-'Lap Simulation'!T874-'Lap Simulation'!AC874</f>
        <v>-925.35181885294332</v>
      </c>
      <c r="V874" s="13">
        <f t="shared" si="165"/>
        <v>-1.4455191457425816</v>
      </c>
      <c r="W874" s="13">
        <f>0.5*359.61*'Lap Simulation'!Q874^2</f>
        <v>24849.827737730382</v>
      </c>
      <c r="X874" s="10">
        <f t="shared" si="161"/>
        <v>46.283595826487321</v>
      </c>
      <c r="Y874" s="10">
        <v>2</v>
      </c>
      <c r="Z874" s="13">
        <f>IF(Y874=1,'Specifications and Reduced mass'!$C$47,IF(Y874=2,'Specifications and Reduced mass'!$C$48,IF(Y874=3,'Specifications and Reduced mass'!$C$49)))</f>
        <v>640.15189392567913</v>
      </c>
      <c r="AA874" s="10">
        <f t="shared" si="162"/>
        <v>44.235878562984844</v>
      </c>
      <c r="AB874" s="10">
        <v>0</v>
      </c>
      <c r="AC874" s="10">
        <f t="shared" si="168"/>
        <v>0</v>
      </c>
      <c r="AD874" s="10">
        <f t="shared" si="169"/>
        <v>0</v>
      </c>
    </row>
    <row r="875" spans="7:30" x14ac:dyDescent="0.3">
      <c r="G875" s="94">
        <v>5800</v>
      </c>
      <c r="H875" s="94">
        <v>17.18</v>
      </c>
      <c r="I875" s="10">
        <f t="shared" si="158"/>
        <v>12.811126</v>
      </c>
      <c r="J875" s="10">
        <f t="shared" si="159"/>
        <v>21.091531025655172</v>
      </c>
      <c r="K875" s="10">
        <v>443.8</v>
      </c>
      <c r="L875" s="10">
        <v>2</v>
      </c>
      <c r="M875" s="90">
        <v>3</v>
      </c>
      <c r="N875" s="85">
        <f t="shared" si="166"/>
        <v>870</v>
      </c>
      <c r="O875" s="108">
        <f t="shared" si="163"/>
        <v>101.75431874391489</v>
      </c>
      <c r="P875" s="95">
        <f t="shared" si="160"/>
        <v>42.321720023740014</v>
      </c>
      <c r="Q875" s="10">
        <f t="shared" si="170"/>
        <v>11.756033339927781</v>
      </c>
      <c r="R875" s="94">
        <f t="shared" si="167"/>
        <v>0</v>
      </c>
      <c r="S875" s="10">
        <f t="shared" si="164"/>
        <v>88.178236175777755</v>
      </c>
      <c r="T875" s="10">
        <f>IF(M875=1,'Specifications and Reduced mass'!$F$13,IF(M875=2,'Specifications and Reduced mass'!$G$13,IF(M875=3,'Specifications and Reduced mass'!$H$13,IF(M875=4,'Specifications and Reduced mass'!$I$13,IF(M875=5,'Specifications and Reduced mass'!$J$13)))))</f>
        <v>1545.075</v>
      </c>
      <c r="U875" s="52">
        <f>'Specifications and Reduced mass'!$C$37-'Lap Simulation'!S875-'Lap Simulation'!T875-'Lap Simulation'!AC875</f>
        <v>-925.35181885294332</v>
      </c>
      <c r="V875" s="13">
        <f t="shared" si="165"/>
        <v>-1.4455191457425816</v>
      </c>
      <c r="W875" s="13">
        <f>0.5*359.61*'Lap Simulation'!Q875^2</f>
        <v>24849.827737730382</v>
      </c>
      <c r="X875" s="10">
        <f t="shared" si="161"/>
        <v>46.283595826487321</v>
      </c>
      <c r="Y875" s="10">
        <v>2</v>
      </c>
      <c r="Z875" s="13">
        <f>IF(Y875=1,'Specifications and Reduced mass'!$C$47,IF(Y875=2,'Specifications and Reduced mass'!$C$48,IF(Y875=3,'Specifications and Reduced mass'!$C$49)))</f>
        <v>640.15189392567913</v>
      </c>
      <c r="AA875" s="10">
        <f t="shared" si="162"/>
        <v>44.235878562984844</v>
      </c>
      <c r="AB875" s="10">
        <v>0</v>
      </c>
      <c r="AC875" s="10">
        <v>0</v>
      </c>
      <c r="AD875" s="10">
        <f t="shared" si="169"/>
        <v>0</v>
      </c>
    </row>
    <row r="876" spans="7:30" x14ac:dyDescent="0.3">
      <c r="G876" s="94">
        <v>5800</v>
      </c>
      <c r="H876" s="94">
        <v>17.18</v>
      </c>
      <c r="I876" s="10">
        <f t="shared" si="158"/>
        <v>12.811126</v>
      </c>
      <c r="J876" s="10">
        <f t="shared" si="159"/>
        <v>21.091531025655172</v>
      </c>
      <c r="K876" s="10">
        <v>443.8</v>
      </c>
      <c r="L876" s="10">
        <v>2</v>
      </c>
      <c r="M876" s="90">
        <v>3</v>
      </c>
      <c r="N876" s="85">
        <f t="shared" si="166"/>
        <v>871</v>
      </c>
      <c r="O876" s="108">
        <f t="shared" si="163"/>
        <v>101.83938144925817</v>
      </c>
      <c r="P876" s="95">
        <f t="shared" si="160"/>
        <v>42.321720023740014</v>
      </c>
      <c r="Q876" s="10">
        <f t="shared" si="170"/>
        <v>11.756033339927781</v>
      </c>
      <c r="R876" s="94">
        <f t="shared" si="167"/>
        <v>0</v>
      </c>
      <c r="S876" s="10">
        <f t="shared" si="164"/>
        <v>88.178236175777755</v>
      </c>
      <c r="T876" s="10">
        <f>IF(M876=1,'Specifications and Reduced mass'!$F$13,IF(M876=2,'Specifications and Reduced mass'!$G$13,IF(M876=3,'Specifications and Reduced mass'!$H$13,IF(M876=4,'Specifications and Reduced mass'!$I$13,IF(M876=5,'Specifications and Reduced mass'!$J$13)))))</f>
        <v>1545.075</v>
      </c>
      <c r="U876" s="52">
        <f>'Specifications and Reduced mass'!$C$37-'Lap Simulation'!S876-'Lap Simulation'!T876-'Lap Simulation'!AC876</f>
        <v>-925.35181885294332</v>
      </c>
      <c r="V876" s="13">
        <f t="shared" si="165"/>
        <v>-1.4455191457425816</v>
      </c>
      <c r="W876" s="13">
        <f>0.5*359.61*'Lap Simulation'!Q876^2</f>
        <v>24849.827737730382</v>
      </c>
      <c r="X876" s="10">
        <f t="shared" si="161"/>
        <v>46.283595826487321</v>
      </c>
      <c r="Y876" s="10">
        <v>2</v>
      </c>
      <c r="Z876" s="13">
        <f>IF(Y876=1,'Specifications and Reduced mass'!$C$47,IF(Y876=2,'Specifications and Reduced mass'!$C$48,IF(Y876=3,'Specifications and Reduced mass'!$C$49)))</f>
        <v>640.15189392567913</v>
      </c>
      <c r="AA876" s="10">
        <f t="shared" si="162"/>
        <v>44.235878562984844</v>
      </c>
      <c r="AB876" s="10">
        <v>0</v>
      </c>
      <c r="AC876" s="10">
        <f t="shared" si="168"/>
        <v>0</v>
      </c>
      <c r="AD876" s="10">
        <f t="shared" si="169"/>
        <v>0</v>
      </c>
    </row>
    <row r="877" spans="7:30" x14ac:dyDescent="0.3">
      <c r="G877" s="94">
        <v>5800</v>
      </c>
      <c r="H877" s="94">
        <v>17.18</v>
      </c>
      <c r="I877" s="10">
        <f t="shared" si="158"/>
        <v>12.811126</v>
      </c>
      <c r="J877" s="10">
        <f t="shared" si="159"/>
        <v>21.091531025655172</v>
      </c>
      <c r="K877" s="10">
        <v>443.8</v>
      </c>
      <c r="L877" s="10">
        <v>2</v>
      </c>
      <c r="M877" s="90">
        <v>3</v>
      </c>
      <c r="N877" s="85">
        <f t="shared" si="166"/>
        <v>872</v>
      </c>
      <c r="O877" s="108">
        <f t="shared" si="163"/>
        <v>101.92444415460145</v>
      </c>
      <c r="P877" s="95">
        <f t="shared" si="160"/>
        <v>42.321720023740014</v>
      </c>
      <c r="Q877" s="10">
        <f t="shared" si="170"/>
        <v>11.756033339927781</v>
      </c>
      <c r="R877" s="94">
        <f t="shared" si="167"/>
        <v>0</v>
      </c>
      <c r="S877" s="10">
        <f t="shared" si="164"/>
        <v>88.178236175777755</v>
      </c>
      <c r="T877" s="10">
        <f>IF(M877=1,'Specifications and Reduced mass'!$F$13,IF(M877=2,'Specifications and Reduced mass'!$G$13,IF(M877=3,'Specifications and Reduced mass'!$H$13,IF(M877=4,'Specifications and Reduced mass'!$I$13,IF(M877=5,'Specifications and Reduced mass'!$J$13)))))</f>
        <v>1545.075</v>
      </c>
      <c r="U877" s="52">
        <f>'Specifications and Reduced mass'!$C$37-'Lap Simulation'!S877-'Lap Simulation'!T877-'Lap Simulation'!AC877</f>
        <v>-925.35181885294332</v>
      </c>
      <c r="V877" s="13">
        <f t="shared" si="165"/>
        <v>-1.4455191457425816</v>
      </c>
      <c r="W877" s="13">
        <f>0.5*359.61*'Lap Simulation'!Q877^2</f>
        <v>24849.827737730382</v>
      </c>
      <c r="X877" s="10">
        <f t="shared" si="161"/>
        <v>46.283595826487321</v>
      </c>
      <c r="Y877" s="10">
        <v>2</v>
      </c>
      <c r="Z877" s="13">
        <f>IF(Y877=1,'Specifications and Reduced mass'!$C$47,IF(Y877=2,'Specifications and Reduced mass'!$C$48,IF(Y877=3,'Specifications and Reduced mass'!$C$49)))</f>
        <v>640.15189392567913</v>
      </c>
      <c r="AA877" s="10">
        <f t="shared" si="162"/>
        <v>44.235878562984844</v>
      </c>
      <c r="AB877" s="10">
        <v>0</v>
      </c>
      <c r="AC877" s="10">
        <f t="shared" si="168"/>
        <v>0</v>
      </c>
      <c r="AD877" s="10">
        <f t="shared" si="169"/>
        <v>0</v>
      </c>
    </row>
    <row r="878" spans="7:30" x14ac:dyDescent="0.3">
      <c r="G878" s="94">
        <v>5800</v>
      </c>
      <c r="H878" s="94">
        <v>17.18</v>
      </c>
      <c r="I878" s="10">
        <f t="shared" si="158"/>
        <v>12.811126</v>
      </c>
      <c r="J878" s="10">
        <f t="shared" si="159"/>
        <v>21.091531025655172</v>
      </c>
      <c r="K878" s="10">
        <v>443.8</v>
      </c>
      <c r="L878" s="10">
        <v>2</v>
      </c>
      <c r="M878" s="90">
        <v>3</v>
      </c>
      <c r="N878" s="85">
        <f t="shared" si="166"/>
        <v>873</v>
      </c>
      <c r="O878" s="108">
        <f t="shared" si="163"/>
        <v>102.00950685994472</v>
      </c>
      <c r="P878" s="95">
        <f t="shared" si="160"/>
        <v>42.321720023740014</v>
      </c>
      <c r="Q878" s="10">
        <f t="shared" si="170"/>
        <v>11.756033339927781</v>
      </c>
      <c r="R878" s="94">
        <f t="shared" si="167"/>
        <v>0</v>
      </c>
      <c r="S878" s="10">
        <f t="shared" si="164"/>
        <v>88.178236175777755</v>
      </c>
      <c r="T878" s="10">
        <f>IF(M878=1,'Specifications and Reduced mass'!$F$13,IF(M878=2,'Specifications and Reduced mass'!$G$13,IF(M878=3,'Specifications and Reduced mass'!$H$13,IF(M878=4,'Specifications and Reduced mass'!$I$13,IF(M878=5,'Specifications and Reduced mass'!$J$13)))))</f>
        <v>1545.075</v>
      </c>
      <c r="U878" s="52">
        <f>'Specifications and Reduced mass'!$C$37-'Lap Simulation'!S878-'Lap Simulation'!T878-'Lap Simulation'!AC878</f>
        <v>-925.35181885294332</v>
      </c>
      <c r="V878" s="13">
        <f t="shared" si="165"/>
        <v>-1.4455191457425816</v>
      </c>
      <c r="W878" s="13">
        <f>0.5*359.61*'Lap Simulation'!Q878^2</f>
        <v>24849.827737730382</v>
      </c>
      <c r="X878" s="10">
        <f t="shared" si="161"/>
        <v>46.283595826487321</v>
      </c>
      <c r="Y878" s="10">
        <v>2</v>
      </c>
      <c r="Z878" s="13">
        <f>IF(Y878=1,'Specifications and Reduced mass'!$C$47,IF(Y878=2,'Specifications and Reduced mass'!$C$48,IF(Y878=3,'Specifications and Reduced mass'!$C$49)))</f>
        <v>640.15189392567913</v>
      </c>
      <c r="AA878" s="10">
        <f t="shared" si="162"/>
        <v>44.235878562984844</v>
      </c>
      <c r="AB878" s="10">
        <v>0</v>
      </c>
      <c r="AC878" s="10">
        <f t="shared" si="168"/>
        <v>0</v>
      </c>
      <c r="AD878" s="10">
        <f t="shared" si="169"/>
        <v>0</v>
      </c>
    </row>
    <row r="879" spans="7:30" x14ac:dyDescent="0.3">
      <c r="G879" s="94">
        <v>5800</v>
      </c>
      <c r="H879" s="94">
        <v>17.18</v>
      </c>
      <c r="I879" s="10">
        <f t="shared" si="158"/>
        <v>12.811126</v>
      </c>
      <c r="J879" s="10">
        <f t="shared" si="159"/>
        <v>21.091531025655172</v>
      </c>
      <c r="K879" s="10">
        <v>443.8</v>
      </c>
      <c r="L879" s="10">
        <v>2</v>
      </c>
      <c r="M879" s="90">
        <v>3</v>
      </c>
      <c r="N879" s="85">
        <f t="shared" si="166"/>
        <v>874</v>
      </c>
      <c r="O879" s="108">
        <f t="shared" si="163"/>
        <v>102.094569565288</v>
      </c>
      <c r="P879" s="95">
        <f t="shared" si="160"/>
        <v>42.321720023740014</v>
      </c>
      <c r="Q879" s="10">
        <f t="shared" si="170"/>
        <v>11.756033339927781</v>
      </c>
      <c r="R879" s="94">
        <f t="shared" si="167"/>
        <v>0</v>
      </c>
      <c r="S879" s="10">
        <f t="shared" si="164"/>
        <v>88.178236175777755</v>
      </c>
      <c r="T879" s="10">
        <f>IF(M879=1,'Specifications and Reduced mass'!$F$13,IF(M879=2,'Specifications and Reduced mass'!$G$13,IF(M879=3,'Specifications and Reduced mass'!$H$13,IF(M879=4,'Specifications and Reduced mass'!$I$13,IF(M879=5,'Specifications and Reduced mass'!$J$13)))))</f>
        <v>1545.075</v>
      </c>
      <c r="U879" s="52">
        <f>'Specifications and Reduced mass'!$C$37-'Lap Simulation'!S879-'Lap Simulation'!T879-'Lap Simulation'!AC879</f>
        <v>-925.35181885294332</v>
      </c>
      <c r="V879" s="13">
        <f t="shared" si="165"/>
        <v>-1.4455191457425816</v>
      </c>
      <c r="W879" s="13">
        <f>0.5*359.61*'Lap Simulation'!Q879^2</f>
        <v>24849.827737730382</v>
      </c>
      <c r="X879" s="10">
        <f t="shared" si="161"/>
        <v>46.283595826487321</v>
      </c>
      <c r="Y879" s="10">
        <v>2</v>
      </c>
      <c r="Z879" s="13">
        <f>IF(Y879=1,'Specifications and Reduced mass'!$C$47,IF(Y879=2,'Specifications and Reduced mass'!$C$48,IF(Y879=3,'Specifications and Reduced mass'!$C$49)))</f>
        <v>640.15189392567913</v>
      </c>
      <c r="AA879" s="10">
        <f t="shared" si="162"/>
        <v>44.235878562984844</v>
      </c>
      <c r="AB879" s="10">
        <v>0</v>
      </c>
      <c r="AC879" s="10">
        <f t="shared" si="168"/>
        <v>0</v>
      </c>
      <c r="AD879" s="10">
        <f t="shared" si="169"/>
        <v>0</v>
      </c>
    </row>
    <row r="880" spans="7:30" x14ac:dyDescent="0.3">
      <c r="G880" s="94">
        <v>5800</v>
      </c>
      <c r="H880" s="94">
        <v>17.18</v>
      </c>
      <c r="I880" s="10">
        <f t="shared" si="158"/>
        <v>12.811126</v>
      </c>
      <c r="J880" s="10">
        <f t="shared" si="159"/>
        <v>21.091531025655172</v>
      </c>
      <c r="K880" s="10">
        <v>443.8</v>
      </c>
      <c r="L880" s="10">
        <v>2</v>
      </c>
      <c r="M880" s="90">
        <v>3</v>
      </c>
      <c r="N880" s="85">
        <f t="shared" si="166"/>
        <v>875</v>
      </c>
      <c r="O880" s="108">
        <f t="shared" si="163"/>
        <v>102.17963227063127</v>
      </c>
      <c r="P880" s="95">
        <f t="shared" si="160"/>
        <v>42.321720023740014</v>
      </c>
      <c r="Q880" s="10">
        <f t="shared" si="170"/>
        <v>11.756033339927781</v>
      </c>
      <c r="R880" s="94">
        <f t="shared" si="167"/>
        <v>0</v>
      </c>
      <c r="S880" s="10">
        <f t="shared" si="164"/>
        <v>88.178236175777755</v>
      </c>
      <c r="T880" s="10">
        <f>IF(M880=1,'Specifications and Reduced mass'!$F$13,IF(M880=2,'Specifications and Reduced mass'!$G$13,IF(M880=3,'Specifications and Reduced mass'!$H$13,IF(M880=4,'Specifications and Reduced mass'!$I$13,IF(M880=5,'Specifications and Reduced mass'!$J$13)))))</f>
        <v>1545.075</v>
      </c>
      <c r="U880" s="52">
        <f>'Specifications and Reduced mass'!$C$37-'Lap Simulation'!S880-'Lap Simulation'!T880-'Lap Simulation'!AC880</f>
        <v>-925.35181885294332</v>
      </c>
      <c r="V880" s="13">
        <f t="shared" si="165"/>
        <v>-1.4455191457425816</v>
      </c>
      <c r="W880" s="13">
        <f>0.5*359.61*'Lap Simulation'!Q880^2</f>
        <v>24849.827737730382</v>
      </c>
      <c r="X880" s="10">
        <f t="shared" si="161"/>
        <v>46.283595826487321</v>
      </c>
      <c r="Y880" s="10">
        <v>2</v>
      </c>
      <c r="Z880" s="13">
        <f>IF(Y880=1,'Specifications and Reduced mass'!$C$47,IF(Y880=2,'Specifications and Reduced mass'!$C$48,IF(Y880=3,'Specifications and Reduced mass'!$C$49)))</f>
        <v>640.15189392567913</v>
      </c>
      <c r="AA880" s="10">
        <f t="shared" si="162"/>
        <v>44.235878562984844</v>
      </c>
      <c r="AB880" s="10">
        <v>0</v>
      </c>
      <c r="AC880" s="10">
        <f t="shared" si="168"/>
        <v>0</v>
      </c>
      <c r="AD880" s="10">
        <f t="shared" si="169"/>
        <v>0</v>
      </c>
    </row>
    <row r="881" spans="7:30" x14ac:dyDescent="0.3">
      <c r="G881" s="94">
        <v>5800</v>
      </c>
      <c r="H881" s="94">
        <v>17.18</v>
      </c>
      <c r="I881" s="10">
        <f t="shared" si="158"/>
        <v>12.811126</v>
      </c>
      <c r="J881" s="10">
        <f t="shared" si="159"/>
        <v>21.091531025655172</v>
      </c>
      <c r="K881" s="10">
        <v>443.8</v>
      </c>
      <c r="L881" s="10">
        <v>2</v>
      </c>
      <c r="M881" s="90">
        <v>3</v>
      </c>
      <c r="N881" s="85">
        <f t="shared" si="166"/>
        <v>876</v>
      </c>
      <c r="O881" s="108">
        <f t="shared" si="163"/>
        <v>102.26469497597455</v>
      </c>
      <c r="P881" s="95">
        <f t="shared" si="160"/>
        <v>42.321720023740014</v>
      </c>
      <c r="Q881" s="10">
        <f t="shared" si="170"/>
        <v>11.756033339927781</v>
      </c>
      <c r="R881" s="94">
        <f t="shared" si="167"/>
        <v>0</v>
      </c>
      <c r="S881" s="10">
        <f t="shared" si="164"/>
        <v>88.178236175777755</v>
      </c>
      <c r="T881" s="10">
        <f>IF(M881=1,'Specifications and Reduced mass'!$F$13,IF(M881=2,'Specifications and Reduced mass'!$G$13,IF(M881=3,'Specifications and Reduced mass'!$H$13,IF(M881=4,'Specifications and Reduced mass'!$I$13,IF(M881=5,'Specifications and Reduced mass'!$J$13)))))</f>
        <v>1545.075</v>
      </c>
      <c r="U881" s="52">
        <f>'Specifications and Reduced mass'!$C$37-'Lap Simulation'!S881-'Lap Simulation'!T881-'Lap Simulation'!AC881</f>
        <v>-925.35181885294332</v>
      </c>
      <c r="V881" s="13">
        <f t="shared" si="165"/>
        <v>-1.4455191457425816</v>
      </c>
      <c r="W881" s="13">
        <f>0.5*359.61*'Lap Simulation'!Q881^2</f>
        <v>24849.827737730382</v>
      </c>
      <c r="X881" s="10">
        <f t="shared" si="161"/>
        <v>46.283595826487321</v>
      </c>
      <c r="Y881" s="10">
        <v>2</v>
      </c>
      <c r="Z881" s="13">
        <f>IF(Y881=1,'Specifications and Reduced mass'!$C$47,IF(Y881=2,'Specifications and Reduced mass'!$C$48,IF(Y881=3,'Specifications and Reduced mass'!$C$49)))</f>
        <v>640.15189392567913</v>
      </c>
      <c r="AA881" s="10">
        <f t="shared" si="162"/>
        <v>44.235878562984844</v>
      </c>
      <c r="AB881" s="10">
        <v>0</v>
      </c>
      <c r="AC881" s="10">
        <f t="shared" si="168"/>
        <v>0</v>
      </c>
      <c r="AD881" s="10">
        <f t="shared" si="169"/>
        <v>0</v>
      </c>
    </row>
    <row r="882" spans="7:30" x14ac:dyDescent="0.3">
      <c r="G882" s="94">
        <v>5800</v>
      </c>
      <c r="H882" s="94">
        <v>17.18</v>
      </c>
      <c r="I882" s="10">
        <f t="shared" ref="I882:I945" si="171">H882*0.7457</f>
        <v>12.811126</v>
      </c>
      <c r="J882" s="10">
        <f t="shared" ref="J882:J945" si="172">(9548.8*I882)/G882</f>
        <v>21.091531025655172</v>
      </c>
      <c r="K882" s="10">
        <v>443.8</v>
      </c>
      <c r="L882" s="10">
        <v>2</v>
      </c>
      <c r="M882" s="90">
        <v>3</v>
      </c>
      <c r="N882" s="85">
        <f t="shared" si="166"/>
        <v>877</v>
      </c>
      <c r="O882" s="108">
        <f t="shared" si="163"/>
        <v>102.34975768131783</v>
      </c>
      <c r="P882" s="95">
        <f t="shared" si="160"/>
        <v>42.321720023740014</v>
      </c>
      <c r="Q882" s="10">
        <f t="shared" si="170"/>
        <v>11.756033339927781</v>
      </c>
      <c r="R882" s="94">
        <f t="shared" si="167"/>
        <v>0</v>
      </c>
      <c r="S882" s="10">
        <f t="shared" si="164"/>
        <v>88.178236175777755</v>
      </c>
      <c r="T882" s="10">
        <f>IF(M882=1,'Specifications and Reduced mass'!$F$13,IF(M882=2,'Specifications and Reduced mass'!$G$13,IF(M882=3,'Specifications and Reduced mass'!$H$13,IF(M882=4,'Specifications and Reduced mass'!$I$13,IF(M882=5,'Specifications and Reduced mass'!$J$13)))))</f>
        <v>1545.075</v>
      </c>
      <c r="U882" s="52">
        <f>'Specifications and Reduced mass'!$C$37-'Lap Simulation'!S882-'Lap Simulation'!T882-'Lap Simulation'!AC882</f>
        <v>-925.35181885294332</v>
      </c>
      <c r="V882" s="13">
        <f t="shared" si="165"/>
        <v>-1.4455191457425816</v>
      </c>
      <c r="W882" s="13">
        <f>0.5*359.61*'Lap Simulation'!Q882^2</f>
        <v>24849.827737730382</v>
      </c>
      <c r="X882" s="10">
        <f t="shared" si="161"/>
        <v>46.283595826487321</v>
      </c>
      <c r="Y882" s="10">
        <v>2</v>
      </c>
      <c r="Z882" s="13">
        <f>IF(Y882=1,'Specifications and Reduced mass'!$C$47,IF(Y882=2,'Specifications and Reduced mass'!$C$48,IF(Y882=3,'Specifications and Reduced mass'!$C$49)))</f>
        <v>640.15189392567913</v>
      </c>
      <c r="AA882" s="10">
        <f t="shared" si="162"/>
        <v>44.235878562984844</v>
      </c>
      <c r="AB882" s="10">
        <v>0</v>
      </c>
      <c r="AC882" s="10">
        <f t="shared" si="168"/>
        <v>0</v>
      </c>
      <c r="AD882" s="10">
        <f t="shared" si="169"/>
        <v>0</v>
      </c>
    </row>
    <row r="883" spans="7:30" x14ac:dyDescent="0.3">
      <c r="G883" s="94">
        <v>5800</v>
      </c>
      <c r="H883" s="94">
        <v>17.18</v>
      </c>
      <c r="I883" s="10">
        <f t="shared" si="171"/>
        <v>12.811126</v>
      </c>
      <c r="J883" s="10">
        <f t="shared" si="172"/>
        <v>21.091531025655172</v>
      </c>
      <c r="K883" s="10">
        <v>443.8</v>
      </c>
      <c r="L883" s="10">
        <v>2</v>
      </c>
      <c r="M883" s="90">
        <v>3</v>
      </c>
      <c r="N883" s="85">
        <f t="shared" si="166"/>
        <v>878</v>
      </c>
      <c r="O883" s="108">
        <f t="shared" si="163"/>
        <v>102.4348203866611</v>
      </c>
      <c r="P883" s="95">
        <f t="shared" si="160"/>
        <v>42.321720023740014</v>
      </c>
      <c r="Q883" s="10">
        <f t="shared" si="170"/>
        <v>11.756033339927781</v>
      </c>
      <c r="R883" s="94">
        <f t="shared" si="167"/>
        <v>0</v>
      </c>
      <c r="S883" s="10">
        <f t="shared" si="164"/>
        <v>88.178236175777755</v>
      </c>
      <c r="T883" s="10">
        <f>IF(M883=1,'Specifications and Reduced mass'!$F$13,IF(M883=2,'Specifications and Reduced mass'!$G$13,IF(M883=3,'Specifications and Reduced mass'!$H$13,IF(M883=4,'Specifications and Reduced mass'!$I$13,IF(M883=5,'Specifications and Reduced mass'!$J$13)))))</f>
        <v>1545.075</v>
      </c>
      <c r="U883" s="52">
        <f>'Specifications and Reduced mass'!$C$37-'Lap Simulation'!S883-'Lap Simulation'!T883-'Lap Simulation'!AC883</f>
        <v>-925.35181885294332</v>
      </c>
      <c r="V883" s="13">
        <f t="shared" si="165"/>
        <v>-1.4455191457425816</v>
      </c>
      <c r="W883" s="13">
        <f>0.5*359.61*'Lap Simulation'!Q883^2</f>
        <v>24849.827737730382</v>
      </c>
      <c r="X883" s="10">
        <f t="shared" si="161"/>
        <v>46.283595826487321</v>
      </c>
      <c r="Y883" s="10">
        <v>2</v>
      </c>
      <c r="Z883" s="13">
        <f>IF(Y883=1,'Specifications and Reduced mass'!$C$47,IF(Y883=2,'Specifications and Reduced mass'!$C$48,IF(Y883=3,'Specifications and Reduced mass'!$C$49)))</f>
        <v>640.15189392567913</v>
      </c>
      <c r="AA883" s="10">
        <f t="shared" si="162"/>
        <v>44.235878562984844</v>
      </c>
      <c r="AB883" s="10">
        <v>0</v>
      </c>
      <c r="AC883" s="10">
        <f t="shared" si="168"/>
        <v>0</v>
      </c>
      <c r="AD883" s="10">
        <f t="shared" si="169"/>
        <v>0</v>
      </c>
    </row>
    <row r="884" spans="7:30" x14ac:dyDescent="0.3">
      <c r="G884" s="94">
        <v>5800</v>
      </c>
      <c r="H884" s="94">
        <v>17.18</v>
      </c>
      <c r="I884" s="10">
        <f t="shared" si="171"/>
        <v>12.811126</v>
      </c>
      <c r="J884" s="10">
        <f t="shared" si="172"/>
        <v>21.091531025655172</v>
      </c>
      <c r="K884" s="10">
        <v>443.8</v>
      </c>
      <c r="L884" s="10">
        <v>2</v>
      </c>
      <c r="M884" s="90">
        <v>3</v>
      </c>
      <c r="N884" s="85">
        <f t="shared" si="166"/>
        <v>879</v>
      </c>
      <c r="O884" s="108">
        <f t="shared" si="163"/>
        <v>102.51988309200438</v>
      </c>
      <c r="P884" s="95">
        <f t="shared" si="160"/>
        <v>42.321720023740014</v>
      </c>
      <c r="Q884" s="10">
        <f t="shared" si="170"/>
        <v>11.756033339927781</v>
      </c>
      <c r="R884" s="94">
        <f t="shared" si="167"/>
        <v>0</v>
      </c>
      <c r="S884" s="10">
        <f t="shared" si="164"/>
        <v>88.178236175777755</v>
      </c>
      <c r="T884" s="10">
        <f>IF(M884=1,'Specifications and Reduced mass'!$F$13,IF(M884=2,'Specifications and Reduced mass'!$G$13,IF(M884=3,'Specifications and Reduced mass'!$H$13,IF(M884=4,'Specifications and Reduced mass'!$I$13,IF(M884=5,'Specifications and Reduced mass'!$J$13)))))</f>
        <v>1545.075</v>
      </c>
      <c r="U884" s="52">
        <f>'Specifications and Reduced mass'!$C$37-'Lap Simulation'!S884-'Lap Simulation'!T884-'Lap Simulation'!AC884</f>
        <v>-925.35181885294332</v>
      </c>
      <c r="V884" s="13">
        <f t="shared" si="165"/>
        <v>-1.4455191457425816</v>
      </c>
      <c r="W884" s="13">
        <f>0.5*359.61*'Lap Simulation'!Q884^2</f>
        <v>24849.827737730382</v>
      </c>
      <c r="X884" s="10">
        <f t="shared" si="161"/>
        <v>46.283595826487321</v>
      </c>
      <c r="Y884" s="10">
        <v>2</v>
      </c>
      <c r="Z884" s="13">
        <f>IF(Y884=1,'Specifications and Reduced mass'!$C$47,IF(Y884=2,'Specifications and Reduced mass'!$C$48,IF(Y884=3,'Specifications and Reduced mass'!$C$49)))</f>
        <v>640.15189392567913</v>
      </c>
      <c r="AA884" s="10">
        <f t="shared" si="162"/>
        <v>44.235878562984844</v>
      </c>
      <c r="AB884" s="10">
        <v>0</v>
      </c>
      <c r="AC884" s="10">
        <f t="shared" si="168"/>
        <v>0</v>
      </c>
      <c r="AD884" s="10">
        <f t="shared" si="169"/>
        <v>0</v>
      </c>
    </row>
    <row r="885" spans="7:30" x14ac:dyDescent="0.3">
      <c r="G885" s="94">
        <v>5800</v>
      </c>
      <c r="H885" s="94">
        <v>17.18</v>
      </c>
      <c r="I885" s="10">
        <f t="shared" si="171"/>
        <v>12.811126</v>
      </c>
      <c r="J885" s="10">
        <f t="shared" si="172"/>
        <v>21.091531025655172</v>
      </c>
      <c r="K885" s="10">
        <v>443.8</v>
      </c>
      <c r="L885" s="10">
        <v>2</v>
      </c>
      <c r="M885" s="90">
        <v>3</v>
      </c>
      <c r="N885" s="85">
        <f t="shared" si="166"/>
        <v>880</v>
      </c>
      <c r="O885" s="108">
        <f t="shared" si="163"/>
        <v>102.60494579734765</v>
      </c>
      <c r="P885" s="95">
        <f t="shared" si="160"/>
        <v>42.321720023740014</v>
      </c>
      <c r="Q885" s="10">
        <f t="shared" si="170"/>
        <v>11.756033339927781</v>
      </c>
      <c r="R885" s="94">
        <f t="shared" si="167"/>
        <v>0</v>
      </c>
      <c r="S885" s="10">
        <f t="shared" si="164"/>
        <v>88.178236175777755</v>
      </c>
      <c r="T885" s="10">
        <f>IF(M885=1,'Specifications and Reduced mass'!$F$13,IF(M885=2,'Specifications and Reduced mass'!$G$13,IF(M885=3,'Specifications and Reduced mass'!$H$13,IF(M885=4,'Specifications and Reduced mass'!$I$13,IF(M885=5,'Specifications and Reduced mass'!$J$13)))))</f>
        <v>1545.075</v>
      </c>
      <c r="U885" s="52">
        <f>'Specifications and Reduced mass'!$C$37-'Lap Simulation'!S885-'Lap Simulation'!T885-'Lap Simulation'!AC885</f>
        <v>-925.35181885294332</v>
      </c>
      <c r="V885" s="13">
        <f t="shared" si="165"/>
        <v>-1.4455191457425816</v>
      </c>
      <c r="W885" s="13">
        <f>0.5*359.61*'Lap Simulation'!Q885^2</f>
        <v>24849.827737730382</v>
      </c>
      <c r="X885" s="10">
        <f t="shared" si="161"/>
        <v>46.283595826487321</v>
      </c>
      <c r="Y885" s="10">
        <v>2</v>
      </c>
      <c r="Z885" s="13">
        <f>IF(Y885=1,'Specifications and Reduced mass'!$C$47,IF(Y885=2,'Specifications and Reduced mass'!$C$48,IF(Y885=3,'Specifications and Reduced mass'!$C$49)))</f>
        <v>640.15189392567913</v>
      </c>
      <c r="AA885" s="10">
        <f t="shared" si="162"/>
        <v>44.235878562984844</v>
      </c>
      <c r="AB885" s="10">
        <v>0</v>
      </c>
      <c r="AC885" s="10">
        <f t="shared" si="168"/>
        <v>0</v>
      </c>
      <c r="AD885" s="10">
        <f t="shared" si="169"/>
        <v>0</v>
      </c>
    </row>
    <row r="886" spans="7:30" x14ac:dyDescent="0.3">
      <c r="G886" s="94">
        <v>5800</v>
      </c>
      <c r="H886" s="94">
        <v>17.18</v>
      </c>
      <c r="I886" s="10">
        <f t="shared" si="171"/>
        <v>12.811126</v>
      </c>
      <c r="J886" s="10">
        <f t="shared" si="172"/>
        <v>21.091531025655172</v>
      </c>
      <c r="K886" s="10">
        <v>443.8</v>
      </c>
      <c r="L886" s="10">
        <v>2</v>
      </c>
      <c r="M886" s="90">
        <v>3</v>
      </c>
      <c r="N886" s="85">
        <f t="shared" si="166"/>
        <v>881</v>
      </c>
      <c r="O886" s="108">
        <f t="shared" si="163"/>
        <v>102.69000850269093</v>
      </c>
      <c r="P886" s="95">
        <f t="shared" si="160"/>
        <v>42.321720023740014</v>
      </c>
      <c r="Q886" s="10">
        <f t="shared" si="170"/>
        <v>11.756033339927781</v>
      </c>
      <c r="R886" s="94">
        <f t="shared" si="167"/>
        <v>0</v>
      </c>
      <c r="S886" s="10">
        <f t="shared" si="164"/>
        <v>88.178236175777755</v>
      </c>
      <c r="T886" s="10">
        <f>IF(M886=1,'Specifications and Reduced mass'!$F$13,IF(M886=2,'Specifications and Reduced mass'!$G$13,IF(M886=3,'Specifications and Reduced mass'!$H$13,IF(M886=4,'Specifications and Reduced mass'!$I$13,IF(M886=5,'Specifications and Reduced mass'!$J$13)))))</f>
        <v>1545.075</v>
      </c>
      <c r="U886" s="52">
        <f>'Specifications and Reduced mass'!$C$37-'Lap Simulation'!S886-'Lap Simulation'!T886-'Lap Simulation'!AC886</f>
        <v>-925.35181885294332</v>
      </c>
      <c r="V886" s="13">
        <f t="shared" si="165"/>
        <v>-1.4455191457425816</v>
      </c>
      <c r="W886" s="13">
        <f>0.5*359.61*'Lap Simulation'!Q886^2</f>
        <v>24849.827737730382</v>
      </c>
      <c r="X886" s="10">
        <f t="shared" si="161"/>
        <v>46.283595826487321</v>
      </c>
      <c r="Y886" s="10">
        <v>2</v>
      </c>
      <c r="Z886" s="13">
        <f>IF(Y886=1,'Specifications and Reduced mass'!$C$47,IF(Y886=2,'Specifications and Reduced mass'!$C$48,IF(Y886=3,'Specifications and Reduced mass'!$C$49)))</f>
        <v>640.15189392567913</v>
      </c>
      <c r="AA886" s="10">
        <f t="shared" si="162"/>
        <v>44.235878562984844</v>
      </c>
      <c r="AB886" s="10">
        <v>0</v>
      </c>
      <c r="AC886" s="10">
        <f t="shared" si="168"/>
        <v>0</v>
      </c>
      <c r="AD886" s="10">
        <f t="shared" si="169"/>
        <v>0</v>
      </c>
    </row>
    <row r="887" spans="7:30" x14ac:dyDescent="0.3">
      <c r="G887" s="94">
        <v>5800</v>
      </c>
      <c r="H887" s="94">
        <v>17.18</v>
      </c>
      <c r="I887" s="10">
        <f t="shared" si="171"/>
        <v>12.811126</v>
      </c>
      <c r="J887" s="10">
        <f t="shared" si="172"/>
        <v>21.091531025655172</v>
      </c>
      <c r="K887" s="10">
        <v>443.8</v>
      </c>
      <c r="L887" s="10">
        <v>3</v>
      </c>
      <c r="M887" s="90">
        <v>3</v>
      </c>
      <c r="N887" s="85">
        <f t="shared" si="166"/>
        <v>882</v>
      </c>
      <c r="O887" s="108">
        <f t="shared" si="163"/>
        <v>102.77507120803421</v>
      </c>
      <c r="P887" s="95">
        <f t="shared" si="160"/>
        <v>42.321720023740014</v>
      </c>
      <c r="Q887" s="10">
        <f t="shared" si="170"/>
        <v>11.756033339927781</v>
      </c>
      <c r="R887" s="94">
        <f t="shared" si="167"/>
        <v>0</v>
      </c>
      <c r="S887" s="10">
        <f t="shared" si="164"/>
        <v>88.178236175777755</v>
      </c>
      <c r="T887" s="10">
        <f>IF(M887=1,'Specifications and Reduced mass'!$F$13,IF(M887=2,'Specifications and Reduced mass'!$G$13,IF(M887=3,'Specifications and Reduced mass'!$H$13,IF(M887=4,'Specifications and Reduced mass'!$I$13,IF(M887=5,'Specifications and Reduced mass'!$J$13)))))</f>
        <v>1545.075</v>
      </c>
      <c r="U887" s="52">
        <f>'Specifications and Reduced mass'!$C$37-'Lap Simulation'!S887-'Lap Simulation'!T887-'Lap Simulation'!AC887</f>
        <v>-925.35181885294332</v>
      </c>
      <c r="V887" s="13">
        <f t="shared" si="165"/>
        <v>-1.4455191457425816</v>
      </c>
      <c r="W887" s="13">
        <f>0.5*359.61*'Lap Simulation'!Q887^2</f>
        <v>24849.827737730382</v>
      </c>
      <c r="X887" s="10">
        <f t="shared" si="161"/>
        <v>46.283595826487321</v>
      </c>
      <c r="Y887" s="10">
        <v>2</v>
      </c>
      <c r="Z887" s="13">
        <f>IF(Y887=1,'Specifications and Reduced mass'!$C$47,IF(Y887=2,'Specifications and Reduced mass'!$C$48,IF(Y887=3,'Specifications and Reduced mass'!$C$49)))</f>
        <v>640.15189392567913</v>
      </c>
      <c r="AA887" s="10">
        <f t="shared" si="162"/>
        <v>44.235878562984844</v>
      </c>
      <c r="AB887" s="10">
        <v>0</v>
      </c>
      <c r="AC887" s="10">
        <f t="shared" si="168"/>
        <v>0</v>
      </c>
      <c r="AD887" s="10">
        <f t="shared" si="169"/>
        <v>0</v>
      </c>
    </row>
    <row r="888" spans="7:30" x14ac:dyDescent="0.3">
      <c r="G888" s="94">
        <v>5800</v>
      </c>
      <c r="H888" s="94">
        <v>17.18</v>
      </c>
      <c r="I888" s="10">
        <f t="shared" si="171"/>
        <v>12.811126</v>
      </c>
      <c r="J888" s="10">
        <f t="shared" si="172"/>
        <v>21.091531025655172</v>
      </c>
      <c r="K888" s="10">
        <v>443.8</v>
      </c>
      <c r="L888" s="10">
        <v>3</v>
      </c>
      <c r="M888" s="90">
        <v>3</v>
      </c>
      <c r="N888" s="85">
        <f t="shared" si="166"/>
        <v>883</v>
      </c>
      <c r="O888" s="108">
        <f t="shared" si="163"/>
        <v>102.86013391337748</v>
      </c>
      <c r="P888" s="95">
        <f t="shared" si="160"/>
        <v>42.321720023740014</v>
      </c>
      <c r="Q888" s="10">
        <f t="shared" si="170"/>
        <v>11.756033339927781</v>
      </c>
      <c r="R888" s="94">
        <f t="shared" si="167"/>
        <v>0</v>
      </c>
      <c r="S888" s="10">
        <f t="shared" si="164"/>
        <v>88.178236175777755</v>
      </c>
      <c r="T888" s="10">
        <f>IF(M888=1,'Specifications and Reduced mass'!$F$13,IF(M888=2,'Specifications and Reduced mass'!$G$13,IF(M888=3,'Specifications and Reduced mass'!$H$13,IF(M888=4,'Specifications and Reduced mass'!$I$13,IF(M888=5,'Specifications and Reduced mass'!$J$13)))))</f>
        <v>1545.075</v>
      </c>
      <c r="U888" s="52">
        <f>'Specifications and Reduced mass'!$C$37-'Lap Simulation'!S888-'Lap Simulation'!T888-'Lap Simulation'!AC888</f>
        <v>-925.35181885294332</v>
      </c>
      <c r="V888" s="13">
        <f t="shared" si="165"/>
        <v>-1.4455191457425816</v>
      </c>
      <c r="W888" s="13">
        <f>0.5*359.61*'Lap Simulation'!Q888^2</f>
        <v>24849.827737730382</v>
      </c>
      <c r="X888" s="10">
        <f t="shared" si="161"/>
        <v>46.283595826487321</v>
      </c>
      <c r="Y888" s="10">
        <v>2</v>
      </c>
      <c r="Z888" s="13">
        <f>IF(Y888=1,'Specifications and Reduced mass'!$C$47,IF(Y888=2,'Specifications and Reduced mass'!$C$48,IF(Y888=3,'Specifications and Reduced mass'!$C$49)))</f>
        <v>640.15189392567913</v>
      </c>
      <c r="AA888" s="10">
        <f t="shared" si="162"/>
        <v>44.235878562984844</v>
      </c>
      <c r="AB888" s="10">
        <v>0</v>
      </c>
      <c r="AC888" s="10">
        <f t="shared" si="168"/>
        <v>0</v>
      </c>
      <c r="AD888" s="10">
        <f t="shared" si="169"/>
        <v>0</v>
      </c>
    </row>
    <row r="889" spans="7:30" x14ac:dyDescent="0.3">
      <c r="G889" s="94">
        <v>5800</v>
      </c>
      <c r="H889" s="94">
        <v>17.18</v>
      </c>
      <c r="I889" s="10">
        <f t="shared" si="171"/>
        <v>12.811126</v>
      </c>
      <c r="J889" s="10">
        <f t="shared" si="172"/>
        <v>21.091531025655172</v>
      </c>
      <c r="K889" s="10">
        <v>443.8</v>
      </c>
      <c r="L889" s="10">
        <v>3</v>
      </c>
      <c r="M889" s="90">
        <v>3</v>
      </c>
      <c r="N889" s="85">
        <f t="shared" si="166"/>
        <v>884</v>
      </c>
      <c r="O889" s="108">
        <f t="shared" si="163"/>
        <v>102.94519661872076</v>
      </c>
      <c r="P889" s="95">
        <f t="shared" si="160"/>
        <v>42.321720023740014</v>
      </c>
      <c r="Q889" s="10">
        <f t="shared" si="170"/>
        <v>11.756033339927781</v>
      </c>
      <c r="R889" s="94">
        <f t="shared" si="167"/>
        <v>0</v>
      </c>
      <c r="S889" s="10">
        <f t="shared" si="164"/>
        <v>88.178236175777755</v>
      </c>
      <c r="T889" s="10">
        <f>IF(M889=1,'Specifications and Reduced mass'!$F$13,IF(M889=2,'Specifications and Reduced mass'!$G$13,IF(M889=3,'Specifications and Reduced mass'!$H$13,IF(M889=4,'Specifications and Reduced mass'!$I$13,IF(M889=5,'Specifications and Reduced mass'!$J$13)))))</f>
        <v>1545.075</v>
      </c>
      <c r="U889" s="52">
        <f>'Specifications and Reduced mass'!$C$37-'Lap Simulation'!S889-'Lap Simulation'!T889-'Lap Simulation'!AC889</f>
        <v>-925.35181885294332</v>
      </c>
      <c r="V889" s="13">
        <f t="shared" si="165"/>
        <v>-1.4455191457425816</v>
      </c>
      <c r="W889" s="13">
        <f>0.5*359.61*'Lap Simulation'!Q889^2</f>
        <v>24849.827737730382</v>
      </c>
      <c r="X889" s="10">
        <f t="shared" si="161"/>
        <v>46.283595826487321</v>
      </c>
      <c r="Y889" s="10">
        <v>2</v>
      </c>
      <c r="Z889" s="13">
        <f>IF(Y889=1,'Specifications and Reduced mass'!$C$47,IF(Y889=2,'Specifications and Reduced mass'!$C$48,IF(Y889=3,'Specifications and Reduced mass'!$C$49)))</f>
        <v>640.15189392567913</v>
      </c>
      <c r="AA889" s="10">
        <f t="shared" si="162"/>
        <v>44.235878562984844</v>
      </c>
      <c r="AB889" s="10">
        <v>0</v>
      </c>
      <c r="AC889" s="10">
        <f t="shared" si="168"/>
        <v>0</v>
      </c>
      <c r="AD889" s="10">
        <f t="shared" si="169"/>
        <v>0</v>
      </c>
    </row>
    <row r="890" spans="7:30" x14ac:dyDescent="0.3">
      <c r="G890" s="94">
        <v>5800</v>
      </c>
      <c r="H890" s="94">
        <v>17.18</v>
      </c>
      <c r="I890" s="10">
        <f t="shared" si="171"/>
        <v>12.811126</v>
      </c>
      <c r="J890" s="10">
        <f t="shared" si="172"/>
        <v>21.091531025655172</v>
      </c>
      <c r="K890" s="10">
        <v>443.8</v>
      </c>
      <c r="L890" s="10">
        <v>3</v>
      </c>
      <c r="M890" s="90">
        <v>3</v>
      </c>
      <c r="N890" s="85">
        <f t="shared" si="166"/>
        <v>885</v>
      </c>
      <c r="O890" s="108">
        <f t="shared" si="163"/>
        <v>103.03025932406403</v>
      </c>
      <c r="P890" s="95">
        <f t="shared" si="160"/>
        <v>42.321720023740014</v>
      </c>
      <c r="Q890" s="10">
        <f t="shared" si="170"/>
        <v>11.756033339927781</v>
      </c>
      <c r="R890" s="94">
        <f t="shared" si="167"/>
        <v>0</v>
      </c>
      <c r="S890" s="10">
        <f t="shared" si="164"/>
        <v>88.178236175777755</v>
      </c>
      <c r="T890" s="10">
        <f>IF(M890=1,'Specifications and Reduced mass'!$F$13,IF(M890=2,'Specifications and Reduced mass'!$G$13,IF(M890=3,'Specifications and Reduced mass'!$H$13,IF(M890=4,'Specifications and Reduced mass'!$I$13,IF(M890=5,'Specifications and Reduced mass'!$J$13)))))</f>
        <v>1545.075</v>
      </c>
      <c r="U890" s="52">
        <f>'Specifications and Reduced mass'!$C$37-'Lap Simulation'!S890-'Lap Simulation'!T890-'Lap Simulation'!AC890</f>
        <v>-925.35181885294332</v>
      </c>
      <c r="V890" s="13">
        <f t="shared" si="165"/>
        <v>-1.4455191457425816</v>
      </c>
      <c r="W890" s="13">
        <f>0.5*359.61*'Lap Simulation'!Q890^2</f>
        <v>24849.827737730382</v>
      </c>
      <c r="X890" s="10">
        <f t="shared" si="161"/>
        <v>46.283595826487321</v>
      </c>
      <c r="Y890" s="10">
        <v>2</v>
      </c>
      <c r="Z890" s="13">
        <f>IF(Y890=1,'Specifications and Reduced mass'!$C$47,IF(Y890=2,'Specifications and Reduced mass'!$C$48,IF(Y890=3,'Specifications and Reduced mass'!$C$49)))</f>
        <v>640.15189392567913</v>
      </c>
      <c r="AA890" s="10">
        <f t="shared" si="162"/>
        <v>44.235878562984844</v>
      </c>
      <c r="AB890" s="10">
        <v>0</v>
      </c>
      <c r="AC890" s="10">
        <f t="shared" si="168"/>
        <v>0</v>
      </c>
      <c r="AD890" s="10">
        <f t="shared" si="169"/>
        <v>0</v>
      </c>
    </row>
    <row r="891" spans="7:30" x14ac:dyDescent="0.3">
      <c r="G891" s="94">
        <v>5800</v>
      </c>
      <c r="H891" s="94">
        <v>17.18</v>
      </c>
      <c r="I891" s="10">
        <f t="shared" si="171"/>
        <v>12.811126</v>
      </c>
      <c r="J891" s="10">
        <f t="shared" si="172"/>
        <v>21.091531025655172</v>
      </c>
      <c r="K891" s="10">
        <v>443.8</v>
      </c>
      <c r="L891" s="10">
        <v>3</v>
      </c>
      <c r="M891" s="90">
        <v>3</v>
      </c>
      <c r="N891" s="85">
        <f t="shared" si="166"/>
        <v>886</v>
      </c>
      <c r="O891" s="108">
        <f t="shared" si="163"/>
        <v>103.11532202940731</v>
      </c>
      <c r="P891" s="95">
        <f t="shared" si="160"/>
        <v>42.321720023740014</v>
      </c>
      <c r="Q891" s="10">
        <f t="shared" si="170"/>
        <v>11.756033339927781</v>
      </c>
      <c r="R891" s="94">
        <f t="shared" si="167"/>
        <v>0</v>
      </c>
      <c r="S891" s="10">
        <f t="shared" si="164"/>
        <v>88.178236175777755</v>
      </c>
      <c r="T891" s="10">
        <f>IF(M891=1,'Specifications and Reduced mass'!$F$13,IF(M891=2,'Specifications and Reduced mass'!$G$13,IF(M891=3,'Specifications and Reduced mass'!$H$13,IF(M891=4,'Specifications and Reduced mass'!$I$13,IF(M891=5,'Specifications and Reduced mass'!$J$13)))))</f>
        <v>1545.075</v>
      </c>
      <c r="U891" s="52">
        <f>'Specifications and Reduced mass'!$C$37-'Lap Simulation'!S891-'Lap Simulation'!T891-'Lap Simulation'!AC891</f>
        <v>-925.35181885294332</v>
      </c>
      <c r="V891" s="13">
        <f t="shared" si="165"/>
        <v>-1.4455191457425816</v>
      </c>
      <c r="W891" s="13">
        <f>0.5*359.61*'Lap Simulation'!Q891^2</f>
        <v>24849.827737730382</v>
      </c>
      <c r="X891" s="10">
        <f t="shared" si="161"/>
        <v>46.283595826487321</v>
      </c>
      <c r="Y891" s="10">
        <v>2</v>
      </c>
      <c r="Z891" s="13">
        <f>IF(Y891=1,'Specifications and Reduced mass'!$C$47,IF(Y891=2,'Specifications and Reduced mass'!$C$48,IF(Y891=3,'Specifications and Reduced mass'!$C$49)))</f>
        <v>640.15189392567913</v>
      </c>
      <c r="AA891" s="10">
        <f t="shared" si="162"/>
        <v>44.235878562984844</v>
      </c>
      <c r="AB891" s="10">
        <v>0</v>
      </c>
      <c r="AC891" s="10">
        <f t="shared" si="168"/>
        <v>0</v>
      </c>
      <c r="AD891" s="10">
        <f t="shared" si="169"/>
        <v>0</v>
      </c>
    </row>
    <row r="892" spans="7:30" x14ac:dyDescent="0.3">
      <c r="G892" s="94">
        <v>5800</v>
      </c>
      <c r="H892" s="94">
        <v>17.18</v>
      </c>
      <c r="I892" s="10">
        <f t="shared" si="171"/>
        <v>12.811126</v>
      </c>
      <c r="J892" s="10">
        <f t="shared" si="172"/>
        <v>21.091531025655172</v>
      </c>
      <c r="K892" s="10">
        <v>443.8</v>
      </c>
      <c r="L892" s="10">
        <v>3</v>
      </c>
      <c r="M892" s="90">
        <v>3</v>
      </c>
      <c r="N892" s="85">
        <f t="shared" si="166"/>
        <v>887</v>
      </c>
      <c r="O892" s="108">
        <f t="shared" si="163"/>
        <v>103.20038473475059</v>
      </c>
      <c r="P892" s="95">
        <f t="shared" si="160"/>
        <v>42.321720023740014</v>
      </c>
      <c r="Q892" s="10">
        <f t="shared" si="170"/>
        <v>11.756033339927781</v>
      </c>
      <c r="R892" s="94">
        <f t="shared" si="167"/>
        <v>0</v>
      </c>
      <c r="S892" s="10">
        <f t="shared" si="164"/>
        <v>88.178236175777755</v>
      </c>
      <c r="T892" s="10">
        <f>IF(M892=1,'Specifications and Reduced mass'!$F$13,IF(M892=2,'Specifications and Reduced mass'!$G$13,IF(M892=3,'Specifications and Reduced mass'!$H$13,IF(M892=4,'Specifications and Reduced mass'!$I$13,IF(M892=5,'Specifications and Reduced mass'!$J$13)))))</f>
        <v>1545.075</v>
      </c>
      <c r="U892" s="52">
        <f>'Specifications and Reduced mass'!$C$37-'Lap Simulation'!S892-'Lap Simulation'!T892-'Lap Simulation'!AC892</f>
        <v>-925.35181885294332</v>
      </c>
      <c r="V892" s="13">
        <f t="shared" si="165"/>
        <v>-1.4455191457425816</v>
      </c>
      <c r="W892" s="13">
        <f>0.5*359.61*'Lap Simulation'!Q892^2</f>
        <v>24849.827737730382</v>
      </c>
      <c r="X892" s="10">
        <f t="shared" si="161"/>
        <v>46.283595826487321</v>
      </c>
      <c r="Y892" s="10">
        <v>2</v>
      </c>
      <c r="Z892" s="13">
        <f>IF(Y892=1,'Specifications and Reduced mass'!$C$47,IF(Y892=2,'Specifications and Reduced mass'!$C$48,IF(Y892=3,'Specifications and Reduced mass'!$C$49)))</f>
        <v>640.15189392567913</v>
      </c>
      <c r="AA892" s="10">
        <f t="shared" si="162"/>
        <v>44.235878562984844</v>
      </c>
      <c r="AB892" s="10">
        <v>0</v>
      </c>
      <c r="AC892" s="10">
        <f t="shared" si="168"/>
        <v>0</v>
      </c>
      <c r="AD892" s="10">
        <f t="shared" si="169"/>
        <v>0</v>
      </c>
    </row>
    <row r="893" spans="7:30" x14ac:dyDescent="0.3">
      <c r="G893" s="94">
        <v>5800</v>
      </c>
      <c r="H893" s="94">
        <v>17.18</v>
      </c>
      <c r="I893" s="10">
        <f t="shared" si="171"/>
        <v>12.811126</v>
      </c>
      <c r="J893" s="10">
        <f t="shared" si="172"/>
        <v>21.091531025655172</v>
      </c>
      <c r="K893" s="10">
        <v>443.8</v>
      </c>
      <c r="L893" s="10">
        <v>3</v>
      </c>
      <c r="M893" s="90">
        <v>3</v>
      </c>
      <c r="N893" s="85">
        <f t="shared" si="166"/>
        <v>888</v>
      </c>
      <c r="O893" s="108">
        <f t="shared" si="163"/>
        <v>103.28544744009386</v>
      </c>
      <c r="P893" s="95">
        <f t="shared" si="160"/>
        <v>42.321720023740014</v>
      </c>
      <c r="Q893" s="10">
        <f t="shared" si="170"/>
        <v>11.756033339927781</v>
      </c>
      <c r="R893" s="94">
        <f t="shared" si="167"/>
        <v>0</v>
      </c>
      <c r="S893" s="10">
        <f t="shared" si="164"/>
        <v>88.178236175777755</v>
      </c>
      <c r="T893" s="10">
        <f>IF(M893=1,'Specifications and Reduced mass'!$F$13,IF(M893=2,'Specifications and Reduced mass'!$G$13,IF(M893=3,'Specifications and Reduced mass'!$H$13,IF(M893=4,'Specifications and Reduced mass'!$I$13,IF(M893=5,'Specifications and Reduced mass'!$J$13)))))</f>
        <v>1545.075</v>
      </c>
      <c r="U893" s="52">
        <f>'Specifications and Reduced mass'!$C$37-'Lap Simulation'!S893-'Lap Simulation'!T893-'Lap Simulation'!AC893</f>
        <v>-925.35181885294332</v>
      </c>
      <c r="V893" s="13">
        <f t="shared" si="165"/>
        <v>-1.4455191457425816</v>
      </c>
      <c r="W893" s="13">
        <f>0.5*359.61*'Lap Simulation'!Q893^2</f>
        <v>24849.827737730382</v>
      </c>
      <c r="X893" s="10">
        <f t="shared" si="161"/>
        <v>46.283595826487321</v>
      </c>
      <c r="Y893" s="10">
        <v>2</v>
      </c>
      <c r="Z893" s="13">
        <f>IF(Y893=1,'Specifications and Reduced mass'!$C$47,IF(Y893=2,'Specifications and Reduced mass'!$C$48,IF(Y893=3,'Specifications and Reduced mass'!$C$49)))</f>
        <v>640.15189392567913</v>
      </c>
      <c r="AA893" s="10">
        <f t="shared" si="162"/>
        <v>44.235878562984844</v>
      </c>
      <c r="AB893" s="10">
        <v>0</v>
      </c>
      <c r="AC893" s="10">
        <f t="shared" si="168"/>
        <v>0</v>
      </c>
      <c r="AD893" s="10">
        <f t="shared" si="169"/>
        <v>0</v>
      </c>
    </row>
    <row r="894" spans="7:30" x14ac:dyDescent="0.3">
      <c r="G894" s="94">
        <v>5800</v>
      </c>
      <c r="H894" s="94">
        <v>17.18</v>
      </c>
      <c r="I894" s="10">
        <f t="shared" si="171"/>
        <v>12.811126</v>
      </c>
      <c r="J894" s="10">
        <f t="shared" si="172"/>
        <v>21.091531025655172</v>
      </c>
      <c r="K894" s="10">
        <v>443.8</v>
      </c>
      <c r="L894" s="10">
        <v>3</v>
      </c>
      <c r="M894" s="90">
        <v>3</v>
      </c>
      <c r="N894" s="85">
        <f t="shared" si="166"/>
        <v>889</v>
      </c>
      <c r="O894" s="108">
        <f t="shared" si="163"/>
        <v>103.37051014543714</v>
      </c>
      <c r="P894" s="95">
        <f t="shared" si="160"/>
        <v>42.321720023740014</v>
      </c>
      <c r="Q894" s="10">
        <f t="shared" si="170"/>
        <v>11.756033339927781</v>
      </c>
      <c r="R894" s="94">
        <f t="shared" si="167"/>
        <v>0</v>
      </c>
      <c r="S894" s="10">
        <f t="shared" si="164"/>
        <v>88.178236175777755</v>
      </c>
      <c r="T894" s="10">
        <f>IF(M894=1,'Specifications and Reduced mass'!$F$13,IF(M894=2,'Specifications and Reduced mass'!$G$13,IF(M894=3,'Specifications and Reduced mass'!$H$13,IF(M894=4,'Specifications and Reduced mass'!$I$13,IF(M894=5,'Specifications and Reduced mass'!$J$13)))))</f>
        <v>1545.075</v>
      </c>
      <c r="U894" s="52">
        <f>'Specifications and Reduced mass'!$C$37-'Lap Simulation'!S894-'Lap Simulation'!T894-'Lap Simulation'!AC894</f>
        <v>-925.35181885294332</v>
      </c>
      <c r="V894" s="13">
        <f t="shared" si="165"/>
        <v>-1.4455191457425816</v>
      </c>
      <c r="W894" s="13">
        <f>0.5*359.61*'Lap Simulation'!Q894^2</f>
        <v>24849.827737730382</v>
      </c>
      <c r="X894" s="10">
        <f t="shared" si="161"/>
        <v>46.283595826487321</v>
      </c>
      <c r="Y894" s="10">
        <v>2</v>
      </c>
      <c r="Z894" s="13">
        <f>IF(Y894=1,'Specifications and Reduced mass'!$C$47,IF(Y894=2,'Specifications and Reduced mass'!$C$48,IF(Y894=3,'Specifications and Reduced mass'!$C$49)))</f>
        <v>640.15189392567913</v>
      </c>
      <c r="AA894" s="10">
        <f t="shared" si="162"/>
        <v>44.235878562984844</v>
      </c>
      <c r="AB894" s="10">
        <v>0</v>
      </c>
      <c r="AC894" s="10">
        <f t="shared" si="168"/>
        <v>0</v>
      </c>
      <c r="AD894" s="10">
        <f t="shared" si="169"/>
        <v>0</v>
      </c>
    </row>
    <row r="895" spans="7:30" x14ac:dyDescent="0.3">
      <c r="G895" s="94">
        <v>5800</v>
      </c>
      <c r="H895" s="94">
        <v>17.18</v>
      </c>
      <c r="I895" s="10">
        <f t="shared" si="171"/>
        <v>12.811126</v>
      </c>
      <c r="J895" s="10">
        <f t="shared" si="172"/>
        <v>21.091531025655172</v>
      </c>
      <c r="K895" s="10">
        <v>443.8</v>
      </c>
      <c r="L895" s="10">
        <v>3</v>
      </c>
      <c r="M895" s="90">
        <v>3</v>
      </c>
      <c r="N895" s="85">
        <f t="shared" si="166"/>
        <v>890</v>
      </c>
      <c r="O895" s="108">
        <f t="shared" si="163"/>
        <v>103.45557285078041</v>
      </c>
      <c r="P895" s="95">
        <f t="shared" si="160"/>
        <v>42.321720023740014</v>
      </c>
      <c r="Q895" s="10">
        <f t="shared" si="170"/>
        <v>11.756033339927781</v>
      </c>
      <c r="R895" s="94">
        <f t="shared" si="167"/>
        <v>0</v>
      </c>
      <c r="S895" s="10">
        <f t="shared" si="164"/>
        <v>88.178236175777755</v>
      </c>
      <c r="T895" s="10">
        <f>IF(M895=1,'Specifications and Reduced mass'!$F$13,IF(M895=2,'Specifications and Reduced mass'!$G$13,IF(M895=3,'Specifications and Reduced mass'!$H$13,IF(M895=4,'Specifications and Reduced mass'!$I$13,IF(M895=5,'Specifications and Reduced mass'!$J$13)))))</f>
        <v>1545.075</v>
      </c>
      <c r="U895" s="52">
        <f>'Specifications and Reduced mass'!$C$37-'Lap Simulation'!S895-'Lap Simulation'!T895-'Lap Simulation'!AC895</f>
        <v>-925.35181885294332</v>
      </c>
      <c r="V895" s="13">
        <f t="shared" si="165"/>
        <v>-1.4455191457425816</v>
      </c>
      <c r="W895" s="13">
        <f>0.5*359.61*'Lap Simulation'!Q895^2</f>
        <v>24849.827737730382</v>
      </c>
      <c r="X895" s="10">
        <f t="shared" si="161"/>
        <v>46.283595826487321</v>
      </c>
      <c r="Y895" s="10">
        <v>2</v>
      </c>
      <c r="Z895" s="13">
        <f>IF(Y895=1,'Specifications and Reduced mass'!$C$47,IF(Y895=2,'Specifications and Reduced mass'!$C$48,IF(Y895=3,'Specifications and Reduced mass'!$C$49)))</f>
        <v>640.15189392567913</v>
      </c>
      <c r="AA895" s="10">
        <f t="shared" si="162"/>
        <v>44.235878562984844</v>
      </c>
      <c r="AB895" s="10">
        <v>0</v>
      </c>
      <c r="AC895" s="10">
        <f t="shared" si="168"/>
        <v>0</v>
      </c>
      <c r="AD895" s="10">
        <f t="shared" si="169"/>
        <v>0</v>
      </c>
    </row>
    <row r="896" spans="7:30" x14ac:dyDescent="0.3">
      <c r="G896" s="94">
        <v>5800</v>
      </c>
      <c r="H896" s="94">
        <v>17.18</v>
      </c>
      <c r="I896" s="10">
        <f t="shared" si="171"/>
        <v>12.811126</v>
      </c>
      <c r="J896" s="10">
        <f t="shared" si="172"/>
        <v>21.091531025655172</v>
      </c>
      <c r="K896" s="10">
        <v>443.8</v>
      </c>
      <c r="L896" s="10">
        <v>3</v>
      </c>
      <c r="M896" s="90">
        <v>3</v>
      </c>
      <c r="N896" s="85">
        <f t="shared" si="166"/>
        <v>891</v>
      </c>
      <c r="O896" s="108">
        <f t="shared" si="163"/>
        <v>103.54063555612369</v>
      </c>
      <c r="P896" s="95">
        <f t="shared" si="160"/>
        <v>42.321720023740014</v>
      </c>
      <c r="Q896" s="10">
        <f t="shared" si="170"/>
        <v>11.756033339927781</v>
      </c>
      <c r="R896" s="94">
        <f t="shared" si="167"/>
        <v>0</v>
      </c>
      <c r="S896" s="10">
        <f t="shared" si="164"/>
        <v>88.178236175777755</v>
      </c>
      <c r="T896" s="10">
        <f>IF(M896=1,'Specifications and Reduced mass'!$F$13,IF(M896=2,'Specifications and Reduced mass'!$G$13,IF(M896=3,'Specifications and Reduced mass'!$H$13,IF(M896=4,'Specifications and Reduced mass'!$I$13,IF(M896=5,'Specifications and Reduced mass'!$J$13)))))</f>
        <v>1545.075</v>
      </c>
      <c r="U896" s="52">
        <f>'Specifications and Reduced mass'!$C$37-'Lap Simulation'!S896-'Lap Simulation'!T896-'Lap Simulation'!AC896</f>
        <v>-925.35181885294332</v>
      </c>
      <c r="V896" s="13">
        <f t="shared" si="165"/>
        <v>-1.4455191457425816</v>
      </c>
      <c r="W896" s="13">
        <f>0.5*359.61*'Lap Simulation'!Q896^2</f>
        <v>24849.827737730382</v>
      </c>
      <c r="X896" s="10">
        <f t="shared" si="161"/>
        <v>46.283595826487321</v>
      </c>
      <c r="Y896" s="10">
        <v>2</v>
      </c>
      <c r="Z896" s="13">
        <f>IF(Y896=1,'Specifications and Reduced mass'!$C$47,IF(Y896=2,'Specifications and Reduced mass'!$C$48,IF(Y896=3,'Specifications and Reduced mass'!$C$49)))</f>
        <v>640.15189392567913</v>
      </c>
      <c r="AA896" s="10">
        <f t="shared" si="162"/>
        <v>44.235878562984844</v>
      </c>
      <c r="AB896" s="10">
        <v>0</v>
      </c>
      <c r="AC896" s="10">
        <f t="shared" si="168"/>
        <v>0</v>
      </c>
      <c r="AD896" s="10">
        <f t="shared" si="169"/>
        <v>0</v>
      </c>
    </row>
    <row r="897" spans="7:30" x14ac:dyDescent="0.3">
      <c r="G897" s="94">
        <v>5800</v>
      </c>
      <c r="H897" s="94">
        <v>17.18</v>
      </c>
      <c r="I897" s="10">
        <f t="shared" si="171"/>
        <v>12.811126</v>
      </c>
      <c r="J897" s="10">
        <f t="shared" si="172"/>
        <v>21.091531025655172</v>
      </c>
      <c r="K897" s="10">
        <v>443.8</v>
      </c>
      <c r="L897" s="10">
        <v>3</v>
      </c>
      <c r="M897" s="90">
        <v>3</v>
      </c>
      <c r="N897" s="85">
        <f t="shared" si="166"/>
        <v>892</v>
      </c>
      <c r="O897" s="108">
        <f t="shared" si="163"/>
        <v>103.62569826146697</v>
      </c>
      <c r="P897" s="95">
        <f t="shared" si="160"/>
        <v>42.321720023740014</v>
      </c>
      <c r="Q897" s="10">
        <f t="shared" si="170"/>
        <v>11.756033339927781</v>
      </c>
      <c r="R897" s="94">
        <f t="shared" si="167"/>
        <v>0</v>
      </c>
      <c r="S897" s="10">
        <f t="shared" si="164"/>
        <v>88.178236175777755</v>
      </c>
      <c r="T897" s="10">
        <f>IF(M897=1,'Specifications and Reduced mass'!$F$13,IF(M897=2,'Specifications and Reduced mass'!$G$13,IF(M897=3,'Specifications and Reduced mass'!$H$13,IF(M897=4,'Specifications and Reduced mass'!$I$13,IF(M897=5,'Specifications and Reduced mass'!$J$13)))))</f>
        <v>1545.075</v>
      </c>
      <c r="U897" s="52">
        <f>'Specifications and Reduced mass'!$C$37-'Lap Simulation'!S897-'Lap Simulation'!T897-'Lap Simulation'!AC897</f>
        <v>-925.35181885294332</v>
      </c>
      <c r="V897" s="13">
        <f t="shared" si="165"/>
        <v>-1.4455191457425816</v>
      </c>
      <c r="W897" s="13">
        <f>0.5*359.61*'Lap Simulation'!Q897^2</f>
        <v>24849.827737730382</v>
      </c>
      <c r="X897" s="10">
        <f t="shared" si="161"/>
        <v>46.283595826487321</v>
      </c>
      <c r="Y897" s="10">
        <v>2</v>
      </c>
      <c r="Z897" s="13">
        <f>IF(Y897=1,'Specifications and Reduced mass'!$C$47,IF(Y897=2,'Specifications and Reduced mass'!$C$48,IF(Y897=3,'Specifications and Reduced mass'!$C$49)))</f>
        <v>640.15189392567913</v>
      </c>
      <c r="AA897" s="10">
        <f t="shared" si="162"/>
        <v>44.235878562984844</v>
      </c>
      <c r="AB897" s="10">
        <v>0</v>
      </c>
      <c r="AC897" s="10">
        <f t="shared" si="168"/>
        <v>0</v>
      </c>
      <c r="AD897" s="10">
        <f t="shared" si="169"/>
        <v>0</v>
      </c>
    </row>
    <row r="898" spans="7:30" x14ac:dyDescent="0.3">
      <c r="G898" s="94">
        <v>5800</v>
      </c>
      <c r="H898" s="94">
        <v>17.18</v>
      </c>
      <c r="I898" s="10">
        <f t="shared" si="171"/>
        <v>12.811126</v>
      </c>
      <c r="J898" s="10">
        <f t="shared" si="172"/>
        <v>21.091531025655172</v>
      </c>
      <c r="K898" s="10">
        <v>443.8</v>
      </c>
      <c r="L898" s="10">
        <v>3</v>
      </c>
      <c r="M898" s="90">
        <v>3</v>
      </c>
      <c r="N898" s="85">
        <f t="shared" si="166"/>
        <v>893</v>
      </c>
      <c r="O898" s="108">
        <f t="shared" si="163"/>
        <v>103.71076096681024</v>
      </c>
      <c r="P898" s="95">
        <f t="shared" si="160"/>
        <v>42.321720023740014</v>
      </c>
      <c r="Q898" s="10">
        <f t="shared" si="170"/>
        <v>11.756033339927781</v>
      </c>
      <c r="R898" s="94">
        <f t="shared" si="167"/>
        <v>0</v>
      </c>
      <c r="S898" s="10">
        <f t="shared" si="164"/>
        <v>88.178236175777755</v>
      </c>
      <c r="T898" s="10">
        <f>IF(M898=1,'Specifications and Reduced mass'!$F$13,IF(M898=2,'Specifications and Reduced mass'!$G$13,IF(M898=3,'Specifications and Reduced mass'!$H$13,IF(M898=4,'Specifications and Reduced mass'!$I$13,IF(M898=5,'Specifications and Reduced mass'!$J$13)))))</f>
        <v>1545.075</v>
      </c>
      <c r="U898" s="52">
        <f>'Specifications and Reduced mass'!$C$37-'Lap Simulation'!S898-'Lap Simulation'!T898-'Lap Simulation'!AC898</f>
        <v>-925.35181885294332</v>
      </c>
      <c r="V898" s="13">
        <f t="shared" si="165"/>
        <v>-1.4455191457425816</v>
      </c>
      <c r="W898" s="13">
        <f>0.5*359.61*'Lap Simulation'!Q898^2</f>
        <v>24849.827737730382</v>
      </c>
      <c r="X898" s="10">
        <f t="shared" si="161"/>
        <v>46.283595826487321</v>
      </c>
      <c r="Y898" s="10">
        <v>2</v>
      </c>
      <c r="Z898" s="13">
        <f>IF(Y898=1,'Specifications and Reduced mass'!$C$47,IF(Y898=2,'Specifications and Reduced mass'!$C$48,IF(Y898=3,'Specifications and Reduced mass'!$C$49)))</f>
        <v>640.15189392567913</v>
      </c>
      <c r="AA898" s="10">
        <f t="shared" si="162"/>
        <v>44.235878562984844</v>
      </c>
      <c r="AB898" s="10">
        <v>0</v>
      </c>
      <c r="AC898" s="10">
        <f t="shared" si="168"/>
        <v>0</v>
      </c>
      <c r="AD898" s="10">
        <f t="shared" si="169"/>
        <v>0</v>
      </c>
    </row>
    <row r="899" spans="7:30" x14ac:dyDescent="0.3">
      <c r="G899" s="94">
        <v>5800</v>
      </c>
      <c r="H899" s="94">
        <v>17.18</v>
      </c>
      <c r="I899" s="10">
        <f t="shared" si="171"/>
        <v>12.811126</v>
      </c>
      <c r="J899" s="10">
        <f t="shared" si="172"/>
        <v>21.091531025655172</v>
      </c>
      <c r="K899" s="10">
        <v>443.8</v>
      </c>
      <c r="L899" s="10">
        <v>3</v>
      </c>
      <c r="M899" s="90">
        <v>3</v>
      </c>
      <c r="N899" s="85">
        <f t="shared" si="166"/>
        <v>894</v>
      </c>
      <c r="O899" s="108">
        <f t="shared" si="163"/>
        <v>103.79582367215352</v>
      </c>
      <c r="P899" s="95">
        <f t="shared" si="160"/>
        <v>42.321720023740014</v>
      </c>
      <c r="Q899" s="10">
        <f t="shared" si="170"/>
        <v>11.756033339927781</v>
      </c>
      <c r="R899" s="94">
        <f t="shared" si="167"/>
        <v>0</v>
      </c>
      <c r="S899" s="10">
        <f t="shared" si="164"/>
        <v>88.178236175777755</v>
      </c>
      <c r="T899" s="10">
        <f>IF(M899=1,'Specifications and Reduced mass'!$F$13,IF(M899=2,'Specifications and Reduced mass'!$G$13,IF(M899=3,'Specifications and Reduced mass'!$H$13,IF(M899=4,'Specifications and Reduced mass'!$I$13,IF(M899=5,'Specifications and Reduced mass'!$J$13)))))</f>
        <v>1545.075</v>
      </c>
      <c r="U899" s="52">
        <f>'Specifications and Reduced mass'!$C$37-'Lap Simulation'!S899-'Lap Simulation'!T899-'Lap Simulation'!AC899</f>
        <v>-925.35181885294332</v>
      </c>
      <c r="V899" s="13">
        <f t="shared" si="165"/>
        <v>-1.4455191457425816</v>
      </c>
      <c r="W899" s="13">
        <f>0.5*359.61*'Lap Simulation'!Q899^2</f>
        <v>24849.827737730382</v>
      </c>
      <c r="X899" s="10">
        <f t="shared" si="161"/>
        <v>46.283595826487321</v>
      </c>
      <c r="Y899" s="10">
        <v>2</v>
      </c>
      <c r="Z899" s="13">
        <f>IF(Y899=1,'Specifications and Reduced mass'!$C$47,IF(Y899=2,'Specifications and Reduced mass'!$C$48,IF(Y899=3,'Specifications and Reduced mass'!$C$49)))</f>
        <v>640.15189392567913</v>
      </c>
      <c r="AA899" s="10">
        <f t="shared" si="162"/>
        <v>44.235878562984844</v>
      </c>
      <c r="AB899" s="10">
        <v>0</v>
      </c>
      <c r="AC899" s="10">
        <f t="shared" si="168"/>
        <v>0</v>
      </c>
      <c r="AD899" s="10">
        <f t="shared" si="169"/>
        <v>0</v>
      </c>
    </row>
    <row r="900" spans="7:30" x14ac:dyDescent="0.3">
      <c r="G900" s="94">
        <v>5800</v>
      </c>
      <c r="H900" s="94">
        <v>17.18</v>
      </c>
      <c r="I900" s="10">
        <f t="shared" si="171"/>
        <v>12.811126</v>
      </c>
      <c r="J900" s="10">
        <f t="shared" si="172"/>
        <v>21.091531025655172</v>
      </c>
      <c r="K900" s="10">
        <v>443.8</v>
      </c>
      <c r="L900" s="10">
        <v>3</v>
      </c>
      <c r="M900" s="90">
        <v>3</v>
      </c>
      <c r="N900" s="85">
        <f t="shared" si="166"/>
        <v>895</v>
      </c>
      <c r="O900" s="108">
        <f t="shared" si="163"/>
        <v>103.88088637749679</v>
      </c>
      <c r="P900" s="95">
        <f t="shared" si="160"/>
        <v>42.321720023740014</v>
      </c>
      <c r="Q900" s="10">
        <f t="shared" si="170"/>
        <v>11.756033339927781</v>
      </c>
      <c r="R900" s="94">
        <f t="shared" si="167"/>
        <v>0</v>
      </c>
      <c r="S900" s="10">
        <f t="shared" si="164"/>
        <v>88.178236175777755</v>
      </c>
      <c r="T900" s="10">
        <f>IF(M900=1,'Specifications and Reduced mass'!$F$13,IF(M900=2,'Specifications and Reduced mass'!$G$13,IF(M900=3,'Specifications and Reduced mass'!$H$13,IF(M900=4,'Specifications and Reduced mass'!$I$13,IF(M900=5,'Specifications and Reduced mass'!$J$13)))))</f>
        <v>1545.075</v>
      </c>
      <c r="U900" s="52">
        <f>'Specifications and Reduced mass'!$C$37-'Lap Simulation'!S900-'Lap Simulation'!T900-'Lap Simulation'!AC900</f>
        <v>-925.35181885294332</v>
      </c>
      <c r="V900" s="13">
        <f t="shared" si="165"/>
        <v>-1.4455191457425816</v>
      </c>
      <c r="W900" s="13">
        <f>0.5*359.61*'Lap Simulation'!Q900^2</f>
        <v>24849.827737730382</v>
      </c>
      <c r="X900" s="10">
        <f t="shared" si="161"/>
        <v>46.283595826487321</v>
      </c>
      <c r="Y900" s="10">
        <v>2</v>
      </c>
      <c r="Z900" s="13">
        <f>IF(Y900=1,'Specifications and Reduced mass'!$C$47,IF(Y900=2,'Specifications and Reduced mass'!$C$48,IF(Y900=3,'Specifications and Reduced mass'!$C$49)))</f>
        <v>640.15189392567913</v>
      </c>
      <c r="AA900" s="10">
        <f t="shared" si="162"/>
        <v>44.235878562984844</v>
      </c>
      <c r="AB900" s="10">
        <v>0</v>
      </c>
      <c r="AC900" s="10">
        <f t="shared" si="168"/>
        <v>0</v>
      </c>
      <c r="AD900" s="10">
        <f t="shared" si="169"/>
        <v>0</v>
      </c>
    </row>
    <row r="901" spans="7:30" x14ac:dyDescent="0.3">
      <c r="G901" s="94">
        <v>5800</v>
      </c>
      <c r="H901" s="94">
        <v>17.18</v>
      </c>
      <c r="I901" s="10">
        <f t="shared" si="171"/>
        <v>12.811126</v>
      </c>
      <c r="J901" s="10">
        <f t="shared" si="172"/>
        <v>21.091531025655172</v>
      </c>
      <c r="K901" s="10">
        <v>443.8</v>
      </c>
      <c r="L901" s="10">
        <v>3</v>
      </c>
      <c r="M901" s="90">
        <v>3</v>
      </c>
      <c r="N901" s="85">
        <f t="shared" si="166"/>
        <v>896</v>
      </c>
      <c r="O901" s="108">
        <f t="shared" si="163"/>
        <v>103.96594908284007</v>
      </c>
      <c r="P901" s="95">
        <f t="shared" si="160"/>
        <v>42.321720023740014</v>
      </c>
      <c r="Q901" s="10">
        <f t="shared" si="170"/>
        <v>11.756033339927781</v>
      </c>
      <c r="R901" s="94">
        <f t="shared" si="167"/>
        <v>0</v>
      </c>
      <c r="S901" s="10">
        <f t="shared" si="164"/>
        <v>88.178236175777755</v>
      </c>
      <c r="T901" s="10">
        <f>IF(M901=1,'Specifications and Reduced mass'!$F$13,IF(M901=2,'Specifications and Reduced mass'!$G$13,IF(M901=3,'Specifications and Reduced mass'!$H$13,IF(M901=4,'Specifications and Reduced mass'!$I$13,IF(M901=5,'Specifications and Reduced mass'!$J$13)))))</f>
        <v>1545.075</v>
      </c>
      <c r="U901" s="52">
        <f>'Specifications and Reduced mass'!$C$37-'Lap Simulation'!S901-'Lap Simulation'!T901-'Lap Simulation'!AC901</f>
        <v>-925.35181885294332</v>
      </c>
      <c r="V901" s="13">
        <f t="shared" si="165"/>
        <v>-1.4455191457425816</v>
      </c>
      <c r="W901" s="13">
        <f>0.5*359.61*'Lap Simulation'!Q901^2</f>
        <v>24849.827737730382</v>
      </c>
      <c r="X901" s="10">
        <f t="shared" si="161"/>
        <v>46.283595826487321</v>
      </c>
      <c r="Y901" s="10">
        <v>2</v>
      </c>
      <c r="Z901" s="13">
        <f>IF(Y901=1,'Specifications and Reduced mass'!$C$47,IF(Y901=2,'Specifications and Reduced mass'!$C$48,IF(Y901=3,'Specifications and Reduced mass'!$C$49)))</f>
        <v>640.15189392567913</v>
      </c>
      <c r="AA901" s="10">
        <f t="shared" si="162"/>
        <v>44.235878562984844</v>
      </c>
      <c r="AB901" s="10">
        <v>0</v>
      </c>
      <c r="AC901" s="10">
        <f t="shared" si="168"/>
        <v>0</v>
      </c>
      <c r="AD901" s="10">
        <f t="shared" si="169"/>
        <v>0</v>
      </c>
    </row>
    <row r="902" spans="7:30" x14ac:dyDescent="0.3">
      <c r="G902" s="94">
        <v>5800</v>
      </c>
      <c r="H902" s="94">
        <v>17.18</v>
      </c>
      <c r="I902" s="10">
        <f t="shared" si="171"/>
        <v>12.811126</v>
      </c>
      <c r="J902" s="10">
        <f t="shared" si="172"/>
        <v>21.091531025655172</v>
      </c>
      <c r="K902" s="10">
        <v>443.8</v>
      </c>
      <c r="L902" s="10">
        <v>3</v>
      </c>
      <c r="M902" s="90">
        <v>3</v>
      </c>
      <c r="N902" s="85">
        <f t="shared" si="166"/>
        <v>897</v>
      </c>
      <c r="O902" s="108">
        <f t="shared" si="163"/>
        <v>104.05101178818335</v>
      </c>
      <c r="P902" s="95">
        <f t="shared" si="160"/>
        <v>42.321720023740014</v>
      </c>
      <c r="Q902" s="10">
        <f t="shared" si="170"/>
        <v>11.756033339927781</v>
      </c>
      <c r="R902" s="94">
        <f t="shared" si="167"/>
        <v>0</v>
      </c>
      <c r="S902" s="10">
        <f t="shared" si="164"/>
        <v>88.178236175777755</v>
      </c>
      <c r="T902" s="10">
        <f>IF(M902=1,'Specifications and Reduced mass'!$F$13,IF(M902=2,'Specifications and Reduced mass'!$G$13,IF(M902=3,'Specifications and Reduced mass'!$H$13,IF(M902=4,'Specifications and Reduced mass'!$I$13,IF(M902=5,'Specifications and Reduced mass'!$J$13)))))</f>
        <v>1545.075</v>
      </c>
      <c r="U902" s="52">
        <f>'Specifications and Reduced mass'!$C$37-'Lap Simulation'!S902-'Lap Simulation'!T902-'Lap Simulation'!AC902</f>
        <v>-925.35181885294332</v>
      </c>
      <c r="V902" s="13">
        <f t="shared" si="165"/>
        <v>-1.4455191457425816</v>
      </c>
      <c r="W902" s="13">
        <f>0.5*359.61*'Lap Simulation'!Q902^2</f>
        <v>24849.827737730382</v>
      </c>
      <c r="X902" s="10">
        <f t="shared" si="161"/>
        <v>46.283595826487321</v>
      </c>
      <c r="Y902" s="10">
        <v>2</v>
      </c>
      <c r="Z902" s="13">
        <f>IF(Y902=1,'Specifications and Reduced mass'!$C$47,IF(Y902=2,'Specifications and Reduced mass'!$C$48,IF(Y902=3,'Specifications and Reduced mass'!$C$49)))</f>
        <v>640.15189392567913</v>
      </c>
      <c r="AA902" s="10">
        <f t="shared" si="162"/>
        <v>44.235878562984844</v>
      </c>
      <c r="AB902" s="10">
        <v>0</v>
      </c>
      <c r="AC902" s="10">
        <f t="shared" si="168"/>
        <v>0</v>
      </c>
      <c r="AD902" s="10">
        <f t="shared" si="169"/>
        <v>0</v>
      </c>
    </row>
    <row r="903" spans="7:30" x14ac:dyDescent="0.3">
      <c r="G903" s="94">
        <v>5800</v>
      </c>
      <c r="H903" s="94">
        <v>17.18</v>
      </c>
      <c r="I903" s="10">
        <f t="shared" si="171"/>
        <v>12.811126</v>
      </c>
      <c r="J903" s="10">
        <f t="shared" si="172"/>
        <v>21.091531025655172</v>
      </c>
      <c r="K903" s="10">
        <v>443.8</v>
      </c>
      <c r="L903" s="10">
        <v>3</v>
      </c>
      <c r="M903" s="90">
        <v>3</v>
      </c>
      <c r="N903" s="85">
        <f t="shared" si="166"/>
        <v>898</v>
      </c>
      <c r="O903" s="108">
        <f t="shared" si="163"/>
        <v>104.13607449352662</v>
      </c>
      <c r="P903" s="95">
        <f t="shared" si="160"/>
        <v>42.321720023740014</v>
      </c>
      <c r="Q903" s="10">
        <f t="shared" si="170"/>
        <v>11.756033339927781</v>
      </c>
      <c r="R903" s="94">
        <f t="shared" si="167"/>
        <v>0</v>
      </c>
      <c r="S903" s="10">
        <f t="shared" si="164"/>
        <v>88.178236175777755</v>
      </c>
      <c r="T903" s="10">
        <f>IF(M903=1,'Specifications and Reduced mass'!$F$13,IF(M903=2,'Specifications and Reduced mass'!$G$13,IF(M903=3,'Specifications and Reduced mass'!$H$13,IF(M903=4,'Specifications and Reduced mass'!$I$13,IF(M903=5,'Specifications and Reduced mass'!$J$13)))))</f>
        <v>1545.075</v>
      </c>
      <c r="U903" s="52">
        <f>'Specifications and Reduced mass'!$C$37-'Lap Simulation'!S903-'Lap Simulation'!T903-'Lap Simulation'!AC903</f>
        <v>-925.35181885294332</v>
      </c>
      <c r="V903" s="13">
        <f t="shared" si="165"/>
        <v>-1.4455191457425816</v>
      </c>
      <c r="W903" s="13">
        <f>0.5*359.61*'Lap Simulation'!Q903^2</f>
        <v>24849.827737730382</v>
      </c>
      <c r="X903" s="10">
        <f t="shared" si="161"/>
        <v>46.283595826487321</v>
      </c>
      <c r="Y903" s="10">
        <v>2</v>
      </c>
      <c r="Z903" s="13">
        <f>IF(Y903=1,'Specifications and Reduced mass'!$C$47,IF(Y903=2,'Specifications and Reduced mass'!$C$48,IF(Y903=3,'Specifications and Reduced mass'!$C$49)))</f>
        <v>640.15189392567913</v>
      </c>
      <c r="AA903" s="10">
        <f t="shared" si="162"/>
        <v>44.235878562984844</v>
      </c>
      <c r="AB903" s="10">
        <v>0</v>
      </c>
      <c r="AC903" s="10">
        <f t="shared" si="168"/>
        <v>0</v>
      </c>
      <c r="AD903" s="10">
        <f t="shared" si="169"/>
        <v>0</v>
      </c>
    </row>
    <row r="904" spans="7:30" x14ac:dyDescent="0.3">
      <c r="G904" s="94">
        <v>5800</v>
      </c>
      <c r="H904" s="94">
        <v>17.18</v>
      </c>
      <c r="I904" s="10">
        <f t="shared" si="171"/>
        <v>12.811126</v>
      </c>
      <c r="J904" s="10">
        <f t="shared" si="172"/>
        <v>21.091531025655172</v>
      </c>
      <c r="K904" s="10">
        <v>443.8</v>
      </c>
      <c r="L904" s="10">
        <v>3</v>
      </c>
      <c r="M904" s="90">
        <v>3</v>
      </c>
      <c r="N904" s="85">
        <f t="shared" si="166"/>
        <v>899</v>
      </c>
      <c r="O904" s="108">
        <f t="shared" si="163"/>
        <v>104.2211371988699</v>
      </c>
      <c r="P904" s="95">
        <f t="shared" si="160"/>
        <v>42.321720023740014</v>
      </c>
      <c r="Q904" s="10">
        <f t="shared" si="170"/>
        <v>11.756033339927781</v>
      </c>
      <c r="R904" s="94">
        <f t="shared" si="167"/>
        <v>0</v>
      </c>
      <c r="S904" s="10">
        <f t="shared" si="164"/>
        <v>88.178236175777755</v>
      </c>
      <c r="T904" s="10">
        <f>IF(M904=1,'Specifications and Reduced mass'!$F$13,IF(M904=2,'Specifications and Reduced mass'!$G$13,IF(M904=3,'Specifications and Reduced mass'!$H$13,IF(M904=4,'Specifications and Reduced mass'!$I$13,IF(M904=5,'Specifications and Reduced mass'!$J$13)))))</f>
        <v>1545.075</v>
      </c>
      <c r="U904" s="52">
        <f>'Specifications and Reduced mass'!$C$37-'Lap Simulation'!S904-'Lap Simulation'!T904-'Lap Simulation'!AC904</f>
        <v>-925.35181885294332</v>
      </c>
      <c r="V904" s="13">
        <f t="shared" si="165"/>
        <v>-1.4455191457425816</v>
      </c>
      <c r="W904" s="13">
        <f>0.5*359.61*'Lap Simulation'!Q904^2</f>
        <v>24849.827737730382</v>
      </c>
      <c r="X904" s="10">
        <f t="shared" si="161"/>
        <v>46.283595826487321</v>
      </c>
      <c r="Y904" s="10">
        <v>2</v>
      </c>
      <c r="Z904" s="13">
        <f>IF(Y904=1,'Specifications and Reduced mass'!$C$47,IF(Y904=2,'Specifications and Reduced mass'!$C$48,IF(Y904=3,'Specifications and Reduced mass'!$C$49)))</f>
        <v>640.15189392567913</v>
      </c>
      <c r="AA904" s="10">
        <f t="shared" si="162"/>
        <v>44.235878562984844</v>
      </c>
      <c r="AB904" s="10">
        <v>0</v>
      </c>
      <c r="AC904" s="10">
        <f t="shared" si="168"/>
        <v>0</v>
      </c>
      <c r="AD904" s="10">
        <f t="shared" si="169"/>
        <v>0</v>
      </c>
    </row>
    <row r="905" spans="7:30" x14ac:dyDescent="0.3">
      <c r="G905" s="94">
        <v>5800</v>
      </c>
      <c r="H905" s="94">
        <v>17.18</v>
      </c>
      <c r="I905" s="10">
        <f t="shared" si="171"/>
        <v>12.811126</v>
      </c>
      <c r="J905" s="10">
        <f t="shared" si="172"/>
        <v>21.091531025655172</v>
      </c>
      <c r="K905" s="10">
        <v>443.8</v>
      </c>
      <c r="L905" s="10">
        <v>3</v>
      </c>
      <c r="M905" s="90">
        <v>3</v>
      </c>
      <c r="N905" s="85">
        <f t="shared" si="166"/>
        <v>900</v>
      </c>
      <c r="O905" s="108">
        <f t="shared" si="163"/>
        <v>104.30619990421317</v>
      </c>
      <c r="P905" s="95">
        <f t="shared" ref="P905:P968" si="173">Q905*3.6</f>
        <v>42.321720023740014</v>
      </c>
      <c r="Q905" s="10">
        <f t="shared" si="170"/>
        <v>11.756033339927781</v>
      </c>
      <c r="R905" s="94">
        <f t="shared" si="167"/>
        <v>0</v>
      </c>
      <c r="S905" s="10">
        <f t="shared" si="164"/>
        <v>88.178236175777755</v>
      </c>
      <c r="T905" s="10">
        <f>IF(M905=1,'Specifications and Reduced mass'!$F$13,IF(M905=2,'Specifications and Reduced mass'!$G$13,IF(M905=3,'Specifications and Reduced mass'!$H$13,IF(M905=4,'Specifications and Reduced mass'!$I$13,IF(M905=5,'Specifications and Reduced mass'!$J$13)))))</f>
        <v>1545.075</v>
      </c>
      <c r="U905" s="52">
        <f>'Specifications and Reduced mass'!$C$37-'Lap Simulation'!S905-'Lap Simulation'!T905-'Lap Simulation'!AC905</f>
        <v>-925.35181885294332</v>
      </c>
      <c r="V905" s="13">
        <f t="shared" si="165"/>
        <v>-1.4455191457425816</v>
      </c>
      <c r="W905" s="13">
        <f>0.5*359.61*'Lap Simulation'!Q905^2</f>
        <v>24849.827737730382</v>
      </c>
      <c r="X905" s="10">
        <f t="shared" ref="X905:X968" si="174">Q905/0.254</f>
        <v>46.283595826487321</v>
      </c>
      <c r="Y905" s="10">
        <v>2</v>
      </c>
      <c r="Z905" s="13">
        <f>IF(Y905=1,'Specifications and Reduced mass'!$C$47,IF(Y905=2,'Specifications and Reduced mass'!$C$48,IF(Y905=3,'Specifications and Reduced mass'!$C$49)))</f>
        <v>640.15189392567913</v>
      </c>
      <c r="AA905" s="10">
        <f t="shared" ref="AA905:AA968" si="175">(0.5*Z905*Q905^2)/1000</f>
        <v>44.235878562984844</v>
      </c>
      <c r="AB905" s="10">
        <v>0</v>
      </c>
      <c r="AC905" s="10">
        <f t="shared" si="168"/>
        <v>0</v>
      </c>
      <c r="AD905" s="10">
        <f t="shared" si="169"/>
        <v>0</v>
      </c>
    </row>
    <row r="906" spans="7:30" x14ac:dyDescent="0.3">
      <c r="G906" s="94">
        <v>5800</v>
      </c>
      <c r="H906" s="94">
        <v>17.18</v>
      </c>
      <c r="I906" s="10">
        <f t="shared" si="171"/>
        <v>12.811126</v>
      </c>
      <c r="J906" s="10">
        <f t="shared" si="172"/>
        <v>21.091531025655172</v>
      </c>
      <c r="K906" s="10">
        <v>443.8</v>
      </c>
      <c r="L906" s="10">
        <v>3</v>
      </c>
      <c r="M906" s="90">
        <v>3</v>
      </c>
      <c r="N906" s="85">
        <f t="shared" si="166"/>
        <v>901</v>
      </c>
      <c r="O906" s="108">
        <f t="shared" si="163"/>
        <v>104.39126260955645</v>
      </c>
      <c r="P906" s="95">
        <f t="shared" si="173"/>
        <v>42.321720023740014</v>
      </c>
      <c r="Q906" s="10">
        <f t="shared" si="170"/>
        <v>11.756033339927781</v>
      </c>
      <c r="R906" s="94">
        <f t="shared" si="167"/>
        <v>0</v>
      </c>
      <c r="S906" s="10">
        <f t="shared" si="164"/>
        <v>88.178236175777755</v>
      </c>
      <c r="T906" s="10">
        <f>IF(M906=1,'Specifications and Reduced mass'!$F$13,IF(M906=2,'Specifications and Reduced mass'!$G$13,IF(M906=3,'Specifications and Reduced mass'!$H$13,IF(M906=4,'Specifications and Reduced mass'!$I$13,IF(M906=5,'Specifications and Reduced mass'!$J$13)))))</f>
        <v>1545.075</v>
      </c>
      <c r="U906" s="52">
        <f>'Specifications and Reduced mass'!$C$37-'Lap Simulation'!S906-'Lap Simulation'!T906-'Lap Simulation'!AC906</f>
        <v>-925.35181885294332</v>
      </c>
      <c r="V906" s="13">
        <f t="shared" si="165"/>
        <v>-1.4455191457425816</v>
      </c>
      <c r="W906" s="13">
        <f>0.5*359.61*'Lap Simulation'!Q906^2</f>
        <v>24849.827737730382</v>
      </c>
      <c r="X906" s="10">
        <f t="shared" si="174"/>
        <v>46.283595826487321</v>
      </c>
      <c r="Y906" s="10">
        <v>2</v>
      </c>
      <c r="Z906" s="13">
        <f>IF(Y906=1,'Specifications and Reduced mass'!$C$47,IF(Y906=2,'Specifications and Reduced mass'!$C$48,IF(Y906=3,'Specifications and Reduced mass'!$C$49)))</f>
        <v>640.15189392567913</v>
      </c>
      <c r="AA906" s="10">
        <f t="shared" si="175"/>
        <v>44.235878562984844</v>
      </c>
      <c r="AB906" s="10">
        <v>0</v>
      </c>
      <c r="AC906" s="10">
        <f t="shared" si="168"/>
        <v>0</v>
      </c>
      <c r="AD906" s="10">
        <f t="shared" si="169"/>
        <v>0</v>
      </c>
    </row>
    <row r="907" spans="7:30" x14ac:dyDescent="0.3">
      <c r="G907" s="94">
        <v>5800</v>
      </c>
      <c r="H907" s="94">
        <v>17.18</v>
      </c>
      <c r="I907" s="10">
        <f t="shared" si="171"/>
        <v>12.811126</v>
      </c>
      <c r="J907" s="10">
        <f t="shared" si="172"/>
        <v>21.091531025655172</v>
      </c>
      <c r="K907" s="10">
        <v>443.8</v>
      </c>
      <c r="L907" s="10">
        <v>3</v>
      </c>
      <c r="M907" s="90">
        <v>3</v>
      </c>
      <c r="N907" s="85">
        <f t="shared" si="166"/>
        <v>902</v>
      </c>
      <c r="O907" s="108">
        <f t="shared" ref="O907:O970" si="176">($N$6/Q907)+O906</f>
        <v>104.47632531489973</v>
      </c>
      <c r="P907" s="95">
        <f t="shared" si="173"/>
        <v>42.321720023740014</v>
      </c>
      <c r="Q907" s="10">
        <f t="shared" si="170"/>
        <v>11.756033339927781</v>
      </c>
      <c r="R907" s="94">
        <f t="shared" si="167"/>
        <v>0</v>
      </c>
      <c r="S907" s="10">
        <f t="shared" ref="S907:S970" si="177">0.5*1.167*0.95*1.151*Q907^2</f>
        <v>88.178236175777755</v>
      </c>
      <c r="T907" s="10">
        <f>IF(M907=1,'Specifications and Reduced mass'!$F$13,IF(M907=2,'Specifications and Reduced mass'!$G$13,IF(M907=3,'Specifications and Reduced mass'!$H$13,IF(M907=4,'Specifications and Reduced mass'!$I$13,IF(M907=5,'Specifications and Reduced mass'!$J$13)))))</f>
        <v>1545.075</v>
      </c>
      <c r="U907" s="52">
        <f>'Specifications and Reduced mass'!$C$37-'Lap Simulation'!S907-'Lap Simulation'!T907-'Lap Simulation'!AC907</f>
        <v>-925.35181885294332</v>
      </c>
      <c r="V907" s="13">
        <f t="shared" ref="V907:V970" si="178">U907/Z907</f>
        <v>-1.4455191457425816</v>
      </c>
      <c r="W907" s="13">
        <f>0.5*359.61*'Lap Simulation'!Q907^2</f>
        <v>24849.827737730382</v>
      </c>
      <c r="X907" s="10">
        <f t="shared" si="174"/>
        <v>46.283595826487321</v>
      </c>
      <c r="Y907" s="10">
        <v>2</v>
      </c>
      <c r="Z907" s="13">
        <f>IF(Y907=1,'Specifications and Reduced mass'!$C$47,IF(Y907=2,'Specifications and Reduced mass'!$C$48,IF(Y907=3,'Specifications and Reduced mass'!$C$49)))</f>
        <v>640.15189392567913</v>
      </c>
      <c r="AA907" s="10">
        <f t="shared" si="175"/>
        <v>44.235878562984844</v>
      </c>
      <c r="AB907" s="10">
        <v>0</v>
      </c>
      <c r="AC907" s="10">
        <f t="shared" si="168"/>
        <v>0</v>
      </c>
      <c r="AD907" s="10">
        <f t="shared" si="169"/>
        <v>0</v>
      </c>
    </row>
    <row r="908" spans="7:30" x14ac:dyDescent="0.3">
      <c r="G908" s="94">
        <v>5800</v>
      </c>
      <c r="H908" s="94">
        <v>17.18</v>
      </c>
      <c r="I908" s="10">
        <f t="shared" si="171"/>
        <v>12.811126</v>
      </c>
      <c r="J908" s="10">
        <f t="shared" si="172"/>
        <v>21.091531025655172</v>
      </c>
      <c r="K908" s="10">
        <v>443.8</v>
      </c>
      <c r="L908" s="10">
        <v>3</v>
      </c>
      <c r="M908" s="90">
        <v>3</v>
      </c>
      <c r="N908" s="85">
        <f t="shared" si="166"/>
        <v>903</v>
      </c>
      <c r="O908" s="108">
        <f t="shared" si="176"/>
        <v>104.561388020243</v>
      </c>
      <c r="P908" s="95">
        <f t="shared" si="173"/>
        <v>42.321720023740014</v>
      </c>
      <c r="Q908" s="10">
        <f t="shared" si="170"/>
        <v>11.756033339927781</v>
      </c>
      <c r="R908" s="94">
        <f t="shared" si="167"/>
        <v>0</v>
      </c>
      <c r="S908" s="10">
        <f t="shared" si="177"/>
        <v>88.178236175777755</v>
      </c>
      <c r="T908" s="10">
        <f>IF(M908=1,'Specifications and Reduced mass'!$F$13,IF(M908=2,'Specifications and Reduced mass'!$G$13,IF(M908=3,'Specifications and Reduced mass'!$H$13,IF(M908=4,'Specifications and Reduced mass'!$I$13,IF(M908=5,'Specifications and Reduced mass'!$J$13)))))</f>
        <v>1545.075</v>
      </c>
      <c r="U908" s="52">
        <f>'Specifications and Reduced mass'!$C$37-'Lap Simulation'!S908-'Lap Simulation'!T908-'Lap Simulation'!AC908</f>
        <v>-925.35181885294332</v>
      </c>
      <c r="V908" s="13">
        <f t="shared" si="178"/>
        <v>-1.4455191457425816</v>
      </c>
      <c r="W908" s="13">
        <f>0.5*359.61*'Lap Simulation'!Q908^2</f>
        <v>24849.827737730382</v>
      </c>
      <c r="X908" s="10">
        <f t="shared" si="174"/>
        <v>46.283595826487321</v>
      </c>
      <c r="Y908" s="10">
        <v>2</v>
      </c>
      <c r="Z908" s="13">
        <f>IF(Y908=1,'Specifications and Reduced mass'!$C$47,IF(Y908=2,'Specifications and Reduced mass'!$C$48,IF(Y908=3,'Specifications and Reduced mass'!$C$49)))</f>
        <v>640.15189392567913</v>
      </c>
      <c r="AA908" s="10">
        <f t="shared" si="175"/>
        <v>44.235878562984844</v>
      </c>
      <c r="AB908" s="10">
        <v>0</v>
      </c>
      <c r="AC908" s="10">
        <f t="shared" si="168"/>
        <v>0</v>
      </c>
      <c r="AD908" s="10">
        <f t="shared" si="169"/>
        <v>0</v>
      </c>
    </row>
    <row r="909" spans="7:30" x14ac:dyDescent="0.3">
      <c r="G909" s="94">
        <v>5800</v>
      </c>
      <c r="H909" s="94">
        <v>17.18</v>
      </c>
      <c r="I909" s="10">
        <f t="shared" si="171"/>
        <v>12.811126</v>
      </c>
      <c r="J909" s="10">
        <f t="shared" si="172"/>
        <v>21.091531025655172</v>
      </c>
      <c r="K909" s="10">
        <v>443.8</v>
      </c>
      <c r="L909" s="10">
        <v>3</v>
      </c>
      <c r="M909" s="90">
        <v>3</v>
      </c>
      <c r="N909" s="85">
        <f t="shared" ref="N909:N972" si="179">N908+1</f>
        <v>904</v>
      </c>
      <c r="O909" s="108">
        <f t="shared" si="176"/>
        <v>104.64645072558628</v>
      </c>
      <c r="P909" s="95">
        <f t="shared" si="173"/>
        <v>42.321720023740014</v>
      </c>
      <c r="Q909" s="10">
        <f t="shared" si="170"/>
        <v>11.756033339927781</v>
      </c>
      <c r="R909" s="94">
        <f t="shared" si="167"/>
        <v>0</v>
      </c>
      <c r="S909" s="10">
        <f t="shared" si="177"/>
        <v>88.178236175777755</v>
      </c>
      <c r="T909" s="10">
        <f>IF(M909=1,'Specifications and Reduced mass'!$F$13,IF(M909=2,'Specifications and Reduced mass'!$G$13,IF(M909=3,'Specifications and Reduced mass'!$H$13,IF(M909=4,'Specifications and Reduced mass'!$I$13,IF(M909=5,'Specifications and Reduced mass'!$J$13)))))</f>
        <v>1545.075</v>
      </c>
      <c r="U909" s="52">
        <f>'Specifications and Reduced mass'!$C$37-'Lap Simulation'!S909-'Lap Simulation'!T909-'Lap Simulation'!AC909</f>
        <v>-224.49129920979397</v>
      </c>
      <c r="V909" s="13">
        <f t="shared" si="178"/>
        <v>-0.35068442558705781</v>
      </c>
      <c r="W909" s="13">
        <f>0.5*359.61*'Lap Simulation'!Q909^2</f>
        <v>24849.827737730382</v>
      </c>
      <c r="X909" s="10">
        <f t="shared" si="174"/>
        <v>46.283595826487321</v>
      </c>
      <c r="Y909" s="10">
        <v>2</v>
      </c>
      <c r="Z909" s="13">
        <f>IF(Y909=1,'Specifications and Reduced mass'!$C$47,IF(Y909=2,'Specifications and Reduced mass'!$C$48,IF(Y909=3,'Specifications and Reduced mass'!$C$49)))</f>
        <v>640.15189392567913</v>
      </c>
      <c r="AA909" s="10">
        <f t="shared" si="175"/>
        <v>44.235878562984844</v>
      </c>
      <c r="AB909" s="10">
        <v>-0.2</v>
      </c>
      <c r="AC909" s="10">
        <f t="shared" si="168"/>
        <v>-700.86051964314936</v>
      </c>
      <c r="AD909" s="10">
        <f t="shared" si="169"/>
        <v>-3.4906585039886592E-3</v>
      </c>
    </row>
    <row r="910" spans="7:30" x14ac:dyDescent="0.3">
      <c r="G910" s="94">
        <v>5800</v>
      </c>
      <c r="H910" s="94">
        <v>17.18</v>
      </c>
      <c r="I910" s="10">
        <f t="shared" si="171"/>
        <v>12.811126</v>
      </c>
      <c r="J910" s="10">
        <f t="shared" si="172"/>
        <v>21.091531025655172</v>
      </c>
      <c r="K910" s="10">
        <v>443.8</v>
      </c>
      <c r="L910" s="10">
        <v>3</v>
      </c>
      <c r="M910" s="90">
        <v>3</v>
      </c>
      <c r="N910" s="85">
        <f t="shared" si="179"/>
        <v>905</v>
      </c>
      <c r="O910" s="108">
        <f t="shared" si="176"/>
        <v>104.73151343092955</v>
      </c>
      <c r="P910" s="95">
        <f t="shared" si="173"/>
        <v>42.321720023740014</v>
      </c>
      <c r="Q910" s="10">
        <f t="shared" si="170"/>
        <v>11.756033339927781</v>
      </c>
      <c r="R910" s="94">
        <f t="shared" si="167"/>
        <v>0</v>
      </c>
      <c r="S910" s="10">
        <f t="shared" si="177"/>
        <v>88.178236175777755</v>
      </c>
      <c r="T910" s="10">
        <f>IF(M910=1,'Specifications and Reduced mass'!$F$13,IF(M910=2,'Specifications and Reduced mass'!$G$13,IF(M910=3,'Specifications and Reduced mass'!$H$13,IF(M910=4,'Specifications and Reduced mass'!$I$13,IF(M910=5,'Specifications and Reduced mass'!$J$13)))))</f>
        <v>1545.075</v>
      </c>
      <c r="U910" s="52">
        <f>'Specifications and Reduced mass'!$C$37-'Lap Simulation'!S910-'Lap Simulation'!T910-'Lap Simulation'!AC910</f>
        <v>-224.49129920979397</v>
      </c>
      <c r="V910" s="13">
        <f t="shared" si="178"/>
        <v>-0.35068442558705781</v>
      </c>
      <c r="W910" s="13">
        <f>0.5*359.61*'Lap Simulation'!Q910^2</f>
        <v>24849.827737730382</v>
      </c>
      <c r="X910" s="10">
        <f t="shared" si="174"/>
        <v>46.283595826487321</v>
      </c>
      <c r="Y910" s="10">
        <v>2</v>
      </c>
      <c r="Z910" s="13">
        <f>IF(Y910=1,'Specifications and Reduced mass'!$C$47,IF(Y910=2,'Specifications and Reduced mass'!$C$48,IF(Y910=3,'Specifications and Reduced mass'!$C$49)))</f>
        <v>640.15189392567913</v>
      </c>
      <c r="AA910" s="10">
        <f t="shared" si="175"/>
        <v>44.235878562984844</v>
      </c>
      <c r="AB910" s="10">
        <v>-0.4</v>
      </c>
      <c r="AC910" s="10">
        <f t="shared" si="168"/>
        <v>-700.86051964314936</v>
      </c>
      <c r="AD910" s="10">
        <f t="shared" si="169"/>
        <v>-6.9813170079773184E-3</v>
      </c>
    </row>
    <row r="911" spans="7:30" x14ac:dyDescent="0.3">
      <c r="G911" s="94">
        <v>5800</v>
      </c>
      <c r="H911" s="94">
        <v>17.18</v>
      </c>
      <c r="I911" s="10">
        <f t="shared" si="171"/>
        <v>12.811126</v>
      </c>
      <c r="J911" s="10">
        <f t="shared" si="172"/>
        <v>21.091531025655172</v>
      </c>
      <c r="K911" s="10">
        <v>443.8</v>
      </c>
      <c r="L911" s="10">
        <v>3</v>
      </c>
      <c r="M911" s="90">
        <v>3</v>
      </c>
      <c r="N911" s="85">
        <f t="shared" si="179"/>
        <v>906</v>
      </c>
      <c r="O911" s="108">
        <f t="shared" si="176"/>
        <v>104.81657613627283</v>
      </c>
      <c r="P911" s="95">
        <f t="shared" si="173"/>
        <v>42.321720023740014</v>
      </c>
      <c r="Q911" s="10">
        <f t="shared" si="170"/>
        <v>11.756033339927781</v>
      </c>
      <c r="R911" s="94">
        <f t="shared" si="167"/>
        <v>0</v>
      </c>
      <c r="S911" s="10">
        <f t="shared" si="177"/>
        <v>88.178236175777755</v>
      </c>
      <c r="T911" s="10">
        <f>IF(M911=1,'Specifications and Reduced mass'!$F$13,IF(M911=2,'Specifications and Reduced mass'!$G$13,IF(M911=3,'Specifications and Reduced mass'!$H$13,IF(M911=4,'Specifications and Reduced mass'!$I$13,IF(M911=5,'Specifications and Reduced mass'!$J$13)))))</f>
        <v>1545.075</v>
      </c>
      <c r="U911" s="52">
        <f>'Specifications and Reduced mass'!$C$37-'Lap Simulation'!S911-'Lap Simulation'!T911-'Lap Simulation'!AC911</f>
        <v>-224.49129920979408</v>
      </c>
      <c r="V911" s="13">
        <f t="shared" si="178"/>
        <v>-0.35068442558705804</v>
      </c>
      <c r="W911" s="13">
        <f>0.5*359.61*'Lap Simulation'!Q911^2</f>
        <v>24849.827737730382</v>
      </c>
      <c r="X911" s="10">
        <f t="shared" si="174"/>
        <v>46.283595826487321</v>
      </c>
      <c r="Y911" s="10">
        <v>2</v>
      </c>
      <c r="Z911" s="13">
        <f>IF(Y911=1,'Specifications and Reduced mass'!$C$47,IF(Y911=2,'Specifications and Reduced mass'!$C$48,IF(Y911=3,'Specifications and Reduced mass'!$C$49)))</f>
        <v>640.15189392567913</v>
      </c>
      <c r="AA911" s="10">
        <f t="shared" si="175"/>
        <v>44.235878562984844</v>
      </c>
      <c r="AB911" s="10">
        <v>-0.6</v>
      </c>
      <c r="AC911" s="10">
        <f t="shared" si="168"/>
        <v>-700.86051964314925</v>
      </c>
      <c r="AD911" s="10">
        <f t="shared" si="169"/>
        <v>-1.0471975511965976E-2</v>
      </c>
    </row>
    <row r="912" spans="7:30" x14ac:dyDescent="0.3">
      <c r="G912" s="94">
        <v>5800</v>
      </c>
      <c r="H912" s="94">
        <v>17.18</v>
      </c>
      <c r="I912" s="10">
        <f t="shared" si="171"/>
        <v>12.811126</v>
      </c>
      <c r="J912" s="10">
        <f t="shared" si="172"/>
        <v>21.091531025655172</v>
      </c>
      <c r="K912" s="10">
        <v>443.8</v>
      </c>
      <c r="L912" s="10">
        <v>3</v>
      </c>
      <c r="M912" s="90">
        <v>3</v>
      </c>
      <c r="N912" s="85">
        <f t="shared" si="179"/>
        <v>907</v>
      </c>
      <c r="O912" s="108">
        <f t="shared" si="176"/>
        <v>104.9016388416161</v>
      </c>
      <c r="P912" s="95">
        <f t="shared" si="173"/>
        <v>42.321720023740014</v>
      </c>
      <c r="Q912" s="10">
        <f t="shared" si="170"/>
        <v>11.756033339927781</v>
      </c>
      <c r="R912" s="94">
        <f t="shared" si="167"/>
        <v>0</v>
      </c>
      <c r="S912" s="10">
        <f t="shared" si="177"/>
        <v>88.178236175777755</v>
      </c>
      <c r="T912" s="10">
        <f>IF(M912=1,'Specifications and Reduced mass'!$F$13,IF(M912=2,'Specifications and Reduced mass'!$G$13,IF(M912=3,'Specifications and Reduced mass'!$H$13,IF(M912=4,'Specifications and Reduced mass'!$I$13,IF(M912=5,'Specifications and Reduced mass'!$J$13)))))</f>
        <v>1545.075</v>
      </c>
      <c r="U912" s="52">
        <f>'Specifications and Reduced mass'!$C$37-'Lap Simulation'!S912-'Lap Simulation'!T912-'Lap Simulation'!AC912</f>
        <v>-224.49129920979374</v>
      </c>
      <c r="V912" s="13">
        <f t="shared" si="178"/>
        <v>-0.35068442558705748</v>
      </c>
      <c r="W912" s="13">
        <f>0.5*359.61*'Lap Simulation'!Q912^2</f>
        <v>24849.827737730382</v>
      </c>
      <c r="X912" s="10">
        <f t="shared" si="174"/>
        <v>46.283595826487321</v>
      </c>
      <c r="Y912" s="10">
        <v>2</v>
      </c>
      <c r="Z912" s="13">
        <f>IF(Y912=1,'Specifications and Reduced mass'!$C$47,IF(Y912=2,'Specifications and Reduced mass'!$C$48,IF(Y912=3,'Specifications and Reduced mass'!$C$49)))</f>
        <v>640.15189392567913</v>
      </c>
      <c r="AA912" s="10">
        <f t="shared" si="175"/>
        <v>44.235878562984844</v>
      </c>
      <c r="AB912" s="10">
        <v>-0.8</v>
      </c>
      <c r="AC912" s="10">
        <f t="shared" si="168"/>
        <v>-700.86051964314959</v>
      </c>
      <c r="AD912" s="10">
        <f t="shared" si="169"/>
        <v>-1.3962634015954637E-2</v>
      </c>
    </row>
    <row r="913" spans="7:30" x14ac:dyDescent="0.3">
      <c r="G913" s="94">
        <v>5800</v>
      </c>
      <c r="H913" s="94">
        <v>17.18</v>
      </c>
      <c r="I913" s="10">
        <f t="shared" si="171"/>
        <v>12.811126</v>
      </c>
      <c r="J913" s="10">
        <f t="shared" si="172"/>
        <v>21.091531025655172</v>
      </c>
      <c r="K913" s="10">
        <v>443.8</v>
      </c>
      <c r="L913" s="10">
        <v>3</v>
      </c>
      <c r="M913" s="90">
        <v>3</v>
      </c>
      <c r="N913" s="85">
        <f t="shared" si="179"/>
        <v>908</v>
      </c>
      <c r="O913" s="108">
        <f t="shared" si="176"/>
        <v>104.98670154695938</v>
      </c>
      <c r="P913" s="95">
        <f t="shared" si="173"/>
        <v>42.321720023740014</v>
      </c>
      <c r="Q913" s="10">
        <f t="shared" si="170"/>
        <v>11.756033339927781</v>
      </c>
      <c r="R913" s="94">
        <f t="shared" si="167"/>
        <v>0</v>
      </c>
      <c r="S913" s="10">
        <f t="shared" si="177"/>
        <v>88.178236175777755</v>
      </c>
      <c r="T913" s="10">
        <f>IF(M913=1,'Specifications and Reduced mass'!$F$13,IF(M913=2,'Specifications and Reduced mass'!$G$13,IF(M913=3,'Specifications and Reduced mass'!$H$13,IF(M913=4,'Specifications and Reduced mass'!$I$13,IF(M913=5,'Specifications and Reduced mass'!$J$13)))))</f>
        <v>1545.075</v>
      </c>
      <c r="U913" s="52">
        <f>'Specifications and Reduced mass'!$C$37-'Lap Simulation'!S913-'Lap Simulation'!T913-'Lap Simulation'!AC913</f>
        <v>-224.49129920979408</v>
      </c>
      <c r="V913" s="13">
        <f t="shared" si="178"/>
        <v>-0.35068442558705804</v>
      </c>
      <c r="W913" s="13">
        <f>0.5*359.61*'Lap Simulation'!Q913^2</f>
        <v>24849.827737730382</v>
      </c>
      <c r="X913" s="10">
        <f t="shared" si="174"/>
        <v>46.283595826487321</v>
      </c>
      <c r="Y913" s="10">
        <v>2</v>
      </c>
      <c r="Z913" s="13">
        <f>IF(Y913=1,'Specifications and Reduced mass'!$C$47,IF(Y913=2,'Specifications and Reduced mass'!$C$48,IF(Y913=3,'Specifications and Reduced mass'!$C$49)))</f>
        <v>640.15189392567913</v>
      </c>
      <c r="AA913" s="10">
        <f t="shared" si="175"/>
        <v>44.235878562984844</v>
      </c>
      <c r="AB913" s="10">
        <v>-1</v>
      </c>
      <c r="AC913" s="10">
        <f t="shared" si="168"/>
        <v>-700.86051964314925</v>
      </c>
      <c r="AD913" s="10">
        <f t="shared" si="169"/>
        <v>-1.7453292519943295E-2</v>
      </c>
    </row>
    <row r="914" spans="7:30" x14ac:dyDescent="0.3">
      <c r="G914" s="94">
        <v>5800</v>
      </c>
      <c r="H914" s="94">
        <v>17.18</v>
      </c>
      <c r="I914" s="10">
        <f t="shared" si="171"/>
        <v>12.811126</v>
      </c>
      <c r="J914" s="10">
        <f t="shared" si="172"/>
        <v>21.091531025655172</v>
      </c>
      <c r="K914" s="10">
        <v>443.8</v>
      </c>
      <c r="L914" s="10">
        <v>3</v>
      </c>
      <c r="M914" s="90">
        <v>3</v>
      </c>
      <c r="N914" s="85">
        <f t="shared" si="179"/>
        <v>909</v>
      </c>
      <c r="O914" s="108">
        <f t="shared" si="176"/>
        <v>105.07176425230266</v>
      </c>
      <c r="P914" s="95">
        <f t="shared" si="173"/>
        <v>42.321720023740014</v>
      </c>
      <c r="Q914" s="10">
        <f t="shared" si="170"/>
        <v>11.756033339927781</v>
      </c>
      <c r="R914" s="94">
        <f t="shared" si="167"/>
        <v>0</v>
      </c>
      <c r="S914" s="10">
        <f t="shared" si="177"/>
        <v>88.178236175777755</v>
      </c>
      <c r="T914" s="10">
        <f>IF(M914=1,'Specifications and Reduced mass'!$F$13,IF(M914=2,'Specifications and Reduced mass'!$G$13,IF(M914=3,'Specifications and Reduced mass'!$H$13,IF(M914=4,'Specifications and Reduced mass'!$I$13,IF(M914=5,'Specifications and Reduced mass'!$J$13)))))</f>
        <v>1545.075</v>
      </c>
      <c r="U914" s="52">
        <f>'Specifications and Reduced mass'!$C$37-'Lap Simulation'!S914-'Lap Simulation'!T914-'Lap Simulation'!AC914</f>
        <v>-224.49129920979408</v>
      </c>
      <c r="V914" s="13">
        <f t="shared" si="178"/>
        <v>-0.35068442558705804</v>
      </c>
      <c r="W914" s="13">
        <f>0.5*359.61*'Lap Simulation'!Q914^2</f>
        <v>24849.827737730382</v>
      </c>
      <c r="X914" s="10">
        <f t="shared" si="174"/>
        <v>46.283595826487321</v>
      </c>
      <c r="Y914" s="10">
        <v>2</v>
      </c>
      <c r="Z914" s="13">
        <f>IF(Y914=1,'Specifications and Reduced mass'!$C$47,IF(Y914=2,'Specifications and Reduced mass'!$C$48,IF(Y914=3,'Specifications and Reduced mass'!$C$49)))</f>
        <v>640.15189392567913</v>
      </c>
      <c r="AA914" s="10">
        <f t="shared" si="175"/>
        <v>44.235878562984844</v>
      </c>
      <c r="AB914" s="10">
        <v>-1.2</v>
      </c>
      <c r="AC914" s="10">
        <f t="shared" si="168"/>
        <v>-700.86051964314925</v>
      </c>
      <c r="AD914" s="10">
        <f t="shared" si="169"/>
        <v>-2.0943951023931952E-2</v>
      </c>
    </row>
    <row r="915" spans="7:30" x14ac:dyDescent="0.3">
      <c r="G915" s="94">
        <v>5800</v>
      </c>
      <c r="H915" s="94">
        <v>17.18</v>
      </c>
      <c r="I915" s="10">
        <f t="shared" si="171"/>
        <v>12.811126</v>
      </c>
      <c r="J915" s="10">
        <f t="shared" si="172"/>
        <v>21.091531025655172</v>
      </c>
      <c r="K915" s="10">
        <v>443.8</v>
      </c>
      <c r="L915" s="10">
        <v>3</v>
      </c>
      <c r="M915" s="90">
        <v>3</v>
      </c>
      <c r="N915" s="85">
        <f t="shared" si="179"/>
        <v>910</v>
      </c>
      <c r="O915" s="108">
        <f t="shared" si="176"/>
        <v>105.15682695764593</v>
      </c>
      <c r="P915" s="95">
        <f t="shared" si="173"/>
        <v>42.321720023740014</v>
      </c>
      <c r="Q915" s="10">
        <f t="shared" si="170"/>
        <v>11.756033339927781</v>
      </c>
      <c r="R915" s="94">
        <f t="shared" si="167"/>
        <v>0</v>
      </c>
      <c r="S915" s="10">
        <f t="shared" si="177"/>
        <v>88.178236175777755</v>
      </c>
      <c r="T915" s="10">
        <f>IF(M915=1,'Specifications and Reduced mass'!$F$13,IF(M915=2,'Specifications and Reduced mass'!$G$13,IF(M915=3,'Specifications and Reduced mass'!$H$13,IF(M915=4,'Specifications and Reduced mass'!$I$13,IF(M915=5,'Specifications and Reduced mass'!$J$13)))))</f>
        <v>1545.075</v>
      </c>
      <c r="U915" s="52">
        <f>'Specifications and Reduced mass'!$C$37-'Lap Simulation'!S915-'Lap Simulation'!T915-'Lap Simulation'!AC915</f>
        <v>-224.49129920979408</v>
      </c>
      <c r="V915" s="13">
        <f t="shared" si="178"/>
        <v>-0.35068442558705804</v>
      </c>
      <c r="W915" s="13">
        <f>0.5*359.61*'Lap Simulation'!Q915^2</f>
        <v>24849.827737730382</v>
      </c>
      <c r="X915" s="10">
        <f t="shared" si="174"/>
        <v>46.283595826487321</v>
      </c>
      <c r="Y915" s="10">
        <v>2</v>
      </c>
      <c r="Z915" s="13">
        <f>IF(Y915=1,'Specifications and Reduced mass'!$C$47,IF(Y915=2,'Specifications and Reduced mass'!$C$48,IF(Y915=3,'Specifications and Reduced mass'!$C$49)))</f>
        <v>640.15189392567913</v>
      </c>
      <c r="AA915" s="10">
        <f t="shared" si="175"/>
        <v>44.235878562984844</v>
      </c>
      <c r="AB915" s="10">
        <v>-1.4</v>
      </c>
      <c r="AC915" s="10">
        <f t="shared" si="168"/>
        <v>-700.86051964314925</v>
      </c>
      <c r="AD915" s="10">
        <f t="shared" si="169"/>
        <v>-2.4434609527920613E-2</v>
      </c>
    </row>
    <row r="916" spans="7:30" x14ac:dyDescent="0.3">
      <c r="G916" s="94">
        <v>5800</v>
      </c>
      <c r="H916" s="94">
        <v>17.18</v>
      </c>
      <c r="I916" s="10">
        <f t="shared" si="171"/>
        <v>12.811126</v>
      </c>
      <c r="J916" s="10">
        <f t="shared" si="172"/>
        <v>21.091531025655172</v>
      </c>
      <c r="K916" s="10">
        <v>443.8</v>
      </c>
      <c r="L916" s="10">
        <v>3</v>
      </c>
      <c r="M916" s="90">
        <v>3</v>
      </c>
      <c r="N916" s="85">
        <f t="shared" si="179"/>
        <v>911</v>
      </c>
      <c r="O916" s="108">
        <f t="shared" si="176"/>
        <v>105.24188966298921</v>
      </c>
      <c r="P916" s="95">
        <f t="shared" si="173"/>
        <v>42.321720023740014</v>
      </c>
      <c r="Q916" s="10">
        <f t="shared" si="170"/>
        <v>11.756033339927781</v>
      </c>
      <c r="R916" s="94">
        <f t="shared" ref="R916:R979" si="180">IF(Y916=1,(U916/Z916),IF(Y916=2,0,IF(Y916=3,(1.2*(-U916/Z916)))))</f>
        <v>0</v>
      </c>
      <c r="S916" s="10">
        <f t="shared" si="177"/>
        <v>88.178236175777755</v>
      </c>
      <c r="T916" s="10">
        <f>IF(M916=1,'Specifications and Reduced mass'!$F$13,IF(M916=2,'Specifications and Reduced mass'!$G$13,IF(M916=3,'Specifications and Reduced mass'!$H$13,IF(M916=4,'Specifications and Reduced mass'!$I$13,IF(M916=5,'Specifications and Reduced mass'!$J$13)))))</f>
        <v>1545.075</v>
      </c>
      <c r="U916" s="52">
        <f>'Specifications and Reduced mass'!$C$37-'Lap Simulation'!S916-'Lap Simulation'!T916-'Lap Simulation'!AC916</f>
        <v>-224.4912992097934</v>
      </c>
      <c r="V916" s="13">
        <f t="shared" si="178"/>
        <v>-0.35068442558705692</v>
      </c>
      <c r="W916" s="13">
        <f>0.5*359.61*'Lap Simulation'!Q916^2</f>
        <v>24849.827737730382</v>
      </c>
      <c r="X916" s="10">
        <f t="shared" si="174"/>
        <v>46.283595826487321</v>
      </c>
      <c r="Y916" s="10">
        <v>2</v>
      </c>
      <c r="Z916" s="13">
        <f>IF(Y916=1,'Specifications and Reduced mass'!$C$47,IF(Y916=2,'Specifications and Reduced mass'!$C$48,IF(Y916=3,'Specifications and Reduced mass'!$C$49)))</f>
        <v>640.15189392567913</v>
      </c>
      <c r="AA916" s="10">
        <f t="shared" si="175"/>
        <v>44.235878562984844</v>
      </c>
      <c r="AB916" s="10">
        <v>-1.6</v>
      </c>
      <c r="AC916" s="10">
        <f t="shared" ref="AC916:AC979" si="181">359.61*9.81*SIN(AB916-AB915)</f>
        <v>-700.86051964314993</v>
      </c>
      <c r="AD916" s="10">
        <f t="shared" ref="AD916:AD979" si="182">RADIANS(AB916)</f>
        <v>-2.7925268031909273E-2</v>
      </c>
    </row>
    <row r="917" spans="7:30" x14ac:dyDescent="0.3">
      <c r="G917" s="94">
        <v>5800</v>
      </c>
      <c r="H917" s="94">
        <v>17.18</v>
      </c>
      <c r="I917" s="10">
        <f t="shared" si="171"/>
        <v>12.811126</v>
      </c>
      <c r="J917" s="10">
        <f t="shared" si="172"/>
        <v>21.091531025655172</v>
      </c>
      <c r="K917" s="10">
        <v>443.8</v>
      </c>
      <c r="L917" s="10">
        <v>3</v>
      </c>
      <c r="M917" s="90">
        <v>3</v>
      </c>
      <c r="N917" s="85">
        <f t="shared" si="179"/>
        <v>912</v>
      </c>
      <c r="O917" s="108">
        <f t="shared" si="176"/>
        <v>105.32695236833248</v>
      </c>
      <c r="P917" s="95">
        <f t="shared" si="173"/>
        <v>42.321720023740014</v>
      </c>
      <c r="Q917" s="10">
        <f t="shared" si="170"/>
        <v>11.756033339927781</v>
      </c>
      <c r="R917" s="94">
        <f t="shared" si="180"/>
        <v>0</v>
      </c>
      <c r="S917" s="10">
        <f t="shared" si="177"/>
        <v>88.178236175777755</v>
      </c>
      <c r="T917" s="10">
        <f>IF(M917=1,'Specifications and Reduced mass'!$F$13,IF(M917=2,'Specifications and Reduced mass'!$G$13,IF(M917=3,'Specifications and Reduced mass'!$H$13,IF(M917=4,'Specifications and Reduced mass'!$I$13,IF(M917=5,'Specifications and Reduced mass'!$J$13)))))</f>
        <v>1545.075</v>
      </c>
      <c r="U917" s="52">
        <f>'Specifications and Reduced mass'!$C$37-'Lap Simulation'!S917-'Lap Simulation'!T917-'Lap Simulation'!AC917</f>
        <v>-224.49129920979408</v>
      </c>
      <c r="V917" s="13">
        <f t="shared" si="178"/>
        <v>-0.35068442558705804</v>
      </c>
      <c r="W917" s="13">
        <f>0.5*359.61*'Lap Simulation'!Q917^2</f>
        <v>24849.827737730382</v>
      </c>
      <c r="X917" s="10">
        <f t="shared" si="174"/>
        <v>46.283595826487321</v>
      </c>
      <c r="Y917" s="10">
        <v>2</v>
      </c>
      <c r="Z917" s="13">
        <f>IF(Y917=1,'Specifications and Reduced mass'!$C$47,IF(Y917=2,'Specifications and Reduced mass'!$C$48,IF(Y917=3,'Specifications and Reduced mass'!$C$49)))</f>
        <v>640.15189392567913</v>
      </c>
      <c r="AA917" s="10">
        <f t="shared" si="175"/>
        <v>44.235878562984844</v>
      </c>
      <c r="AB917" s="10">
        <v>-1.8</v>
      </c>
      <c r="AC917" s="10">
        <f t="shared" si="181"/>
        <v>-700.86051964314925</v>
      </c>
      <c r="AD917" s="10">
        <f t="shared" si="182"/>
        <v>-3.1415926535897934E-2</v>
      </c>
    </row>
    <row r="918" spans="7:30" x14ac:dyDescent="0.3">
      <c r="G918" s="94">
        <v>5800</v>
      </c>
      <c r="H918" s="94">
        <v>17.18</v>
      </c>
      <c r="I918" s="10">
        <f t="shared" si="171"/>
        <v>12.811126</v>
      </c>
      <c r="J918" s="10">
        <f t="shared" si="172"/>
        <v>21.091531025655172</v>
      </c>
      <c r="K918" s="10">
        <v>443.8</v>
      </c>
      <c r="L918" s="10">
        <v>3</v>
      </c>
      <c r="M918" s="90">
        <v>3</v>
      </c>
      <c r="N918" s="85">
        <f t="shared" si="179"/>
        <v>913</v>
      </c>
      <c r="O918" s="108">
        <f t="shared" si="176"/>
        <v>105.41201507367576</v>
      </c>
      <c r="P918" s="95">
        <f t="shared" si="173"/>
        <v>42.321720023740014</v>
      </c>
      <c r="Q918" s="10">
        <f t="shared" si="170"/>
        <v>11.756033339927781</v>
      </c>
      <c r="R918" s="94">
        <f t="shared" si="180"/>
        <v>0</v>
      </c>
      <c r="S918" s="10">
        <f t="shared" si="177"/>
        <v>88.178236175777755</v>
      </c>
      <c r="T918" s="10">
        <f>IF(M918=1,'Specifications and Reduced mass'!$F$13,IF(M918=2,'Specifications and Reduced mass'!$G$13,IF(M918=3,'Specifications and Reduced mass'!$H$13,IF(M918=4,'Specifications and Reduced mass'!$I$13,IF(M918=5,'Specifications and Reduced mass'!$J$13)))))</f>
        <v>1545.075</v>
      </c>
      <c r="U918" s="52">
        <f>'Specifications and Reduced mass'!$C$37-'Lap Simulation'!S918-'Lap Simulation'!T918-'Lap Simulation'!AC918</f>
        <v>-224.49129920979408</v>
      </c>
      <c r="V918" s="13">
        <f t="shared" si="178"/>
        <v>-0.35068442558705804</v>
      </c>
      <c r="W918" s="13">
        <f>0.5*359.61*'Lap Simulation'!Q918^2</f>
        <v>24849.827737730382</v>
      </c>
      <c r="X918" s="10">
        <f t="shared" si="174"/>
        <v>46.283595826487321</v>
      </c>
      <c r="Y918" s="10">
        <v>2</v>
      </c>
      <c r="Z918" s="13">
        <f>IF(Y918=1,'Specifications and Reduced mass'!$C$47,IF(Y918=2,'Specifications and Reduced mass'!$C$48,IF(Y918=3,'Specifications and Reduced mass'!$C$49)))</f>
        <v>640.15189392567913</v>
      </c>
      <c r="AA918" s="10">
        <f t="shared" si="175"/>
        <v>44.235878562984844</v>
      </c>
      <c r="AB918" s="10">
        <v>-2</v>
      </c>
      <c r="AC918" s="10">
        <f t="shared" si="181"/>
        <v>-700.86051964314925</v>
      </c>
      <c r="AD918" s="10">
        <f t="shared" si="182"/>
        <v>-3.4906585039886591E-2</v>
      </c>
    </row>
    <row r="919" spans="7:30" x14ac:dyDescent="0.3">
      <c r="G919" s="94">
        <v>5800</v>
      </c>
      <c r="H919" s="94">
        <v>17.18</v>
      </c>
      <c r="I919" s="10">
        <f t="shared" si="171"/>
        <v>12.811126</v>
      </c>
      <c r="J919" s="10">
        <f t="shared" si="172"/>
        <v>21.091531025655172</v>
      </c>
      <c r="K919" s="10">
        <v>443.8</v>
      </c>
      <c r="L919" s="10">
        <v>3</v>
      </c>
      <c r="M919" s="90">
        <v>3</v>
      </c>
      <c r="N919" s="85">
        <f t="shared" si="179"/>
        <v>914</v>
      </c>
      <c r="O919" s="108">
        <f t="shared" si="176"/>
        <v>105.49707777901904</v>
      </c>
      <c r="P919" s="95">
        <f t="shared" si="173"/>
        <v>42.321720023740014</v>
      </c>
      <c r="Q919" s="10">
        <f t="shared" si="170"/>
        <v>11.756033339927781</v>
      </c>
      <c r="R919" s="94">
        <f t="shared" si="180"/>
        <v>0</v>
      </c>
      <c r="S919" s="10">
        <f t="shared" si="177"/>
        <v>88.178236175777755</v>
      </c>
      <c r="T919" s="10">
        <f>IF(M919=1,'Specifications and Reduced mass'!$F$13,IF(M919=2,'Specifications and Reduced mass'!$G$13,IF(M919=3,'Specifications and Reduced mass'!$H$13,IF(M919=4,'Specifications and Reduced mass'!$I$13,IF(M919=5,'Specifications and Reduced mass'!$J$13)))))</f>
        <v>1545.075</v>
      </c>
      <c r="U919" s="52">
        <f>'Specifications and Reduced mass'!$C$37-'Lap Simulation'!S919-'Lap Simulation'!T919-'Lap Simulation'!AC919</f>
        <v>-224.4912992097934</v>
      </c>
      <c r="V919" s="13">
        <f t="shared" si="178"/>
        <v>-0.35068442558705692</v>
      </c>
      <c r="W919" s="13">
        <f>0.5*359.61*'Lap Simulation'!Q919^2</f>
        <v>24849.827737730382</v>
      </c>
      <c r="X919" s="10">
        <f t="shared" si="174"/>
        <v>46.283595826487321</v>
      </c>
      <c r="Y919" s="10">
        <v>2</v>
      </c>
      <c r="Z919" s="13">
        <f>IF(Y919=1,'Specifications and Reduced mass'!$C$47,IF(Y919=2,'Specifications and Reduced mass'!$C$48,IF(Y919=3,'Specifications and Reduced mass'!$C$49)))</f>
        <v>640.15189392567913</v>
      </c>
      <c r="AA919" s="10">
        <f t="shared" si="175"/>
        <v>44.235878562984844</v>
      </c>
      <c r="AB919" s="10">
        <v>-2.2000000000000002</v>
      </c>
      <c r="AC919" s="10">
        <f t="shared" si="181"/>
        <v>-700.86051964314993</v>
      </c>
      <c r="AD919" s="10">
        <f t="shared" si="182"/>
        <v>-3.8397243543875255E-2</v>
      </c>
    </row>
    <row r="920" spans="7:30" x14ac:dyDescent="0.3">
      <c r="G920" s="94">
        <v>5800</v>
      </c>
      <c r="H920" s="94">
        <v>17.18</v>
      </c>
      <c r="I920" s="10">
        <f t="shared" si="171"/>
        <v>12.811126</v>
      </c>
      <c r="J920" s="10">
        <f t="shared" si="172"/>
        <v>21.091531025655172</v>
      </c>
      <c r="K920" s="10">
        <v>443.8</v>
      </c>
      <c r="L920" s="10">
        <v>3</v>
      </c>
      <c r="M920" s="90">
        <v>3</v>
      </c>
      <c r="N920" s="85">
        <f t="shared" si="179"/>
        <v>915</v>
      </c>
      <c r="O920" s="108">
        <f t="shared" si="176"/>
        <v>105.58214048436231</v>
      </c>
      <c r="P920" s="95">
        <f t="shared" si="173"/>
        <v>42.321720023740014</v>
      </c>
      <c r="Q920" s="10">
        <f t="shared" si="170"/>
        <v>11.756033339927781</v>
      </c>
      <c r="R920" s="94">
        <f t="shared" si="180"/>
        <v>0</v>
      </c>
      <c r="S920" s="10">
        <f t="shared" si="177"/>
        <v>88.178236175777755</v>
      </c>
      <c r="T920" s="10">
        <f>IF(M920=1,'Specifications and Reduced mass'!$F$13,IF(M920=2,'Specifications and Reduced mass'!$G$13,IF(M920=3,'Specifications and Reduced mass'!$H$13,IF(M920=4,'Specifications and Reduced mass'!$I$13,IF(M920=5,'Specifications and Reduced mass'!$J$13)))))</f>
        <v>1545.075</v>
      </c>
      <c r="U920" s="52">
        <f>'Specifications and Reduced mass'!$C$37-'Lap Simulation'!S920-'Lap Simulation'!T920-'Lap Simulation'!AC920</f>
        <v>-224.49129920979487</v>
      </c>
      <c r="V920" s="13">
        <f t="shared" si="178"/>
        <v>-0.35068442558705926</v>
      </c>
      <c r="W920" s="13">
        <f>0.5*359.61*'Lap Simulation'!Q920^2</f>
        <v>24849.827737730382</v>
      </c>
      <c r="X920" s="10">
        <f t="shared" si="174"/>
        <v>46.283595826487321</v>
      </c>
      <c r="Y920" s="10">
        <v>2</v>
      </c>
      <c r="Z920" s="13">
        <f>IF(Y920=1,'Specifications and Reduced mass'!$C$47,IF(Y920=2,'Specifications and Reduced mass'!$C$48,IF(Y920=3,'Specifications and Reduced mass'!$C$49)))</f>
        <v>640.15189392567913</v>
      </c>
      <c r="AA920" s="10">
        <f t="shared" si="175"/>
        <v>44.235878562984844</v>
      </c>
      <c r="AB920" s="10">
        <v>-2.4</v>
      </c>
      <c r="AC920" s="10">
        <f t="shared" si="181"/>
        <v>-700.86051964314845</v>
      </c>
      <c r="AD920" s="10">
        <f t="shared" si="182"/>
        <v>-4.1887902047863905E-2</v>
      </c>
    </row>
    <row r="921" spans="7:30" x14ac:dyDescent="0.3">
      <c r="G921" s="94">
        <v>5800</v>
      </c>
      <c r="H921" s="94">
        <v>17.18</v>
      </c>
      <c r="I921" s="10">
        <f t="shared" si="171"/>
        <v>12.811126</v>
      </c>
      <c r="J921" s="10">
        <f t="shared" si="172"/>
        <v>21.091531025655172</v>
      </c>
      <c r="K921" s="10">
        <v>443.8</v>
      </c>
      <c r="L921" s="10">
        <v>3</v>
      </c>
      <c r="M921" s="90">
        <v>3</v>
      </c>
      <c r="N921" s="85">
        <f t="shared" si="179"/>
        <v>916</v>
      </c>
      <c r="O921" s="108">
        <f t="shared" si="176"/>
        <v>105.66720318970559</v>
      </c>
      <c r="P921" s="95">
        <f t="shared" si="173"/>
        <v>42.321720023740014</v>
      </c>
      <c r="Q921" s="10">
        <f t="shared" ref="Q921:Q984" si="183">MIN(13.2,(SQRT((Q920^2)+2*R920*$N$6)))</f>
        <v>11.756033339927781</v>
      </c>
      <c r="R921" s="94">
        <f t="shared" si="180"/>
        <v>0</v>
      </c>
      <c r="S921" s="10">
        <f t="shared" si="177"/>
        <v>88.178236175777755</v>
      </c>
      <c r="T921" s="10">
        <f>IF(M921=1,'Specifications and Reduced mass'!$F$13,IF(M921=2,'Specifications and Reduced mass'!$G$13,IF(M921=3,'Specifications and Reduced mass'!$H$13,IF(M921=4,'Specifications and Reduced mass'!$I$13,IF(M921=5,'Specifications and Reduced mass'!$J$13)))))</f>
        <v>1545.075</v>
      </c>
      <c r="U921" s="52">
        <f>'Specifications and Reduced mass'!$C$37-'Lap Simulation'!S921-'Lap Simulation'!T921-'Lap Simulation'!AC921</f>
        <v>-224.4912992097934</v>
      </c>
      <c r="V921" s="13">
        <f t="shared" si="178"/>
        <v>-0.35068442558705692</v>
      </c>
      <c r="W921" s="13">
        <f>0.5*359.61*'Lap Simulation'!Q921^2</f>
        <v>24849.827737730382</v>
      </c>
      <c r="X921" s="10">
        <f t="shared" si="174"/>
        <v>46.283595826487321</v>
      </c>
      <c r="Y921" s="10">
        <v>2</v>
      </c>
      <c r="Z921" s="13">
        <f>IF(Y921=1,'Specifications and Reduced mass'!$C$47,IF(Y921=2,'Specifications and Reduced mass'!$C$48,IF(Y921=3,'Specifications and Reduced mass'!$C$49)))</f>
        <v>640.15189392567913</v>
      </c>
      <c r="AA921" s="10">
        <f t="shared" si="175"/>
        <v>44.235878562984844</v>
      </c>
      <c r="AB921" s="10">
        <v>-2.6</v>
      </c>
      <c r="AC921" s="10">
        <f t="shared" si="181"/>
        <v>-700.86051964314993</v>
      </c>
      <c r="AD921" s="10">
        <f t="shared" si="182"/>
        <v>-4.5378560551852569E-2</v>
      </c>
    </row>
    <row r="922" spans="7:30" x14ac:dyDescent="0.3">
      <c r="G922" s="94">
        <v>5800</v>
      </c>
      <c r="H922" s="94">
        <v>17.18</v>
      </c>
      <c r="I922" s="10">
        <f t="shared" si="171"/>
        <v>12.811126</v>
      </c>
      <c r="J922" s="10">
        <f t="shared" si="172"/>
        <v>21.091531025655172</v>
      </c>
      <c r="K922" s="10">
        <v>443.8</v>
      </c>
      <c r="L922" s="10">
        <v>3</v>
      </c>
      <c r="M922" s="90">
        <v>3</v>
      </c>
      <c r="N922" s="85">
        <f t="shared" si="179"/>
        <v>917</v>
      </c>
      <c r="O922" s="108">
        <f t="shared" si="176"/>
        <v>105.75226589504886</v>
      </c>
      <c r="P922" s="95">
        <f t="shared" si="173"/>
        <v>42.321720023740014</v>
      </c>
      <c r="Q922" s="10">
        <f t="shared" si="183"/>
        <v>11.756033339927781</v>
      </c>
      <c r="R922" s="94">
        <f t="shared" si="180"/>
        <v>0</v>
      </c>
      <c r="S922" s="10">
        <f t="shared" si="177"/>
        <v>88.178236175777755</v>
      </c>
      <c r="T922" s="10">
        <f>IF(M922=1,'Specifications and Reduced mass'!$F$13,IF(M922=2,'Specifications and Reduced mass'!$G$13,IF(M922=3,'Specifications and Reduced mass'!$H$13,IF(M922=4,'Specifications and Reduced mass'!$I$13,IF(M922=5,'Specifications and Reduced mass'!$J$13)))))</f>
        <v>1545.075</v>
      </c>
      <c r="U922" s="52">
        <f>'Specifications and Reduced mass'!$C$37-'Lap Simulation'!S922-'Lap Simulation'!T922-'Lap Simulation'!AC922</f>
        <v>-224.49129920979487</v>
      </c>
      <c r="V922" s="13">
        <f t="shared" si="178"/>
        <v>-0.35068442558705926</v>
      </c>
      <c r="W922" s="13">
        <f>0.5*359.61*'Lap Simulation'!Q922^2</f>
        <v>24849.827737730382</v>
      </c>
      <c r="X922" s="10">
        <f t="shared" si="174"/>
        <v>46.283595826487321</v>
      </c>
      <c r="Y922" s="10">
        <v>2</v>
      </c>
      <c r="Z922" s="13">
        <f>IF(Y922=1,'Specifications and Reduced mass'!$C$47,IF(Y922=2,'Specifications and Reduced mass'!$C$48,IF(Y922=3,'Specifications and Reduced mass'!$C$49)))</f>
        <v>640.15189392567913</v>
      </c>
      <c r="AA922" s="10">
        <f t="shared" si="175"/>
        <v>44.235878562984844</v>
      </c>
      <c r="AB922" s="10">
        <v>-2.8</v>
      </c>
      <c r="AC922" s="10">
        <f t="shared" si="181"/>
        <v>-700.86051964314845</v>
      </c>
      <c r="AD922" s="10">
        <f t="shared" si="182"/>
        <v>-4.8869219055841226E-2</v>
      </c>
    </row>
    <row r="923" spans="7:30" x14ac:dyDescent="0.3">
      <c r="G923" s="94">
        <v>5800</v>
      </c>
      <c r="H923" s="94">
        <v>17.18</v>
      </c>
      <c r="I923" s="10">
        <f t="shared" si="171"/>
        <v>12.811126</v>
      </c>
      <c r="J923" s="10">
        <f t="shared" si="172"/>
        <v>21.091531025655172</v>
      </c>
      <c r="K923" s="10">
        <v>443.8</v>
      </c>
      <c r="L923" s="10">
        <v>3</v>
      </c>
      <c r="M923" s="90">
        <v>3</v>
      </c>
      <c r="N923" s="85">
        <f t="shared" si="179"/>
        <v>918</v>
      </c>
      <c r="O923" s="108">
        <f t="shared" si="176"/>
        <v>105.83732860039214</v>
      </c>
      <c r="P923" s="95">
        <f t="shared" si="173"/>
        <v>42.321720023740014</v>
      </c>
      <c r="Q923" s="10">
        <f t="shared" si="183"/>
        <v>11.756033339927781</v>
      </c>
      <c r="R923" s="94">
        <f t="shared" si="180"/>
        <v>0</v>
      </c>
      <c r="S923" s="10">
        <f t="shared" si="177"/>
        <v>88.178236175777755</v>
      </c>
      <c r="T923" s="10">
        <f>IF(M923=1,'Specifications and Reduced mass'!$F$13,IF(M923=2,'Specifications and Reduced mass'!$G$13,IF(M923=3,'Specifications and Reduced mass'!$H$13,IF(M923=4,'Specifications and Reduced mass'!$I$13,IF(M923=5,'Specifications and Reduced mass'!$J$13)))))</f>
        <v>1545.075</v>
      </c>
      <c r="U923" s="52">
        <f>'Specifications and Reduced mass'!$C$37-'Lap Simulation'!S923-'Lap Simulation'!T923-'Lap Simulation'!AC923</f>
        <v>-224.4912992097934</v>
      </c>
      <c r="V923" s="13">
        <f t="shared" si="178"/>
        <v>-0.35068442558705692</v>
      </c>
      <c r="W923" s="13">
        <f>0.5*359.61*'Lap Simulation'!Q923^2</f>
        <v>24849.827737730382</v>
      </c>
      <c r="X923" s="10">
        <f t="shared" si="174"/>
        <v>46.283595826487321</v>
      </c>
      <c r="Y923" s="10">
        <v>2</v>
      </c>
      <c r="Z923" s="13">
        <f>IF(Y923=1,'Specifications and Reduced mass'!$C$47,IF(Y923=2,'Specifications and Reduced mass'!$C$48,IF(Y923=3,'Specifications and Reduced mass'!$C$49)))</f>
        <v>640.15189392567913</v>
      </c>
      <c r="AA923" s="10">
        <f t="shared" si="175"/>
        <v>44.235878562984844</v>
      </c>
      <c r="AB923" s="10">
        <v>-3</v>
      </c>
      <c r="AC923" s="10">
        <f t="shared" si="181"/>
        <v>-700.86051964314993</v>
      </c>
      <c r="AD923" s="10">
        <f t="shared" si="182"/>
        <v>-5.235987755982989E-2</v>
      </c>
    </row>
    <row r="924" spans="7:30" x14ac:dyDescent="0.3">
      <c r="G924" s="94">
        <v>5800</v>
      </c>
      <c r="H924" s="94">
        <v>17.18</v>
      </c>
      <c r="I924" s="10">
        <f t="shared" si="171"/>
        <v>12.811126</v>
      </c>
      <c r="J924" s="10">
        <f t="shared" si="172"/>
        <v>21.091531025655172</v>
      </c>
      <c r="K924" s="10">
        <v>443.8</v>
      </c>
      <c r="L924" s="10">
        <v>3</v>
      </c>
      <c r="M924" s="90">
        <v>3</v>
      </c>
      <c r="N924" s="85">
        <f t="shared" si="179"/>
        <v>919</v>
      </c>
      <c r="O924" s="108">
        <f t="shared" si="176"/>
        <v>105.92239130573542</v>
      </c>
      <c r="P924" s="95">
        <f t="shared" si="173"/>
        <v>42.321720023740014</v>
      </c>
      <c r="Q924" s="10">
        <f t="shared" si="183"/>
        <v>11.756033339927781</v>
      </c>
      <c r="R924" s="94">
        <f t="shared" si="180"/>
        <v>0</v>
      </c>
      <c r="S924" s="10">
        <f t="shared" si="177"/>
        <v>88.178236175777755</v>
      </c>
      <c r="T924" s="10">
        <f>IF(M924=1,'Specifications and Reduced mass'!$F$13,IF(M924=2,'Specifications and Reduced mass'!$G$13,IF(M924=3,'Specifications and Reduced mass'!$H$13,IF(M924=4,'Specifications and Reduced mass'!$I$13,IF(M924=5,'Specifications and Reduced mass'!$J$13)))))</f>
        <v>1545.075</v>
      </c>
      <c r="U924" s="52">
        <f>'Specifications and Reduced mass'!$C$37-'Lap Simulation'!S924-'Lap Simulation'!T924-'Lap Simulation'!AC924</f>
        <v>-224.4912992097934</v>
      </c>
      <c r="V924" s="13">
        <f t="shared" si="178"/>
        <v>-0.35068442558705692</v>
      </c>
      <c r="W924" s="13">
        <f>0.5*359.61*'Lap Simulation'!Q924^2</f>
        <v>24849.827737730382</v>
      </c>
      <c r="X924" s="10">
        <f t="shared" si="174"/>
        <v>46.283595826487321</v>
      </c>
      <c r="Y924" s="10">
        <v>2</v>
      </c>
      <c r="Z924" s="13">
        <f>IF(Y924=1,'Specifications and Reduced mass'!$C$47,IF(Y924=2,'Specifications and Reduced mass'!$C$48,IF(Y924=3,'Specifications and Reduced mass'!$C$49)))</f>
        <v>640.15189392567913</v>
      </c>
      <c r="AA924" s="10">
        <f t="shared" si="175"/>
        <v>44.235878562984844</v>
      </c>
      <c r="AB924" s="10">
        <v>-3.2</v>
      </c>
      <c r="AC924" s="10">
        <f t="shared" si="181"/>
        <v>-700.86051964314993</v>
      </c>
      <c r="AD924" s="10">
        <f t="shared" si="182"/>
        <v>-5.5850536063818547E-2</v>
      </c>
    </row>
    <row r="925" spans="7:30" x14ac:dyDescent="0.3">
      <c r="G925" s="94">
        <v>5800</v>
      </c>
      <c r="H925" s="94">
        <v>17.18</v>
      </c>
      <c r="I925" s="10">
        <f t="shared" si="171"/>
        <v>12.811126</v>
      </c>
      <c r="J925" s="10">
        <f t="shared" si="172"/>
        <v>21.091531025655172</v>
      </c>
      <c r="K925" s="10">
        <v>443.8</v>
      </c>
      <c r="L925" s="10">
        <v>3</v>
      </c>
      <c r="M925" s="90">
        <v>3</v>
      </c>
      <c r="N925" s="85">
        <f t="shared" si="179"/>
        <v>920</v>
      </c>
      <c r="O925" s="108">
        <f t="shared" si="176"/>
        <v>106.00745401107869</v>
      </c>
      <c r="P925" s="95">
        <f t="shared" si="173"/>
        <v>42.321720023740014</v>
      </c>
      <c r="Q925" s="10">
        <f t="shared" si="183"/>
        <v>11.756033339927781</v>
      </c>
      <c r="R925" s="94">
        <f t="shared" si="180"/>
        <v>0</v>
      </c>
      <c r="S925" s="10">
        <f t="shared" si="177"/>
        <v>88.178236175777755</v>
      </c>
      <c r="T925" s="10">
        <f>IF(M925=1,'Specifications and Reduced mass'!$F$13,IF(M925=2,'Specifications and Reduced mass'!$G$13,IF(M925=3,'Specifications and Reduced mass'!$H$13,IF(M925=4,'Specifications and Reduced mass'!$I$13,IF(M925=5,'Specifications and Reduced mass'!$J$13)))))</f>
        <v>1545.075</v>
      </c>
      <c r="U925" s="52">
        <f>'Specifications and Reduced mass'!$C$37-'Lap Simulation'!S925-'Lap Simulation'!T925-'Lap Simulation'!AC925</f>
        <v>-224.49129920979487</v>
      </c>
      <c r="V925" s="13">
        <f t="shared" si="178"/>
        <v>-0.35068442558705926</v>
      </c>
      <c r="W925" s="13">
        <f>0.5*359.61*'Lap Simulation'!Q925^2</f>
        <v>24849.827737730382</v>
      </c>
      <c r="X925" s="10">
        <f t="shared" si="174"/>
        <v>46.283595826487321</v>
      </c>
      <c r="Y925" s="10">
        <v>2</v>
      </c>
      <c r="Z925" s="13">
        <f>IF(Y925=1,'Specifications and Reduced mass'!$C$47,IF(Y925=2,'Specifications and Reduced mass'!$C$48,IF(Y925=3,'Specifications and Reduced mass'!$C$49)))</f>
        <v>640.15189392567913</v>
      </c>
      <c r="AA925" s="10">
        <f t="shared" si="175"/>
        <v>44.235878562984844</v>
      </c>
      <c r="AB925" s="10">
        <v>-3.4</v>
      </c>
      <c r="AC925" s="10">
        <f t="shared" si="181"/>
        <v>-700.86051964314845</v>
      </c>
      <c r="AD925" s="10">
        <f t="shared" si="182"/>
        <v>-5.9341194567807204E-2</v>
      </c>
    </row>
    <row r="926" spans="7:30" x14ac:dyDescent="0.3">
      <c r="G926" s="94">
        <v>5800</v>
      </c>
      <c r="H926" s="94">
        <v>17.18</v>
      </c>
      <c r="I926" s="10">
        <f t="shared" si="171"/>
        <v>12.811126</v>
      </c>
      <c r="J926" s="10">
        <f t="shared" si="172"/>
        <v>21.091531025655172</v>
      </c>
      <c r="K926" s="10">
        <v>443.8</v>
      </c>
      <c r="L926" s="10">
        <v>3</v>
      </c>
      <c r="M926" s="90">
        <v>3</v>
      </c>
      <c r="N926" s="85">
        <f t="shared" si="179"/>
        <v>921</v>
      </c>
      <c r="O926" s="108">
        <f t="shared" si="176"/>
        <v>106.09251671642197</v>
      </c>
      <c r="P926" s="95">
        <f t="shared" si="173"/>
        <v>42.321720023740014</v>
      </c>
      <c r="Q926" s="10">
        <f t="shared" si="183"/>
        <v>11.756033339927781</v>
      </c>
      <c r="R926" s="94">
        <f t="shared" si="180"/>
        <v>0</v>
      </c>
      <c r="S926" s="10">
        <f t="shared" si="177"/>
        <v>88.178236175777755</v>
      </c>
      <c r="T926" s="10">
        <f>IF(M926=1,'Specifications and Reduced mass'!$F$13,IF(M926=2,'Specifications and Reduced mass'!$G$13,IF(M926=3,'Specifications and Reduced mass'!$H$13,IF(M926=4,'Specifications and Reduced mass'!$I$13,IF(M926=5,'Specifications and Reduced mass'!$J$13)))))</f>
        <v>1545.075</v>
      </c>
      <c r="U926" s="52">
        <f>'Specifications and Reduced mass'!$C$37-'Lap Simulation'!S926-'Lap Simulation'!T926-'Lap Simulation'!AC926</f>
        <v>-224.4912992097934</v>
      </c>
      <c r="V926" s="13">
        <f t="shared" si="178"/>
        <v>-0.35068442558705692</v>
      </c>
      <c r="W926" s="13">
        <f>0.5*359.61*'Lap Simulation'!Q926^2</f>
        <v>24849.827737730382</v>
      </c>
      <c r="X926" s="10">
        <f t="shared" si="174"/>
        <v>46.283595826487321</v>
      </c>
      <c r="Y926" s="10">
        <v>2</v>
      </c>
      <c r="Z926" s="13">
        <f>IF(Y926=1,'Specifications and Reduced mass'!$C$47,IF(Y926=2,'Specifications and Reduced mass'!$C$48,IF(Y926=3,'Specifications and Reduced mass'!$C$49)))</f>
        <v>640.15189392567913</v>
      </c>
      <c r="AA926" s="10">
        <f t="shared" si="175"/>
        <v>44.235878562984844</v>
      </c>
      <c r="AB926" s="10">
        <v>-3.6</v>
      </c>
      <c r="AC926" s="10">
        <f t="shared" si="181"/>
        <v>-700.86051964314993</v>
      </c>
      <c r="AD926" s="10">
        <f t="shared" si="182"/>
        <v>-6.2831853071795868E-2</v>
      </c>
    </row>
    <row r="927" spans="7:30" x14ac:dyDescent="0.3">
      <c r="G927" s="94">
        <v>5800</v>
      </c>
      <c r="H927" s="94">
        <v>17.18</v>
      </c>
      <c r="I927" s="10">
        <f t="shared" si="171"/>
        <v>12.811126</v>
      </c>
      <c r="J927" s="10">
        <f t="shared" si="172"/>
        <v>21.091531025655172</v>
      </c>
      <c r="K927" s="10">
        <v>443.8</v>
      </c>
      <c r="L927" s="10">
        <v>3</v>
      </c>
      <c r="M927" s="90">
        <v>3</v>
      </c>
      <c r="N927" s="85">
        <f t="shared" si="179"/>
        <v>922</v>
      </c>
      <c r="O927" s="108">
        <f t="shared" si="176"/>
        <v>106.17757942176524</v>
      </c>
      <c r="P927" s="95">
        <f t="shared" si="173"/>
        <v>42.321720023740014</v>
      </c>
      <c r="Q927" s="10">
        <f t="shared" si="183"/>
        <v>11.756033339927781</v>
      </c>
      <c r="R927" s="94">
        <f t="shared" si="180"/>
        <v>0</v>
      </c>
      <c r="S927" s="10">
        <f t="shared" si="177"/>
        <v>88.178236175777755</v>
      </c>
      <c r="T927" s="10">
        <f>IF(M927=1,'Specifications and Reduced mass'!$F$13,IF(M927=2,'Specifications and Reduced mass'!$G$13,IF(M927=3,'Specifications and Reduced mass'!$H$13,IF(M927=4,'Specifications and Reduced mass'!$I$13,IF(M927=5,'Specifications and Reduced mass'!$J$13)))))</f>
        <v>1545.075</v>
      </c>
      <c r="U927" s="52">
        <f>'Specifications and Reduced mass'!$C$37-'Lap Simulation'!S927-'Lap Simulation'!T927-'Lap Simulation'!AC927</f>
        <v>-224.49129920979487</v>
      </c>
      <c r="V927" s="13">
        <f t="shared" si="178"/>
        <v>-0.35068442558705926</v>
      </c>
      <c r="W927" s="13">
        <f>0.5*359.61*'Lap Simulation'!Q927^2</f>
        <v>24849.827737730382</v>
      </c>
      <c r="X927" s="10">
        <f t="shared" si="174"/>
        <v>46.283595826487321</v>
      </c>
      <c r="Y927" s="10">
        <v>2</v>
      </c>
      <c r="Z927" s="13">
        <f>IF(Y927=1,'Specifications and Reduced mass'!$C$47,IF(Y927=2,'Specifications and Reduced mass'!$C$48,IF(Y927=3,'Specifications and Reduced mass'!$C$49)))</f>
        <v>640.15189392567913</v>
      </c>
      <c r="AA927" s="10">
        <f t="shared" si="175"/>
        <v>44.235878562984844</v>
      </c>
      <c r="AB927" s="10">
        <v>-3.8</v>
      </c>
      <c r="AC927" s="10">
        <f t="shared" si="181"/>
        <v>-700.86051964314845</v>
      </c>
      <c r="AD927" s="10">
        <f t="shared" si="182"/>
        <v>-6.6322511575784518E-2</v>
      </c>
    </row>
    <row r="928" spans="7:30" x14ac:dyDescent="0.3">
      <c r="G928" s="94">
        <v>5800</v>
      </c>
      <c r="H928" s="94">
        <v>17.18</v>
      </c>
      <c r="I928" s="10">
        <f t="shared" si="171"/>
        <v>12.811126</v>
      </c>
      <c r="J928" s="10">
        <f t="shared" si="172"/>
        <v>21.091531025655172</v>
      </c>
      <c r="K928" s="10">
        <v>443.8</v>
      </c>
      <c r="L928" s="10">
        <v>3</v>
      </c>
      <c r="M928" s="90">
        <v>3</v>
      </c>
      <c r="N928" s="85">
        <f t="shared" si="179"/>
        <v>923</v>
      </c>
      <c r="O928" s="108">
        <f t="shared" si="176"/>
        <v>106.26264212710852</v>
      </c>
      <c r="P928" s="95">
        <f t="shared" si="173"/>
        <v>42.321720023740014</v>
      </c>
      <c r="Q928" s="10">
        <f t="shared" si="183"/>
        <v>11.756033339927781</v>
      </c>
      <c r="R928" s="94">
        <f t="shared" si="180"/>
        <v>0</v>
      </c>
      <c r="S928" s="10">
        <f t="shared" si="177"/>
        <v>88.178236175777755</v>
      </c>
      <c r="T928" s="10">
        <f>IF(M928=1,'Specifications and Reduced mass'!$F$13,IF(M928=2,'Specifications and Reduced mass'!$G$13,IF(M928=3,'Specifications and Reduced mass'!$H$13,IF(M928=4,'Specifications and Reduced mass'!$I$13,IF(M928=5,'Specifications and Reduced mass'!$J$13)))))</f>
        <v>1545.075</v>
      </c>
      <c r="U928" s="52">
        <f>'Specifications and Reduced mass'!$C$37-'Lap Simulation'!S928-'Lap Simulation'!T928-'Lap Simulation'!AC928</f>
        <v>-224.4912992097934</v>
      </c>
      <c r="V928" s="13">
        <f t="shared" si="178"/>
        <v>-0.35068442558705692</v>
      </c>
      <c r="W928" s="13">
        <f>0.5*359.61*'Lap Simulation'!Q928^2</f>
        <v>24849.827737730382</v>
      </c>
      <c r="X928" s="10">
        <f t="shared" si="174"/>
        <v>46.283595826487321</v>
      </c>
      <c r="Y928" s="10">
        <v>2</v>
      </c>
      <c r="Z928" s="13">
        <f>IF(Y928=1,'Specifications and Reduced mass'!$C$47,IF(Y928=2,'Specifications and Reduced mass'!$C$48,IF(Y928=3,'Specifications and Reduced mass'!$C$49)))</f>
        <v>640.15189392567913</v>
      </c>
      <c r="AA928" s="10">
        <f t="shared" si="175"/>
        <v>44.235878562984844</v>
      </c>
      <c r="AB928" s="10">
        <v>-4</v>
      </c>
      <c r="AC928" s="10">
        <f t="shared" si="181"/>
        <v>-700.86051964314993</v>
      </c>
      <c r="AD928" s="10">
        <f t="shared" si="182"/>
        <v>-6.9813170079773182E-2</v>
      </c>
    </row>
    <row r="929" spans="7:30" x14ac:dyDescent="0.3">
      <c r="G929" s="94">
        <v>5800</v>
      </c>
      <c r="H929" s="94">
        <v>17.18</v>
      </c>
      <c r="I929" s="10">
        <f t="shared" si="171"/>
        <v>12.811126</v>
      </c>
      <c r="J929" s="10">
        <f t="shared" si="172"/>
        <v>21.091531025655172</v>
      </c>
      <c r="K929" s="10">
        <v>443.8</v>
      </c>
      <c r="L929" s="10">
        <v>3</v>
      </c>
      <c r="M929" s="90">
        <v>3</v>
      </c>
      <c r="N929" s="85">
        <f t="shared" si="179"/>
        <v>924</v>
      </c>
      <c r="O929" s="108">
        <f t="shared" si="176"/>
        <v>106.3477048324518</v>
      </c>
      <c r="P929" s="95">
        <f t="shared" si="173"/>
        <v>42.321720023740014</v>
      </c>
      <c r="Q929" s="10">
        <f t="shared" si="183"/>
        <v>11.756033339927781</v>
      </c>
      <c r="R929" s="94">
        <f t="shared" si="180"/>
        <v>0</v>
      </c>
      <c r="S929" s="10">
        <f t="shared" si="177"/>
        <v>88.178236175777755</v>
      </c>
      <c r="T929" s="10">
        <f>IF(M929=1,'Specifications and Reduced mass'!$F$13,IF(M929=2,'Specifications and Reduced mass'!$G$13,IF(M929=3,'Specifications and Reduced mass'!$H$13,IF(M929=4,'Specifications and Reduced mass'!$I$13,IF(M929=5,'Specifications and Reduced mass'!$J$13)))))</f>
        <v>1545.075</v>
      </c>
      <c r="U929" s="52">
        <f>'Specifications and Reduced mass'!$C$37-'Lap Simulation'!S929-'Lap Simulation'!T929-'Lap Simulation'!AC929</f>
        <v>-224.4912992097934</v>
      </c>
      <c r="V929" s="13">
        <f t="shared" si="178"/>
        <v>-0.35068442558705692</v>
      </c>
      <c r="W929" s="13">
        <f>0.5*359.61*'Lap Simulation'!Q929^2</f>
        <v>24849.827737730382</v>
      </c>
      <c r="X929" s="10">
        <f t="shared" si="174"/>
        <v>46.283595826487321</v>
      </c>
      <c r="Y929" s="10">
        <v>2</v>
      </c>
      <c r="Z929" s="13">
        <f>IF(Y929=1,'Specifications and Reduced mass'!$C$47,IF(Y929=2,'Specifications and Reduced mass'!$C$48,IF(Y929=3,'Specifications and Reduced mass'!$C$49)))</f>
        <v>640.15189392567913</v>
      </c>
      <c r="AA929" s="10">
        <f t="shared" si="175"/>
        <v>44.235878562984844</v>
      </c>
      <c r="AB929" s="10">
        <v>-4.2</v>
      </c>
      <c r="AC929" s="10">
        <f t="shared" si="181"/>
        <v>-700.86051964314993</v>
      </c>
      <c r="AD929" s="10">
        <f t="shared" si="182"/>
        <v>-7.3303828583761846E-2</v>
      </c>
    </row>
    <row r="930" spans="7:30" x14ac:dyDescent="0.3">
      <c r="G930" s="94">
        <v>5800</v>
      </c>
      <c r="H930" s="94">
        <v>17.18</v>
      </c>
      <c r="I930" s="10">
        <f t="shared" si="171"/>
        <v>12.811126</v>
      </c>
      <c r="J930" s="10">
        <f t="shared" si="172"/>
        <v>21.091531025655172</v>
      </c>
      <c r="K930" s="10">
        <v>443.8</v>
      </c>
      <c r="L930" s="10">
        <v>3</v>
      </c>
      <c r="M930" s="90">
        <v>3</v>
      </c>
      <c r="N930" s="85">
        <f t="shared" si="179"/>
        <v>925</v>
      </c>
      <c r="O930" s="108">
        <f t="shared" si="176"/>
        <v>106.43276753779507</v>
      </c>
      <c r="P930" s="95">
        <f t="shared" si="173"/>
        <v>42.321720023740014</v>
      </c>
      <c r="Q930" s="10">
        <f t="shared" si="183"/>
        <v>11.756033339927781</v>
      </c>
      <c r="R930" s="94">
        <f t="shared" si="180"/>
        <v>0</v>
      </c>
      <c r="S930" s="10">
        <f t="shared" si="177"/>
        <v>88.178236175777755</v>
      </c>
      <c r="T930" s="10">
        <f>IF(M930=1,'Specifications and Reduced mass'!$F$13,IF(M930=2,'Specifications and Reduced mass'!$G$13,IF(M930=3,'Specifications and Reduced mass'!$H$13,IF(M930=4,'Specifications and Reduced mass'!$I$13,IF(M930=5,'Specifications and Reduced mass'!$J$13)))))</f>
        <v>1545.075</v>
      </c>
      <c r="U930" s="52">
        <f>'Specifications and Reduced mass'!$C$37-'Lap Simulation'!S930-'Lap Simulation'!T930-'Lap Simulation'!AC930</f>
        <v>-224.4912992097934</v>
      </c>
      <c r="V930" s="13">
        <f t="shared" si="178"/>
        <v>-0.35068442558705692</v>
      </c>
      <c r="W930" s="13">
        <f>0.5*359.61*'Lap Simulation'!Q930^2</f>
        <v>24849.827737730382</v>
      </c>
      <c r="X930" s="10">
        <f t="shared" si="174"/>
        <v>46.283595826487321</v>
      </c>
      <c r="Y930" s="10">
        <v>2</v>
      </c>
      <c r="Z930" s="13">
        <f>IF(Y930=1,'Specifications and Reduced mass'!$C$47,IF(Y930=2,'Specifications and Reduced mass'!$C$48,IF(Y930=3,'Specifications and Reduced mass'!$C$49)))</f>
        <v>640.15189392567913</v>
      </c>
      <c r="AA930" s="10">
        <f t="shared" si="175"/>
        <v>44.235878562984844</v>
      </c>
      <c r="AB930" s="10">
        <v>-4.4000000000000004</v>
      </c>
      <c r="AC930" s="10">
        <f t="shared" si="181"/>
        <v>-700.86051964314993</v>
      </c>
      <c r="AD930" s="10">
        <f t="shared" si="182"/>
        <v>-7.679448708775051E-2</v>
      </c>
    </row>
    <row r="931" spans="7:30" x14ac:dyDescent="0.3">
      <c r="G931" s="94">
        <v>5800</v>
      </c>
      <c r="H931" s="94">
        <v>17.18</v>
      </c>
      <c r="I931" s="10">
        <f t="shared" si="171"/>
        <v>12.811126</v>
      </c>
      <c r="J931" s="10">
        <f t="shared" si="172"/>
        <v>21.091531025655172</v>
      </c>
      <c r="K931" s="10">
        <v>443.8</v>
      </c>
      <c r="L931" s="10">
        <v>3</v>
      </c>
      <c r="M931" s="90">
        <v>3</v>
      </c>
      <c r="N931" s="85">
        <f t="shared" si="179"/>
        <v>926</v>
      </c>
      <c r="O931" s="108">
        <f t="shared" si="176"/>
        <v>106.51783024313835</v>
      </c>
      <c r="P931" s="95">
        <f t="shared" si="173"/>
        <v>42.321720023740014</v>
      </c>
      <c r="Q931" s="10">
        <f t="shared" si="183"/>
        <v>11.756033339927781</v>
      </c>
      <c r="R931" s="94">
        <f t="shared" si="180"/>
        <v>0</v>
      </c>
      <c r="S931" s="10">
        <f t="shared" si="177"/>
        <v>88.178236175777755</v>
      </c>
      <c r="T931" s="10">
        <f>IF(M931=1,'Specifications and Reduced mass'!$F$13,IF(M931=2,'Specifications and Reduced mass'!$G$13,IF(M931=3,'Specifications and Reduced mass'!$H$13,IF(M931=4,'Specifications and Reduced mass'!$I$13,IF(M931=5,'Specifications and Reduced mass'!$J$13)))))</f>
        <v>1545.075</v>
      </c>
      <c r="U931" s="52">
        <f>'Specifications and Reduced mass'!$C$37-'Lap Simulation'!S931-'Lap Simulation'!T931-'Lap Simulation'!AC931</f>
        <v>-224.49129920979635</v>
      </c>
      <c r="V931" s="13">
        <f t="shared" si="178"/>
        <v>-0.35068442558706159</v>
      </c>
      <c r="W931" s="13">
        <f>0.5*359.61*'Lap Simulation'!Q931^2</f>
        <v>24849.827737730382</v>
      </c>
      <c r="X931" s="10">
        <f t="shared" si="174"/>
        <v>46.283595826487321</v>
      </c>
      <c r="Y931" s="10">
        <v>2</v>
      </c>
      <c r="Z931" s="13">
        <f>IF(Y931=1,'Specifications and Reduced mass'!$C$47,IF(Y931=2,'Specifications and Reduced mass'!$C$48,IF(Y931=3,'Specifications and Reduced mass'!$C$49)))</f>
        <v>640.15189392567913</v>
      </c>
      <c r="AA931" s="10">
        <f t="shared" si="175"/>
        <v>44.235878562984844</v>
      </c>
      <c r="AB931" s="10">
        <v>-4.5999999999999996</v>
      </c>
      <c r="AC931" s="10">
        <f t="shared" si="181"/>
        <v>-700.86051964314697</v>
      </c>
      <c r="AD931" s="10">
        <f t="shared" si="182"/>
        <v>-8.028514559173916E-2</v>
      </c>
    </row>
    <row r="932" spans="7:30" x14ac:dyDescent="0.3">
      <c r="G932" s="94">
        <v>5800</v>
      </c>
      <c r="H932" s="94">
        <v>17.18</v>
      </c>
      <c r="I932" s="10">
        <f t="shared" si="171"/>
        <v>12.811126</v>
      </c>
      <c r="J932" s="10">
        <f t="shared" si="172"/>
        <v>21.091531025655172</v>
      </c>
      <c r="K932" s="10">
        <v>443.8</v>
      </c>
      <c r="L932" s="10">
        <v>3</v>
      </c>
      <c r="M932" s="90">
        <v>3</v>
      </c>
      <c r="N932" s="85">
        <f t="shared" si="179"/>
        <v>927</v>
      </c>
      <c r="O932" s="108">
        <f t="shared" si="176"/>
        <v>106.60289294848162</v>
      </c>
      <c r="P932" s="95">
        <f t="shared" si="173"/>
        <v>42.321720023740014</v>
      </c>
      <c r="Q932" s="10">
        <f t="shared" si="183"/>
        <v>11.756033339927781</v>
      </c>
      <c r="R932" s="94">
        <f t="shared" si="180"/>
        <v>0</v>
      </c>
      <c r="S932" s="10">
        <f t="shared" si="177"/>
        <v>88.178236175777755</v>
      </c>
      <c r="T932" s="10">
        <f>IF(M932=1,'Specifications and Reduced mass'!$F$13,IF(M932=2,'Specifications and Reduced mass'!$G$13,IF(M932=3,'Specifications and Reduced mass'!$H$13,IF(M932=4,'Specifications and Reduced mass'!$I$13,IF(M932=5,'Specifications and Reduced mass'!$J$13)))))</f>
        <v>1545.075</v>
      </c>
      <c r="U932" s="52">
        <f>'Specifications and Reduced mass'!$C$37-'Lap Simulation'!S932-'Lap Simulation'!T932-'Lap Simulation'!AC932</f>
        <v>-224.4912992097934</v>
      </c>
      <c r="V932" s="13">
        <f t="shared" si="178"/>
        <v>-0.35068442558705692</v>
      </c>
      <c r="W932" s="13">
        <f>0.5*359.61*'Lap Simulation'!Q932^2</f>
        <v>24849.827737730382</v>
      </c>
      <c r="X932" s="10">
        <f t="shared" si="174"/>
        <v>46.283595826487321</v>
      </c>
      <c r="Y932" s="10">
        <v>2</v>
      </c>
      <c r="Z932" s="13">
        <f>IF(Y932=1,'Specifications and Reduced mass'!$C$47,IF(Y932=2,'Specifications and Reduced mass'!$C$48,IF(Y932=3,'Specifications and Reduced mass'!$C$49)))</f>
        <v>640.15189392567913</v>
      </c>
      <c r="AA932" s="10">
        <f t="shared" si="175"/>
        <v>44.235878562984844</v>
      </c>
      <c r="AB932" s="10">
        <v>-4.8</v>
      </c>
      <c r="AC932" s="10">
        <f t="shared" si="181"/>
        <v>-700.86051964314993</v>
      </c>
      <c r="AD932" s="10">
        <f t="shared" si="182"/>
        <v>-8.377580409572781E-2</v>
      </c>
    </row>
    <row r="933" spans="7:30" x14ac:dyDescent="0.3">
      <c r="G933" s="94">
        <v>5800</v>
      </c>
      <c r="H933" s="94">
        <v>17.18</v>
      </c>
      <c r="I933" s="10">
        <f t="shared" si="171"/>
        <v>12.811126</v>
      </c>
      <c r="J933" s="10">
        <f t="shared" si="172"/>
        <v>21.091531025655172</v>
      </c>
      <c r="K933" s="10">
        <v>443.8</v>
      </c>
      <c r="L933" s="10">
        <v>3</v>
      </c>
      <c r="M933" s="90">
        <v>3</v>
      </c>
      <c r="N933" s="85">
        <f t="shared" si="179"/>
        <v>928</v>
      </c>
      <c r="O933" s="108">
        <f t="shared" si="176"/>
        <v>106.6879556538249</v>
      </c>
      <c r="P933" s="95">
        <f t="shared" si="173"/>
        <v>42.321720023740014</v>
      </c>
      <c r="Q933" s="10">
        <f t="shared" si="183"/>
        <v>11.756033339927781</v>
      </c>
      <c r="R933" s="94">
        <f t="shared" si="180"/>
        <v>0</v>
      </c>
      <c r="S933" s="10">
        <f t="shared" si="177"/>
        <v>88.178236175777755</v>
      </c>
      <c r="T933" s="10">
        <f>IF(M933=1,'Specifications and Reduced mass'!$F$13,IF(M933=2,'Specifications and Reduced mass'!$G$13,IF(M933=3,'Specifications and Reduced mass'!$H$13,IF(M933=4,'Specifications and Reduced mass'!$I$13,IF(M933=5,'Specifications and Reduced mass'!$J$13)))))</f>
        <v>1545.075</v>
      </c>
      <c r="U933" s="52">
        <f>'Specifications and Reduced mass'!$C$37-'Lap Simulation'!S933-'Lap Simulation'!T933-'Lap Simulation'!AC933</f>
        <v>-224.4912992097934</v>
      </c>
      <c r="V933" s="13">
        <f t="shared" si="178"/>
        <v>-0.35068442558705692</v>
      </c>
      <c r="W933" s="13">
        <f>0.5*359.61*'Lap Simulation'!Q933^2</f>
        <v>24849.827737730382</v>
      </c>
      <c r="X933" s="10">
        <f t="shared" si="174"/>
        <v>46.283595826487321</v>
      </c>
      <c r="Y933" s="10">
        <v>2</v>
      </c>
      <c r="Z933" s="13">
        <f>IF(Y933=1,'Specifications and Reduced mass'!$C$47,IF(Y933=2,'Specifications and Reduced mass'!$C$48,IF(Y933=3,'Specifications and Reduced mass'!$C$49)))</f>
        <v>640.15189392567913</v>
      </c>
      <c r="AA933" s="10">
        <f t="shared" si="175"/>
        <v>44.235878562984844</v>
      </c>
      <c r="AB933" s="10">
        <v>-5</v>
      </c>
      <c r="AC933" s="10">
        <f t="shared" si="181"/>
        <v>-700.86051964314993</v>
      </c>
      <c r="AD933" s="10">
        <f t="shared" si="182"/>
        <v>-8.7266462599716474E-2</v>
      </c>
    </row>
    <row r="934" spans="7:30" x14ac:dyDescent="0.3">
      <c r="G934" s="94">
        <v>5800</v>
      </c>
      <c r="H934" s="94">
        <v>17.18</v>
      </c>
      <c r="I934" s="10">
        <f t="shared" si="171"/>
        <v>12.811126</v>
      </c>
      <c r="J934" s="10">
        <f t="shared" si="172"/>
        <v>21.091531025655172</v>
      </c>
      <c r="K934" s="10">
        <v>443.8</v>
      </c>
      <c r="L934" s="10">
        <v>3</v>
      </c>
      <c r="M934" s="90">
        <v>3</v>
      </c>
      <c r="N934" s="85">
        <f t="shared" si="179"/>
        <v>929</v>
      </c>
      <c r="O934" s="108">
        <f t="shared" si="176"/>
        <v>106.77301835916818</v>
      </c>
      <c r="P934" s="95">
        <f t="shared" si="173"/>
        <v>42.321720023740014</v>
      </c>
      <c r="Q934" s="10">
        <f t="shared" si="183"/>
        <v>11.756033339927781</v>
      </c>
      <c r="R934" s="94">
        <f t="shared" si="180"/>
        <v>0</v>
      </c>
      <c r="S934" s="10">
        <f t="shared" si="177"/>
        <v>88.178236175777755</v>
      </c>
      <c r="T934" s="10">
        <f>IF(M934=1,'Specifications and Reduced mass'!$F$13,IF(M934=2,'Specifications and Reduced mass'!$G$13,IF(M934=3,'Specifications and Reduced mass'!$H$13,IF(M934=4,'Specifications and Reduced mass'!$I$13,IF(M934=5,'Specifications and Reduced mass'!$J$13)))))</f>
        <v>1545.075</v>
      </c>
      <c r="U934" s="52">
        <f>'Specifications and Reduced mass'!$C$37-'Lap Simulation'!S934-'Lap Simulation'!T934-'Lap Simulation'!AC934</f>
        <v>-224.4912992097934</v>
      </c>
      <c r="V934" s="13">
        <f t="shared" si="178"/>
        <v>-0.35068442558705692</v>
      </c>
      <c r="W934" s="13">
        <f>0.5*359.61*'Lap Simulation'!Q934^2</f>
        <v>24849.827737730382</v>
      </c>
      <c r="X934" s="10">
        <f t="shared" si="174"/>
        <v>46.283595826487321</v>
      </c>
      <c r="Y934" s="10">
        <v>2</v>
      </c>
      <c r="Z934" s="13">
        <f>IF(Y934=1,'Specifications and Reduced mass'!$C$47,IF(Y934=2,'Specifications and Reduced mass'!$C$48,IF(Y934=3,'Specifications and Reduced mass'!$C$49)))</f>
        <v>640.15189392567913</v>
      </c>
      <c r="AA934" s="10">
        <f t="shared" si="175"/>
        <v>44.235878562984844</v>
      </c>
      <c r="AB934" s="10">
        <v>-5.2</v>
      </c>
      <c r="AC934" s="10">
        <f t="shared" si="181"/>
        <v>-700.86051964314993</v>
      </c>
      <c r="AD934" s="10">
        <f t="shared" si="182"/>
        <v>-9.0757121103705138E-2</v>
      </c>
    </row>
    <row r="935" spans="7:30" x14ac:dyDescent="0.3">
      <c r="G935" s="94">
        <v>5800</v>
      </c>
      <c r="H935" s="94">
        <v>17.18</v>
      </c>
      <c r="I935" s="10">
        <f t="shared" si="171"/>
        <v>12.811126</v>
      </c>
      <c r="J935" s="10">
        <f t="shared" si="172"/>
        <v>21.091531025655172</v>
      </c>
      <c r="K935" s="10">
        <v>443.8</v>
      </c>
      <c r="L935" s="10">
        <v>3</v>
      </c>
      <c r="M935" s="90">
        <v>3</v>
      </c>
      <c r="N935" s="85">
        <f t="shared" si="179"/>
        <v>930</v>
      </c>
      <c r="O935" s="108">
        <f t="shared" si="176"/>
        <v>106.85808106451145</v>
      </c>
      <c r="P935" s="95">
        <f t="shared" si="173"/>
        <v>42.321720023740014</v>
      </c>
      <c r="Q935" s="10">
        <f t="shared" si="183"/>
        <v>11.756033339927781</v>
      </c>
      <c r="R935" s="94">
        <f t="shared" si="180"/>
        <v>0</v>
      </c>
      <c r="S935" s="10">
        <f t="shared" si="177"/>
        <v>88.178236175777755</v>
      </c>
      <c r="T935" s="10">
        <f>IF(M935=1,'Specifications and Reduced mass'!$F$13,IF(M935=2,'Specifications and Reduced mass'!$G$13,IF(M935=3,'Specifications and Reduced mass'!$H$13,IF(M935=4,'Specifications and Reduced mass'!$I$13,IF(M935=5,'Specifications and Reduced mass'!$J$13)))))</f>
        <v>1545.075</v>
      </c>
      <c r="U935" s="52">
        <f>'Specifications and Reduced mass'!$C$37-'Lap Simulation'!S935-'Lap Simulation'!T935-'Lap Simulation'!AC935</f>
        <v>-224.4912992097934</v>
      </c>
      <c r="V935" s="13">
        <f t="shared" si="178"/>
        <v>-0.35068442558705692</v>
      </c>
      <c r="W935" s="13">
        <f>0.5*359.61*'Lap Simulation'!Q935^2</f>
        <v>24849.827737730382</v>
      </c>
      <c r="X935" s="10">
        <f t="shared" si="174"/>
        <v>46.283595826487321</v>
      </c>
      <c r="Y935" s="10">
        <v>2</v>
      </c>
      <c r="Z935" s="13">
        <f>IF(Y935=1,'Specifications and Reduced mass'!$C$47,IF(Y935=2,'Specifications and Reduced mass'!$C$48,IF(Y935=3,'Specifications and Reduced mass'!$C$49)))</f>
        <v>640.15189392567913</v>
      </c>
      <c r="AA935" s="10">
        <f t="shared" si="175"/>
        <v>44.235878562984844</v>
      </c>
      <c r="AB935" s="10">
        <v>-5.4</v>
      </c>
      <c r="AC935" s="10">
        <f t="shared" si="181"/>
        <v>-700.86051964314993</v>
      </c>
      <c r="AD935" s="10">
        <f t="shared" si="182"/>
        <v>-9.4247779607693802E-2</v>
      </c>
    </row>
    <row r="936" spans="7:30" x14ac:dyDescent="0.3">
      <c r="G936" s="94">
        <v>5800</v>
      </c>
      <c r="H936" s="94">
        <v>17.18</v>
      </c>
      <c r="I936" s="10">
        <f t="shared" si="171"/>
        <v>12.811126</v>
      </c>
      <c r="J936" s="10">
        <f t="shared" si="172"/>
        <v>21.091531025655172</v>
      </c>
      <c r="K936" s="10">
        <v>443.8</v>
      </c>
      <c r="L936" s="10">
        <v>3</v>
      </c>
      <c r="M936" s="90">
        <v>3</v>
      </c>
      <c r="N936" s="85">
        <f t="shared" si="179"/>
        <v>931</v>
      </c>
      <c r="O936" s="108">
        <f t="shared" si="176"/>
        <v>106.94314376985473</v>
      </c>
      <c r="P936" s="95">
        <f t="shared" si="173"/>
        <v>42.321720023740014</v>
      </c>
      <c r="Q936" s="10">
        <f t="shared" si="183"/>
        <v>11.756033339927781</v>
      </c>
      <c r="R936" s="94">
        <f t="shared" si="180"/>
        <v>0</v>
      </c>
      <c r="S936" s="10">
        <f t="shared" si="177"/>
        <v>88.178236175777755</v>
      </c>
      <c r="T936" s="10">
        <f>IF(M936=1,'Specifications and Reduced mass'!$F$13,IF(M936=2,'Specifications and Reduced mass'!$G$13,IF(M936=3,'Specifications and Reduced mass'!$H$13,IF(M936=4,'Specifications and Reduced mass'!$I$13,IF(M936=5,'Specifications and Reduced mass'!$J$13)))))</f>
        <v>1545.075</v>
      </c>
      <c r="U936" s="52">
        <f>'Specifications and Reduced mass'!$C$37-'Lap Simulation'!S936-'Lap Simulation'!T936-'Lap Simulation'!AC936</f>
        <v>-224.49129920979635</v>
      </c>
      <c r="V936" s="13">
        <f t="shared" si="178"/>
        <v>-0.35068442558706159</v>
      </c>
      <c r="W936" s="13">
        <f>0.5*359.61*'Lap Simulation'!Q936^2</f>
        <v>24849.827737730382</v>
      </c>
      <c r="X936" s="10">
        <f t="shared" si="174"/>
        <v>46.283595826487321</v>
      </c>
      <c r="Y936" s="10">
        <v>2</v>
      </c>
      <c r="Z936" s="13">
        <f>IF(Y936=1,'Specifications and Reduced mass'!$C$47,IF(Y936=2,'Specifications and Reduced mass'!$C$48,IF(Y936=3,'Specifications and Reduced mass'!$C$49)))</f>
        <v>640.15189392567913</v>
      </c>
      <c r="AA936" s="10">
        <f t="shared" si="175"/>
        <v>44.235878562984844</v>
      </c>
      <c r="AB936" s="10">
        <v>-5.6</v>
      </c>
      <c r="AC936" s="10">
        <f t="shared" si="181"/>
        <v>-700.86051964314697</v>
      </c>
      <c r="AD936" s="10">
        <f t="shared" si="182"/>
        <v>-9.7738438111682452E-2</v>
      </c>
    </row>
    <row r="937" spans="7:30" x14ac:dyDescent="0.3">
      <c r="G937" s="94">
        <v>5800</v>
      </c>
      <c r="H937" s="94">
        <v>17.18</v>
      </c>
      <c r="I937" s="10">
        <f t="shared" si="171"/>
        <v>12.811126</v>
      </c>
      <c r="J937" s="10">
        <f t="shared" si="172"/>
        <v>21.091531025655172</v>
      </c>
      <c r="K937" s="10">
        <v>443.8</v>
      </c>
      <c r="L937" s="10">
        <v>3</v>
      </c>
      <c r="M937" s="90">
        <v>3</v>
      </c>
      <c r="N937" s="85">
        <f t="shared" si="179"/>
        <v>932</v>
      </c>
      <c r="O937" s="108">
        <f t="shared" si="176"/>
        <v>107.028206475198</v>
      </c>
      <c r="P937" s="95">
        <f t="shared" si="173"/>
        <v>42.321720023740014</v>
      </c>
      <c r="Q937" s="10">
        <f t="shared" si="183"/>
        <v>11.756033339927781</v>
      </c>
      <c r="R937" s="94">
        <f t="shared" si="180"/>
        <v>0</v>
      </c>
      <c r="S937" s="10">
        <f t="shared" si="177"/>
        <v>88.178236175777755</v>
      </c>
      <c r="T937" s="10">
        <f>IF(M937=1,'Specifications and Reduced mass'!$F$13,IF(M937=2,'Specifications and Reduced mass'!$G$13,IF(M937=3,'Specifications and Reduced mass'!$H$13,IF(M937=4,'Specifications and Reduced mass'!$I$13,IF(M937=5,'Specifications and Reduced mass'!$J$13)))))</f>
        <v>1545.075</v>
      </c>
      <c r="U937" s="52">
        <f>'Specifications and Reduced mass'!$C$37-'Lap Simulation'!S937-'Lap Simulation'!T937-'Lap Simulation'!AC937</f>
        <v>-224.4912992097934</v>
      </c>
      <c r="V937" s="13">
        <f t="shared" si="178"/>
        <v>-0.35068442558705692</v>
      </c>
      <c r="W937" s="13">
        <f>0.5*359.61*'Lap Simulation'!Q937^2</f>
        <v>24849.827737730382</v>
      </c>
      <c r="X937" s="10">
        <f t="shared" si="174"/>
        <v>46.283595826487321</v>
      </c>
      <c r="Y937" s="10">
        <v>2</v>
      </c>
      <c r="Z937" s="13">
        <f>IF(Y937=1,'Specifications and Reduced mass'!$C$47,IF(Y937=2,'Specifications and Reduced mass'!$C$48,IF(Y937=3,'Specifications and Reduced mass'!$C$49)))</f>
        <v>640.15189392567913</v>
      </c>
      <c r="AA937" s="10">
        <f t="shared" si="175"/>
        <v>44.235878562984844</v>
      </c>
      <c r="AB937" s="10">
        <v>-5.8</v>
      </c>
      <c r="AC937" s="10">
        <f t="shared" si="181"/>
        <v>-700.86051964314993</v>
      </c>
      <c r="AD937" s="10">
        <f t="shared" si="182"/>
        <v>-0.10122909661567112</v>
      </c>
    </row>
    <row r="938" spans="7:30" x14ac:dyDescent="0.3">
      <c r="G938" s="94">
        <v>5800</v>
      </c>
      <c r="H938" s="94">
        <v>17.18</v>
      </c>
      <c r="I938" s="10">
        <f t="shared" si="171"/>
        <v>12.811126</v>
      </c>
      <c r="J938" s="10">
        <f t="shared" si="172"/>
        <v>21.091531025655172</v>
      </c>
      <c r="K938" s="10">
        <v>443.8</v>
      </c>
      <c r="L938" s="10">
        <v>3</v>
      </c>
      <c r="M938" s="90">
        <v>3</v>
      </c>
      <c r="N938" s="85">
        <f t="shared" si="179"/>
        <v>933</v>
      </c>
      <c r="O938" s="108">
        <f t="shared" si="176"/>
        <v>107.11326918054128</v>
      </c>
      <c r="P938" s="95">
        <f t="shared" si="173"/>
        <v>42.321720023740014</v>
      </c>
      <c r="Q938" s="10">
        <f t="shared" si="183"/>
        <v>11.756033339927781</v>
      </c>
      <c r="R938" s="94">
        <f t="shared" si="180"/>
        <v>0</v>
      </c>
      <c r="S938" s="10">
        <f t="shared" si="177"/>
        <v>88.178236175777755</v>
      </c>
      <c r="T938" s="10">
        <f>IF(M938=1,'Specifications and Reduced mass'!$F$13,IF(M938=2,'Specifications and Reduced mass'!$G$13,IF(M938=3,'Specifications and Reduced mass'!$H$13,IF(M938=4,'Specifications and Reduced mass'!$I$13,IF(M938=5,'Specifications and Reduced mass'!$J$13)))))</f>
        <v>1545.075</v>
      </c>
      <c r="U938" s="52">
        <f>'Specifications and Reduced mass'!$C$37-'Lap Simulation'!S938-'Lap Simulation'!T938-'Lap Simulation'!AC938</f>
        <v>-224.4912992097934</v>
      </c>
      <c r="V938" s="13">
        <f t="shared" si="178"/>
        <v>-0.35068442558705692</v>
      </c>
      <c r="W938" s="13">
        <f>0.5*359.61*'Lap Simulation'!Q938^2</f>
        <v>24849.827737730382</v>
      </c>
      <c r="X938" s="10">
        <f t="shared" si="174"/>
        <v>46.283595826487321</v>
      </c>
      <c r="Y938" s="10">
        <v>2</v>
      </c>
      <c r="Z938" s="13">
        <f>IF(Y938=1,'Specifications and Reduced mass'!$C$47,IF(Y938=2,'Specifications and Reduced mass'!$C$48,IF(Y938=3,'Specifications and Reduced mass'!$C$49)))</f>
        <v>640.15189392567913</v>
      </c>
      <c r="AA938" s="10">
        <f t="shared" si="175"/>
        <v>44.235878562984844</v>
      </c>
      <c r="AB938" s="10">
        <v>-6</v>
      </c>
      <c r="AC938" s="10">
        <f t="shared" si="181"/>
        <v>-700.86051964314993</v>
      </c>
      <c r="AD938" s="10">
        <f t="shared" si="182"/>
        <v>-0.10471975511965978</v>
      </c>
    </row>
    <row r="939" spans="7:30" x14ac:dyDescent="0.3">
      <c r="G939" s="94">
        <v>5800</v>
      </c>
      <c r="H939" s="94">
        <v>17.18</v>
      </c>
      <c r="I939" s="10">
        <f t="shared" si="171"/>
        <v>12.811126</v>
      </c>
      <c r="J939" s="10">
        <f t="shared" si="172"/>
        <v>21.091531025655172</v>
      </c>
      <c r="K939" s="10">
        <v>443.8</v>
      </c>
      <c r="L939" s="10">
        <v>3</v>
      </c>
      <c r="M939" s="90">
        <v>3</v>
      </c>
      <c r="N939" s="85">
        <f t="shared" si="179"/>
        <v>934</v>
      </c>
      <c r="O939" s="108">
        <f t="shared" si="176"/>
        <v>107.19833188588456</v>
      </c>
      <c r="P939" s="95">
        <f t="shared" si="173"/>
        <v>42.321720023740014</v>
      </c>
      <c r="Q939" s="10">
        <f t="shared" si="183"/>
        <v>11.756033339927781</v>
      </c>
      <c r="R939" s="94">
        <f t="shared" si="180"/>
        <v>0</v>
      </c>
      <c r="S939" s="10">
        <f t="shared" si="177"/>
        <v>88.178236175777755</v>
      </c>
      <c r="T939" s="10">
        <f>IF(M939=1,'Specifications and Reduced mass'!$F$13,IF(M939=2,'Specifications and Reduced mass'!$G$13,IF(M939=3,'Specifications and Reduced mass'!$H$13,IF(M939=4,'Specifications and Reduced mass'!$I$13,IF(M939=5,'Specifications and Reduced mass'!$J$13)))))</f>
        <v>1545.075</v>
      </c>
      <c r="U939" s="52">
        <f>'Specifications and Reduced mass'!$C$37-'Lap Simulation'!S939-'Lap Simulation'!T939-'Lap Simulation'!AC939</f>
        <v>60.362938831823953</v>
      </c>
      <c r="V939" s="13">
        <f t="shared" si="178"/>
        <v>9.4294712559004026E-2</v>
      </c>
      <c r="W939" s="13">
        <f>0.5*359.61*'Lap Simulation'!Q939^2</f>
        <v>24849.827737730382</v>
      </c>
      <c r="X939" s="10">
        <f t="shared" si="174"/>
        <v>46.283595826487321</v>
      </c>
      <c r="Y939" s="10">
        <v>2</v>
      </c>
      <c r="Z939" s="13">
        <f>IF(Y939=1,'Specifications and Reduced mass'!$C$47,IF(Y939=2,'Specifications and Reduced mass'!$C$48,IF(Y939=3,'Specifications and Reduced mass'!$C$49)))</f>
        <v>640.15189392567913</v>
      </c>
      <c r="AA939" s="10">
        <f t="shared" si="175"/>
        <v>44.235878562984844</v>
      </c>
      <c r="AB939" s="10">
        <v>0</v>
      </c>
      <c r="AC939" s="10">
        <f t="shared" si="181"/>
        <v>-985.71475768476728</v>
      </c>
      <c r="AD939" s="10">
        <f t="shared" si="182"/>
        <v>0</v>
      </c>
    </row>
    <row r="940" spans="7:30" x14ac:dyDescent="0.3">
      <c r="G940" s="94">
        <v>5800</v>
      </c>
      <c r="H940" s="94">
        <v>17.18</v>
      </c>
      <c r="I940" s="10">
        <f t="shared" si="171"/>
        <v>12.811126</v>
      </c>
      <c r="J940" s="10">
        <f t="shared" si="172"/>
        <v>21.091531025655172</v>
      </c>
      <c r="K940" s="10">
        <v>443.8</v>
      </c>
      <c r="L940" s="10">
        <v>3</v>
      </c>
      <c r="M940" s="90">
        <v>3</v>
      </c>
      <c r="N940" s="85">
        <f t="shared" si="179"/>
        <v>935</v>
      </c>
      <c r="O940" s="108">
        <f t="shared" si="176"/>
        <v>107.28339459122783</v>
      </c>
      <c r="P940" s="95">
        <f t="shared" si="173"/>
        <v>42.321720023740014</v>
      </c>
      <c r="Q940" s="10">
        <f t="shared" si="183"/>
        <v>11.756033339927781</v>
      </c>
      <c r="R940" s="94">
        <f t="shared" si="180"/>
        <v>0</v>
      </c>
      <c r="S940" s="10">
        <f t="shared" si="177"/>
        <v>88.178236175777755</v>
      </c>
      <c r="T940" s="10">
        <f>IF(M940=1,'Specifications and Reduced mass'!$F$13,IF(M940=2,'Specifications and Reduced mass'!$G$13,IF(M940=3,'Specifications and Reduced mass'!$H$13,IF(M940=4,'Specifications and Reduced mass'!$I$13,IF(M940=5,'Specifications and Reduced mass'!$J$13)))))</f>
        <v>1545.075</v>
      </c>
      <c r="U940" s="52">
        <f>'Specifications and Reduced mass'!$C$37-'Lap Simulation'!S940-'Lap Simulation'!T940-'Lap Simulation'!AC940</f>
        <v>-925.35181885294332</v>
      </c>
      <c r="V940" s="13">
        <f t="shared" si="178"/>
        <v>-1.4455191457425816</v>
      </c>
      <c r="W940" s="13">
        <f>0.5*359.61*'Lap Simulation'!Q940^2</f>
        <v>24849.827737730382</v>
      </c>
      <c r="X940" s="10">
        <f t="shared" si="174"/>
        <v>46.283595826487321</v>
      </c>
      <c r="Y940" s="10">
        <v>2</v>
      </c>
      <c r="Z940" s="13">
        <f>IF(Y940=1,'Specifications and Reduced mass'!$C$47,IF(Y940=2,'Specifications and Reduced mass'!$C$48,IF(Y940=3,'Specifications and Reduced mass'!$C$49)))</f>
        <v>640.15189392567913</v>
      </c>
      <c r="AA940" s="10">
        <f t="shared" si="175"/>
        <v>44.235878562984844</v>
      </c>
      <c r="AB940" s="10">
        <v>0</v>
      </c>
      <c r="AC940" s="10">
        <f t="shared" si="181"/>
        <v>0</v>
      </c>
      <c r="AD940" s="10">
        <f t="shared" si="182"/>
        <v>0</v>
      </c>
    </row>
    <row r="941" spans="7:30" x14ac:dyDescent="0.3">
      <c r="G941" s="94">
        <v>5800</v>
      </c>
      <c r="H941" s="94">
        <v>17.18</v>
      </c>
      <c r="I941" s="10">
        <f t="shared" si="171"/>
        <v>12.811126</v>
      </c>
      <c r="J941" s="10">
        <f t="shared" si="172"/>
        <v>21.091531025655172</v>
      </c>
      <c r="K941" s="10">
        <v>443.8</v>
      </c>
      <c r="L941" s="10">
        <v>3</v>
      </c>
      <c r="M941" s="90">
        <v>3</v>
      </c>
      <c r="N941" s="85">
        <f t="shared" si="179"/>
        <v>936</v>
      </c>
      <c r="O941" s="108">
        <f t="shared" si="176"/>
        <v>107.36845729657111</v>
      </c>
      <c r="P941" s="95">
        <f t="shared" si="173"/>
        <v>42.321720023740014</v>
      </c>
      <c r="Q941" s="10">
        <f t="shared" si="183"/>
        <v>11.756033339927781</v>
      </c>
      <c r="R941" s="94">
        <f t="shared" si="180"/>
        <v>0</v>
      </c>
      <c r="S941" s="10">
        <f t="shared" si="177"/>
        <v>88.178236175777755</v>
      </c>
      <c r="T941" s="10">
        <f>IF(M941=1,'Specifications and Reduced mass'!$F$13,IF(M941=2,'Specifications and Reduced mass'!$G$13,IF(M941=3,'Specifications and Reduced mass'!$H$13,IF(M941=4,'Specifications and Reduced mass'!$I$13,IF(M941=5,'Specifications and Reduced mass'!$J$13)))))</f>
        <v>1545.075</v>
      </c>
      <c r="U941" s="52">
        <f>'Specifications and Reduced mass'!$C$37-'Lap Simulation'!S941-'Lap Simulation'!T941-'Lap Simulation'!AC941</f>
        <v>-925.35181885294332</v>
      </c>
      <c r="V941" s="13">
        <f t="shared" si="178"/>
        <v>-1.4455191457425816</v>
      </c>
      <c r="W941" s="13">
        <f>0.5*359.61*'Lap Simulation'!Q941^2</f>
        <v>24849.827737730382</v>
      </c>
      <c r="X941" s="10">
        <f t="shared" si="174"/>
        <v>46.283595826487321</v>
      </c>
      <c r="Y941" s="10">
        <v>2</v>
      </c>
      <c r="Z941" s="13">
        <f>IF(Y941=1,'Specifications and Reduced mass'!$C$47,IF(Y941=2,'Specifications and Reduced mass'!$C$48,IF(Y941=3,'Specifications and Reduced mass'!$C$49)))</f>
        <v>640.15189392567913</v>
      </c>
      <c r="AA941" s="10">
        <f t="shared" si="175"/>
        <v>44.235878562984844</v>
      </c>
      <c r="AB941" s="10">
        <v>0</v>
      </c>
      <c r="AC941" s="10">
        <f t="shared" si="181"/>
        <v>0</v>
      </c>
      <c r="AD941" s="10">
        <f t="shared" si="182"/>
        <v>0</v>
      </c>
    </row>
    <row r="942" spans="7:30" x14ac:dyDescent="0.3">
      <c r="G942" s="94">
        <v>5800</v>
      </c>
      <c r="H942" s="94">
        <v>17.18</v>
      </c>
      <c r="I942" s="10">
        <f t="shared" si="171"/>
        <v>12.811126</v>
      </c>
      <c r="J942" s="10">
        <f t="shared" si="172"/>
        <v>21.091531025655172</v>
      </c>
      <c r="K942" s="10">
        <v>443.8</v>
      </c>
      <c r="L942" s="10">
        <v>3</v>
      </c>
      <c r="M942" s="90">
        <v>3</v>
      </c>
      <c r="N942" s="85">
        <f t="shared" si="179"/>
        <v>937</v>
      </c>
      <c r="O942" s="108">
        <f t="shared" si="176"/>
        <v>107.45352000191438</v>
      </c>
      <c r="P942" s="95">
        <f t="shared" si="173"/>
        <v>42.321720023740014</v>
      </c>
      <c r="Q942" s="10">
        <f t="shared" si="183"/>
        <v>11.756033339927781</v>
      </c>
      <c r="R942" s="94">
        <f t="shared" si="180"/>
        <v>0</v>
      </c>
      <c r="S942" s="10">
        <f t="shared" si="177"/>
        <v>88.178236175777755</v>
      </c>
      <c r="T942" s="10">
        <f>IF(M942=1,'Specifications and Reduced mass'!$F$13,IF(M942=2,'Specifications and Reduced mass'!$G$13,IF(M942=3,'Specifications and Reduced mass'!$H$13,IF(M942=4,'Specifications and Reduced mass'!$I$13,IF(M942=5,'Specifications and Reduced mass'!$J$13)))))</f>
        <v>1545.075</v>
      </c>
      <c r="U942" s="52">
        <f>'Specifications and Reduced mass'!$C$37-'Lap Simulation'!S942-'Lap Simulation'!T942-'Lap Simulation'!AC942</f>
        <v>-925.35181885294332</v>
      </c>
      <c r="V942" s="13">
        <f t="shared" si="178"/>
        <v>-1.4455191457425816</v>
      </c>
      <c r="W942" s="13">
        <f>0.5*359.61*'Lap Simulation'!Q942^2</f>
        <v>24849.827737730382</v>
      </c>
      <c r="X942" s="10">
        <f t="shared" si="174"/>
        <v>46.283595826487321</v>
      </c>
      <c r="Y942" s="10">
        <v>2</v>
      </c>
      <c r="Z942" s="13">
        <f>IF(Y942=1,'Specifications and Reduced mass'!$C$47,IF(Y942=2,'Specifications and Reduced mass'!$C$48,IF(Y942=3,'Specifications and Reduced mass'!$C$49)))</f>
        <v>640.15189392567913</v>
      </c>
      <c r="AA942" s="10">
        <f t="shared" si="175"/>
        <v>44.235878562984844</v>
      </c>
      <c r="AB942" s="10">
        <v>0</v>
      </c>
      <c r="AC942" s="10">
        <f t="shared" si="181"/>
        <v>0</v>
      </c>
      <c r="AD942" s="10">
        <f t="shared" si="182"/>
        <v>0</v>
      </c>
    </row>
    <row r="943" spans="7:30" x14ac:dyDescent="0.3">
      <c r="G943" s="94">
        <v>5800</v>
      </c>
      <c r="H943" s="94">
        <v>17.18</v>
      </c>
      <c r="I943" s="10">
        <f t="shared" si="171"/>
        <v>12.811126</v>
      </c>
      <c r="J943" s="10">
        <f t="shared" si="172"/>
        <v>21.091531025655172</v>
      </c>
      <c r="K943" s="10">
        <v>443.8</v>
      </c>
      <c r="L943" s="10">
        <v>3</v>
      </c>
      <c r="M943" s="90">
        <v>3</v>
      </c>
      <c r="N943" s="85">
        <f t="shared" si="179"/>
        <v>938</v>
      </c>
      <c r="O943" s="108">
        <f t="shared" si="176"/>
        <v>107.53858270725766</v>
      </c>
      <c r="P943" s="95">
        <f t="shared" si="173"/>
        <v>42.321720023740014</v>
      </c>
      <c r="Q943" s="10">
        <f t="shared" si="183"/>
        <v>11.756033339927781</v>
      </c>
      <c r="R943" s="94">
        <f t="shared" si="180"/>
        <v>0</v>
      </c>
      <c r="S943" s="10">
        <f t="shared" si="177"/>
        <v>88.178236175777755</v>
      </c>
      <c r="T943" s="10">
        <f>IF(M943=1,'Specifications and Reduced mass'!$F$13,IF(M943=2,'Specifications and Reduced mass'!$G$13,IF(M943=3,'Specifications and Reduced mass'!$H$13,IF(M943=4,'Specifications and Reduced mass'!$I$13,IF(M943=5,'Specifications and Reduced mass'!$J$13)))))</f>
        <v>1545.075</v>
      </c>
      <c r="U943" s="52">
        <f>'Specifications and Reduced mass'!$C$37-'Lap Simulation'!S943-'Lap Simulation'!T943-'Lap Simulation'!AC943</f>
        <v>-925.35181885294332</v>
      </c>
      <c r="V943" s="13">
        <f t="shared" si="178"/>
        <v>-1.4455191457425816</v>
      </c>
      <c r="W943" s="13">
        <f>0.5*359.61*'Lap Simulation'!Q943^2</f>
        <v>24849.827737730382</v>
      </c>
      <c r="X943" s="10">
        <f t="shared" si="174"/>
        <v>46.283595826487321</v>
      </c>
      <c r="Y943" s="10">
        <v>2</v>
      </c>
      <c r="Z943" s="13">
        <f>IF(Y943=1,'Specifications and Reduced mass'!$C$47,IF(Y943=2,'Specifications and Reduced mass'!$C$48,IF(Y943=3,'Specifications and Reduced mass'!$C$49)))</f>
        <v>640.15189392567913</v>
      </c>
      <c r="AA943" s="10">
        <f t="shared" si="175"/>
        <v>44.235878562984844</v>
      </c>
      <c r="AB943" s="10">
        <v>0</v>
      </c>
      <c r="AC943" s="10">
        <f t="shared" si="181"/>
        <v>0</v>
      </c>
      <c r="AD943" s="10">
        <f t="shared" si="182"/>
        <v>0</v>
      </c>
    </row>
    <row r="944" spans="7:30" x14ac:dyDescent="0.3">
      <c r="G944" s="94">
        <v>5800</v>
      </c>
      <c r="H944" s="94">
        <v>17.18</v>
      </c>
      <c r="I944" s="10">
        <f t="shared" si="171"/>
        <v>12.811126</v>
      </c>
      <c r="J944" s="10">
        <f t="shared" si="172"/>
        <v>21.091531025655172</v>
      </c>
      <c r="K944" s="10">
        <v>443.8</v>
      </c>
      <c r="L944" s="10">
        <v>3</v>
      </c>
      <c r="M944" s="90">
        <v>3</v>
      </c>
      <c r="N944" s="86">
        <f t="shared" si="179"/>
        <v>939</v>
      </c>
      <c r="O944" s="108">
        <f t="shared" si="176"/>
        <v>107.62364541260094</v>
      </c>
      <c r="P944" s="95">
        <f t="shared" si="173"/>
        <v>42.321720023740014</v>
      </c>
      <c r="Q944" s="10">
        <f t="shared" si="183"/>
        <v>11.756033339927781</v>
      </c>
      <c r="R944" s="94">
        <f t="shared" si="180"/>
        <v>0</v>
      </c>
      <c r="S944" s="10">
        <f t="shared" si="177"/>
        <v>88.178236175777755</v>
      </c>
      <c r="T944" s="10">
        <f>IF(M944=1,'Specifications and Reduced mass'!$F$13,IF(M944=2,'Specifications and Reduced mass'!$G$13,IF(M944=3,'Specifications and Reduced mass'!$H$13,IF(M944=4,'Specifications and Reduced mass'!$I$13,IF(M944=5,'Specifications and Reduced mass'!$J$13)))))</f>
        <v>1545.075</v>
      </c>
      <c r="U944" s="52">
        <f>'Specifications and Reduced mass'!$C$37-'Lap Simulation'!S944-'Lap Simulation'!T944-'Lap Simulation'!AC944</f>
        <v>-925.35181885294332</v>
      </c>
      <c r="V944" s="13">
        <f t="shared" si="178"/>
        <v>-1.4455191457425816</v>
      </c>
      <c r="W944" s="13">
        <f>0.5*359.61*'Lap Simulation'!Q944^2</f>
        <v>24849.827737730382</v>
      </c>
      <c r="X944" s="10">
        <f t="shared" si="174"/>
        <v>46.283595826487321</v>
      </c>
      <c r="Y944" s="10">
        <v>2</v>
      </c>
      <c r="Z944" s="13">
        <f>IF(Y944=1,'Specifications and Reduced mass'!$C$47,IF(Y944=2,'Specifications and Reduced mass'!$C$48,IF(Y944=3,'Specifications and Reduced mass'!$C$49)))</f>
        <v>640.15189392567913</v>
      </c>
      <c r="AA944" s="10">
        <f t="shared" si="175"/>
        <v>44.235878562984844</v>
      </c>
      <c r="AB944" s="10">
        <v>0</v>
      </c>
      <c r="AC944" s="10">
        <f t="shared" si="181"/>
        <v>0</v>
      </c>
      <c r="AD944" s="10">
        <f t="shared" si="182"/>
        <v>0</v>
      </c>
    </row>
    <row r="945" spans="7:30" x14ac:dyDescent="0.3">
      <c r="G945" s="94">
        <v>5800</v>
      </c>
      <c r="H945" s="94">
        <v>17.18</v>
      </c>
      <c r="I945" s="10">
        <f t="shared" si="171"/>
        <v>12.811126</v>
      </c>
      <c r="J945" s="10">
        <f t="shared" si="172"/>
        <v>21.091531025655172</v>
      </c>
      <c r="K945" s="10">
        <v>443.8</v>
      </c>
      <c r="L945" s="10">
        <v>3</v>
      </c>
      <c r="M945" s="90">
        <v>3</v>
      </c>
      <c r="N945" s="86">
        <f t="shared" si="179"/>
        <v>940</v>
      </c>
      <c r="O945" s="108">
        <f t="shared" si="176"/>
        <v>107.70870811794421</v>
      </c>
      <c r="P945" s="95">
        <f t="shared" si="173"/>
        <v>42.321720023740014</v>
      </c>
      <c r="Q945" s="10">
        <f t="shared" si="183"/>
        <v>11.756033339927781</v>
      </c>
      <c r="R945" s="94">
        <f t="shared" si="180"/>
        <v>0</v>
      </c>
      <c r="S945" s="10">
        <f t="shared" si="177"/>
        <v>88.178236175777755</v>
      </c>
      <c r="T945" s="10">
        <f>IF(M945=1,'Specifications and Reduced mass'!$F$13,IF(M945=2,'Specifications and Reduced mass'!$G$13,IF(M945=3,'Specifications and Reduced mass'!$H$13,IF(M945=4,'Specifications and Reduced mass'!$I$13,IF(M945=5,'Specifications and Reduced mass'!$J$13)))))</f>
        <v>1545.075</v>
      </c>
      <c r="U945" s="52">
        <f>'Specifications and Reduced mass'!$C$37-'Lap Simulation'!S945-'Lap Simulation'!T945-'Lap Simulation'!AC945</f>
        <v>-925.35181885294332</v>
      </c>
      <c r="V945" s="13">
        <f t="shared" si="178"/>
        <v>-1.4455191457425816</v>
      </c>
      <c r="W945" s="13">
        <f>0.5*359.61*'Lap Simulation'!Q945^2</f>
        <v>24849.827737730382</v>
      </c>
      <c r="X945" s="10">
        <f t="shared" si="174"/>
        <v>46.283595826487321</v>
      </c>
      <c r="Y945" s="10">
        <v>2</v>
      </c>
      <c r="Z945" s="13">
        <f>IF(Y945=1,'Specifications and Reduced mass'!$C$47,IF(Y945=2,'Specifications and Reduced mass'!$C$48,IF(Y945=3,'Specifications and Reduced mass'!$C$49)))</f>
        <v>640.15189392567913</v>
      </c>
      <c r="AA945" s="10">
        <f t="shared" si="175"/>
        <v>44.235878562984844</v>
      </c>
      <c r="AB945" s="10">
        <v>0</v>
      </c>
      <c r="AC945" s="10">
        <f t="shared" si="181"/>
        <v>0</v>
      </c>
      <c r="AD945" s="10">
        <f t="shared" si="182"/>
        <v>0</v>
      </c>
    </row>
    <row r="946" spans="7:30" x14ac:dyDescent="0.3">
      <c r="G946" s="94">
        <v>5800</v>
      </c>
      <c r="H946" s="94">
        <v>17.18</v>
      </c>
      <c r="I946" s="10">
        <f t="shared" ref="I946:I1009" si="184">H946*0.7457</f>
        <v>12.811126</v>
      </c>
      <c r="J946" s="10">
        <f t="shared" ref="J946:J1009" si="185">(9548.8*I946)/G946</f>
        <v>21.091531025655172</v>
      </c>
      <c r="K946" s="10">
        <v>443.8</v>
      </c>
      <c r="L946" s="10">
        <v>3</v>
      </c>
      <c r="M946" s="90">
        <v>3</v>
      </c>
      <c r="N946" s="86">
        <f t="shared" si="179"/>
        <v>941</v>
      </c>
      <c r="O946" s="108">
        <f t="shared" si="176"/>
        <v>107.79377082328749</v>
      </c>
      <c r="P946" s="95">
        <f t="shared" si="173"/>
        <v>42.321720023740014</v>
      </c>
      <c r="Q946" s="10">
        <f t="shared" si="183"/>
        <v>11.756033339927781</v>
      </c>
      <c r="R946" s="94">
        <f t="shared" si="180"/>
        <v>0</v>
      </c>
      <c r="S946" s="10">
        <f t="shared" si="177"/>
        <v>88.178236175777755</v>
      </c>
      <c r="T946" s="10">
        <f>IF(M946=1,'Specifications and Reduced mass'!$F$13,IF(M946=2,'Specifications and Reduced mass'!$G$13,IF(M946=3,'Specifications and Reduced mass'!$H$13,IF(M946=4,'Specifications and Reduced mass'!$I$13,IF(M946=5,'Specifications and Reduced mass'!$J$13)))))</f>
        <v>1545.075</v>
      </c>
      <c r="U946" s="52">
        <f>'Specifications and Reduced mass'!$C$37-'Lap Simulation'!S946-'Lap Simulation'!T946-'Lap Simulation'!AC946</f>
        <v>-925.35181885294332</v>
      </c>
      <c r="V946" s="13">
        <f t="shared" si="178"/>
        <v>-1.4455191457425816</v>
      </c>
      <c r="W946" s="13">
        <f>0.5*359.61*'Lap Simulation'!Q946^2</f>
        <v>24849.827737730382</v>
      </c>
      <c r="X946" s="10">
        <f t="shared" si="174"/>
        <v>46.283595826487321</v>
      </c>
      <c r="Y946" s="10">
        <v>2</v>
      </c>
      <c r="Z946" s="13">
        <f>IF(Y946=1,'Specifications and Reduced mass'!$C$47,IF(Y946=2,'Specifications and Reduced mass'!$C$48,IF(Y946=3,'Specifications and Reduced mass'!$C$49)))</f>
        <v>640.15189392567913</v>
      </c>
      <c r="AA946" s="10">
        <f t="shared" si="175"/>
        <v>44.235878562984844</v>
      </c>
      <c r="AB946" s="10">
        <v>0</v>
      </c>
      <c r="AC946" s="10">
        <f t="shared" si="181"/>
        <v>0</v>
      </c>
      <c r="AD946" s="10">
        <f t="shared" si="182"/>
        <v>0</v>
      </c>
    </row>
    <row r="947" spans="7:30" x14ac:dyDescent="0.3">
      <c r="G947" s="94">
        <v>5800</v>
      </c>
      <c r="H947" s="94">
        <v>17.18</v>
      </c>
      <c r="I947" s="10">
        <f t="shared" si="184"/>
        <v>12.811126</v>
      </c>
      <c r="J947" s="10">
        <f t="shared" si="185"/>
        <v>21.091531025655172</v>
      </c>
      <c r="K947" s="10">
        <v>443.8</v>
      </c>
      <c r="L947" s="10">
        <v>3</v>
      </c>
      <c r="M947" s="90">
        <v>3</v>
      </c>
      <c r="N947" s="86">
        <f t="shared" si="179"/>
        <v>942</v>
      </c>
      <c r="O947" s="108">
        <f t="shared" si="176"/>
        <v>107.87883352863076</v>
      </c>
      <c r="P947" s="95">
        <f t="shared" si="173"/>
        <v>42.321720023740014</v>
      </c>
      <c r="Q947" s="10">
        <f t="shared" si="183"/>
        <v>11.756033339927781</v>
      </c>
      <c r="R947" s="94">
        <f t="shared" si="180"/>
        <v>0</v>
      </c>
      <c r="S947" s="10">
        <f t="shared" si="177"/>
        <v>88.178236175777755</v>
      </c>
      <c r="T947" s="10">
        <f>IF(M947=1,'Specifications and Reduced mass'!$F$13,IF(M947=2,'Specifications and Reduced mass'!$G$13,IF(M947=3,'Specifications and Reduced mass'!$H$13,IF(M947=4,'Specifications and Reduced mass'!$I$13,IF(M947=5,'Specifications and Reduced mass'!$J$13)))))</f>
        <v>1545.075</v>
      </c>
      <c r="U947" s="52">
        <f>'Specifications and Reduced mass'!$C$37-'Lap Simulation'!S947-'Lap Simulation'!T947-'Lap Simulation'!AC947</f>
        <v>-925.35181885294332</v>
      </c>
      <c r="V947" s="13">
        <f t="shared" si="178"/>
        <v>-1.4455191457425816</v>
      </c>
      <c r="W947" s="13">
        <f>0.5*359.61*'Lap Simulation'!Q947^2</f>
        <v>24849.827737730382</v>
      </c>
      <c r="X947" s="10">
        <f t="shared" si="174"/>
        <v>46.283595826487321</v>
      </c>
      <c r="Y947" s="10">
        <v>2</v>
      </c>
      <c r="Z947" s="13">
        <f>IF(Y947=1,'Specifications and Reduced mass'!$C$47,IF(Y947=2,'Specifications and Reduced mass'!$C$48,IF(Y947=3,'Specifications and Reduced mass'!$C$49)))</f>
        <v>640.15189392567913</v>
      </c>
      <c r="AA947" s="10">
        <f t="shared" si="175"/>
        <v>44.235878562984844</v>
      </c>
      <c r="AB947" s="10">
        <v>0</v>
      </c>
      <c r="AC947" s="10">
        <f t="shared" si="181"/>
        <v>0</v>
      </c>
      <c r="AD947" s="10">
        <f t="shared" si="182"/>
        <v>0</v>
      </c>
    </row>
    <row r="948" spans="7:30" x14ac:dyDescent="0.3">
      <c r="G948" s="94">
        <v>5800</v>
      </c>
      <c r="H948" s="94">
        <v>17.18</v>
      </c>
      <c r="I948" s="10">
        <f t="shared" si="184"/>
        <v>12.811126</v>
      </c>
      <c r="J948" s="10">
        <f t="shared" si="185"/>
        <v>21.091531025655172</v>
      </c>
      <c r="K948" s="10">
        <v>443.8</v>
      </c>
      <c r="L948" s="10">
        <v>3</v>
      </c>
      <c r="M948" s="90">
        <v>3</v>
      </c>
      <c r="N948" s="86">
        <f t="shared" si="179"/>
        <v>943</v>
      </c>
      <c r="O948" s="108">
        <f t="shared" si="176"/>
        <v>107.96389623397404</v>
      </c>
      <c r="P948" s="95">
        <f t="shared" si="173"/>
        <v>42.321720023740014</v>
      </c>
      <c r="Q948" s="10">
        <f t="shared" si="183"/>
        <v>11.756033339927781</v>
      </c>
      <c r="R948" s="94">
        <f t="shared" si="180"/>
        <v>0</v>
      </c>
      <c r="S948" s="10">
        <f t="shared" si="177"/>
        <v>88.178236175777755</v>
      </c>
      <c r="T948" s="10">
        <f>IF(M948=1,'Specifications and Reduced mass'!$F$13,IF(M948=2,'Specifications and Reduced mass'!$G$13,IF(M948=3,'Specifications and Reduced mass'!$H$13,IF(M948=4,'Specifications and Reduced mass'!$I$13,IF(M948=5,'Specifications and Reduced mass'!$J$13)))))</f>
        <v>1545.075</v>
      </c>
      <c r="U948" s="52">
        <f>'Specifications and Reduced mass'!$C$37-'Lap Simulation'!S948-'Lap Simulation'!T948-'Lap Simulation'!AC948</f>
        <v>-925.35181885294332</v>
      </c>
      <c r="V948" s="13">
        <f t="shared" si="178"/>
        <v>-1.4455191457425816</v>
      </c>
      <c r="W948" s="13">
        <f>0.5*359.61*'Lap Simulation'!Q948^2</f>
        <v>24849.827737730382</v>
      </c>
      <c r="X948" s="10">
        <f t="shared" si="174"/>
        <v>46.283595826487321</v>
      </c>
      <c r="Y948" s="10">
        <v>2</v>
      </c>
      <c r="Z948" s="13">
        <f>IF(Y948=1,'Specifications and Reduced mass'!$C$47,IF(Y948=2,'Specifications and Reduced mass'!$C$48,IF(Y948=3,'Specifications and Reduced mass'!$C$49)))</f>
        <v>640.15189392567913</v>
      </c>
      <c r="AA948" s="10">
        <f t="shared" si="175"/>
        <v>44.235878562984844</v>
      </c>
      <c r="AB948" s="10">
        <v>0</v>
      </c>
      <c r="AC948" s="10">
        <f t="shared" si="181"/>
        <v>0</v>
      </c>
      <c r="AD948" s="10">
        <f t="shared" si="182"/>
        <v>0</v>
      </c>
    </row>
    <row r="949" spans="7:30" x14ac:dyDescent="0.3">
      <c r="G949" s="94">
        <v>5800</v>
      </c>
      <c r="H949" s="94">
        <v>17.18</v>
      </c>
      <c r="I949" s="10">
        <f t="shared" si="184"/>
        <v>12.811126</v>
      </c>
      <c r="J949" s="10">
        <f t="shared" si="185"/>
        <v>21.091531025655172</v>
      </c>
      <c r="K949" s="10">
        <v>443.8</v>
      </c>
      <c r="L949" s="10">
        <v>3</v>
      </c>
      <c r="M949" s="90">
        <v>3</v>
      </c>
      <c r="N949" s="86">
        <f t="shared" si="179"/>
        <v>944</v>
      </c>
      <c r="O949" s="108">
        <f t="shared" si="176"/>
        <v>108.04895893931732</v>
      </c>
      <c r="P949" s="95">
        <f t="shared" si="173"/>
        <v>42.321720023740014</v>
      </c>
      <c r="Q949" s="10">
        <f t="shared" si="183"/>
        <v>11.756033339927781</v>
      </c>
      <c r="R949" s="94">
        <f t="shared" si="180"/>
        <v>0</v>
      </c>
      <c r="S949" s="10">
        <f t="shared" si="177"/>
        <v>88.178236175777755</v>
      </c>
      <c r="T949" s="10">
        <f>IF(M949=1,'Specifications and Reduced mass'!$F$13,IF(M949=2,'Specifications and Reduced mass'!$G$13,IF(M949=3,'Specifications and Reduced mass'!$H$13,IF(M949=4,'Specifications and Reduced mass'!$I$13,IF(M949=5,'Specifications and Reduced mass'!$J$13)))))</f>
        <v>1545.075</v>
      </c>
      <c r="U949" s="52">
        <f>'Specifications and Reduced mass'!$C$37-'Lap Simulation'!S949-'Lap Simulation'!T949-'Lap Simulation'!AC949</f>
        <v>-925.35181885294332</v>
      </c>
      <c r="V949" s="13">
        <f t="shared" si="178"/>
        <v>-1.4455191457425816</v>
      </c>
      <c r="W949" s="13">
        <f>0.5*359.61*'Lap Simulation'!Q949^2</f>
        <v>24849.827737730382</v>
      </c>
      <c r="X949" s="10">
        <f t="shared" si="174"/>
        <v>46.283595826487321</v>
      </c>
      <c r="Y949" s="10">
        <v>2</v>
      </c>
      <c r="Z949" s="13">
        <f>IF(Y949=1,'Specifications and Reduced mass'!$C$47,IF(Y949=2,'Specifications and Reduced mass'!$C$48,IF(Y949=3,'Specifications and Reduced mass'!$C$49)))</f>
        <v>640.15189392567913</v>
      </c>
      <c r="AA949" s="10">
        <f t="shared" si="175"/>
        <v>44.235878562984844</v>
      </c>
      <c r="AB949" s="10">
        <v>0</v>
      </c>
      <c r="AC949" s="10">
        <f t="shared" si="181"/>
        <v>0</v>
      </c>
      <c r="AD949" s="10">
        <f t="shared" si="182"/>
        <v>0</v>
      </c>
    </row>
    <row r="950" spans="7:30" x14ac:dyDescent="0.3">
      <c r="G950" s="94">
        <v>5800</v>
      </c>
      <c r="H950" s="94">
        <v>17.18</v>
      </c>
      <c r="I950" s="10">
        <f t="shared" si="184"/>
        <v>12.811126</v>
      </c>
      <c r="J950" s="10">
        <f t="shared" si="185"/>
        <v>21.091531025655172</v>
      </c>
      <c r="K950" s="10">
        <v>443.8</v>
      </c>
      <c r="L950" s="10">
        <v>3</v>
      </c>
      <c r="M950" s="90">
        <v>3</v>
      </c>
      <c r="N950" s="86">
        <f t="shared" si="179"/>
        <v>945</v>
      </c>
      <c r="O950" s="108">
        <f t="shared" si="176"/>
        <v>108.13402164466059</v>
      </c>
      <c r="P950" s="95">
        <f t="shared" si="173"/>
        <v>42.321720023740014</v>
      </c>
      <c r="Q950" s="10">
        <f t="shared" si="183"/>
        <v>11.756033339927781</v>
      </c>
      <c r="R950" s="94">
        <f t="shared" si="180"/>
        <v>0</v>
      </c>
      <c r="S950" s="10">
        <f t="shared" si="177"/>
        <v>88.178236175777755</v>
      </c>
      <c r="T950" s="10">
        <f>IF(M950=1,'Specifications and Reduced mass'!$F$13,IF(M950=2,'Specifications and Reduced mass'!$G$13,IF(M950=3,'Specifications and Reduced mass'!$H$13,IF(M950=4,'Specifications and Reduced mass'!$I$13,IF(M950=5,'Specifications and Reduced mass'!$J$13)))))</f>
        <v>1545.075</v>
      </c>
      <c r="U950" s="52">
        <f>'Specifications and Reduced mass'!$C$37-'Lap Simulation'!S950-'Lap Simulation'!T950-'Lap Simulation'!AC950</f>
        <v>-925.35181885294332</v>
      </c>
      <c r="V950" s="13">
        <f t="shared" si="178"/>
        <v>-1.4455191457425816</v>
      </c>
      <c r="W950" s="13">
        <f>0.5*359.61*'Lap Simulation'!Q950^2</f>
        <v>24849.827737730382</v>
      </c>
      <c r="X950" s="10">
        <f t="shared" si="174"/>
        <v>46.283595826487321</v>
      </c>
      <c r="Y950" s="10">
        <v>2</v>
      </c>
      <c r="Z950" s="13">
        <f>IF(Y950=1,'Specifications and Reduced mass'!$C$47,IF(Y950=2,'Specifications and Reduced mass'!$C$48,IF(Y950=3,'Specifications and Reduced mass'!$C$49)))</f>
        <v>640.15189392567913</v>
      </c>
      <c r="AA950" s="10">
        <f t="shared" si="175"/>
        <v>44.235878562984844</v>
      </c>
      <c r="AB950" s="10">
        <v>0</v>
      </c>
      <c r="AC950" s="10">
        <f t="shared" si="181"/>
        <v>0</v>
      </c>
      <c r="AD950" s="10">
        <f t="shared" si="182"/>
        <v>0</v>
      </c>
    </row>
    <row r="951" spans="7:30" x14ac:dyDescent="0.3">
      <c r="G951" s="94">
        <v>5800</v>
      </c>
      <c r="H951" s="94">
        <v>17.18</v>
      </c>
      <c r="I951" s="10">
        <f t="shared" si="184"/>
        <v>12.811126</v>
      </c>
      <c r="J951" s="10">
        <f t="shared" si="185"/>
        <v>21.091531025655172</v>
      </c>
      <c r="K951" s="10">
        <v>443.8</v>
      </c>
      <c r="L951" s="10">
        <v>3</v>
      </c>
      <c r="M951" s="90">
        <v>3</v>
      </c>
      <c r="N951" s="86">
        <f t="shared" si="179"/>
        <v>946</v>
      </c>
      <c r="O951" s="108">
        <f t="shared" si="176"/>
        <v>108.21908435000387</v>
      </c>
      <c r="P951" s="95">
        <f t="shared" si="173"/>
        <v>42.321720023740014</v>
      </c>
      <c r="Q951" s="10">
        <f t="shared" si="183"/>
        <v>11.756033339927781</v>
      </c>
      <c r="R951" s="94">
        <f t="shared" si="180"/>
        <v>0</v>
      </c>
      <c r="S951" s="10">
        <f t="shared" si="177"/>
        <v>88.178236175777755</v>
      </c>
      <c r="T951" s="10">
        <f>IF(M951=1,'Specifications and Reduced mass'!$F$13,IF(M951=2,'Specifications and Reduced mass'!$G$13,IF(M951=3,'Specifications and Reduced mass'!$H$13,IF(M951=4,'Specifications and Reduced mass'!$I$13,IF(M951=5,'Specifications and Reduced mass'!$J$13)))))</f>
        <v>1545.075</v>
      </c>
      <c r="U951" s="52">
        <f>'Specifications and Reduced mass'!$C$37-'Lap Simulation'!S951-'Lap Simulation'!T951-'Lap Simulation'!AC951</f>
        <v>-925.35181885294332</v>
      </c>
      <c r="V951" s="13">
        <f t="shared" si="178"/>
        <v>-1.4455191457425816</v>
      </c>
      <c r="W951" s="13">
        <f>0.5*359.61*'Lap Simulation'!Q951^2</f>
        <v>24849.827737730382</v>
      </c>
      <c r="X951" s="10">
        <f t="shared" si="174"/>
        <v>46.283595826487321</v>
      </c>
      <c r="Y951" s="10">
        <v>2</v>
      </c>
      <c r="Z951" s="13">
        <f>IF(Y951=1,'Specifications and Reduced mass'!$C$47,IF(Y951=2,'Specifications and Reduced mass'!$C$48,IF(Y951=3,'Specifications and Reduced mass'!$C$49)))</f>
        <v>640.15189392567913</v>
      </c>
      <c r="AA951" s="10">
        <f t="shared" si="175"/>
        <v>44.235878562984844</v>
      </c>
      <c r="AB951" s="10">
        <v>0</v>
      </c>
      <c r="AC951" s="10">
        <f t="shared" si="181"/>
        <v>0</v>
      </c>
      <c r="AD951" s="10">
        <f t="shared" si="182"/>
        <v>0</v>
      </c>
    </row>
    <row r="952" spans="7:30" x14ac:dyDescent="0.3">
      <c r="G952" s="94">
        <v>5800</v>
      </c>
      <c r="H952" s="94">
        <v>17.18</v>
      </c>
      <c r="I952" s="10">
        <f t="shared" si="184"/>
        <v>12.811126</v>
      </c>
      <c r="J952" s="10">
        <f t="shared" si="185"/>
        <v>21.091531025655172</v>
      </c>
      <c r="K952" s="10">
        <v>443.8</v>
      </c>
      <c r="L952" s="10">
        <v>3</v>
      </c>
      <c r="M952" s="90">
        <v>3</v>
      </c>
      <c r="N952" s="86">
        <f t="shared" si="179"/>
        <v>947</v>
      </c>
      <c r="O952" s="108">
        <f t="shared" si="176"/>
        <v>108.30414705534714</v>
      </c>
      <c r="P952" s="95">
        <f t="shared" si="173"/>
        <v>42.321720023740014</v>
      </c>
      <c r="Q952" s="10">
        <f t="shared" si="183"/>
        <v>11.756033339927781</v>
      </c>
      <c r="R952" s="94">
        <f t="shared" si="180"/>
        <v>0</v>
      </c>
      <c r="S952" s="10">
        <f t="shared" si="177"/>
        <v>88.178236175777755</v>
      </c>
      <c r="T952" s="10">
        <f>IF(M952=1,'Specifications and Reduced mass'!$F$13,IF(M952=2,'Specifications and Reduced mass'!$G$13,IF(M952=3,'Specifications and Reduced mass'!$H$13,IF(M952=4,'Specifications and Reduced mass'!$I$13,IF(M952=5,'Specifications and Reduced mass'!$J$13)))))</f>
        <v>1545.075</v>
      </c>
      <c r="U952" s="52">
        <f>'Specifications and Reduced mass'!$C$37-'Lap Simulation'!S952-'Lap Simulation'!T952-'Lap Simulation'!AC952</f>
        <v>-925.35181885294332</v>
      </c>
      <c r="V952" s="13">
        <f t="shared" si="178"/>
        <v>-1.4455191457425816</v>
      </c>
      <c r="W952" s="13">
        <f>0.5*359.61*'Lap Simulation'!Q952^2</f>
        <v>24849.827737730382</v>
      </c>
      <c r="X952" s="10">
        <f t="shared" si="174"/>
        <v>46.283595826487321</v>
      </c>
      <c r="Y952" s="10">
        <v>2</v>
      </c>
      <c r="Z952" s="13">
        <f>IF(Y952=1,'Specifications and Reduced mass'!$C$47,IF(Y952=2,'Specifications and Reduced mass'!$C$48,IF(Y952=3,'Specifications and Reduced mass'!$C$49)))</f>
        <v>640.15189392567913</v>
      </c>
      <c r="AA952" s="10">
        <f t="shared" si="175"/>
        <v>44.235878562984844</v>
      </c>
      <c r="AB952" s="10">
        <v>0</v>
      </c>
      <c r="AC952" s="10">
        <f t="shared" si="181"/>
        <v>0</v>
      </c>
      <c r="AD952" s="10">
        <f t="shared" si="182"/>
        <v>0</v>
      </c>
    </row>
    <row r="953" spans="7:30" x14ac:dyDescent="0.3">
      <c r="G953" s="94">
        <v>5800</v>
      </c>
      <c r="H953" s="94">
        <v>17.18</v>
      </c>
      <c r="I953" s="10">
        <f t="shared" si="184"/>
        <v>12.811126</v>
      </c>
      <c r="J953" s="10">
        <f t="shared" si="185"/>
        <v>21.091531025655172</v>
      </c>
      <c r="K953" s="10">
        <v>443.8</v>
      </c>
      <c r="L953" s="10">
        <v>3</v>
      </c>
      <c r="M953" s="90">
        <v>3</v>
      </c>
      <c r="N953" s="86">
        <f t="shared" si="179"/>
        <v>948</v>
      </c>
      <c r="O953" s="108">
        <f t="shared" si="176"/>
        <v>108.38920976069042</v>
      </c>
      <c r="P953" s="95">
        <f t="shared" si="173"/>
        <v>42.321720023740014</v>
      </c>
      <c r="Q953" s="10">
        <f t="shared" si="183"/>
        <v>11.756033339927781</v>
      </c>
      <c r="R953" s="94">
        <f t="shared" si="180"/>
        <v>0</v>
      </c>
      <c r="S953" s="10">
        <f t="shared" si="177"/>
        <v>88.178236175777755</v>
      </c>
      <c r="T953" s="10">
        <f>IF(M953=1,'Specifications and Reduced mass'!$F$13,IF(M953=2,'Specifications and Reduced mass'!$G$13,IF(M953=3,'Specifications and Reduced mass'!$H$13,IF(M953=4,'Specifications and Reduced mass'!$I$13,IF(M953=5,'Specifications and Reduced mass'!$J$13)))))</f>
        <v>1545.075</v>
      </c>
      <c r="U953" s="52">
        <f>'Specifications and Reduced mass'!$C$37-'Lap Simulation'!S953-'Lap Simulation'!T953-'Lap Simulation'!AC953</f>
        <v>-925.35181885294332</v>
      </c>
      <c r="V953" s="13">
        <f t="shared" si="178"/>
        <v>-1.4455191457425816</v>
      </c>
      <c r="W953" s="13">
        <f>0.5*359.61*'Lap Simulation'!Q953^2</f>
        <v>24849.827737730382</v>
      </c>
      <c r="X953" s="10">
        <f t="shared" si="174"/>
        <v>46.283595826487321</v>
      </c>
      <c r="Y953" s="10">
        <v>2</v>
      </c>
      <c r="Z953" s="13">
        <f>IF(Y953=1,'Specifications and Reduced mass'!$C$47,IF(Y953=2,'Specifications and Reduced mass'!$C$48,IF(Y953=3,'Specifications and Reduced mass'!$C$49)))</f>
        <v>640.15189392567913</v>
      </c>
      <c r="AA953" s="10">
        <f t="shared" si="175"/>
        <v>44.235878562984844</v>
      </c>
      <c r="AB953" s="10">
        <v>0</v>
      </c>
      <c r="AC953" s="10">
        <f t="shared" si="181"/>
        <v>0</v>
      </c>
      <c r="AD953" s="10">
        <f t="shared" si="182"/>
        <v>0</v>
      </c>
    </row>
    <row r="954" spans="7:30" x14ac:dyDescent="0.3">
      <c r="G954" s="94">
        <v>5800</v>
      </c>
      <c r="H954" s="94">
        <v>17.18</v>
      </c>
      <c r="I954" s="10">
        <f t="shared" si="184"/>
        <v>12.811126</v>
      </c>
      <c r="J954" s="10">
        <f t="shared" si="185"/>
        <v>21.091531025655172</v>
      </c>
      <c r="K954" s="10">
        <v>443.8</v>
      </c>
      <c r="L954" s="10">
        <v>3</v>
      </c>
      <c r="M954" s="90">
        <v>3</v>
      </c>
      <c r="N954" s="86">
        <f t="shared" si="179"/>
        <v>949</v>
      </c>
      <c r="O954" s="108">
        <f t="shared" si="176"/>
        <v>108.4742724660337</v>
      </c>
      <c r="P954" s="95">
        <f t="shared" si="173"/>
        <v>42.321720023740014</v>
      </c>
      <c r="Q954" s="10">
        <f t="shared" si="183"/>
        <v>11.756033339927781</v>
      </c>
      <c r="R954" s="94">
        <f t="shared" si="180"/>
        <v>0</v>
      </c>
      <c r="S954" s="10">
        <f t="shared" si="177"/>
        <v>88.178236175777755</v>
      </c>
      <c r="T954" s="10">
        <f>IF(M954=1,'Specifications and Reduced mass'!$F$13,IF(M954=2,'Specifications and Reduced mass'!$G$13,IF(M954=3,'Specifications and Reduced mass'!$H$13,IF(M954=4,'Specifications and Reduced mass'!$I$13,IF(M954=5,'Specifications and Reduced mass'!$J$13)))))</f>
        <v>1545.075</v>
      </c>
      <c r="U954" s="52">
        <f>'Specifications and Reduced mass'!$C$37-'Lap Simulation'!S954-'Lap Simulation'!T954-'Lap Simulation'!AC954</f>
        <v>-925.35181885294332</v>
      </c>
      <c r="V954" s="13">
        <f t="shared" si="178"/>
        <v>-1.4455191457425816</v>
      </c>
      <c r="W954" s="13">
        <f>0.5*359.61*'Lap Simulation'!Q954^2</f>
        <v>24849.827737730382</v>
      </c>
      <c r="X954" s="10">
        <f t="shared" si="174"/>
        <v>46.283595826487321</v>
      </c>
      <c r="Y954" s="10">
        <v>2</v>
      </c>
      <c r="Z954" s="13">
        <f>IF(Y954=1,'Specifications and Reduced mass'!$C$47,IF(Y954=2,'Specifications and Reduced mass'!$C$48,IF(Y954=3,'Specifications and Reduced mass'!$C$49)))</f>
        <v>640.15189392567913</v>
      </c>
      <c r="AA954" s="10">
        <f t="shared" si="175"/>
        <v>44.235878562984844</v>
      </c>
      <c r="AB954" s="10">
        <v>0</v>
      </c>
      <c r="AC954" s="10">
        <f t="shared" si="181"/>
        <v>0</v>
      </c>
      <c r="AD954" s="10">
        <f t="shared" si="182"/>
        <v>0</v>
      </c>
    </row>
    <row r="955" spans="7:30" x14ac:dyDescent="0.3">
      <c r="G955" s="94">
        <v>5800</v>
      </c>
      <c r="H955" s="94">
        <v>17.18</v>
      </c>
      <c r="I955" s="10">
        <f t="shared" si="184"/>
        <v>12.811126</v>
      </c>
      <c r="J955" s="10">
        <f t="shared" si="185"/>
        <v>21.091531025655172</v>
      </c>
      <c r="K955" s="10">
        <v>443.8</v>
      </c>
      <c r="L955" s="10">
        <v>3</v>
      </c>
      <c r="M955" s="90">
        <v>3</v>
      </c>
      <c r="N955" s="86">
        <f t="shared" si="179"/>
        <v>950</v>
      </c>
      <c r="O955" s="108">
        <f t="shared" si="176"/>
        <v>108.55933517137697</v>
      </c>
      <c r="P955" s="95">
        <f t="shared" si="173"/>
        <v>42.321720023740014</v>
      </c>
      <c r="Q955" s="10">
        <f t="shared" si="183"/>
        <v>11.756033339927781</v>
      </c>
      <c r="R955" s="94">
        <f t="shared" si="180"/>
        <v>0</v>
      </c>
      <c r="S955" s="10">
        <f t="shared" si="177"/>
        <v>88.178236175777755</v>
      </c>
      <c r="T955" s="10">
        <f>IF(M955=1,'Specifications and Reduced mass'!$F$13,IF(M955=2,'Specifications and Reduced mass'!$G$13,IF(M955=3,'Specifications and Reduced mass'!$H$13,IF(M955=4,'Specifications and Reduced mass'!$I$13,IF(M955=5,'Specifications and Reduced mass'!$J$13)))))</f>
        <v>1545.075</v>
      </c>
      <c r="U955" s="52">
        <f>'Specifications and Reduced mass'!$C$37-'Lap Simulation'!S955-'Lap Simulation'!T955-'Lap Simulation'!AC955</f>
        <v>-925.35181885294332</v>
      </c>
      <c r="V955" s="13">
        <f t="shared" si="178"/>
        <v>-1.4455191457425816</v>
      </c>
      <c r="W955" s="13">
        <f>0.5*359.61*'Lap Simulation'!Q955^2</f>
        <v>24849.827737730382</v>
      </c>
      <c r="X955" s="10">
        <f t="shared" si="174"/>
        <v>46.283595826487321</v>
      </c>
      <c r="Y955" s="10">
        <v>2</v>
      </c>
      <c r="Z955" s="13">
        <f>IF(Y955=1,'Specifications and Reduced mass'!$C$47,IF(Y955=2,'Specifications and Reduced mass'!$C$48,IF(Y955=3,'Specifications and Reduced mass'!$C$49)))</f>
        <v>640.15189392567913</v>
      </c>
      <c r="AA955" s="10">
        <f t="shared" si="175"/>
        <v>44.235878562984844</v>
      </c>
      <c r="AB955" s="10">
        <v>0</v>
      </c>
      <c r="AC955" s="10">
        <f t="shared" si="181"/>
        <v>0</v>
      </c>
      <c r="AD955" s="10">
        <f t="shared" si="182"/>
        <v>0</v>
      </c>
    </row>
    <row r="956" spans="7:30" x14ac:dyDescent="0.3">
      <c r="G956" s="94">
        <v>5800</v>
      </c>
      <c r="H956" s="94">
        <v>17.18</v>
      </c>
      <c r="I956" s="10">
        <f t="shared" si="184"/>
        <v>12.811126</v>
      </c>
      <c r="J956" s="10">
        <f t="shared" si="185"/>
        <v>21.091531025655172</v>
      </c>
      <c r="K956" s="10">
        <v>443.8</v>
      </c>
      <c r="L956" s="10">
        <v>3</v>
      </c>
      <c r="M956" s="90">
        <v>3</v>
      </c>
      <c r="N956" s="87">
        <f t="shared" si="179"/>
        <v>951</v>
      </c>
      <c r="O956" s="108">
        <f t="shared" si="176"/>
        <v>108.64439787672025</v>
      </c>
      <c r="P956" s="95">
        <f t="shared" si="173"/>
        <v>42.321720023740014</v>
      </c>
      <c r="Q956" s="10">
        <f t="shared" si="183"/>
        <v>11.756033339927781</v>
      </c>
      <c r="R956" s="94">
        <f t="shared" si="180"/>
        <v>0</v>
      </c>
      <c r="S956" s="10">
        <f t="shared" si="177"/>
        <v>88.178236175777755</v>
      </c>
      <c r="T956" s="10">
        <f>IF(M956=1,'Specifications and Reduced mass'!$F$13,IF(M956=2,'Specifications and Reduced mass'!$G$13,IF(M956=3,'Specifications and Reduced mass'!$H$13,IF(M956=4,'Specifications and Reduced mass'!$I$13,IF(M956=5,'Specifications and Reduced mass'!$J$13)))))</f>
        <v>1545.075</v>
      </c>
      <c r="U956" s="52">
        <f>'Specifications and Reduced mass'!$C$37-'Lap Simulation'!S956-'Lap Simulation'!T956-'Lap Simulation'!AC956</f>
        <v>-925.35181885294332</v>
      </c>
      <c r="V956" s="13">
        <f t="shared" si="178"/>
        <v>-1.4455191457425816</v>
      </c>
      <c r="W956" s="13">
        <f>0.5*359.61*'Lap Simulation'!Q956^2</f>
        <v>24849.827737730382</v>
      </c>
      <c r="X956" s="10">
        <f t="shared" si="174"/>
        <v>46.283595826487321</v>
      </c>
      <c r="Y956" s="10">
        <v>2</v>
      </c>
      <c r="Z956" s="13">
        <f>IF(Y956=1,'Specifications and Reduced mass'!$C$47,IF(Y956=2,'Specifications and Reduced mass'!$C$48,IF(Y956=3,'Specifications and Reduced mass'!$C$49)))</f>
        <v>640.15189392567913</v>
      </c>
      <c r="AA956" s="10">
        <f t="shared" si="175"/>
        <v>44.235878562984844</v>
      </c>
      <c r="AB956" s="10">
        <v>0</v>
      </c>
      <c r="AC956" s="10">
        <f t="shared" si="181"/>
        <v>0</v>
      </c>
      <c r="AD956" s="10">
        <f t="shared" si="182"/>
        <v>0</v>
      </c>
    </row>
    <row r="957" spans="7:30" x14ac:dyDescent="0.3">
      <c r="G957" s="94">
        <v>5800</v>
      </c>
      <c r="H957" s="94">
        <v>17.18</v>
      </c>
      <c r="I957" s="10">
        <f t="shared" si="184"/>
        <v>12.811126</v>
      </c>
      <c r="J957" s="10">
        <f t="shared" si="185"/>
        <v>21.091531025655172</v>
      </c>
      <c r="K957" s="10">
        <v>443.8</v>
      </c>
      <c r="L957" s="10">
        <v>3</v>
      </c>
      <c r="M957" s="90">
        <v>3</v>
      </c>
      <c r="N957" s="87">
        <f t="shared" si="179"/>
        <v>952</v>
      </c>
      <c r="O957" s="108">
        <f t="shared" si="176"/>
        <v>108.72946058206352</v>
      </c>
      <c r="P957" s="95">
        <f t="shared" si="173"/>
        <v>42.321720023740014</v>
      </c>
      <c r="Q957" s="10">
        <f t="shared" si="183"/>
        <v>11.756033339927781</v>
      </c>
      <c r="R957" s="94">
        <f t="shared" si="180"/>
        <v>0</v>
      </c>
      <c r="S957" s="10">
        <f t="shared" si="177"/>
        <v>88.178236175777755</v>
      </c>
      <c r="T957" s="10">
        <f>IF(M957=1,'Specifications and Reduced mass'!$F$13,IF(M957=2,'Specifications and Reduced mass'!$G$13,IF(M957=3,'Specifications and Reduced mass'!$H$13,IF(M957=4,'Specifications and Reduced mass'!$I$13,IF(M957=5,'Specifications and Reduced mass'!$J$13)))))</f>
        <v>1545.075</v>
      </c>
      <c r="U957" s="52">
        <f>'Specifications and Reduced mass'!$C$37-'Lap Simulation'!S957-'Lap Simulation'!T957-'Lap Simulation'!AC957</f>
        <v>-925.35181885294332</v>
      </c>
      <c r="V957" s="13">
        <f t="shared" si="178"/>
        <v>-1.4455191457425816</v>
      </c>
      <c r="W957" s="13">
        <f>0.5*359.61*'Lap Simulation'!Q957^2</f>
        <v>24849.827737730382</v>
      </c>
      <c r="X957" s="10">
        <f t="shared" si="174"/>
        <v>46.283595826487321</v>
      </c>
      <c r="Y957" s="10">
        <v>2</v>
      </c>
      <c r="Z957" s="13">
        <f>IF(Y957=1,'Specifications and Reduced mass'!$C$47,IF(Y957=2,'Specifications and Reduced mass'!$C$48,IF(Y957=3,'Specifications and Reduced mass'!$C$49)))</f>
        <v>640.15189392567913</v>
      </c>
      <c r="AA957" s="10">
        <f t="shared" si="175"/>
        <v>44.235878562984844</v>
      </c>
      <c r="AB957" s="10">
        <v>0</v>
      </c>
      <c r="AC957" s="10">
        <f t="shared" si="181"/>
        <v>0</v>
      </c>
      <c r="AD957" s="10">
        <f t="shared" si="182"/>
        <v>0</v>
      </c>
    </row>
    <row r="958" spans="7:30" x14ac:dyDescent="0.3">
      <c r="G958" s="94">
        <v>5800</v>
      </c>
      <c r="H958" s="94">
        <v>17.18</v>
      </c>
      <c r="I958" s="10">
        <f t="shared" si="184"/>
        <v>12.811126</v>
      </c>
      <c r="J958" s="10">
        <f t="shared" si="185"/>
        <v>21.091531025655172</v>
      </c>
      <c r="K958" s="10">
        <v>443.8</v>
      </c>
      <c r="L958" s="10">
        <v>3</v>
      </c>
      <c r="M958" s="90">
        <v>3</v>
      </c>
      <c r="N958" s="87">
        <f t="shared" si="179"/>
        <v>953</v>
      </c>
      <c r="O958" s="108">
        <f t="shared" si="176"/>
        <v>108.8145232874068</v>
      </c>
      <c r="P958" s="95">
        <f t="shared" si="173"/>
        <v>42.321720023740014</v>
      </c>
      <c r="Q958" s="10">
        <f t="shared" si="183"/>
        <v>11.756033339927781</v>
      </c>
      <c r="R958" s="94">
        <f t="shared" si="180"/>
        <v>0</v>
      </c>
      <c r="S958" s="10">
        <f t="shared" si="177"/>
        <v>88.178236175777755</v>
      </c>
      <c r="T958" s="10">
        <f>IF(M958=1,'Specifications and Reduced mass'!$F$13,IF(M958=2,'Specifications and Reduced mass'!$G$13,IF(M958=3,'Specifications and Reduced mass'!$H$13,IF(M958=4,'Specifications and Reduced mass'!$I$13,IF(M958=5,'Specifications and Reduced mass'!$J$13)))))</f>
        <v>1545.075</v>
      </c>
      <c r="U958" s="52">
        <f>'Specifications and Reduced mass'!$C$37-'Lap Simulation'!S958-'Lap Simulation'!T958-'Lap Simulation'!AC958</f>
        <v>-925.35181885294332</v>
      </c>
      <c r="V958" s="13">
        <f t="shared" si="178"/>
        <v>-1.4455191457425816</v>
      </c>
      <c r="W958" s="13">
        <f>0.5*359.61*'Lap Simulation'!Q958^2</f>
        <v>24849.827737730382</v>
      </c>
      <c r="X958" s="10">
        <f t="shared" si="174"/>
        <v>46.283595826487321</v>
      </c>
      <c r="Y958" s="10">
        <v>2</v>
      </c>
      <c r="Z958" s="13">
        <f>IF(Y958=1,'Specifications and Reduced mass'!$C$47,IF(Y958=2,'Specifications and Reduced mass'!$C$48,IF(Y958=3,'Specifications and Reduced mass'!$C$49)))</f>
        <v>640.15189392567913</v>
      </c>
      <c r="AA958" s="10">
        <f t="shared" si="175"/>
        <v>44.235878562984844</v>
      </c>
      <c r="AB958" s="10">
        <v>0</v>
      </c>
      <c r="AC958" s="10">
        <f t="shared" si="181"/>
        <v>0</v>
      </c>
      <c r="AD958" s="10">
        <f t="shared" si="182"/>
        <v>0</v>
      </c>
    </row>
    <row r="959" spans="7:30" x14ac:dyDescent="0.3">
      <c r="G959" s="94">
        <v>5800</v>
      </c>
      <c r="H959" s="94">
        <v>17.18</v>
      </c>
      <c r="I959" s="10">
        <f t="shared" si="184"/>
        <v>12.811126</v>
      </c>
      <c r="J959" s="10">
        <f t="shared" si="185"/>
        <v>21.091531025655172</v>
      </c>
      <c r="K959" s="10">
        <v>443.8</v>
      </c>
      <c r="L959" s="10">
        <v>3</v>
      </c>
      <c r="M959" s="90">
        <v>3</v>
      </c>
      <c r="N959" s="87">
        <f t="shared" si="179"/>
        <v>954</v>
      </c>
      <c r="O959" s="108">
        <f t="shared" si="176"/>
        <v>108.89958599275008</v>
      </c>
      <c r="P959" s="95">
        <f t="shared" si="173"/>
        <v>42.321720023740014</v>
      </c>
      <c r="Q959" s="10">
        <f t="shared" si="183"/>
        <v>11.756033339927781</v>
      </c>
      <c r="R959" s="94">
        <f t="shared" si="180"/>
        <v>0</v>
      </c>
      <c r="S959" s="10">
        <f t="shared" si="177"/>
        <v>88.178236175777755</v>
      </c>
      <c r="T959" s="10">
        <f>IF(M959=1,'Specifications and Reduced mass'!$F$13,IF(M959=2,'Specifications and Reduced mass'!$G$13,IF(M959=3,'Specifications and Reduced mass'!$H$13,IF(M959=4,'Specifications and Reduced mass'!$I$13,IF(M959=5,'Specifications and Reduced mass'!$J$13)))))</f>
        <v>1545.075</v>
      </c>
      <c r="U959" s="52">
        <f>'Specifications and Reduced mass'!$C$37-'Lap Simulation'!S959-'Lap Simulation'!T959-'Lap Simulation'!AC959</f>
        <v>-925.35181885294332</v>
      </c>
      <c r="V959" s="13">
        <f t="shared" si="178"/>
        <v>-1.4455191457425816</v>
      </c>
      <c r="W959" s="13">
        <f>0.5*359.61*'Lap Simulation'!Q959^2</f>
        <v>24849.827737730382</v>
      </c>
      <c r="X959" s="10">
        <f t="shared" si="174"/>
        <v>46.283595826487321</v>
      </c>
      <c r="Y959" s="10">
        <v>2</v>
      </c>
      <c r="Z959" s="13">
        <f>IF(Y959=1,'Specifications and Reduced mass'!$C$47,IF(Y959=2,'Specifications and Reduced mass'!$C$48,IF(Y959=3,'Specifications and Reduced mass'!$C$49)))</f>
        <v>640.15189392567913</v>
      </c>
      <c r="AA959" s="10">
        <f t="shared" si="175"/>
        <v>44.235878562984844</v>
      </c>
      <c r="AB959" s="10">
        <v>0</v>
      </c>
      <c r="AC959" s="10">
        <f t="shared" si="181"/>
        <v>0</v>
      </c>
      <c r="AD959" s="10">
        <f t="shared" si="182"/>
        <v>0</v>
      </c>
    </row>
    <row r="960" spans="7:30" x14ac:dyDescent="0.3">
      <c r="G960" s="94">
        <v>5800</v>
      </c>
      <c r="H960" s="94">
        <v>17.18</v>
      </c>
      <c r="I960" s="10">
        <f t="shared" si="184"/>
        <v>12.811126</v>
      </c>
      <c r="J960" s="10">
        <f t="shared" si="185"/>
        <v>21.091531025655172</v>
      </c>
      <c r="K960" s="10">
        <v>443.8</v>
      </c>
      <c r="L960" s="10">
        <v>3</v>
      </c>
      <c r="M960" s="90">
        <v>3</v>
      </c>
      <c r="N960" s="87">
        <f t="shared" si="179"/>
        <v>955</v>
      </c>
      <c r="O960" s="108">
        <f t="shared" si="176"/>
        <v>108.98464869809335</v>
      </c>
      <c r="P960" s="95">
        <f t="shared" si="173"/>
        <v>42.321720023740014</v>
      </c>
      <c r="Q960" s="10">
        <f t="shared" si="183"/>
        <v>11.756033339927781</v>
      </c>
      <c r="R960" s="86">
        <f t="shared" si="180"/>
        <v>-1.367757700354157</v>
      </c>
      <c r="S960" s="10">
        <f t="shared" si="177"/>
        <v>88.178236175777755</v>
      </c>
      <c r="T960" s="10">
        <f>IF(M960=1,'Specifications and Reduced mass'!$F$13,IF(M960=2,'Specifications and Reduced mass'!$G$13,IF(M960=3,'Specifications and Reduced mass'!$H$13,IF(M960=4,'Specifications and Reduced mass'!$I$13,IF(M960=5,'Specifications and Reduced mass'!$J$13)))))</f>
        <v>1545.075</v>
      </c>
      <c r="U960" s="52">
        <f>'Specifications and Reduced mass'!$C$37-'Lap Simulation'!S960-'Lap Simulation'!T960-'Lap Simulation'!AC960</f>
        <v>-925.35181885294332</v>
      </c>
      <c r="V960" s="13">
        <f t="shared" si="178"/>
        <v>-1.367757700354157</v>
      </c>
      <c r="W960" s="13">
        <f>0.5*359.61*'Lap Simulation'!Q960^2</f>
        <v>24849.827737730382</v>
      </c>
      <c r="X960" s="10">
        <f t="shared" si="174"/>
        <v>46.283595826487321</v>
      </c>
      <c r="Y960" s="10">
        <v>1</v>
      </c>
      <c r="Z960" s="13">
        <f>IF(Y960=1,'Specifications and Reduced mass'!$C$47,IF(Y960=2,'Specifications and Reduced mass'!$C$48,IF(Y960=3,'Specifications and Reduced mass'!$C$49)))</f>
        <v>676.54659784648959</v>
      </c>
      <c r="AA960" s="10">
        <f t="shared" si="175"/>
        <v>46.750831214462387</v>
      </c>
      <c r="AB960" s="10">
        <v>0</v>
      </c>
      <c r="AC960" s="10">
        <f t="shared" si="181"/>
        <v>0</v>
      </c>
      <c r="AD960" s="10">
        <f t="shared" si="182"/>
        <v>0</v>
      </c>
    </row>
    <row r="961" spans="7:30" x14ac:dyDescent="0.3">
      <c r="G961" s="94">
        <v>5700</v>
      </c>
      <c r="H961" s="94">
        <v>17.11</v>
      </c>
      <c r="I961" s="10">
        <f t="shared" si="184"/>
        <v>12.758927</v>
      </c>
      <c r="J961" s="10">
        <f t="shared" si="185"/>
        <v>21.374112655719298</v>
      </c>
      <c r="K961" s="10">
        <v>443.8</v>
      </c>
      <c r="L961" s="10">
        <v>3</v>
      </c>
      <c r="M961" s="90">
        <v>3</v>
      </c>
      <c r="N961" s="87">
        <f t="shared" si="179"/>
        <v>956</v>
      </c>
      <c r="O961" s="108">
        <f t="shared" si="176"/>
        <v>109.07056594473674</v>
      </c>
      <c r="P961" s="95">
        <f t="shared" si="173"/>
        <v>41.900784075893569</v>
      </c>
      <c r="Q961" s="10">
        <f t="shared" si="183"/>
        <v>11.639106687748214</v>
      </c>
      <c r="R961" s="86">
        <f t="shared" si="180"/>
        <v>-1.3651779288634682</v>
      </c>
      <c r="S961" s="10">
        <f t="shared" si="177"/>
        <v>86.43290055053096</v>
      </c>
      <c r="T961" s="10">
        <f>IF(M961=1,'Specifications and Reduced mass'!$F$13,IF(M961=2,'Specifications and Reduced mass'!$G$13,IF(M961=3,'Specifications and Reduced mass'!$H$13,IF(M961=4,'Specifications and Reduced mass'!$I$13,IF(M961=5,'Specifications and Reduced mass'!$J$13)))))</f>
        <v>1545.075</v>
      </c>
      <c r="U961" s="52">
        <f>'Specifications and Reduced mass'!$C$37-'Lap Simulation'!S961-'Lap Simulation'!T961-'Lap Simulation'!AC961</f>
        <v>-923.60648322769646</v>
      </c>
      <c r="V961" s="13">
        <f t="shared" si="178"/>
        <v>-1.3651779288634682</v>
      </c>
      <c r="W961" s="13">
        <f>0.5*359.61*'Lap Simulation'!Q961^2</f>
        <v>24357.968391106024</v>
      </c>
      <c r="X961" s="10">
        <f t="shared" si="174"/>
        <v>45.823254676174066</v>
      </c>
      <c r="Y961" s="10">
        <v>1</v>
      </c>
      <c r="Z961" s="13">
        <f>IF(Y961=1,'Specifications and Reduced mass'!$C$47,IF(Y961=2,'Specifications and Reduced mass'!$C$48,IF(Y961=3,'Specifications and Reduced mass'!$C$49)))</f>
        <v>676.54659784648959</v>
      </c>
      <c r="AA961" s="10">
        <f t="shared" si="175"/>
        <v>45.825479395609442</v>
      </c>
      <c r="AB961" s="10">
        <v>0</v>
      </c>
      <c r="AC961" s="10">
        <f t="shared" si="181"/>
        <v>0</v>
      </c>
      <c r="AD961" s="10">
        <f t="shared" si="182"/>
        <v>0</v>
      </c>
    </row>
    <row r="962" spans="7:30" x14ac:dyDescent="0.3">
      <c r="G962" s="94">
        <v>5700</v>
      </c>
      <c r="H962" s="94">
        <v>17.11</v>
      </c>
      <c r="I962" s="10">
        <f t="shared" si="184"/>
        <v>12.758927</v>
      </c>
      <c r="J962" s="10">
        <f t="shared" si="185"/>
        <v>21.374112655719298</v>
      </c>
      <c r="K962" s="10">
        <v>443.8</v>
      </c>
      <c r="L962" s="10">
        <v>3</v>
      </c>
      <c r="M962" s="90">
        <v>3</v>
      </c>
      <c r="N962" s="87">
        <f t="shared" si="179"/>
        <v>957</v>
      </c>
      <c r="O962" s="108">
        <f t="shared" si="176"/>
        <v>109.15736232847486</v>
      </c>
      <c r="P962" s="95">
        <f t="shared" si="173"/>
        <v>41.476382367059394</v>
      </c>
      <c r="Q962" s="10">
        <f t="shared" si="183"/>
        <v>11.521217324183164</v>
      </c>
      <c r="R962" s="86">
        <f t="shared" si="180"/>
        <v>-1.3626030231621973</v>
      </c>
      <c r="S962" s="10">
        <f t="shared" si="177"/>
        <v>84.69085685856048</v>
      </c>
      <c r="T962" s="10">
        <f>IF(M962=1,'Specifications and Reduced mass'!$F$13,IF(M962=2,'Specifications and Reduced mass'!$G$13,IF(M962=3,'Specifications and Reduced mass'!$H$13,IF(M962=4,'Specifications and Reduced mass'!$I$13,IF(M962=5,'Specifications and Reduced mass'!$J$13)))))</f>
        <v>1545.075</v>
      </c>
      <c r="U962" s="52">
        <f>'Specifications and Reduced mass'!$C$37-'Lap Simulation'!S962-'Lap Simulation'!T962-'Lap Simulation'!AC962</f>
        <v>-921.86443953572598</v>
      </c>
      <c r="V962" s="13">
        <f t="shared" si="178"/>
        <v>-1.3626030231621973</v>
      </c>
      <c r="W962" s="13">
        <f>0.5*359.61*'Lap Simulation'!Q962^2</f>
        <v>23867.036756107434</v>
      </c>
      <c r="X962" s="10">
        <f t="shared" si="174"/>
        <v>45.359123323555764</v>
      </c>
      <c r="Y962" s="10">
        <v>1</v>
      </c>
      <c r="Z962" s="13">
        <f>IF(Y962=1,'Specifications and Reduced mass'!$C$47,IF(Y962=2,'Specifications and Reduced mass'!$C$48,IF(Y962=3,'Specifications and Reduced mass'!$C$49)))</f>
        <v>676.54659784648959</v>
      </c>
      <c r="AA962" s="10">
        <f t="shared" si="175"/>
        <v>44.901872912381748</v>
      </c>
      <c r="AB962" s="10">
        <v>0</v>
      </c>
      <c r="AC962" s="10">
        <f t="shared" si="181"/>
        <v>0</v>
      </c>
      <c r="AD962" s="10">
        <f t="shared" si="182"/>
        <v>0</v>
      </c>
    </row>
    <row r="963" spans="7:30" x14ac:dyDescent="0.3">
      <c r="G963" s="94">
        <v>5600</v>
      </c>
      <c r="H963" s="94">
        <v>17.05</v>
      </c>
      <c r="I963" s="10">
        <f t="shared" si="184"/>
        <v>12.714185000000001</v>
      </c>
      <c r="J963" s="10">
        <f t="shared" si="185"/>
        <v>21.679501737142857</v>
      </c>
      <c r="K963" s="10">
        <v>443.8</v>
      </c>
      <c r="L963" s="10">
        <v>3</v>
      </c>
      <c r="M963" s="90">
        <v>3</v>
      </c>
      <c r="N963" s="87">
        <f t="shared" si="179"/>
        <v>958</v>
      </c>
      <c r="O963" s="108">
        <f t="shared" si="176"/>
        <v>109.24506366362561</v>
      </c>
      <c r="P963" s="95">
        <f t="shared" si="173"/>
        <v>41.04840586305577</v>
      </c>
      <c r="Q963" s="10">
        <f t="shared" si="183"/>
        <v>11.402334961959935</v>
      </c>
      <c r="R963" s="86">
        <f t="shared" si="180"/>
        <v>-1.3600329740728228</v>
      </c>
      <c r="S963" s="10">
        <f t="shared" si="177"/>
        <v>82.952098890845775</v>
      </c>
      <c r="T963" s="10">
        <f>IF(M963=1,'Specifications and Reduced mass'!$F$13,IF(M963=2,'Specifications and Reduced mass'!$G$13,IF(M963=3,'Specifications and Reduced mass'!$H$13,IF(M963=4,'Specifications and Reduced mass'!$I$13,IF(M963=5,'Specifications and Reduced mass'!$J$13)))))</f>
        <v>1545.075</v>
      </c>
      <c r="U963" s="52">
        <f>'Specifications and Reduced mass'!$C$37-'Lap Simulation'!S963-'Lap Simulation'!T963-'Lap Simulation'!AC963</f>
        <v>-920.12568156801126</v>
      </c>
      <c r="V963" s="13">
        <f t="shared" si="178"/>
        <v>-1.3600329740728228</v>
      </c>
      <c r="W963" s="13">
        <f>0.5*359.61*'Lap Simulation'!Q963^2</f>
        <v>23377.031082948077</v>
      </c>
      <c r="X963" s="10">
        <f t="shared" si="174"/>
        <v>44.891082527401323</v>
      </c>
      <c r="Y963" s="10">
        <v>1</v>
      </c>
      <c r="Z963" s="13">
        <f>IF(Y963=1,'Specifications and Reduced mass'!$C$47,IF(Y963=2,'Specifications and Reduced mass'!$C$48,IF(Y963=3,'Specifications and Reduced mass'!$C$49)))</f>
        <v>676.54659784648959</v>
      </c>
      <c r="AA963" s="10">
        <f t="shared" si="175"/>
        <v>43.980008472846031</v>
      </c>
      <c r="AB963" s="10">
        <v>0</v>
      </c>
      <c r="AC963" s="10">
        <f t="shared" si="181"/>
        <v>0</v>
      </c>
      <c r="AD963" s="10">
        <f t="shared" si="182"/>
        <v>0</v>
      </c>
    </row>
    <row r="964" spans="7:30" x14ac:dyDescent="0.3">
      <c r="G964" s="94">
        <v>5600</v>
      </c>
      <c r="H964" s="94">
        <v>17.05</v>
      </c>
      <c r="I964" s="10">
        <f t="shared" si="184"/>
        <v>12.714185000000001</v>
      </c>
      <c r="J964" s="10">
        <f t="shared" si="185"/>
        <v>21.679501737142857</v>
      </c>
      <c r="K964" s="10">
        <v>443.8</v>
      </c>
      <c r="L964" s="10">
        <v>3</v>
      </c>
      <c r="M964" s="90">
        <v>3</v>
      </c>
      <c r="N964" s="87">
        <f t="shared" si="179"/>
        <v>959</v>
      </c>
      <c r="O964" s="108">
        <f t="shared" si="176"/>
        <v>109.33369706943139</v>
      </c>
      <c r="P964" s="95">
        <f t="shared" si="173"/>
        <v>40.616740012095796</v>
      </c>
      <c r="Q964" s="10">
        <f t="shared" si="183"/>
        <v>11.282427781137722</v>
      </c>
      <c r="R964" s="86">
        <f t="shared" si="180"/>
        <v>-1.3574677724351343</v>
      </c>
      <c r="S964" s="10">
        <f t="shared" si="177"/>
        <v>81.216620450077372</v>
      </c>
      <c r="T964" s="10">
        <f>IF(M964=1,'Specifications and Reduced mass'!$F$13,IF(M964=2,'Specifications and Reduced mass'!$G$13,IF(M964=3,'Specifications and Reduced mass'!$H$13,IF(M964=4,'Specifications and Reduced mass'!$I$13,IF(M964=5,'Specifications and Reduced mass'!$J$13)))))</f>
        <v>1545.075</v>
      </c>
      <c r="U964" s="52">
        <f>'Specifications and Reduced mass'!$C$37-'Lap Simulation'!S964-'Lap Simulation'!T964-'Lap Simulation'!AC964</f>
        <v>-918.3902031272429</v>
      </c>
      <c r="V964" s="13">
        <f t="shared" si="178"/>
        <v>-1.3574677724351343</v>
      </c>
      <c r="W964" s="13">
        <f>0.5*359.61*'Lap Simulation'!Q964^2</f>
        <v>22887.949625141751</v>
      </c>
      <c r="X964" s="10">
        <f t="shared" si="174"/>
        <v>44.419007012353234</v>
      </c>
      <c r="Y964" s="10">
        <v>1</v>
      </c>
      <c r="Z964" s="13">
        <f>IF(Y964=1,'Specifications and Reduced mass'!$C$47,IF(Y964=2,'Specifications and Reduced mass'!$C$48,IF(Y964=3,'Specifications and Reduced mass'!$C$49)))</f>
        <v>676.54659784648959</v>
      </c>
      <c r="AA964" s="10">
        <f t="shared" si="175"/>
        <v>43.059882791278021</v>
      </c>
      <c r="AB964" s="10">
        <v>0</v>
      </c>
      <c r="AC964" s="10">
        <f t="shared" si="181"/>
        <v>0</v>
      </c>
      <c r="AD964" s="10">
        <f t="shared" si="182"/>
        <v>0</v>
      </c>
    </row>
    <row r="965" spans="7:30" x14ac:dyDescent="0.3">
      <c r="G965" s="94">
        <v>5500</v>
      </c>
      <c r="H965" s="94">
        <v>16.940000000000001</v>
      </c>
      <c r="I965" s="10">
        <f t="shared" si="184"/>
        <v>12.632158000000002</v>
      </c>
      <c r="J965" s="10">
        <f t="shared" si="185"/>
        <v>21.931263692800002</v>
      </c>
      <c r="K965" s="10">
        <v>443.8</v>
      </c>
      <c r="L965" s="10">
        <v>3</v>
      </c>
      <c r="M965" s="90">
        <v>3</v>
      </c>
      <c r="N965" s="87">
        <f t="shared" si="179"/>
        <v>960</v>
      </c>
      <c r="O965" s="108">
        <f t="shared" si="176"/>
        <v>109.42329106450539</v>
      </c>
      <c r="P965" s="95">
        <f t="shared" si="173"/>
        <v>40.181264347313231</v>
      </c>
      <c r="Q965" s="10">
        <f t="shared" si="183"/>
        <v>11.161462318698119</v>
      </c>
      <c r="R965" s="86">
        <f t="shared" si="180"/>
        <v>-1.3549074091061981</v>
      </c>
      <c r="S965" s="10">
        <f t="shared" si="177"/>
        <v>79.48441535063472</v>
      </c>
      <c r="T965" s="10">
        <f>IF(M965=1,'Specifications and Reduced mass'!$F$13,IF(M965=2,'Specifications and Reduced mass'!$G$13,IF(M965=3,'Specifications and Reduced mass'!$H$13,IF(M965=4,'Specifications and Reduced mass'!$I$13,IF(M965=5,'Specifications and Reduced mass'!$J$13)))))</f>
        <v>1545.075</v>
      </c>
      <c r="U965" s="52">
        <f>'Specifications and Reduced mass'!$C$37-'Lap Simulation'!S965-'Lap Simulation'!T965-'Lap Simulation'!AC965</f>
        <v>-916.6579980278002</v>
      </c>
      <c r="V965" s="13">
        <f t="shared" si="178"/>
        <v>-1.3549074091061981</v>
      </c>
      <c r="W965" s="13">
        <f>0.5*359.61*'Lap Simulation'!Q965^2</f>
        <v>22399.790639496354</v>
      </c>
      <c r="X965" s="10">
        <f t="shared" si="174"/>
        <v>43.942765034244559</v>
      </c>
      <c r="Y965" s="10">
        <v>1</v>
      </c>
      <c r="Z965" s="13">
        <f>IF(Y965=1,'Specifications and Reduced mass'!$C$47,IF(Y965=2,'Specifications and Reduced mass'!$C$48,IF(Y965=3,'Specifications and Reduced mass'!$C$49)))</f>
        <v>676.54659784648959</v>
      </c>
      <c r="AA965" s="10">
        <f t="shared" si="175"/>
        <v>42.141492588150776</v>
      </c>
      <c r="AB965" s="10">
        <v>0</v>
      </c>
      <c r="AC965" s="10">
        <f t="shared" si="181"/>
        <v>0</v>
      </c>
      <c r="AD965" s="10">
        <f t="shared" si="182"/>
        <v>0</v>
      </c>
    </row>
    <row r="966" spans="7:30" x14ac:dyDescent="0.3">
      <c r="G966" s="94">
        <v>5500</v>
      </c>
      <c r="H966" s="94">
        <v>16.940000000000001</v>
      </c>
      <c r="I966" s="10">
        <f t="shared" si="184"/>
        <v>12.632158000000002</v>
      </c>
      <c r="J966" s="10">
        <f t="shared" si="185"/>
        <v>21.931263692800002</v>
      </c>
      <c r="K966" s="10">
        <v>443.8</v>
      </c>
      <c r="L966" s="10">
        <v>3</v>
      </c>
      <c r="M966" s="90">
        <v>3</v>
      </c>
      <c r="N966" s="87">
        <f t="shared" si="179"/>
        <v>961</v>
      </c>
      <c r="O966" s="108">
        <f t="shared" si="176"/>
        <v>109.5138756702583</v>
      </c>
      <c r="P966" s="95">
        <f t="shared" si="173"/>
        <v>39.741852051768198</v>
      </c>
      <c r="Q966" s="10">
        <f t="shared" si="183"/>
        <v>11.039403347713389</v>
      </c>
      <c r="R966" s="86">
        <f t="shared" si="180"/>
        <v>-1.3523518749603258</v>
      </c>
      <c r="S966" s="10">
        <f t="shared" si="177"/>
        <v>77.755477418564183</v>
      </c>
      <c r="T966" s="10">
        <f>IF(M966=1,'Specifications and Reduced mass'!$F$13,IF(M966=2,'Specifications and Reduced mass'!$G$13,IF(M966=3,'Specifications and Reduced mass'!$H$13,IF(M966=4,'Specifications and Reduced mass'!$I$13,IF(M966=5,'Specifications and Reduced mass'!$J$13)))))</f>
        <v>1545.075</v>
      </c>
      <c r="U966" s="52">
        <f>'Specifications and Reduced mass'!$C$37-'Lap Simulation'!S966-'Lap Simulation'!T966-'Lap Simulation'!AC966</f>
        <v>-914.92906009572971</v>
      </c>
      <c r="V966" s="13">
        <f t="shared" si="178"/>
        <v>-1.3523518749603258</v>
      </c>
      <c r="W966" s="13">
        <f>0.5*359.61*'Lap Simulation'!Q966^2</f>
        <v>21912.552386107673</v>
      </c>
      <c r="X966" s="10">
        <f t="shared" si="174"/>
        <v>43.462217904383422</v>
      </c>
      <c r="Y966" s="10">
        <v>1</v>
      </c>
      <c r="Z966" s="13">
        <f>IF(Y966=1,'Specifications and Reduced mass'!$C$47,IF(Y966=2,'Specifications and Reduced mass'!$C$48,IF(Y966=3,'Specifications and Reduced mass'!$C$49)))</f>
        <v>676.54659784648959</v>
      </c>
      <c r="AA966" s="10">
        <f t="shared" si="175"/>
        <v>41.224834590122967</v>
      </c>
      <c r="AB966" s="10">
        <v>0</v>
      </c>
      <c r="AC966" s="10">
        <f t="shared" si="181"/>
        <v>0</v>
      </c>
      <c r="AD966" s="10">
        <f t="shared" si="182"/>
        <v>0</v>
      </c>
    </row>
    <row r="967" spans="7:30" x14ac:dyDescent="0.3">
      <c r="G967" s="94">
        <v>5400</v>
      </c>
      <c r="H967" s="94">
        <v>16.579999999999998</v>
      </c>
      <c r="I967" s="10">
        <f t="shared" si="184"/>
        <v>12.363705999999999</v>
      </c>
      <c r="J967" s="10">
        <f t="shared" si="185"/>
        <v>21.862695528296292</v>
      </c>
      <c r="K967" s="10">
        <v>470.5</v>
      </c>
      <c r="L967" s="10">
        <v>3</v>
      </c>
      <c r="M967" s="90">
        <v>3</v>
      </c>
      <c r="N967" s="87">
        <f t="shared" si="179"/>
        <v>962</v>
      </c>
      <c r="O967" s="108">
        <f t="shared" si="176"/>
        <v>109.60548252437202</v>
      </c>
      <c r="P967" s="95">
        <f t="shared" si="173"/>
        <v>39.298369481514889</v>
      </c>
      <c r="Q967" s="10">
        <f t="shared" si="183"/>
        <v>10.916213744865246</v>
      </c>
      <c r="R967" s="86">
        <f t="shared" si="180"/>
        <v>-1.3498011608890406</v>
      </c>
      <c r="S967" s="10">
        <f t="shared" si="177"/>
        <v>76.029800491557012</v>
      </c>
      <c r="T967" s="10">
        <f>IF(M967=1,'Specifications and Reduced mass'!$F$13,IF(M967=2,'Specifications and Reduced mass'!$G$13,IF(M967=3,'Specifications and Reduced mass'!$H$13,IF(M967=4,'Specifications and Reduced mass'!$I$13,IF(M967=5,'Specifications and Reduced mass'!$J$13)))))</f>
        <v>1545.075</v>
      </c>
      <c r="U967" s="52">
        <f>'Specifications and Reduced mass'!$C$37-'Lap Simulation'!S967-'Lap Simulation'!T967-'Lap Simulation'!AC967</f>
        <v>-913.20338316872255</v>
      </c>
      <c r="V967" s="13">
        <f t="shared" si="178"/>
        <v>-1.3498011608890406</v>
      </c>
      <c r="W967" s="13">
        <f>0.5*359.61*'Lap Simulation'!Q967^2</f>
        <v>21426.233128353186</v>
      </c>
      <c r="X967" s="10">
        <f t="shared" si="174"/>
        <v>42.977219467973406</v>
      </c>
      <c r="Y967" s="10">
        <v>1</v>
      </c>
      <c r="Z967" s="13">
        <f>IF(Y967=1,'Specifications and Reduced mass'!$C$47,IF(Y967=2,'Specifications and Reduced mass'!$C$48,IF(Y967=3,'Specifications and Reduced mass'!$C$49)))</f>
        <v>676.54659784648959</v>
      </c>
      <c r="AA967" s="10">
        <f t="shared" si="175"/>
        <v>40.309905530027237</v>
      </c>
      <c r="AB967" s="10">
        <v>0</v>
      </c>
      <c r="AC967" s="10">
        <f t="shared" si="181"/>
        <v>0</v>
      </c>
      <c r="AD967" s="10">
        <f t="shared" si="182"/>
        <v>0</v>
      </c>
    </row>
    <row r="968" spans="7:30" x14ac:dyDescent="0.3">
      <c r="G968" s="94">
        <v>5300</v>
      </c>
      <c r="H968" s="94">
        <v>16.25</v>
      </c>
      <c r="I968" s="10">
        <f t="shared" si="184"/>
        <v>12.117625</v>
      </c>
      <c r="J968" s="10">
        <f t="shared" si="185"/>
        <v>21.831844830188679</v>
      </c>
      <c r="K968" s="10">
        <v>470.5</v>
      </c>
      <c r="L968" s="10">
        <v>3</v>
      </c>
      <c r="M968" s="90">
        <v>3</v>
      </c>
      <c r="N968" s="87">
        <f t="shared" si="179"/>
        <v>963</v>
      </c>
      <c r="O968" s="108">
        <f t="shared" si="176"/>
        <v>109.69814500553971</v>
      </c>
      <c r="P968" s="95">
        <f t="shared" si="173"/>
        <v>38.850675641685008</v>
      </c>
      <c r="Q968" s="10">
        <f t="shared" si="183"/>
        <v>10.791854344912501</v>
      </c>
      <c r="R968" s="86">
        <f t="shared" si="180"/>
        <v>-1.3472552578010462</v>
      </c>
      <c r="S968" s="10">
        <f t="shared" si="177"/>
        <v>74.307378418927414</v>
      </c>
      <c r="T968" s="10">
        <f>IF(M968=1,'Specifications and Reduced mass'!$F$13,IF(M968=2,'Specifications and Reduced mass'!$G$13,IF(M968=3,'Specifications and Reduced mass'!$H$13,IF(M968=4,'Specifications and Reduced mass'!$I$13,IF(M968=5,'Specifications and Reduced mass'!$J$13)))))</f>
        <v>1545.075</v>
      </c>
      <c r="U968" s="52">
        <f>'Specifications and Reduced mass'!$C$37-'Lap Simulation'!S968-'Lap Simulation'!T968-'Lap Simulation'!AC968</f>
        <v>-911.48096109609298</v>
      </c>
      <c r="V968" s="13">
        <f t="shared" si="178"/>
        <v>-1.3472552578010462</v>
      </c>
      <c r="W968" s="13">
        <f>0.5*359.61*'Lap Simulation'!Q968^2</f>
        <v>20940.831132885876</v>
      </c>
      <c r="X968" s="10">
        <f t="shared" si="174"/>
        <v>42.487615531151576</v>
      </c>
      <c r="Y968" s="10">
        <v>1</v>
      </c>
      <c r="Z968" s="13">
        <f>IF(Y968=1,'Specifications and Reduced mass'!$C$47,IF(Y968=2,'Specifications and Reduced mass'!$C$48,IF(Y968=3,'Specifications and Reduced mass'!$C$49)))</f>
        <v>676.54659784648959</v>
      </c>
      <c r="AA968" s="10">
        <f t="shared" si="175"/>
        <v>39.396702146858516</v>
      </c>
      <c r="AB968" s="10">
        <v>0</v>
      </c>
      <c r="AC968" s="10">
        <f t="shared" si="181"/>
        <v>0</v>
      </c>
      <c r="AD968" s="10">
        <f t="shared" si="182"/>
        <v>0</v>
      </c>
    </row>
    <row r="969" spans="7:30" x14ac:dyDescent="0.3">
      <c r="G969" s="94">
        <v>5300</v>
      </c>
      <c r="H969" s="94">
        <v>16.25</v>
      </c>
      <c r="I969" s="10">
        <f t="shared" si="184"/>
        <v>12.117625</v>
      </c>
      <c r="J969" s="10">
        <f t="shared" si="185"/>
        <v>21.831844830188679</v>
      </c>
      <c r="K969" s="10">
        <v>470.5</v>
      </c>
      <c r="L969" s="10">
        <v>3</v>
      </c>
      <c r="M969" s="90">
        <v>3</v>
      </c>
      <c r="N969" s="87">
        <f t="shared" si="179"/>
        <v>964</v>
      </c>
      <c r="O969" s="108">
        <f t="shared" si="176"/>
        <v>109.79189837087094</v>
      </c>
      <c r="P969" s="95">
        <f t="shared" ref="P969:P973" si="186">Q969*3.6</f>
        <v>38.398621609807989</v>
      </c>
      <c r="Q969" s="10">
        <f t="shared" si="183"/>
        <v>10.666283780502219</v>
      </c>
      <c r="R969" s="86">
        <f t="shared" si="180"/>
        <v>-1.3447141566221927</v>
      </c>
      <c r="S969" s="10">
        <f t="shared" si="177"/>
        <v>72.588205061590543</v>
      </c>
      <c r="T969" s="10">
        <f>IF(M969=1,'Specifications and Reduced mass'!$F$13,IF(M969=2,'Specifications and Reduced mass'!$G$13,IF(M969=3,'Specifications and Reduced mass'!$H$13,IF(M969=4,'Specifications and Reduced mass'!$I$13,IF(M969=5,'Specifications and Reduced mass'!$J$13)))))</f>
        <v>1545.075</v>
      </c>
      <c r="U969" s="52">
        <f>'Specifications and Reduced mass'!$C$37-'Lap Simulation'!S969-'Lap Simulation'!T969-'Lap Simulation'!AC969</f>
        <v>-909.76178773875608</v>
      </c>
      <c r="V969" s="13">
        <f t="shared" si="178"/>
        <v>-1.3447141566221927</v>
      </c>
      <c r="W969" s="13">
        <f>0.5*359.61*'Lap Simulation'!Q969^2</f>
        <v>20456.344669628041</v>
      </c>
      <c r="X969" s="10">
        <f t="shared" ref="X969:X1032" si="187">Q969/0.254</f>
        <v>41.993243230323699</v>
      </c>
      <c r="Y969" s="10">
        <v>1</v>
      </c>
      <c r="Z969" s="13">
        <f>IF(Y969=1,'Specifications and Reduced mass'!$C$47,IF(Y969=2,'Specifications and Reduced mass'!$C$48,IF(Y969=3,'Specifications and Reduced mass'!$C$49)))</f>
        <v>676.54659784648959</v>
      </c>
      <c r="AA969" s="10">
        <f t="shared" ref="AA969:AA1032" si="188">(0.5*Z969*Q969^2)/1000</f>
        <v>38.485221185762413</v>
      </c>
      <c r="AB969" s="10">
        <v>0</v>
      </c>
      <c r="AC969" s="10">
        <f t="shared" si="181"/>
        <v>0</v>
      </c>
      <c r="AD969" s="10">
        <f t="shared" si="182"/>
        <v>0</v>
      </c>
    </row>
    <row r="970" spans="7:30" x14ac:dyDescent="0.3">
      <c r="G970" s="94">
        <v>5200</v>
      </c>
      <c r="H970" s="94">
        <v>15.92</v>
      </c>
      <c r="I970" s="10">
        <f t="shared" si="184"/>
        <v>11.871544</v>
      </c>
      <c r="J970" s="10">
        <f t="shared" si="185"/>
        <v>21.799807566769228</v>
      </c>
      <c r="K970" s="10">
        <v>470.5</v>
      </c>
      <c r="L970" s="10">
        <v>3</v>
      </c>
      <c r="M970" s="90">
        <v>3</v>
      </c>
      <c r="N970" s="87">
        <f t="shared" si="179"/>
        <v>965</v>
      </c>
      <c r="O970" s="108">
        <f t="shared" si="176"/>
        <v>109.88677990757003</v>
      </c>
      <c r="P970" s="95">
        <f t="shared" si="186"/>
        <v>37.94204989972954</v>
      </c>
      <c r="Q970" s="10">
        <f t="shared" si="183"/>
        <v>10.539458305480427</v>
      </c>
      <c r="R970" s="86">
        <f t="shared" si="180"/>
        <v>-1.3421778482954467</v>
      </c>
      <c r="S970" s="10">
        <f t="shared" si="177"/>
        <v>70.872274292040728</v>
      </c>
      <c r="T970" s="10">
        <f>IF(M970=1,'Specifications and Reduced mass'!$F$13,IF(M970=2,'Specifications and Reduced mass'!$G$13,IF(M970=3,'Specifications and Reduced mass'!$H$13,IF(M970=4,'Specifications and Reduced mass'!$I$13,IF(M970=5,'Specifications and Reduced mass'!$J$13)))))</f>
        <v>1545.075</v>
      </c>
      <c r="U970" s="52">
        <f>'Specifications and Reduced mass'!$C$37-'Lap Simulation'!S970-'Lap Simulation'!T970-'Lap Simulation'!AC970</f>
        <v>-908.04585696920628</v>
      </c>
      <c r="V970" s="13">
        <f t="shared" si="178"/>
        <v>-1.3421778482954467</v>
      </c>
      <c r="W970" s="13">
        <f>0.5*359.61*'Lap Simulation'!Q970^2</f>
        <v>19972.772011765133</v>
      </c>
      <c r="X970" s="10">
        <f t="shared" si="187"/>
        <v>41.493930336537112</v>
      </c>
      <c r="Y970" s="10">
        <v>1</v>
      </c>
      <c r="Z970" s="13">
        <f>IF(Y970=1,'Specifications and Reduced mass'!$C$47,IF(Y970=2,'Specifications and Reduced mass'!$C$48,IF(Y970=3,'Specifications and Reduced mass'!$C$49)))</f>
        <v>676.54659784648959</v>
      </c>
      <c r="AA970" s="10">
        <f t="shared" si="188"/>
        <v>37.575459398023661</v>
      </c>
      <c r="AB970" s="10">
        <v>0</v>
      </c>
      <c r="AC970" s="10">
        <f t="shared" si="181"/>
        <v>0</v>
      </c>
      <c r="AD970" s="10">
        <f t="shared" si="182"/>
        <v>0</v>
      </c>
    </row>
    <row r="971" spans="7:30" x14ac:dyDescent="0.3">
      <c r="G971" s="94">
        <v>5200</v>
      </c>
      <c r="H971" s="94">
        <v>15.92</v>
      </c>
      <c r="I971" s="10">
        <f t="shared" si="184"/>
        <v>11.871544</v>
      </c>
      <c r="J971" s="10">
        <f t="shared" si="185"/>
        <v>21.799807566769228</v>
      </c>
      <c r="K971" s="10">
        <v>470.5</v>
      </c>
      <c r="L971" s="10">
        <v>3</v>
      </c>
      <c r="M971" s="90">
        <v>3</v>
      </c>
      <c r="N971" s="87">
        <f t="shared" si="179"/>
        <v>966</v>
      </c>
      <c r="O971" s="108">
        <f t="shared" ref="O971:O1034" si="189">($N$6/Q971)+O970</f>
        <v>109.98282910074342</v>
      </c>
      <c r="P971" s="95">
        <f t="shared" si="186"/>
        <v>37.480793758480466</v>
      </c>
      <c r="Q971" s="10">
        <f t="shared" si="183"/>
        <v>10.411331599577906</v>
      </c>
      <c r="R971" s="86">
        <f t="shared" si="180"/>
        <v>-1.3396463237808562</v>
      </c>
      <c r="S971" s="10">
        <f t="shared" ref="S971:S1034" si="190">0.5*1.167*0.95*1.151*Q971^2</f>
        <v>69.159579994329562</v>
      </c>
      <c r="T971" s="10">
        <f>IF(M971=1,'Specifications and Reduced mass'!$F$13,IF(M971=2,'Specifications and Reduced mass'!$G$13,IF(M971=3,'Specifications and Reduced mass'!$H$13,IF(M971=4,'Specifications and Reduced mass'!$I$13,IF(M971=5,'Specifications and Reduced mass'!$J$13)))))</f>
        <v>1545.075</v>
      </c>
      <c r="U971" s="52">
        <f>'Specifications and Reduced mass'!$C$37-'Lap Simulation'!S971-'Lap Simulation'!T971-'Lap Simulation'!AC971</f>
        <v>-906.33316267149507</v>
      </c>
      <c r="V971" s="13">
        <f t="shared" ref="V971:V1034" si="191">U971/Z971</f>
        <v>-1.3396463237808562</v>
      </c>
      <c r="W971" s="13">
        <f>0.5*359.61*'Lap Simulation'!Q971^2</f>
        <v>19490.111435739607</v>
      </c>
      <c r="X971" s="10">
        <f t="shared" si="187"/>
        <v>40.989494486527185</v>
      </c>
      <c r="Y971" s="10">
        <v>1</v>
      </c>
      <c r="Z971" s="13">
        <f>IF(Y971=1,'Specifications and Reduced mass'!$C$47,IF(Y971=2,'Specifications and Reduced mass'!$C$48,IF(Y971=3,'Specifications and Reduced mass'!$C$49)))</f>
        <v>676.54659784648959</v>
      </c>
      <c r="AA971" s="10">
        <f t="shared" si="188"/>
        <v>36.667413541054458</v>
      </c>
      <c r="AB971" s="10">
        <v>0</v>
      </c>
      <c r="AC971" s="10">
        <f t="shared" si="181"/>
        <v>0</v>
      </c>
      <c r="AD971" s="10">
        <f t="shared" si="182"/>
        <v>0</v>
      </c>
    </row>
    <row r="972" spans="7:30" x14ac:dyDescent="0.3">
      <c r="G972" s="94">
        <v>5100</v>
      </c>
      <c r="H972" s="94">
        <v>15.59</v>
      </c>
      <c r="I972" s="10">
        <f t="shared" si="184"/>
        <v>11.625463</v>
      </c>
      <c r="J972" s="10">
        <f t="shared" si="185"/>
        <v>21.766513940078429</v>
      </c>
      <c r="K972" s="10">
        <v>470.5</v>
      </c>
      <c r="L972" s="10">
        <v>3</v>
      </c>
      <c r="M972" s="90">
        <v>3</v>
      </c>
      <c r="N972" s="87">
        <f t="shared" si="179"/>
        <v>967</v>
      </c>
      <c r="O972" s="108">
        <f t="shared" si="189"/>
        <v>110.08008781948341</v>
      </c>
      <c r="P972" s="95">
        <f t="shared" si="186"/>
        <v>37.014676387256827</v>
      </c>
      <c r="Q972" s="10">
        <f t="shared" si="183"/>
        <v>10.281854552015785</v>
      </c>
      <c r="R972" s="86">
        <f t="shared" si="180"/>
        <v>-1.3371195740555204</v>
      </c>
      <c r="S972" s="10">
        <f t="shared" si="190"/>
        <v>67.450116064044096</v>
      </c>
      <c r="T972" s="10">
        <f>IF(M972=1,'Specifications and Reduced mass'!$F$13,IF(M972=2,'Specifications and Reduced mass'!$G$13,IF(M972=3,'Specifications and Reduced mass'!$H$13,IF(M972=4,'Specifications and Reduced mass'!$I$13,IF(M972=5,'Specifications and Reduced mass'!$J$13)))))</f>
        <v>1545.075</v>
      </c>
      <c r="U972" s="52">
        <f>'Specifications and Reduced mass'!$C$37-'Lap Simulation'!S972-'Lap Simulation'!T972-'Lap Simulation'!AC972</f>
        <v>-904.62369874120964</v>
      </c>
      <c r="V972" s="13">
        <f t="shared" si="191"/>
        <v>-1.3371195740555204</v>
      </c>
      <c r="W972" s="13">
        <f>0.5*359.61*'Lap Simulation'!Q972^2</f>
        <v>19008.361221244773</v>
      </c>
      <c r="X972" s="10">
        <f t="shared" si="187"/>
        <v>40.479742330770804</v>
      </c>
      <c r="Y972" s="10">
        <v>1</v>
      </c>
      <c r="Z972" s="13">
        <f>IF(Y972=1,'Specifications and Reduced mass'!$C$47,IF(Y972=2,'Specifications and Reduced mass'!$C$48,IF(Y972=3,'Specifications and Reduced mass'!$C$49)))</f>
        <v>676.54659784648959</v>
      </c>
      <c r="AA972" s="10">
        <f t="shared" si="188"/>
        <v>35.761080378382957</v>
      </c>
      <c r="AB972" s="10">
        <v>0</v>
      </c>
      <c r="AC972" s="10">
        <f t="shared" si="181"/>
        <v>0</v>
      </c>
      <c r="AD972" s="10">
        <f t="shared" si="182"/>
        <v>0</v>
      </c>
    </row>
    <row r="973" spans="7:30" x14ac:dyDescent="0.3">
      <c r="G973" s="94">
        <v>5100</v>
      </c>
      <c r="H973" s="94">
        <v>15.59</v>
      </c>
      <c r="I973" s="10">
        <f t="shared" si="184"/>
        <v>11.625463</v>
      </c>
      <c r="J973" s="10">
        <f t="shared" si="185"/>
        <v>21.766513940078429</v>
      </c>
      <c r="K973" s="10">
        <v>470.5</v>
      </c>
      <c r="L973" s="10">
        <v>2</v>
      </c>
      <c r="M973" s="90">
        <v>3</v>
      </c>
      <c r="N973" s="87">
        <f t="shared" ref="N973:N1036" si="192">N972+1</f>
        <v>968</v>
      </c>
      <c r="O973" s="108">
        <f t="shared" si="189"/>
        <v>110.17860052372248</v>
      </c>
      <c r="P973" s="95">
        <f t="shared" si="186"/>
        <v>36.543510076261541</v>
      </c>
      <c r="Q973" s="10">
        <f t="shared" si="183"/>
        <v>10.150975021183761</v>
      </c>
      <c r="R973" s="86">
        <f t="shared" si="180"/>
        <v>-1.3345975901135567</v>
      </c>
      <c r="S973" s="10">
        <f t="shared" si="190"/>
        <v>65.743876408285161</v>
      </c>
      <c r="T973" s="10">
        <f>IF(M973=1,'Specifications and Reduced mass'!$F$13,IF(M973=2,'Specifications and Reduced mass'!$G$13,IF(M973=3,'Specifications and Reduced mass'!$H$13,IF(M973=4,'Specifications and Reduced mass'!$I$13,IF(M973=5,'Specifications and Reduced mass'!$J$13)))))</f>
        <v>1545.075</v>
      </c>
      <c r="U973" s="52">
        <f>'Specifications and Reduced mass'!$C$37-'Lap Simulation'!S973-'Lap Simulation'!T973-'Lap Simulation'!AC973</f>
        <v>-902.91745908545067</v>
      </c>
      <c r="V973" s="13">
        <f t="shared" si="191"/>
        <v>-1.3345975901135567</v>
      </c>
      <c r="W973" s="13">
        <f>0.5*359.61*'Lap Simulation'!Q973^2</f>
        <v>18527.519651218663</v>
      </c>
      <c r="X973" s="10">
        <f t="shared" si="187"/>
        <v>39.964468587337642</v>
      </c>
      <c r="Y973" s="10">
        <v>1</v>
      </c>
      <c r="Z973" s="13">
        <f>IF(Y973=1,'Specifications and Reduced mass'!$C$47,IF(Y973=2,'Specifications and Reduced mass'!$C$48,IF(Y973=3,'Specifications and Reduced mass'!$C$49)))</f>
        <v>676.54659784648959</v>
      </c>
      <c r="AA973" s="10">
        <f t="shared" si="188"/>
        <v>34.856456679641745</v>
      </c>
      <c r="AB973" s="10">
        <v>0</v>
      </c>
      <c r="AC973" s="10">
        <f t="shared" si="181"/>
        <v>0</v>
      </c>
      <c r="AD973" s="10">
        <f t="shared" si="182"/>
        <v>0</v>
      </c>
    </row>
    <row r="974" spans="7:30" x14ac:dyDescent="0.3">
      <c r="G974" s="94">
        <v>6400</v>
      </c>
      <c r="H974" s="94">
        <v>17.8</v>
      </c>
      <c r="I974" s="10">
        <f t="shared" si="184"/>
        <v>13.273460000000002</v>
      </c>
      <c r="J974" s="10">
        <f t="shared" si="185"/>
        <v>19.804002320000002</v>
      </c>
      <c r="K974" s="10">
        <v>457.2</v>
      </c>
      <c r="L974" s="10">
        <v>2</v>
      </c>
      <c r="M974" s="91">
        <v>4</v>
      </c>
      <c r="N974" s="85">
        <f t="shared" si="192"/>
        <v>969</v>
      </c>
      <c r="O974" s="108">
        <f t="shared" si="189"/>
        <v>110.27841449476442</v>
      </c>
      <c r="P974" s="95">
        <f t="shared" ref="P974:P1032" si="193">Q974*3.6</f>
        <v>36.067095241481333</v>
      </c>
      <c r="Q974" s="10">
        <f t="shared" si="183"/>
        <v>10.018637567078148</v>
      </c>
      <c r="R974" s="86">
        <f t="shared" si="180"/>
        <v>-0.57082459486469672</v>
      </c>
      <c r="S974" s="10">
        <f t="shared" si="190"/>
        <v>64.040854945645577</v>
      </c>
      <c r="T974" s="10">
        <f>IF(M974=1,'Specifications and Reduced mass'!$F$13,IF(M974=2,'Specifications and Reduced mass'!$G$13,IF(M974=3,'Specifications and Reduced mass'!$H$13,IF(M974=4,'Specifications and Reduced mass'!$I$13,IF(M974=5,'Specifications and Reduced mass'!$J$13)))))</f>
        <v>1030.0500000000002</v>
      </c>
      <c r="U974" s="52">
        <f>'Specifications and Reduced mass'!$C$37-'Lap Simulation'!S974-'Lap Simulation'!T974-'Lap Simulation'!AC974</f>
        <v>-386.18943762281128</v>
      </c>
      <c r="V974" s="13">
        <f t="shared" si="191"/>
        <v>-0.57082459486469672</v>
      </c>
      <c r="W974" s="13">
        <f>0.5*359.61*'Lap Simulation'!Q974^2</f>
        <v>18047.585011837928</v>
      </c>
      <c r="X974" s="10">
        <f t="shared" si="187"/>
        <v>39.443454988496647</v>
      </c>
      <c r="Y974" s="10">
        <v>1</v>
      </c>
      <c r="Z974" s="13">
        <f>IF(Y974=1,'Specifications and Reduced mass'!$C$47,IF(Y974=2,'Specifications and Reduced mass'!$C$48,IF(Y974=3,'Specifications and Reduced mass'!$C$49)))</f>
        <v>676.54659784648959</v>
      </c>
      <c r="AA974" s="10">
        <f t="shared" si="188"/>
        <v>33.953539220556287</v>
      </c>
      <c r="AB974" s="10">
        <v>0</v>
      </c>
      <c r="AC974" s="10">
        <f t="shared" si="181"/>
        <v>0</v>
      </c>
      <c r="AD974" s="10">
        <f t="shared" si="182"/>
        <v>0</v>
      </c>
    </row>
    <row r="975" spans="7:30" x14ac:dyDescent="0.3">
      <c r="G975" s="94">
        <v>6400</v>
      </c>
      <c r="H975" s="94">
        <v>17.8</v>
      </c>
      <c r="I975" s="10">
        <f t="shared" si="184"/>
        <v>13.273460000000002</v>
      </c>
      <c r="J975" s="10">
        <f t="shared" si="185"/>
        <v>19.804002320000002</v>
      </c>
      <c r="K975" s="10">
        <v>457.2</v>
      </c>
      <c r="L975" s="10">
        <v>2</v>
      </c>
      <c r="M975" s="91">
        <v>4</v>
      </c>
      <c r="N975" s="85">
        <f t="shared" si="192"/>
        <v>970</v>
      </c>
      <c r="O975" s="108">
        <f t="shared" si="189"/>
        <v>110.37880099930331</v>
      </c>
      <c r="P975" s="95">
        <f t="shared" si="193"/>
        <v>35.861394084156743</v>
      </c>
      <c r="Q975" s="10">
        <f t="shared" si="183"/>
        <v>9.9614983567102069</v>
      </c>
      <c r="R975" s="86">
        <f t="shared" si="180"/>
        <v>-0.56974794436173504</v>
      </c>
      <c r="S975" s="10">
        <f t="shared" si="190"/>
        <v>63.312450710797222</v>
      </c>
      <c r="T975" s="10">
        <f>IF(M975=1,'Specifications and Reduced mass'!$F$13,IF(M975=2,'Specifications and Reduced mass'!$G$13,IF(M975=3,'Specifications and Reduced mass'!$H$13,IF(M975=4,'Specifications and Reduced mass'!$I$13,IF(M975=5,'Specifications and Reduced mass'!$J$13)))))</f>
        <v>1030.0500000000002</v>
      </c>
      <c r="U975" s="52">
        <f>'Specifications and Reduced mass'!$C$37-'Lap Simulation'!S975-'Lap Simulation'!T975-'Lap Simulation'!AC975</f>
        <v>-385.46103338796286</v>
      </c>
      <c r="V975" s="13">
        <f t="shared" si="191"/>
        <v>-0.56974794436173504</v>
      </c>
      <c r="W975" s="13">
        <f>0.5*359.61*'Lap Simulation'!Q975^2</f>
        <v>17842.310779278632</v>
      </c>
      <c r="X975" s="10">
        <f t="shared" si="187"/>
        <v>39.218497467363022</v>
      </c>
      <c r="Y975" s="10">
        <v>1</v>
      </c>
      <c r="Z975" s="13">
        <f>IF(Y975=1,'Specifications and Reduced mass'!$C$47,IF(Y975=2,'Specifications and Reduced mass'!$C$48,IF(Y975=3,'Specifications and Reduced mass'!$C$49)))</f>
        <v>676.54659784648959</v>
      </c>
      <c r="AA975" s="10">
        <f t="shared" si="188"/>
        <v>33.567349782933476</v>
      </c>
      <c r="AB975" s="10">
        <v>0</v>
      </c>
      <c r="AC975" s="10">
        <f t="shared" si="181"/>
        <v>0</v>
      </c>
      <c r="AD975" s="10">
        <f t="shared" si="182"/>
        <v>0</v>
      </c>
    </row>
    <row r="976" spans="7:30" x14ac:dyDescent="0.3">
      <c r="G976" s="94">
        <v>6400</v>
      </c>
      <c r="H976" s="94">
        <v>17.8</v>
      </c>
      <c r="I976" s="10">
        <f t="shared" si="184"/>
        <v>13.273460000000002</v>
      </c>
      <c r="J976" s="10">
        <f t="shared" si="185"/>
        <v>19.804002320000002</v>
      </c>
      <c r="K976" s="10">
        <v>457.2</v>
      </c>
      <c r="L976" s="10">
        <v>2</v>
      </c>
      <c r="M976" s="91">
        <v>4</v>
      </c>
      <c r="N976" s="85">
        <f t="shared" si="192"/>
        <v>971</v>
      </c>
      <c r="O976" s="108">
        <f t="shared" si="189"/>
        <v>110.47976889566203</v>
      </c>
      <c r="P976" s="95">
        <f t="shared" si="193"/>
        <v>35.654897544956377</v>
      </c>
      <c r="Q976" s="10">
        <f t="shared" si="183"/>
        <v>9.9041382069323269</v>
      </c>
      <c r="R976" s="86">
        <f t="shared" si="180"/>
        <v>-0.56867332456367992</v>
      </c>
      <c r="S976" s="10">
        <f t="shared" si="190"/>
        <v>62.585420342444579</v>
      </c>
      <c r="T976" s="10">
        <f>IF(M976=1,'Specifications and Reduced mass'!$F$13,IF(M976=2,'Specifications and Reduced mass'!$G$13,IF(M976=3,'Specifications and Reduced mass'!$H$13,IF(M976=4,'Specifications and Reduced mass'!$I$13,IF(M976=5,'Specifications and Reduced mass'!$J$13)))))</f>
        <v>1030.0500000000002</v>
      </c>
      <c r="U976" s="52">
        <f>'Specifications and Reduced mass'!$C$37-'Lap Simulation'!S976-'Lap Simulation'!T976-'Lap Simulation'!AC976</f>
        <v>-384.73400301961021</v>
      </c>
      <c r="V976" s="13">
        <f t="shared" si="191"/>
        <v>-0.56867332456367992</v>
      </c>
      <c r="W976" s="13">
        <f>0.5*359.61*'Lap Simulation'!Q976^2</f>
        <v>17637.423721006711</v>
      </c>
      <c r="X976" s="10">
        <f t="shared" si="187"/>
        <v>38.992670106032783</v>
      </c>
      <c r="Y976" s="10">
        <v>1</v>
      </c>
      <c r="Z976" s="13">
        <f>IF(Y976=1,'Specifications and Reduced mass'!$C$47,IF(Y976=2,'Specifications and Reduced mass'!$C$48,IF(Y976=3,'Specifications and Reduced mass'!$C$49)))</f>
        <v>676.54659784648959</v>
      </c>
      <c r="AA976" s="10">
        <f t="shared" si="188"/>
        <v>33.181888749545514</v>
      </c>
      <c r="AB976" s="10">
        <v>0</v>
      </c>
      <c r="AC976" s="10">
        <f t="shared" si="181"/>
        <v>0</v>
      </c>
      <c r="AD976" s="10">
        <f t="shared" si="182"/>
        <v>0</v>
      </c>
    </row>
    <row r="977" spans="7:30" x14ac:dyDescent="0.3">
      <c r="G977" s="94">
        <v>6400</v>
      </c>
      <c r="H977" s="94">
        <v>17.8</v>
      </c>
      <c r="I977" s="10">
        <f t="shared" si="184"/>
        <v>13.273460000000002</v>
      </c>
      <c r="J977" s="10">
        <f t="shared" si="185"/>
        <v>19.804002320000002</v>
      </c>
      <c r="K977" s="10">
        <v>457.2</v>
      </c>
      <c r="L977" s="10">
        <v>2</v>
      </c>
      <c r="M977" s="91">
        <v>4</v>
      </c>
      <c r="N977" s="85">
        <f t="shared" si="192"/>
        <v>972</v>
      </c>
      <c r="O977" s="108">
        <f t="shared" si="189"/>
        <v>110.58132727806134</v>
      </c>
      <c r="P977" s="95">
        <f t="shared" si="193"/>
        <v>35.447590981174528</v>
      </c>
      <c r="Q977" s="10">
        <f t="shared" si="183"/>
        <v>9.8465530503262571</v>
      </c>
      <c r="R977" s="86">
        <f t="shared" si="180"/>
        <v>-0.56760073164035396</v>
      </c>
      <c r="S977" s="10">
        <f t="shared" si="190"/>
        <v>61.859761249294145</v>
      </c>
      <c r="T977" s="10">
        <f>IF(M977=1,'Specifications and Reduced mass'!$F$13,IF(M977=2,'Specifications and Reduced mass'!$G$13,IF(M977=3,'Specifications and Reduced mass'!$H$13,IF(M977=4,'Specifications and Reduced mass'!$I$13,IF(M977=5,'Specifications and Reduced mass'!$J$13)))))</f>
        <v>1030.0500000000002</v>
      </c>
      <c r="U977" s="52">
        <f>'Specifications and Reduced mass'!$C$37-'Lap Simulation'!S977-'Lap Simulation'!T977-'Lap Simulation'!AC977</f>
        <v>-384.00834392645982</v>
      </c>
      <c r="V977" s="13">
        <f t="shared" si="191"/>
        <v>-0.56760073164035396</v>
      </c>
      <c r="W977" s="13">
        <f>0.5*359.61*'Lap Simulation'!Q977^2</f>
        <v>17432.923106760365</v>
      </c>
      <c r="X977" s="10">
        <f t="shared" si="187"/>
        <v>38.765956891048255</v>
      </c>
      <c r="Y977" s="10">
        <v>1</v>
      </c>
      <c r="Z977" s="13">
        <f>IF(Y977=1,'Specifications and Reduced mass'!$C$47,IF(Y977=2,'Specifications and Reduced mass'!$C$48,IF(Y977=3,'Specifications and Reduced mass'!$C$49)))</f>
        <v>676.54659784648959</v>
      </c>
      <c r="AA977" s="10">
        <f t="shared" si="188"/>
        <v>32.797154746525905</v>
      </c>
      <c r="AB977" s="10">
        <v>0</v>
      </c>
      <c r="AC977" s="10">
        <f t="shared" si="181"/>
        <v>0</v>
      </c>
      <c r="AD977" s="10">
        <f t="shared" si="182"/>
        <v>0</v>
      </c>
    </row>
    <row r="978" spans="7:30" x14ac:dyDescent="0.3">
      <c r="G978" s="94">
        <v>6400</v>
      </c>
      <c r="H978" s="94">
        <v>17.8</v>
      </c>
      <c r="I978" s="10">
        <f t="shared" si="184"/>
        <v>13.273460000000002</v>
      </c>
      <c r="J978" s="10">
        <f t="shared" si="185"/>
        <v>19.804002320000002</v>
      </c>
      <c r="K978" s="10">
        <v>457.2</v>
      </c>
      <c r="L978" s="10">
        <v>2</v>
      </c>
      <c r="M978" s="91">
        <v>4</v>
      </c>
      <c r="N978" s="85">
        <f t="shared" si="192"/>
        <v>973</v>
      </c>
      <c r="O978" s="108">
        <f t="shared" si="189"/>
        <v>110.68348548554303</v>
      </c>
      <c r="P978" s="95">
        <f t="shared" si="193"/>
        <v>35.239459351762584</v>
      </c>
      <c r="Q978" s="10">
        <f t="shared" si="183"/>
        <v>9.7887387088229403</v>
      </c>
      <c r="R978" s="86">
        <f t="shared" si="180"/>
        <v>-0.56653016176880389</v>
      </c>
      <c r="S978" s="10">
        <f t="shared" si="190"/>
        <v>61.13547084493996</v>
      </c>
      <c r="T978" s="10">
        <f>IF(M978=1,'Specifications and Reduced mass'!$F$13,IF(M978=2,'Specifications and Reduced mass'!$G$13,IF(M978=3,'Specifications and Reduced mass'!$H$13,IF(M978=4,'Specifications and Reduced mass'!$I$13,IF(M978=5,'Specifications and Reduced mass'!$J$13)))))</f>
        <v>1030.0500000000002</v>
      </c>
      <c r="U978" s="52">
        <f>'Specifications and Reduced mass'!$C$37-'Lap Simulation'!S978-'Lap Simulation'!T978-'Lap Simulation'!AC978</f>
        <v>-383.28405352210564</v>
      </c>
      <c r="V978" s="13">
        <f t="shared" si="191"/>
        <v>-0.56653016176880389</v>
      </c>
      <c r="W978" s="13">
        <f>0.5*359.61*'Lap Simulation'!Q978^2</f>
        <v>17228.808207655176</v>
      </c>
      <c r="X978" s="10">
        <f t="shared" si="187"/>
        <v>38.538341373318659</v>
      </c>
      <c r="Y978" s="10">
        <v>1</v>
      </c>
      <c r="Z978" s="13">
        <f>IF(Y978=1,'Specifications and Reduced mass'!$C$47,IF(Y978=2,'Specifications and Reduced mass'!$C$48,IF(Y978=3,'Specifications and Reduced mass'!$C$49)))</f>
        <v>676.54659784648959</v>
      </c>
      <c r="AA978" s="10">
        <f t="shared" si="188"/>
        <v>32.413146402599438</v>
      </c>
      <c r="AB978" s="10">
        <v>0</v>
      </c>
      <c r="AC978" s="10">
        <f t="shared" si="181"/>
        <v>0</v>
      </c>
      <c r="AD978" s="10">
        <f t="shared" si="182"/>
        <v>0</v>
      </c>
    </row>
    <row r="979" spans="7:30" x14ac:dyDescent="0.3">
      <c r="G979" s="94">
        <v>6200</v>
      </c>
      <c r="H979" s="94">
        <v>17.440000000000001</v>
      </c>
      <c r="I979" s="10">
        <f t="shared" si="184"/>
        <v>13.005008000000002</v>
      </c>
      <c r="J979" s="10">
        <f t="shared" si="185"/>
        <v>20.029390385548389</v>
      </c>
      <c r="K979" s="10">
        <v>469.1</v>
      </c>
      <c r="L979" s="10">
        <v>2</v>
      </c>
      <c r="M979" s="91">
        <v>4</v>
      </c>
      <c r="N979" s="85">
        <f t="shared" si="192"/>
        <v>974</v>
      </c>
      <c r="O979" s="108">
        <f t="shared" si="189"/>
        <v>110.78625311133247</v>
      </c>
      <c r="P979" s="95">
        <f t="shared" si="193"/>
        <v>35.030487202028468</v>
      </c>
      <c r="Q979" s="10">
        <f t="shared" si="183"/>
        <v>9.7306908894523509</v>
      </c>
      <c r="R979" s="86">
        <f t="shared" si="180"/>
        <v>-0.56546161113328708</v>
      </c>
      <c r="S979" s="10">
        <f t="shared" si="190"/>
        <v>60.412546547854376</v>
      </c>
      <c r="T979" s="10">
        <f>IF(M979=1,'Specifications and Reduced mass'!$F$13,IF(M979=2,'Specifications and Reduced mass'!$G$13,IF(M979=3,'Specifications and Reduced mass'!$H$13,IF(M979=4,'Specifications and Reduced mass'!$I$13,IF(M979=5,'Specifications and Reduced mass'!$J$13)))))</f>
        <v>1030.0500000000002</v>
      </c>
      <c r="U979" s="52">
        <f>'Specifications and Reduced mass'!$C$37-'Lap Simulation'!S979-'Lap Simulation'!T979-'Lap Simulation'!AC979</f>
        <v>-382.56112922502007</v>
      </c>
      <c r="V979" s="13">
        <f t="shared" si="191"/>
        <v>-0.56546161113328708</v>
      </c>
      <c r="W979" s="13">
        <f>0.5*359.61*'Lap Simulation'!Q979^2</f>
        <v>17025.078296181495</v>
      </c>
      <c r="X979" s="10">
        <f t="shared" si="187"/>
        <v>38.309806651387206</v>
      </c>
      <c r="Y979" s="10">
        <v>1</v>
      </c>
      <c r="Z979" s="13">
        <f>IF(Y979=1,'Specifications and Reduced mass'!$C$47,IF(Y979=2,'Specifications and Reduced mass'!$C$48,IF(Y979=3,'Specifications and Reduced mass'!$C$49)))</f>
        <v>676.54659784648959</v>
      </c>
      <c r="AA979" s="10">
        <f t="shared" si="188"/>
        <v>32.029862349077327</v>
      </c>
      <c r="AB979" s="10">
        <v>0</v>
      </c>
      <c r="AC979" s="10">
        <f t="shared" si="181"/>
        <v>0</v>
      </c>
      <c r="AD979" s="10">
        <f t="shared" si="182"/>
        <v>0</v>
      </c>
    </row>
    <row r="980" spans="7:30" x14ac:dyDescent="0.3">
      <c r="G980" s="94">
        <v>6200</v>
      </c>
      <c r="H980" s="94">
        <v>17.440000000000001</v>
      </c>
      <c r="I980" s="10">
        <f t="shared" si="184"/>
        <v>13.005008000000002</v>
      </c>
      <c r="J980" s="10">
        <f t="shared" si="185"/>
        <v>20.029390385548389</v>
      </c>
      <c r="K980" s="10">
        <v>469.1</v>
      </c>
      <c r="L980" s="10">
        <v>2</v>
      </c>
      <c r="M980" s="91">
        <v>4</v>
      </c>
      <c r="N980" s="85">
        <f t="shared" si="192"/>
        <v>975</v>
      </c>
      <c r="O980" s="108">
        <f t="shared" si="189"/>
        <v>110.889640012667</v>
      </c>
      <c r="P980" s="95">
        <f t="shared" si="193"/>
        <v>34.820658647574504</v>
      </c>
      <c r="Q980" s="10">
        <f t="shared" si="183"/>
        <v>9.6724051798818067</v>
      </c>
      <c r="R980" s="86">
        <f t="shared" ref="R980:R1043" si="194">IF(Y980=1,(U980/Z980),IF(Y980=2,0,IF(Y980=3,(1.2*(-U980/Z980)))))</f>
        <v>-0.56439507592525795</v>
      </c>
      <c r="S980" s="10">
        <f t="shared" si="190"/>
        <v>59.690985781378835</v>
      </c>
      <c r="T980" s="10">
        <f>IF(M980=1,'Specifications and Reduced mass'!$F$13,IF(M980=2,'Specifications and Reduced mass'!$G$13,IF(M980=3,'Specifications and Reduced mass'!$H$13,IF(M980=4,'Specifications and Reduced mass'!$I$13,IF(M980=5,'Specifications and Reduced mass'!$J$13)))))</f>
        <v>1030.0500000000002</v>
      </c>
      <c r="U980" s="52">
        <f>'Specifications and Reduced mass'!$C$37-'Lap Simulation'!S980-'Lap Simulation'!T980-'Lap Simulation'!AC980</f>
        <v>-381.83956845854448</v>
      </c>
      <c r="V980" s="13">
        <f t="shared" si="191"/>
        <v>-0.56439507592525795</v>
      </c>
      <c r="W980" s="13">
        <f>0.5*359.61*'Lap Simulation'!Q980^2</f>
        <v>16821.732646201854</v>
      </c>
      <c r="X980" s="10">
        <f t="shared" si="187"/>
        <v>38.080335353865379</v>
      </c>
      <c r="Y980" s="10">
        <v>1</v>
      </c>
      <c r="Z980" s="13">
        <f>IF(Y980=1,'Specifications and Reduced mass'!$C$47,IF(Y980=2,'Specifications and Reduced mass'!$C$48,IF(Y980=3,'Specifications and Reduced mass'!$C$49)))</f>
        <v>676.54659784648959</v>
      </c>
      <c r="AA980" s="10">
        <f t="shared" si="188"/>
        <v>31.647301219852309</v>
      </c>
      <c r="AB980" s="10">
        <v>0</v>
      </c>
      <c r="AC980" s="10">
        <f t="shared" ref="AC980:AC1043" si="195">359.61*9.81*SIN(AB980-AB979)</f>
        <v>0</v>
      </c>
      <c r="AD980" s="10">
        <f t="shared" ref="AD980:AD1043" si="196">RADIANS(AB980)</f>
        <v>0</v>
      </c>
    </row>
    <row r="981" spans="7:30" x14ac:dyDescent="0.3">
      <c r="G981" s="94">
        <v>6200</v>
      </c>
      <c r="H981" s="94">
        <v>17.440000000000001</v>
      </c>
      <c r="I981" s="10">
        <f t="shared" si="184"/>
        <v>13.005008000000002</v>
      </c>
      <c r="J981" s="10">
        <f t="shared" si="185"/>
        <v>20.029390385548389</v>
      </c>
      <c r="K981" s="10">
        <v>469.1</v>
      </c>
      <c r="L981" s="10">
        <v>2</v>
      </c>
      <c r="M981" s="91">
        <v>4</v>
      </c>
      <c r="N981" s="85">
        <f t="shared" si="192"/>
        <v>976</v>
      </c>
      <c r="O981" s="108">
        <f t="shared" si="189"/>
        <v>110.99365632111898</v>
      </c>
      <c r="P981" s="95">
        <f t="shared" si="193"/>
        <v>34.609957357427106</v>
      </c>
      <c r="Q981" s="10">
        <f t="shared" si="183"/>
        <v>9.6138770437297509</v>
      </c>
      <c r="R981" s="86">
        <f t="shared" si="194"/>
        <v>-0.56333055234335461</v>
      </c>
      <c r="S981" s="10">
        <f t="shared" si="190"/>
        <v>58.970785973714698</v>
      </c>
      <c r="T981" s="10">
        <f>IF(M981=1,'Specifications and Reduced mass'!$F$13,IF(M981=2,'Specifications and Reduced mass'!$G$13,IF(M981=3,'Specifications and Reduced mass'!$H$13,IF(M981=4,'Specifications and Reduced mass'!$I$13,IF(M981=5,'Specifications and Reduced mass'!$J$13)))))</f>
        <v>1030.0500000000002</v>
      </c>
      <c r="U981" s="52">
        <f>'Specifications and Reduced mass'!$C$37-'Lap Simulation'!S981-'Lap Simulation'!T981-'Lap Simulation'!AC981</f>
        <v>-381.11936865088035</v>
      </c>
      <c r="V981" s="13">
        <f t="shared" si="191"/>
        <v>-0.56333055234335461</v>
      </c>
      <c r="W981" s="13">
        <f>0.5*359.61*'Lap Simulation'!Q981^2</f>
        <v>16618.770532948372</v>
      </c>
      <c r="X981" s="10">
        <f t="shared" si="187"/>
        <v>37.849909620983269</v>
      </c>
      <c r="Y981" s="10">
        <v>1</v>
      </c>
      <c r="Z981" s="13">
        <f>IF(Y981=1,'Specifications and Reduced mass'!$C$47,IF(Y981=2,'Specifications and Reduced mass'!$C$48,IF(Y981=3,'Specifications and Reduced mass'!$C$49)))</f>
        <v>676.54659784648959</v>
      </c>
      <c r="AA981" s="10">
        <f t="shared" si="188"/>
        <v>31.265461651393764</v>
      </c>
      <c r="AB981" s="10">
        <v>0</v>
      </c>
      <c r="AC981" s="10">
        <f t="shared" si="195"/>
        <v>0</v>
      </c>
      <c r="AD981" s="10">
        <f t="shared" si="196"/>
        <v>0</v>
      </c>
    </row>
    <row r="982" spans="7:30" x14ac:dyDescent="0.3">
      <c r="G982" s="94">
        <v>6200</v>
      </c>
      <c r="H982" s="94">
        <v>17.440000000000001</v>
      </c>
      <c r="I982" s="10">
        <f t="shared" si="184"/>
        <v>13.005008000000002</v>
      </c>
      <c r="J982" s="10">
        <f t="shared" si="185"/>
        <v>20.029390385548389</v>
      </c>
      <c r="K982" s="10">
        <v>469.1</v>
      </c>
      <c r="L982" s="10">
        <v>2</v>
      </c>
      <c r="M982" s="91">
        <v>4</v>
      </c>
      <c r="N982" s="85">
        <f t="shared" si="192"/>
        <v>977</v>
      </c>
      <c r="O982" s="108">
        <f t="shared" si="189"/>
        <v>111.09831245344434</v>
      </c>
      <c r="P982" s="95">
        <f t="shared" si="193"/>
        <v>34.39836653630784</v>
      </c>
      <c r="Q982" s="10">
        <f t="shared" si="183"/>
        <v>9.5551018156410663</v>
      </c>
      <c r="R982" s="86">
        <f t="shared" si="194"/>
        <v>-0.56226803659338442</v>
      </c>
      <c r="S982" s="10">
        <f t="shared" si="190"/>
        <v>58.251944557914079</v>
      </c>
      <c r="T982" s="10">
        <f>IF(M982=1,'Specifications and Reduced mass'!$F$13,IF(M982=2,'Specifications and Reduced mass'!$G$13,IF(M982=3,'Specifications and Reduced mass'!$H$13,IF(M982=4,'Specifications and Reduced mass'!$I$13,IF(M982=5,'Specifications and Reduced mass'!$J$13)))))</f>
        <v>1030.0500000000002</v>
      </c>
      <c r="U982" s="52">
        <f>'Specifications and Reduced mass'!$C$37-'Lap Simulation'!S982-'Lap Simulation'!T982-'Lap Simulation'!AC982</f>
        <v>-380.40052723507972</v>
      </c>
      <c r="V982" s="13">
        <f t="shared" si="191"/>
        <v>-0.56226803659338442</v>
      </c>
      <c r="W982" s="13">
        <f>0.5*359.61*'Lap Simulation'!Q982^2</f>
        <v>16416.191233020181</v>
      </c>
      <c r="X982" s="10">
        <f t="shared" si="187"/>
        <v>37.61851108520105</v>
      </c>
      <c r="Y982" s="10">
        <v>1</v>
      </c>
      <c r="Z982" s="13">
        <f>IF(Y982=1,'Specifications and Reduced mass'!$C$47,IF(Y982=2,'Specifications and Reduced mass'!$C$48,IF(Y982=3,'Specifications and Reduced mass'!$C$49)))</f>
        <v>676.54659784648959</v>
      </c>
      <c r="AA982" s="10">
        <f t="shared" si="188"/>
        <v>30.884342282742896</v>
      </c>
      <c r="AB982" s="10">
        <v>0</v>
      </c>
      <c r="AC982" s="10">
        <f t="shared" si="195"/>
        <v>0</v>
      </c>
      <c r="AD982" s="10">
        <f t="shared" si="196"/>
        <v>0</v>
      </c>
    </row>
    <row r="983" spans="7:30" x14ac:dyDescent="0.3">
      <c r="G983" s="94">
        <v>6000</v>
      </c>
      <c r="H983" s="94">
        <v>17.32</v>
      </c>
      <c r="I983" s="10">
        <f t="shared" si="184"/>
        <v>12.915524000000001</v>
      </c>
      <c r="J983" s="10">
        <f t="shared" si="185"/>
        <v>20.554625928533333</v>
      </c>
      <c r="K983" s="10">
        <v>469.1</v>
      </c>
      <c r="L983" s="10">
        <v>2</v>
      </c>
      <c r="M983" s="91">
        <v>4</v>
      </c>
      <c r="N983" s="85">
        <f t="shared" si="192"/>
        <v>978</v>
      </c>
      <c r="O983" s="108">
        <f t="shared" si="189"/>
        <v>111.20361912298956</v>
      </c>
      <c r="P983" s="95">
        <f t="shared" si="193"/>
        <v>34.185868905992173</v>
      </c>
      <c r="Q983" s="10">
        <f t="shared" si="183"/>
        <v>9.496074696108936</v>
      </c>
      <c r="R983" s="86">
        <f t="shared" si="194"/>
        <v>-0.5612075248883116</v>
      </c>
      <c r="S983" s="10">
        <f t="shared" si="190"/>
        <v>57.534458971870649</v>
      </c>
      <c r="T983" s="10">
        <f>IF(M983=1,'Specifications and Reduced mass'!$F$13,IF(M983=2,'Specifications and Reduced mass'!$G$13,IF(M983=3,'Specifications and Reduced mass'!$H$13,IF(M983=4,'Specifications and Reduced mass'!$I$13,IF(M983=5,'Specifications and Reduced mass'!$J$13)))))</f>
        <v>1030.0500000000002</v>
      </c>
      <c r="U983" s="52">
        <f>'Specifications and Reduced mass'!$C$37-'Lap Simulation'!S983-'Lap Simulation'!T983-'Lap Simulation'!AC983</f>
        <v>-379.68304164903634</v>
      </c>
      <c r="V983" s="13">
        <f t="shared" si="191"/>
        <v>-0.5612075248883116</v>
      </c>
      <c r="W983" s="13">
        <f>0.5*359.61*'Lap Simulation'!Q983^2</f>
        <v>16213.994024380831</v>
      </c>
      <c r="X983" s="10">
        <f t="shared" si="187"/>
        <v>37.386120850822579</v>
      </c>
      <c r="Y983" s="10">
        <v>1</v>
      </c>
      <c r="Z983" s="13">
        <f>IF(Y983=1,'Specifications and Reduced mass'!$C$47,IF(Y983=2,'Specifications and Reduced mass'!$C$48,IF(Y983=3,'Specifications and Reduced mass'!$C$49)))</f>
        <v>676.54659784648959</v>
      </c>
      <c r="AA983" s="10">
        <f t="shared" si="188"/>
        <v>30.503941755507807</v>
      </c>
      <c r="AB983" s="10">
        <v>0</v>
      </c>
      <c r="AC983" s="10">
        <f t="shared" si="195"/>
        <v>0</v>
      </c>
      <c r="AD983" s="10">
        <f t="shared" si="196"/>
        <v>0</v>
      </c>
    </row>
    <row r="984" spans="7:30" x14ac:dyDescent="0.3">
      <c r="G984" s="94">
        <v>6000</v>
      </c>
      <c r="H984" s="94">
        <v>17.32</v>
      </c>
      <c r="I984" s="10">
        <f t="shared" si="184"/>
        <v>12.915524000000001</v>
      </c>
      <c r="J984" s="10">
        <f t="shared" si="185"/>
        <v>20.554625928533333</v>
      </c>
      <c r="K984" s="10">
        <v>469.1</v>
      </c>
      <c r="L984" s="10">
        <v>2</v>
      </c>
      <c r="M984" s="91">
        <v>4</v>
      </c>
      <c r="N984" s="85">
        <f t="shared" si="192"/>
        <v>979</v>
      </c>
      <c r="O984" s="108">
        <f t="shared" si="189"/>
        <v>111.30958735169284</v>
      </c>
      <c r="P984" s="95">
        <f t="shared" si="193"/>
        <v>33.972446685697768</v>
      </c>
      <c r="Q984" s="10">
        <f t="shared" si="183"/>
        <v>9.4367907460271567</v>
      </c>
      <c r="R984" s="86">
        <f t="shared" si="194"/>
        <v>-0.56014901344824297</v>
      </c>
      <c r="S984" s="10">
        <f t="shared" si="190"/>
        <v>56.818326658310639</v>
      </c>
      <c r="T984" s="10">
        <f>IF(M984=1,'Specifications and Reduced mass'!$F$13,IF(M984=2,'Specifications and Reduced mass'!$G$13,IF(M984=3,'Specifications and Reduced mass'!$H$13,IF(M984=4,'Specifications and Reduced mass'!$I$13,IF(M984=5,'Specifications and Reduced mass'!$J$13)))))</f>
        <v>1030.0500000000002</v>
      </c>
      <c r="U984" s="52">
        <f>'Specifications and Reduced mass'!$C$37-'Lap Simulation'!S984-'Lap Simulation'!T984-'Lap Simulation'!AC984</f>
        <v>-378.96690933547632</v>
      </c>
      <c r="V984" s="13">
        <f t="shared" si="191"/>
        <v>-0.56014901344824297</v>
      </c>
      <c r="W984" s="13">
        <f>0.5*359.61*'Lap Simulation'!Q984^2</f>
        <v>16012.178186355743</v>
      </c>
      <c r="X984" s="10">
        <f t="shared" si="187"/>
        <v>37.152719472547858</v>
      </c>
      <c r="Y984" s="10">
        <v>1</v>
      </c>
      <c r="Z984" s="13">
        <f>IF(Y984=1,'Specifications and Reduced mass'!$C$47,IF(Y984=2,'Specifications and Reduced mass'!$C$48,IF(Y984=3,'Specifications and Reduced mass'!$C$49)))</f>
        <v>676.54659784648959</v>
      </c>
      <c r="AA984" s="10">
        <f t="shared" si="188"/>
        <v>30.124258713858765</v>
      </c>
      <c r="AB984" s="10">
        <v>0</v>
      </c>
      <c r="AC984" s="10">
        <f t="shared" si="195"/>
        <v>0</v>
      </c>
      <c r="AD984" s="10">
        <f t="shared" si="196"/>
        <v>0</v>
      </c>
    </row>
    <row r="985" spans="7:30" x14ac:dyDescent="0.3">
      <c r="G985" s="94">
        <v>6000</v>
      </c>
      <c r="H985" s="94">
        <v>17.32</v>
      </c>
      <c r="I985" s="10">
        <f t="shared" si="184"/>
        <v>12.915524000000001</v>
      </c>
      <c r="J985" s="10">
        <f t="shared" si="185"/>
        <v>20.554625928533333</v>
      </c>
      <c r="K985" s="10">
        <v>469.1</v>
      </c>
      <c r="L985" s="10">
        <v>2</v>
      </c>
      <c r="M985" s="91">
        <v>4</v>
      </c>
      <c r="N985" s="85">
        <f t="shared" si="192"/>
        <v>980</v>
      </c>
      <c r="O985" s="108">
        <f t="shared" si="189"/>
        <v>111.41622848271747</v>
      </c>
      <c r="P985" s="95">
        <f t="shared" si="193"/>
        <v>33.758081571440023</v>
      </c>
      <c r="Q985" s="10">
        <f t="shared" ref="Q985:Q1049" si="197">MIN(13.2,(SQRT((Q984^2)+2*R984*$N$6)))</f>
        <v>9.377244880955562</v>
      </c>
      <c r="R985" s="86">
        <f t="shared" si="194"/>
        <v>-0.55909249850041487</v>
      </c>
      <c r="S985" s="10">
        <f t="shared" si="190"/>
        <v>56.103545064783567</v>
      </c>
      <c r="T985" s="10">
        <f>IF(M985=1,'Specifications and Reduced mass'!$F$13,IF(M985=2,'Specifications and Reduced mass'!$G$13,IF(M985=3,'Specifications and Reduced mass'!$H$13,IF(M985=4,'Specifications and Reduced mass'!$I$13,IF(M985=5,'Specifications and Reduced mass'!$J$13)))))</f>
        <v>1030.0500000000002</v>
      </c>
      <c r="U985" s="52">
        <f>'Specifications and Reduced mass'!$C$37-'Lap Simulation'!S985-'Lap Simulation'!T985-'Lap Simulation'!AC985</f>
        <v>-378.25212774194927</v>
      </c>
      <c r="V985" s="13">
        <f t="shared" si="191"/>
        <v>-0.55909249850041487</v>
      </c>
      <c r="W985" s="13">
        <f>0.5*359.61*'Lap Simulation'!Q985^2</f>
        <v>15810.742999629618</v>
      </c>
      <c r="X985" s="10">
        <f t="shared" si="187"/>
        <v>36.91828693289591</v>
      </c>
      <c r="Y985" s="10">
        <v>1</v>
      </c>
      <c r="Z985" s="13">
        <f>IF(Y985=1,'Specifications and Reduced mass'!$C$47,IF(Y985=2,'Specifications and Reduced mass'!$C$48,IF(Y985=3,'Specifications and Reduced mass'!$C$49)))</f>
        <v>676.54659784648959</v>
      </c>
      <c r="AA985" s="10">
        <f t="shared" si="188"/>
        <v>29.745291804523287</v>
      </c>
      <c r="AB985" s="10">
        <v>0</v>
      </c>
      <c r="AC985" s="10">
        <f t="shared" si="195"/>
        <v>0</v>
      </c>
      <c r="AD985" s="10">
        <f t="shared" si="196"/>
        <v>0</v>
      </c>
    </row>
    <row r="986" spans="7:30" x14ac:dyDescent="0.3">
      <c r="G986" s="94">
        <v>6000</v>
      </c>
      <c r="H986" s="94">
        <v>17.32</v>
      </c>
      <c r="I986" s="10">
        <f t="shared" si="184"/>
        <v>12.915524000000001</v>
      </c>
      <c r="J986" s="10">
        <f t="shared" si="185"/>
        <v>20.554625928533333</v>
      </c>
      <c r="K986" s="10">
        <v>469.1</v>
      </c>
      <c r="L986" s="10">
        <v>2</v>
      </c>
      <c r="M986" s="91">
        <v>4</v>
      </c>
      <c r="N986" s="85">
        <f t="shared" si="192"/>
        <v>981</v>
      </c>
      <c r="O986" s="108">
        <f t="shared" si="189"/>
        <v>111.52355419375893</v>
      </c>
      <c r="P986" s="95">
        <f t="shared" si="193"/>
        <v>33.542754714287675</v>
      </c>
      <c r="Q986" s="10">
        <f t="shared" si="197"/>
        <v>9.3174318650799091</v>
      </c>
      <c r="R986" s="86">
        <f t="shared" si="194"/>
        <v>-0.55803797627917939</v>
      </c>
      <c r="S986" s="10">
        <f t="shared" si="190"/>
        <v>55.390111643653249</v>
      </c>
      <c r="T986" s="10">
        <f>IF(M986=1,'Specifications and Reduced mass'!$F$13,IF(M986=2,'Specifications and Reduced mass'!$G$13,IF(M986=3,'Specifications and Reduced mass'!$H$13,IF(M986=4,'Specifications and Reduced mass'!$I$13,IF(M986=5,'Specifications and Reduced mass'!$J$13)))))</f>
        <v>1030.0500000000002</v>
      </c>
      <c r="U986" s="52">
        <f>'Specifications and Reduced mass'!$C$37-'Lap Simulation'!S986-'Lap Simulation'!T986-'Lap Simulation'!AC986</f>
        <v>-377.53869432081888</v>
      </c>
      <c r="V986" s="13">
        <f t="shared" si="191"/>
        <v>-0.55803797627917939</v>
      </c>
      <c r="W986" s="13">
        <f>0.5*359.61*'Lap Simulation'!Q986^2</f>
        <v>15609.687746243886</v>
      </c>
      <c r="X986" s="10">
        <f t="shared" si="187"/>
        <v>36.682802618424837</v>
      </c>
      <c r="Y986" s="10">
        <v>1</v>
      </c>
      <c r="Z986" s="13">
        <f>IF(Y986=1,'Specifications and Reduced mass'!$C$47,IF(Y986=2,'Specifications and Reduced mass'!$C$48,IF(Y986=3,'Specifications and Reduced mass'!$C$49)))</f>
        <v>676.54659784648959</v>
      </c>
      <c r="AA986" s="10">
        <f t="shared" si="188"/>
        <v>29.367039676781339</v>
      </c>
      <c r="AB986" s="10">
        <v>0</v>
      </c>
      <c r="AC986" s="10">
        <f t="shared" si="195"/>
        <v>0</v>
      </c>
      <c r="AD986" s="10">
        <f t="shared" si="196"/>
        <v>0</v>
      </c>
    </row>
    <row r="987" spans="7:30" x14ac:dyDescent="0.3">
      <c r="G987" s="94">
        <v>6000</v>
      </c>
      <c r="H987" s="94">
        <v>17.32</v>
      </c>
      <c r="I987" s="10">
        <f t="shared" si="184"/>
        <v>12.915524000000001</v>
      </c>
      <c r="J987" s="10">
        <f t="shared" si="185"/>
        <v>20.554625928533333</v>
      </c>
      <c r="K987" s="10">
        <v>469.1</v>
      </c>
      <c r="L987" s="10">
        <v>2</v>
      </c>
      <c r="M987" s="91">
        <v>4</v>
      </c>
      <c r="N987" s="85">
        <f t="shared" si="192"/>
        <v>982</v>
      </c>
      <c r="O987" s="108">
        <f t="shared" si="189"/>
        <v>111.63157651106994</v>
      </c>
      <c r="P987" s="95">
        <f t="shared" si="193"/>
        <v>33.32644669744603</v>
      </c>
      <c r="Q987" s="10">
        <f t="shared" si="197"/>
        <v>9.25734630484612</v>
      </c>
      <c r="R987" s="86">
        <f t="shared" si="194"/>
        <v>-0.55698544302599162</v>
      </c>
      <c r="S987" s="10">
        <f t="shared" si="190"/>
        <v>54.67802385208865</v>
      </c>
      <c r="T987" s="10">
        <f>IF(M987=1,'Specifications and Reduced mass'!$F$13,IF(M987=2,'Specifications and Reduced mass'!$G$13,IF(M987=3,'Specifications and Reduced mass'!$H$13,IF(M987=4,'Specifications and Reduced mass'!$I$13,IF(M987=5,'Specifications and Reduced mass'!$J$13)))))</f>
        <v>1030.0500000000002</v>
      </c>
      <c r="U987" s="52">
        <f>'Specifications and Reduced mass'!$C$37-'Lap Simulation'!S987-'Lap Simulation'!T987-'Lap Simulation'!AC987</f>
        <v>-376.82660652925438</v>
      </c>
      <c r="V987" s="13">
        <f t="shared" si="191"/>
        <v>-0.55698544302599162</v>
      </c>
      <c r="W987" s="13">
        <f>0.5*359.61*'Lap Simulation'!Q987^2</f>
        <v>15409.01170959413</v>
      </c>
      <c r="X987" s="10">
        <f t="shared" si="187"/>
        <v>36.446245294669765</v>
      </c>
      <c r="Y987" s="10">
        <v>1</v>
      </c>
      <c r="Z987" s="13">
        <f>IF(Y987=1,'Specifications and Reduced mass'!$C$47,IF(Y987=2,'Specifications and Reduced mass'!$C$48,IF(Y987=3,'Specifications and Reduced mass'!$C$49)))</f>
        <v>676.54659784648959</v>
      </c>
      <c r="AA987" s="10">
        <f t="shared" si="188"/>
        <v>28.989500982460523</v>
      </c>
      <c r="AB987" s="10">
        <v>0</v>
      </c>
      <c r="AC987" s="10">
        <f t="shared" si="195"/>
        <v>0</v>
      </c>
      <c r="AD987" s="10">
        <f t="shared" si="196"/>
        <v>0</v>
      </c>
    </row>
    <row r="988" spans="7:30" x14ac:dyDescent="0.3">
      <c r="G988" s="94">
        <v>5900</v>
      </c>
      <c r="H988" s="94">
        <v>17.239999999999998</v>
      </c>
      <c r="I988" s="10">
        <f t="shared" si="184"/>
        <v>12.855867999999999</v>
      </c>
      <c r="J988" s="10">
        <f t="shared" si="185"/>
        <v>20.80645972176271</v>
      </c>
      <c r="K988" s="10">
        <v>469.1</v>
      </c>
      <c r="L988" s="10">
        <v>2</v>
      </c>
      <c r="M988" s="91">
        <v>4</v>
      </c>
      <c r="N988" s="85">
        <f t="shared" si="192"/>
        <v>983</v>
      </c>
      <c r="O988" s="108">
        <f t="shared" si="189"/>
        <v>111.74030782425154</v>
      </c>
      <c r="P988" s="95">
        <f t="shared" si="193"/>
        <v>33.109137512089887</v>
      </c>
      <c r="Q988" s="10">
        <f t="shared" si="197"/>
        <v>9.1969826422471908</v>
      </c>
      <c r="R988" s="86">
        <f t="shared" si="194"/>
        <v>-0.55593489498939486</v>
      </c>
      <c r="S988" s="10">
        <f t="shared" si="190"/>
        <v>53.967279152054857</v>
      </c>
      <c r="T988" s="10">
        <f>IF(M988=1,'Specifications and Reduced mass'!$F$13,IF(M988=2,'Specifications and Reduced mass'!$G$13,IF(M988=3,'Specifications and Reduced mass'!$H$13,IF(M988=4,'Specifications and Reduced mass'!$I$13,IF(M988=5,'Specifications and Reduced mass'!$J$13)))))</f>
        <v>1030.0500000000002</v>
      </c>
      <c r="U988" s="52">
        <f>'Specifications and Reduced mass'!$C$37-'Lap Simulation'!S988-'Lap Simulation'!T988-'Lap Simulation'!AC988</f>
        <v>-376.11586182922053</v>
      </c>
      <c r="V988" s="13">
        <f t="shared" si="191"/>
        <v>-0.55593489498939486</v>
      </c>
      <c r="W988" s="13">
        <f>0.5*359.61*'Lap Simulation'!Q988^2</f>
        <v>15208.714174427552</v>
      </c>
      <c r="X988" s="10">
        <f t="shared" si="187"/>
        <v>36.208593079713346</v>
      </c>
      <c r="Y988" s="10">
        <v>1</v>
      </c>
      <c r="Z988" s="13">
        <f>IF(Y988=1,'Specifications and Reduced mass'!$C$47,IF(Y988=2,'Specifications and Reduced mass'!$C$48,IF(Y988=3,'Specifications and Reduced mass'!$C$49)))</f>
        <v>676.54659784648959</v>
      </c>
      <c r="AA988" s="10">
        <f t="shared" si="188"/>
        <v>28.612674375931267</v>
      </c>
      <c r="AB988" s="10">
        <v>0</v>
      </c>
      <c r="AC988" s="10">
        <f t="shared" si="195"/>
        <v>0</v>
      </c>
      <c r="AD988" s="10">
        <f t="shared" si="196"/>
        <v>0</v>
      </c>
    </row>
    <row r="989" spans="7:30" x14ac:dyDescent="0.3">
      <c r="G989" s="94">
        <v>5800</v>
      </c>
      <c r="H989" s="94">
        <v>17.18</v>
      </c>
      <c r="I989" s="10">
        <f t="shared" si="184"/>
        <v>12.811126</v>
      </c>
      <c r="J989" s="10">
        <f t="shared" si="185"/>
        <v>21.091531025655172</v>
      </c>
      <c r="K989" s="10">
        <v>443.8</v>
      </c>
      <c r="L989" s="10">
        <v>2</v>
      </c>
      <c r="M989" s="91">
        <v>4</v>
      </c>
      <c r="N989" s="85">
        <f t="shared" si="192"/>
        <v>984</v>
      </c>
      <c r="O989" s="108">
        <f t="shared" si="189"/>
        <v>111.84976090186193</v>
      </c>
      <c r="P989" s="95">
        <f t="shared" si="193"/>
        <v>32.890806531861642</v>
      </c>
      <c r="Q989" s="10">
        <f t="shared" si="197"/>
        <v>9.1363351477393451</v>
      </c>
      <c r="R989" s="86">
        <f t="shared" si="194"/>
        <v>-0.55488632842500896</v>
      </c>
      <c r="S989" s="10">
        <f t="shared" si="190"/>
        <v>53.257875010304026</v>
      </c>
      <c r="T989" s="10">
        <f>IF(M989=1,'Specifications and Reduced mass'!$F$13,IF(M989=2,'Specifications and Reduced mass'!$G$13,IF(M989=3,'Specifications and Reduced mass'!$H$13,IF(M989=4,'Specifications and Reduced mass'!$I$13,IF(M989=5,'Specifications and Reduced mass'!$J$13)))))</f>
        <v>1030.0500000000002</v>
      </c>
      <c r="U989" s="52">
        <f>'Specifications and Reduced mass'!$C$37-'Lap Simulation'!S989-'Lap Simulation'!T989-'Lap Simulation'!AC989</f>
        <v>-375.4064576874697</v>
      </c>
      <c r="V989" s="13">
        <f t="shared" si="191"/>
        <v>-0.55488632842500896</v>
      </c>
      <c r="W989" s="13">
        <f>0.5*359.61*'Lap Simulation'!Q989^2</f>
        <v>15008.794426840414</v>
      </c>
      <c r="X989" s="10">
        <f t="shared" si="187"/>
        <v>35.969823416296634</v>
      </c>
      <c r="Y989" s="10">
        <v>1</v>
      </c>
      <c r="Z989" s="13">
        <f>IF(Y989=1,'Specifications and Reduced mass'!$C$47,IF(Y989=2,'Specifications and Reduced mass'!$C$48,IF(Y989=3,'Specifications and Reduced mass'!$C$49)))</f>
        <v>676.54659784648959</v>
      </c>
      <c r="AA989" s="10">
        <f t="shared" si="188"/>
        <v>28.236558514102043</v>
      </c>
      <c r="AB989" s="10">
        <v>0</v>
      </c>
      <c r="AC989" s="10">
        <f t="shared" si="195"/>
        <v>0</v>
      </c>
      <c r="AD989" s="10">
        <f t="shared" si="196"/>
        <v>0</v>
      </c>
    </row>
    <row r="990" spans="7:30" x14ac:dyDescent="0.3">
      <c r="G990" s="94">
        <v>5800</v>
      </c>
      <c r="H990" s="94">
        <v>17.18</v>
      </c>
      <c r="I990" s="10">
        <f t="shared" si="184"/>
        <v>12.811126</v>
      </c>
      <c r="J990" s="10">
        <f t="shared" si="185"/>
        <v>21.091531025655172</v>
      </c>
      <c r="K990" s="10">
        <v>443.8</v>
      </c>
      <c r="L990" s="10">
        <v>2</v>
      </c>
      <c r="M990" s="91">
        <v>4</v>
      </c>
      <c r="N990" s="85">
        <f t="shared" si="192"/>
        <v>985</v>
      </c>
      <c r="O990" s="108">
        <f t="shared" si="189"/>
        <v>111.95994890789898</v>
      </c>
      <c r="P990" s="95">
        <f t="shared" si="193"/>
        <v>32.67143248594369</v>
      </c>
      <c r="Q990" s="10">
        <f t="shared" si="197"/>
        <v>9.0753979127621349</v>
      </c>
      <c r="R990" s="86">
        <f t="shared" si="194"/>
        <v>-0.55383973959551591</v>
      </c>
      <c r="S990" s="10">
        <f t="shared" si="190"/>
        <v>52.549808898366386</v>
      </c>
      <c r="T990" s="10">
        <f>IF(M990=1,'Specifications and Reduced mass'!$F$13,IF(M990=2,'Specifications and Reduced mass'!$G$13,IF(M990=3,'Specifications and Reduced mass'!$H$13,IF(M990=4,'Specifications and Reduced mass'!$I$13,IF(M990=5,'Specifications and Reduced mass'!$J$13)))))</f>
        <v>1030.0500000000002</v>
      </c>
      <c r="U990" s="52">
        <f>'Specifications and Reduced mass'!$C$37-'Lap Simulation'!S990-'Lap Simulation'!T990-'Lap Simulation'!AC990</f>
        <v>-374.69839157553201</v>
      </c>
      <c r="V990" s="13">
        <f t="shared" si="191"/>
        <v>-0.55383973959551591</v>
      </c>
      <c r="W990" s="13">
        <f>0.5*359.61*'Lap Simulation'!Q990^2</f>
        <v>14809.251754275499</v>
      </c>
      <c r="X990" s="10">
        <f t="shared" si="187"/>
        <v>35.729913042370612</v>
      </c>
      <c r="Y990" s="10">
        <v>1</v>
      </c>
      <c r="Z990" s="13">
        <f>IF(Y990=1,'Specifications and Reduced mass'!$C$47,IF(Y990=2,'Specifications and Reduced mass'!$C$48,IF(Y990=3,'Specifications and Reduced mass'!$C$49)))</f>
        <v>676.54659784648959</v>
      </c>
      <c r="AA990" s="10">
        <f t="shared" si="188"/>
        <v>27.861152056414578</v>
      </c>
      <c r="AB990" s="10">
        <v>0</v>
      </c>
      <c r="AC990" s="10">
        <f t="shared" si="195"/>
        <v>0</v>
      </c>
      <c r="AD990" s="10">
        <f t="shared" si="196"/>
        <v>0</v>
      </c>
    </row>
    <row r="991" spans="7:30" x14ac:dyDescent="0.3">
      <c r="G991" s="94">
        <v>5800</v>
      </c>
      <c r="H991" s="94">
        <v>17.18</v>
      </c>
      <c r="I991" s="10">
        <f t="shared" si="184"/>
        <v>12.811126</v>
      </c>
      <c r="J991" s="10">
        <f t="shared" si="185"/>
        <v>21.091531025655172</v>
      </c>
      <c r="K991" s="10">
        <v>443.8</v>
      </c>
      <c r="L991" s="10">
        <v>2</v>
      </c>
      <c r="M991" s="91">
        <v>4</v>
      </c>
      <c r="N991" s="85">
        <f t="shared" si="192"/>
        <v>986</v>
      </c>
      <c r="O991" s="108">
        <f t="shared" si="189"/>
        <v>112.07088541921713</v>
      </c>
      <c r="P991" s="95">
        <f t="shared" si="193"/>
        <v>32.450993430606417</v>
      </c>
      <c r="Q991" s="10">
        <f t="shared" si="197"/>
        <v>9.0141648418351146</v>
      </c>
      <c r="R991" s="86">
        <f t="shared" si="194"/>
        <v>-0.55279512477064674</v>
      </c>
      <c r="S991" s="10">
        <f t="shared" si="190"/>
        <v>51.843078292541122</v>
      </c>
      <c r="T991" s="10">
        <f>IF(M991=1,'Specifications and Reduced mass'!$F$13,IF(M991=2,'Specifications and Reduced mass'!$G$13,IF(M991=3,'Specifications and Reduced mass'!$H$13,IF(M991=4,'Specifications and Reduced mass'!$I$13,IF(M991=5,'Specifications and Reduced mass'!$J$13)))))</f>
        <v>1030.0500000000002</v>
      </c>
      <c r="U991" s="52">
        <f>'Specifications and Reduced mass'!$C$37-'Lap Simulation'!S991-'Lap Simulation'!T991-'Lap Simulation'!AC991</f>
        <v>-373.9916609697068</v>
      </c>
      <c r="V991" s="13">
        <f t="shared" si="191"/>
        <v>-0.55279512477064674</v>
      </c>
      <c r="W991" s="13">
        <f>0.5*359.61*'Lap Simulation'!Q991^2</f>
        <v>14610.085445519553</v>
      </c>
      <c r="X991" s="10">
        <f t="shared" si="187"/>
        <v>35.488837959980764</v>
      </c>
      <c r="Y991" s="10">
        <v>1</v>
      </c>
      <c r="Z991" s="13">
        <f>IF(Y991=1,'Specifications and Reduced mass'!$C$47,IF(Y991=2,'Specifications and Reduced mass'!$C$48,IF(Y991=3,'Specifications and Reduced mass'!$C$49)))</f>
        <v>676.54659784648959</v>
      </c>
      <c r="AA991" s="10">
        <f t="shared" si="188"/>
        <v>27.486453664839043</v>
      </c>
      <c r="AB991" s="10">
        <v>0</v>
      </c>
      <c r="AC991" s="10">
        <f t="shared" si="195"/>
        <v>0</v>
      </c>
      <c r="AD991" s="10">
        <f t="shared" si="196"/>
        <v>0</v>
      </c>
    </row>
    <row r="992" spans="7:30" x14ac:dyDescent="0.3">
      <c r="G992" s="94">
        <v>5700</v>
      </c>
      <c r="H992" s="94">
        <v>17.11</v>
      </c>
      <c r="I992" s="10">
        <f t="shared" si="184"/>
        <v>12.758927</v>
      </c>
      <c r="J992" s="10">
        <f t="shared" si="185"/>
        <v>21.374112655719298</v>
      </c>
      <c r="K992" s="10">
        <v>443.8</v>
      </c>
      <c r="L992" s="10">
        <v>2</v>
      </c>
      <c r="M992" s="91">
        <v>4</v>
      </c>
      <c r="N992" s="85">
        <f t="shared" si="192"/>
        <v>987</v>
      </c>
      <c r="O992" s="108">
        <f t="shared" si="189"/>
        <v>112.18258444394421</v>
      </c>
      <c r="P992" s="95">
        <f t="shared" si="193"/>
        <v>32.229466719125305</v>
      </c>
      <c r="Q992" s="10">
        <f t="shared" si="197"/>
        <v>8.9526296442014726</v>
      </c>
      <c r="R992" s="86">
        <f t="shared" si="194"/>
        <v>-0.55175248022716827</v>
      </c>
      <c r="S992" s="10">
        <f t="shared" si="190"/>
        <v>51.137680673887523</v>
      </c>
      <c r="T992" s="10">
        <f>IF(M992=1,'Specifications and Reduced mass'!$F$13,IF(M992=2,'Specifications and Reduced mass'!$G$13,IF(M992=3,'Specifications and Reduced mass'!$H$13,IF(M992=4,'Specifications and Reduced mass'!$I$13,IF(M992=5,'Specifications and Reduced mass'!$J$13)))))</f>
        <v>1030.0500000000002</v>
      </c>
      <c r="U992" s="52">
        <f>'Specifications and Reduced mass'!$C$37-'Lap Simulation'!S992-'Lap Simulation'!T992-'Lap Simulation'!AC992</f>
        <v>-373.28626335105321</v>
      </c>
      <c r="V992" s="13">
        <f t="shared" si="191"/>
        <v>-0.55175248022716827</v>
      </c>
      <c r="W992" s="13">
        <f>0.5*359.61*'Lap Simulation'!Q992^2</f>
        <v>14411.294790700782</v>
      </c>
      <c r="X992" s="10">
        <f t="shared" si="187"/>
        <v>35.246573402368</v>
      </c>
      <c r="Y992" s="10">
        <v>1</v>
      </c>
      <c r="Z992" s="13">
        <f>IF(Y992=1,'Specifications and Reduced mass'!$C$47,IF(Y992=2,'Specifications and Reduced mass'!$C$48,IF(Y992=3,'Specifications and Reduced mass'!$C$49)))</f>
        <v>676.54659784648959</v>
      </c>
      <c r="AA992" s="10">
        <f t="shared" si="188"/>
        <v>27.112462003869336</v>
      </c>
      <c r="AB992" s="10">
        <v>0</v>
      </c>
      <c r="AC992" s="10">
        <f t="shared" si="195"/>
        <v>0</v>
      </c>
      <c r="AD992" s="10">
        <f t="shared" si="196"/>
        <v>0</v>
      </c>
    </row>
    <row r="993" spans="7:30" x14ac:dyDescent="0.3">
      <c r="G993" s="94">
        <v>5700</v>
      </c>
      <c r="H993" s="94">
        <v>17.11</v>
      </c>
      <c r="I993" s="10">
        <f t="shared" si="184"/>
        <v>12.758927</v>
      </c>
      <c r="J993" s="10">
        <f t="shared" si="185"/>
        <v>21.374112655719298</v>
      </c>
      <c r="K993" s="10">
        <v>443.8</v>
      </c>
      <c r="L993" s="10">
        <v>2</v>
      </c>
      <c r="M993" s="91">
        <v>4</v>
      </c>
      <c r="N993" s="85">
        <f t="shared" si="192"/>
        <v>988</v>
      </c>
      <c r="O993" s="108">
        <f t="shared" si="189"/>
        <v>112.29506044096908</v>
      </c>
      <c r="P993" s="95">
        <f t="shared" si="193"/>
        <v>32.006828969951357</v>
      </c>
      <c r="Q993" s="10">
        <f t="shared" si="197"/>
        <v>8.8907858249864873</v>
      </c>
      <c r="R993" s="86">
        <f t="shared" si="194"/>
        <v>-0.55071180224886973</v>
      </c>
      <c r="S993" s="10">
        <f t="shared" si="190"/>
        <v>50.433613528215893</v>
      </c>
      <c r="T993" s="10">
        <f>IF(M993=1,'Specifications and Reduced mass'!$F$13,IF(M993=2,'Specifications and Reduced mass'!$G$13,IF(M993=3,'Specifications and Reduced mass'!$H$13,IF(M993=4,'Specifications and Reduced mass'!$I$13,IF(M993=5,'Specifications and Reduced mass'!$J$13)))))</f>
        <v>1030.0500000000002</v>
      </c>
      <c r="U993" s="52">
        <f>'Specifications and Reduced mass'!$C$37-'Lap Simulation'!S993-'Lap Simulation'!T993-'Lap Simulation'!AC993</f>
        <v>-372.58219620538159</v>
      </c>
      <c r="V993" s="13">
        <f t="shared" si="191"/>
        <v>-0.55071180224886973</v>
      </c>
      <c r="W993" s="13">
        <f>0.5*359.61*'Lap Simulation'!Q993^2</f>
        <v>14212.87908128629</v>
      </c>
      <c r="X993" s="10">
        <f t="shared" si="187"/>
        <v>35.003093799159402</v>
      </c>
      <c r="Y993" s="10">
        <v>1</v>
      </c>
      <c r="Z993" s="13">
        <f>IF(Y993=1,'Specifications and Reduced mass'!$C$47,IF(Y993=2,'Specifications and Reduced mass'!$C$48,IF(Y993=3,'Specifications and Reduced mass'!$C$49)))</f>
        <v>676.54659784648959</v>
      </c>
      <c r="AA993" s="10">
        <f t="shared" si="188"/>
        <v>26.739175740518284</v>
      </c>
      <c r="AB993" s="10">
        <v>0</v>
      </c>
      <c r="AC993" s="10">
        <f t="shared" si="195"/>
        <v>0</v>
      </c>
      <c r="AD993" s="10">
        <f t="shared" si="196"/>
        <v>0</v>
      </c>
    </row>
    <row r="994" spans="7:30" x14ac:dyDescent="0.3">
      <c r="G994" s="94">
        <v>5600</v>
      </c>
      <c r="H994" s="94">
        <v>17.05</v>
      </c>
      <c r="I994" s="10">
        <f t="shared" si="184"/>
        <v>12.714185000000001</v>
      </c>
      <c r="J994" s="10">
        <f t="shared" si="185"/>
        <v>21.679501737142857</v>
      </c>
      <c r="K994" s="10">
        <v>443.8</v>
      </c>
      <c r="L994" s="10">
        <v>2</v>
      </c>
      <c r="M994" s="91">
        <v>4</v>
      </c>
      <c r="N994" s="85">
        <f t="shared" si="192"/>
        <v>989</v>
      </c>
      <c r="O994" s="108">
        <f t="shared" si="189"/>
        <v>112.40832834057764</v>
      </c>
      <c r="P994" s="95">
        <f t="shared" si="193"/>
        <v>31.783056033009576</v>
      </c>
      <c r="Q994" s="10">
        <f t="shared" si="197"/>
        <v>8.8286266758359933</v>
      </c>
      <c r="R994" s="86">
        <f t="shared" si="194"/>
        <v>-0.54967308712654972</v>
      </c>
      <c r="S994" s="10">
        <f t="shared" si="190"/>
        <v>49.730874346078629</v>
      </c>
      <c r="T994" s="10">
        <f>IF(M994=1,'Specifications and Reduced mass'!$F$13,IF(M994=2,'Specifications and Reduced mass'!$G$13,IF(M994=3,'Specifications and Reduced mass'!$H$13,IF(M994=4,'Specifications and Reduced mass'!$I$13,IF(M994=5,'Specifications and Reduced mass'!$J$13)))))</f>
        <v>1030.0500000000002</v>
      </c>
      <c r="U994" s="52">
        <f>'Specifications and Reduced mass'!$C$37-'Lap Simulation'!S994-'Lap Simulation'!T994-'Lap Simulation'!AC994</f>
        <v>-371.8794570232443</v>
      </c>
      <c r="V994" s="13">
        <f t="shared" si="191"/>
        <v>-0.54967308712654972</v>
      </c>
      <c r="W994" s="13">
        <f>0.5*359.61*'Lap Simulation'!Q994^2</f>
        <v>14014.837610079572</v>
      </c>
      <c r="X994" s="10">
        <f t="shared" si="187"/>
        <v>34.758372739511785</v>
      </c>
      <c r="Y994" s="10">
        <v>1</v>
      </c>
      <c r="Z994" s="13">
        <f>IF(Y994=1,'Specifications and Reduced mass'!$C$47,IF(Y994=2,'Specifications and Reduced mass'!$C$48,IF(Y994=3,'Specifications and Reduced mass'!$C$49)))</f>
        <v>676.54659784648959</v>
      </c>
      <c r="AA994" s="10">
        <f t="shared" si="188"/>
        <v>26.366593544312899</v>
      </c>
      <c r="AB994" s="10">
        <v>0</v>
      </c>
      <c r="AC994" s="10">
        <f t="shared" si="195"/>
        <v>0</v>
      </c>
      <c r="AD994" s="10">
        <f t="shared" si="196"/>
        <v>0</v>
      </c>
    </row>
    <row r="995" spans="7:30" x14ac:dyDescent="0.3">
      <c r="G995" s="94">
        <v>5600</v>
      </c>
      <c r="H995" s="94">
        <v>17.05</v>
      </c>
      <c r="I995" s="10">
        <f t="shared" si="184"/>
        <v>12.714185000000001</v>
      </c>
      <c r="J995" s="10">
        <f t="shared" si="185"/>
        <v>21.679501737142857</v>
      </c>
      <c r="K995" s="10">
        <v>443.8</v>
      </c>
      <c r="L995" s="10">
        <v>2</v>
      </c>
      <c r="M995" s="91">
        <v>4</v>
      </c>
      <c r="N995" s="85">
        <f t="shared" si="192"/>
        <v>990</v>
      </c>
      <c r="O995" s="108">
        <f t="shared" si="189"/>
        <v>112.52240356632059</v>
      </c>
      <c r="P995" s="95">
        <f t="shared" si="193"/>
        <v>31.558122953989297</v>
      </c>
      <c r="Q995" s="10">
        <f t="shared" si="197"/>
        <v>8.7661452649970268</v>
      </c>
      <c r="R995" s="86">
        <f t="shared" si="194"/>
        <v>-0.54863633115800314</v>
      </c>
      <c r="S995" s="10">
        <f t="shared" si="190"/>
        <v>49.029460622761313</v>
      </c>
      <c r="T995" s="10">
        <f>IF(M995=1,'Specifications and Reduced mass'!$F$13,IF(M995=2,'Specifications and Reduced mass'!$G$13,IF(M995=3,'Specifications and Reduced mass'!$H$13,IF(M995=4,'Specifications and Reduced mass'!$I$13,IF(M995=5,'Specifications and Reduced mass'!$J$13)))))</f>
        <v>1030.0500000000002</v>
      </c>
      <c r="U995" s="52">
        <f>'Specifications and Reduced mass'!$C$37-'Lap Simulation'!S995-'Lap Simulation'!T995-'Lap Simulation'!AC995</f>
        <v>-371.17804329992703</v>
      </c>
      <c r="V995" s="13">
        <f t="shared" si="191"/>
        <v>-0.54863633115800314</v>
      </c>
      <c r="W995" s="13">
        <f>0.5*359.61*'Lap Simulation'!Q995^2</f>
        <v>13817.169671217993</v>
      </c>
      <c r="X995" s="10">
        <f t="shared" si="187"/>
        <v>34.512382933059158</v>
      </c>
      <c r="Y995" s="10">
        <v>1</v>
      </c>
      <c r="Z995" s="13">
        <f>IF(Y995=1,'Specifications and Reduced mass'!$C$47,IF(Y995=2,'Specifications and Reduced mass'!$C$48,IF(Y995=3,'Specifications and Reduced mass'!$C$49)))</f>
        <v>676.54659784648959</v>
      </c>
      <c r="AA995" s="10">
        <f t="shared" si="188"/>
        <v>25.994714087289651</v>
      </c>
      <c r="AB995" s="10">
        <v>0</v>
      </c>
      <c r="AC995" s="10">
        <f t="shared" si="195"/>
        <v>0</v>
      </c>
      <c r="AD995" s="10">
        <f t="shared" si="196"/>
        <v>0</v>
      </c>
    </row>
    <row r="996" spans="7:30" x14ac:dyDescent="0.3">
      <c r="G996" s="94">
        <v>5600</v>
      </c>
      <c r="H996" s="94">
        <v>17.05</v>
      </c>
      <c r="I996" s="10">
        <f t="shared" si="184"/>
        <v>12.714185000000001</v>
      </c>
      <c r="J996" s="10">
        <f t="shared" si="185"/>
        <v>21.679501737142857</v>
      </c>
      <c r="K996" s="10">
        <v>443.8</v>
      </c>
      <c r="L996" s="10">
        <v>2</v>
      </c>
      <c r="M996" s="91">
        <v>4</v>
      </c>
      <c r="N996" s="85">
        <f t="shared" si="192"/>
        <v>991</v>
      </c>
      <c r="O996" s="108">
        <f t="shared" si="189"/>
        <v>112.63730205820444</v>
      </c>
      <c r="P996" s="95">
        <f t="shared" si="193"/>
        <v>31.332003936478287</v>
      </c>
      <c r="Q996" s="10">
        <f t="shared" si="197"/>
        <v>8.7033344267995236</v>
      </c>
      <c r="R996" s="86">
        <f t="shared" si="194"/>
        <v>-0.5476015306480071</v>
      </c>
      <c r="S996" s="10">
        <f t="shared" si="190"/>
        <v>48.329369858273708</v>
      </c>
      <c r="T996" s="10">
        <f>IF(M996=1,'Specifications and Reduced mass'!$F$13,IF(M996=2,'Specifications and Reduced mass'!$G$13,IF(M996=3,'Specifications and Reduced mass'!$H$13,IF(M996=4,'Specifications and Reduced mass'!$I$13,IF(M996=5,'Specifications and Reduced mass'!$J$13)))))</f>
        <v>1030.0500000000002</v>
      </c>
      <c r="U996" s="52">
        <f>'Specifications and Reduced mass'!$C$37-'Lap Simulation'!S996-'Lap Simulation'!T996-'Lap Simulation'!AC996</f>
        <v>-370.47795253543939</v>
      </c>
      <c r="V996" s="13">
        <f t="shared" si="191"/>
        <v>-0.5476015306480071</v>
      </c>
      <c r="W996" s="13">
        <f>0.5*359.61*'Lap Simulation'!Q996^2</f>
        <v>13619.874560170265</v>
      </c>
      <c r="X996" s="10">
        <f t="shared" si="187"/>
        <v>34.265096168502062</v>
      </c>
      <c r="Y996" s="10">
        <v>1</v>
      </c>
      <c r="Z996" s="13">
        <f>IF(Y996=1,'Specifications and Reduced mass'!$C$47,IF(Y996=2,'Specifications and Reduced mass'!$C$48,IF(Y996=3,'Specifications and Reduced mass'!$C$49)))</f>
        <v>676.54659784648959</v>
      </c>
      <c r="AA996" s="10">
        <f t="shared" si="188"/>
        <v>25.623536043989727</v>
      </c>
      <c r="AB996" s="10">
        <v>0</v>
      </c>
      <c r="AC996" s="10">
        <f t="shared" si="195"/>
        <v>0</v>
      </c>
      <c r="AD996" s="10">
        <f t="shared" si="196"/>
        <v>0</v>
      </c>
    </row>
    <row r="997" spans="7:30" x14ac:dyDescent="0.3">
      <c r="G997" s="94">
        <v>5500</v>
      </c>
      <c r="H997" s="94">
        <v>16.940000000000001</v>
      </c>
      <c r="I997" s="10">
        <f t="shared" si="184"/>
        <v>12.632158000000002</v>
      </c>
      <c r="J997" s="10">
        <f t="shared" si="185"/>
        <v>21.931263692800002</v>
      </c>
      <c r="K997" s="10">
        <v>443.8</v>
      </c>
      <c r="L997" s="10">
        <v>2</v>
      </c>
      <c r="M997" s="91">
        <v>4</v>
      </c>
      <c r="N997" s="85">
        <f t="shared" si="192"/>
        <v>992</v>
      </c>
      <c r="O997" s="108">
        <f t="shared" si="189"/>
        <v>112.75304029730475</v>
      </c>
      <c r="P997" s="95">
        <f t="shared" si="193"/>
        <v>31.104672301779587</v>
      </c>
      <c r="Q997" s="10">
        <f t="shared" si="197"/>
        <v>8.6401867504943297</v>
      </c>
      <c r="R997" s="86">
        <f t="shared" si="194"/>
        <v>-0.54656868190830898</v>
      </c>
      <c r="S997" s="10">
        <f t="shared" si="190"/>
        <v>47.630599557340894</v>
      </c>
      <c r="T997" s="10">
        <f>IF(M997=1,'Specifications and Reduced mass'!$F$13,IF(M997=2,'Specifications and Reduced mass'!$G$13,IF(M997=3,'Specifications and Reduced mass'!$H$13,IF(M997=4,'Specifications and Reduced mass'!$I$13,IF(M997=5,'Specifications and Reduced mass'!$J$13)))))</f>
        <v>1030.0500000000002</v>
      </c>
      <c r="U997" s="52">
        <f>'Specifications and Reduced mass'!$C$37-'Lap Simulation'!S997-'Lap Simulation'!T997-'Lap Simulation'!AC997</f>
        <v>-369.77918223450661</v>
      </c>
      <c r="V997" s="13">
        <f t="shared" si="191"/>
        <v>-0.54656868190830898</v>
      </c>
      <c r="W997" s="13">
        <f>0.5*359.61*'Lap Simulation'!Q997^2</f>
        <v>13422.951573733932</v>
      </c>
      <c r="X997" s="10">
        <f t="shared" si="187"/>
        <v>34.016483269662714</v>
      </c>
      <c r="Y997" s="10">
        <v>1</v>
      </c>
      <c r="Z997" s="13">
        <f>IF(Y997=1,'Specifications and Reduced mass'!$C$47,IF(Y997=2,'Specifications and Reduced mass'!$C$48,IF(Y997=3,'Specifications and Reduced mass'!$C$49)))</f>
        <v>676.54659784648959</v>
      </c>
      <c r="AA997" s="10">
        <f t="shared" si="188"/>
        <v>25.253058091454282</v>
      </c>
      <c r="AB997" s="10">
        <v>0</v>
      </c>
      <c r="AC997" s="10">
        <f t="shared" si="195"/>
        <v>0</v>
      </c>
      <c r="AD997" s="10">
        <f t="shared" si="196"/>
        <v>0</v>
      </c>
    </row>
    <row r="998" spans="7:30" x14ac:dyDescent="0.3">
      <c r="G998" s="94">
        <v>5500</v>
      </c>
      <c r="H998" s="94">
        <v>16.940000000000001</v>
      </c>
      <c r="I998" s="10">
        <f t="shared" si="184"/>
        <v>12.632158000000002</v>
      </c>
      <c r="J998" s="10">
        <f t="shared" si="185"/>
        <v>21.931263692800002</v>
      </c>
      <c r="K998" s="10">
        <v>443.8</v>
      </c>
      <c r="L998" s="10">
        <v>2</v>
      </c>
      <c r="M998" s="91">
        <v>4</v>
      </c>
      <c r="N998" s="85">
        <f t="shared" si="192"/>
        <v>993</v>
      </c>
      <c r="O998" s="108">
        <f t="shared" si="189"/>
        <v>112.86963533190988</v>
      </c>
      <c r="P998" s="95">
        <f t="shared" si="193"/>
        <v>30.876100446235611</v>
      </c>
      <c r="Q998" s="10">
        <f t="shared" si="197"/>
        <v>8.5766945683987803</v>
      </c>
      <c r="R998" s="86">
        <f t="shared" si="194"/>
        <v>-0.54553778125761243</v>
      </c>
      <c r="S998" s="10">
        <f t="shared" si="190"/>
        <v>46.9331472293944</v>
      </c>
      <c r="T998" s="10">
        <f>IF(M998=1,'Specifications and Reduced mass'!$F$13,IF(M998=2,'Specifications and Reduced mass'!$G$13,IF(M998=3,'Specifications and Reduced mass'!$H$13,IF(M998=4,'Specifications and Reduced mass'!$I$13,IF(M998=5,'Specifications and Reduced mass'!$J$13)))))</f>
        <v>1030.0500000000002</v>
      </c>
      <c r="U998" s="52">
        <f>'Specifications and Reduced mass'!$C$37-'Lap Simulation'!S998-'Lap Simulation'!T998-'Lap Simulation'!AC998</f>
        <v>-369.0817299065601</v>
      </c>
      <c r="V998" s="13">
        <f t="shared" si="191"/>
        <v>-0.54553778125761243</v>
      </c>
      <c r="W998" s="13">
        <f>0.5*359.61*'Lap Simulation'!Q998^2</f>
        <v>13226.400010032883</v>
      </c>
      <c r="X998" s="10">
        <f t="shared" si="187"/>
        <v>33.766514048814095</v>
      </c>
      <c r="Y998" s="10">
        <v>1</v>
      </c>
      <c r="Z998" s="13">
        <f>IF(Y998=1,'Specifications and Reduced mass'!$C$47,IF(Y998=2,'Specifications and Reduced mass'!$C$48,IF(Y998=3,'Specifications and Reduced mass'!$C$49)))</f>
        <v>676.54659784648959</v>
      </c>
      <c r="AA998" s="10">
        <f t="shared" si="188"/>
        <v>24.883278909219776</v>
      </c>
      <c r="AB998" s="10">
        <v>0</v>
      </c>
      <c r="AC998" s="10">
        <f t="shared" si="195"/>
        <v>0</v>
      </c>
      <c r="AD998" s="10">
        <f t="shared" si="196"/>
        <v>0</v>
      </c>
    </row>
    <row r="999" spans="7:30" x14ac:dyDescent="0.3">
      <c r="G999" s="94">
        <v>5400</v>
      </c>
      <c r="H999" s="94">
        <v>16.579999999999998</v>
      </c>
      <c r="I999" s="10">
        <f t="shared" si="184"/>
        <v>12.363705999999999</v>
      </c>
      <c r="J999" s="10">
        <f t="shared" si="185"/>
        <v>21.862695528296292</v>
      </c>
      <c r="K999" s="10">
        <v>470.5</v>
      </c>
      <c r="L999" s="10">
        <v>2</v>
      </c>
      <c r="M999" s="91">
        <v>4</v>
      </c>
      <c r="N999" s="85">
        <f t="shared" si="192"/>
        <v>994</v>
      </c>
      <c r="O999" s="108">
        <f t="shared" si="189"/>
        <v>112.98710480531314</v>
      </c>
      <c r="P999" s="95">
        <f t="shared" si="193"/>
        <v>30.646259795867969</v>
      </c>
      <c r="Q999" s="10">
        <f t="shared" si="197"/>
        <v>8.5128499432966578</v>
      </c>
      <c r="R999" s="86">
        <f t="shared" si="194"/>
        <v>-0.54450882502156439</v>
      </c>
      <c r="S999" s="10">
        <f t="shared" si="190"/>
        <v>46.237010388563263</v>
      </c>
      <c r="T999" s="10">
        <f>IF(M999=1,'Specifications and Reduced mass'!$F$13,IF(M999=2,'Specifications and Reduced mass'!$G$13,IF(M999=3,'Specifications and Reduced mass'!$H$13,IF(M999=4,'Specifications and Reduced mass'!$I$13,IF(M999=5,'Specifications and Reduced mass'!$J$13)))))</f>
        <v>1030.0500000000002</v>
      </c>
      <c r="U999" s="52">
        <f>'Specifications and Reduced mass'!$C$37-'Lap Simulation'!S999-'Lap Simulation'!T999-'Lap Simulation'!AC999</f>
        <v>-368.38559306572893</v>
      </c>
      <c r="V999" s="13">
        <f t="shared" si="191"/>
        <v>-0.54450882502156439</v>
      </c>
      <c r="W999" s="13">
        <f>0.5*359.61*'Lap Simulation'!Q999^2</f>
        <v>13030.219168514832</v>
      </c>
      <c r="X999" s="10">
        <f t="shared" si="187"/>
        <v>33.515157257073454</v>
      </c>
      <c r="Y999" s="10">
        <v>1</v>
      </c>
      <c r="Z999" s="13">
        <f>IF(Y999=1,'Specifications and Reduced mass'!$C$47,IF(Y999=2,'Specifications and Reduced mass'!$C$48,IF(Y999=3,'Specifications and Reduced mass'!$C$49)))</f>
        <v>676.54659784648959</v>
      </c>
      <c r="AA999" s="10">
        <f t="shared" si="188"/>
        <v>24.514197179313211</v>
      </c>
      <c r="AB999" s="10">
        <v>0</v>
      </c>
      <c r="AC999" s="10">
        <f t="shared" si="195"/>
        <v>0</v>
      </c>
      <c r="AD999" s="10">
        <f t="shared" si="196"/>
        <v>0</v>
      </c>
    </row>
    <row r="1000" spans="7:30" x14ac:dyDescent="0.3">
      <c r="G1000" s="94">
        <v>5400</v>
      </c>
      <c r="H1000" s="94">
        <v>16.579999999999998</v>
      </c>
      <c r="I1000" s="10">
        <f t="shared" si="184"/>
        <v>12.363705999999999</v>
      </c>
      <c r="J1000" s="10">
        <f t="shared" si="185"/>
        <v>21.862695528296292</v>
      </c>
      <c r="K1000" s="10">
        <v>470.5</v>
      </c>
      <c r="L1000" s="10">
        <v>2</v>
      </c>
      <c r="M1000" s="91">
        <v>4</v>
      </c>
      <c r="N1000" s="85">
        <f t="shared" si="192"/>
        <v>995</v>
      </c>
      <c r="O1000" s="108">
        <f t="shared" si="189"/>
        <v>113.10546698538235</v>
      </c>
      <c r="P1000" s="95">
        <f t="shared" si="193"/>
        <v>30.415120758124147</v>
      </c>
      <c r="Q1000" s="10">
        <f t="shared" si="197"/>
        <v>8.4486446550344851</v>
      </c>
      <c r="R1000" s="86">
        <f t="shared" si="194"/>
        <v>-0.54348180953274272</v>
      </c>
      <c r="S1000" s="10">
        <f t="shared" si="190"/>
        <v>45.542186553665218</v>
      </c>
      <c r="T1000" s="10">
        <f>IF(M1000=1,'Specifications and Reduced mass'!$F$13,IF(M1000=2,'Specifications and Reduced mass'!$G$13,IF(M1000=3,'Specifications and Reduced mass'!$H$13,IF(M1000=4,'Specifications and Reduced mass'!$I$13,IF(M1000=5,'Specifications and Reduced mass'!$J$13)))))</f>
        <v>1030.0500000000002</v>
      </c>
      <c r="U1000" s="52">
        <f>'Specifications and Reduced mass'!$C$37-'Lap Simulation'!S1000-'Lap Simulation'!T1000-'Lap Simulation'!AC1000</f>
        <v>-367.69076923083094</v>
      </c>
      <c r="V1000" s="13">
        <f t="shared" si="191"/>
        <v>-0.54348180953274272</v>
      </c>
      <c r="W1000" s="13">
        <f>0.5*359.61*'Lap Simulation'!Q1000^2</f>
        <v>12834.408349948828</v>
      </c>
      <c r="X1000" s="10">
        <f t="shared" si="187"/>
        <v>33.262380531631834</v>
      </c>
      <c r="Y1000" s="10">
        <v>1</v>
      </c>
      <c r="Z1000" s="13">
        <f>IF(Y1000=1,'Specifications and Reduced mass'!$C$47,IF(Y1000=2,'Specifications and Reduced mass'!$C$48,IF(Y1000=3,'Specifications and Reduced mass'!$C$49)))</f>
        <v>676.54659784648959</v>
      </c>
      <c r="AA1000" s="10">
        <f t="shared" si="188"/>
        <v>24.145811586247479</v>
      </c>
      <c r="AB1000" s="10">
        <v>0</v>
      </c>
      <c r="AC1000" s="10">
        <f t="shared" si="195"/>
        <v>0</v>
      </c>
      <c r="AD1000" s="10">
        <f t="shared" si="196"/>
        <v>0</v>
      </c>
    </row>
    <row r="1001" spans="7:30" x14ac:dyDescent="0.3">
      <c r="G1001" s="94">
        <v>5400</v>
      </c>
      <c r="H1001" s="94">
        <v>16.579999999999998</v>
      </c>
      <c r="I1001" s="10">
        <f t="shared" si="184"/>
        <v>12.363705999999999</v>
      </c>
      <c r="J1001" s="10">
        <f t="shared" si="185"/>
        <v>21.862695528296292</v>
      </c>
      <c r="K1001" s="10">
        <v>470.5</v>
      </c>
      <c r="L1001" s="10">
        <v>2</v>
      </c>
      <c r="M1001" s="91">
        <v>4</v>
      </c>
      <c r="N1001" s="85">
        <f t="shared" si="192"/>
        <v>996</v>
      </c>
      <c r="O1001" s="108">
        <f t="shared" si="189"/>
        <v>113.22474079604771</v>
      </c>
      <c r="P1001" s="95">
        <f t="shared" si="193"/>
        <v>30.182652670502403</v>
      </c>
      <c r="Q1001" s="10">
        <f t="shared" si="197"/>
        <v>8.3840701862506677</v>
      </c>
      <c r="R1001" s="86">
        <f t="shared" si="194"/>
        <v>-0.54245673113064163</v>
      </c>
      <c r="S1001" s="10">
        <f t="shared" si="190"/>
        <v>44.848673248197848</v>
      </c>
      <c r="T1001" s="10">
        <f>IF(M1001=1,'Specifications and Reduced mass'!$F$13,IF(M1001=2,'Specifications and Reduced mass'!$G$13,IF(M1001=3,'Specifications and Reduced mass'!$H$13,IF(M1001=4,'Specifications and Reduced mass'!$I$13,IF(M1001=5,'Specifications and Reduced mass'!$J$13)))))</f>
        <v>1030.0500000000002</v>
      </c>
      <c r="U1001" s="52">
        <f>'Specifications and Reduced mass'!$C$37-'Lap Simulation'!S1001-'Lap Simulation'!T1001-'Lap Simulation'!AC1001</f>
        <v>-366.99725592536356</v>
      </c>
      <c r="V1001" s="13">
        <f t="shared" si="191"/>
        <v>-0.54245673113064163</v>
      </c>
      <c r="W1001" s="13">
        <f>0.5*359.61*'Lap Simulation'!Q1001^2</f>
        <v>12638.96685642276</v>
      </c>
      <c r="X1001" s="10">
        <f t="shared" si="187"/>
        <v>33.008150339569561</v>
      </c>
      <c r="Y1001" s="10">
        <v>1</v>
      </c>
      <c r="Z1001" s="13">
        <f>IF(Y1001=1,'Specifications and Reduced mass'!$C$47,IF(Y1001=2,'Specifications and Reduced mass'!$C$48,IF(Y1001=3,'Specifications and Reduced mass'!$C$49)))</f>
        <v>676.54659784648959</v>
      </c>
      <c r="AA1001" s="10">
        <f t="shared" si="188"/>
        <v>23.778120817016653</v>
      </c>
      <c r="AB1001" s="10">
        <v>0</v>
      </c>
      <c r="AC1001" s="10">
        <f t="shared" si="195"/>
        <v>0</v>
      </c>
      <c r="AD1001" s="10">
        <f t="shared" si="196"/>
        <v>0</v>
      </c>
    </row>
    <row r="1002" spans="7:30" x14ac:dyDescent="0.3">
      <c r="G1002" s="94">
        <v>5300</v>
      </c>
      <c r="H1002" s="94">
        <v>16.25</v>
      </c>
      <c r="I1002" s="10">
        <f t="shared" si="184"/>
        <v>12.117625</v>
      </c>
      <c r="J1002" s="10">
        <f t="shared" si="185"/>
        <v>21.831844830188679</v>
      </c>
      <c r="K1002" s="10">
        <v>470.5</v>
      </c>
      <c r="L1002" s="10">
        <v>2</v>
      </c>
      <c r="M1002" s="91">
        <v>4</v>
      </c>
      <c r="N1002" s="85">
        <f t="shared" si="192"/>
        <v>997</v>
      </c>
      <c r="O1002" s="108">
        <f t="shared" si="189"/>
        <v>113.3449458508624</v>
      </c>
      <c r="P1002" s="95">
        <f t="shared" si="193"/>
        <v>29.948823745804773</v>
      </c>
      <c r="Q1002" s="10">
        <f t="shared" si="197"/>
        <v>8.319117707167992</v>
      </c>
      <c r="R1002" s="86">
        <f t="shared" si="194"/>
        <v>-0.54143358616166015</v>
      </c>
      <c r="S1002" s="10">
        <f t="shared" si="190"/>
        <v>44.156468000329703</v>
      </c>
      <c r="T1002" s="10">
        <f>IF(M1002=1,'Specifications and Reduced mass'!$F$13,IF(M1002=2,'Specifications and Reduced mass'!$G$13,IF(M1002=3,'Specifications and Reduced mass'!$H$13,IF(M1002=4,'Specifications and Reduced mass'!$I$13,IF(M1002=5,'Specifications and Reduced mass'!$J$13)))))</f>
        <v>1030.0500000000002</v>
      </c>
      <c r="U1002" s="52">
        <f>'Specifications and Reduced mass'!$C$37-'Lap Simulation'!S1002-'Lap Simulation'!T1002-'Lap Simulation'!AC1002</f>
        <v>-366.30505067749539</v>
      </c>
      <c r="V1002" s="13">
        <f t="shared" si="191"/>
        <v>-0.54143358616166015</v>
      </c>
      <c r="W1002" s="13">
        <f>0.5*359.61*'Lap Simulation'!Q1002^2</f>
        <v>12443.893991340872</v>
      </c>
      <c r="X1002" s="10">
        <f t="shared" si="187"/>
        <v>32.752431917984218</v>
      </c>
      <c r="Y1002" s="10">
        <v>1</v>
      </c>
      <c r="Z1002" s="13">
        <f>IF(Y1002=1,'Specifications and Reduced mass'!$C$47,IF(Y1002=2,'Specifications and Reduced mass'!$C$48,IF(Y1002=3,'Specifications and Reduced mass'!$C$49)))</f>
        <v>676.54659784648959</v>
      </c>
      <c r="AA1002" s="10">
        <f t="shared" si="188"/>
        <v>23.411123561091294</v>
      </c>
      <c r="AB1002" s="10">
        <v>0</v>
      </c>
      <c r="AC1002" s="10">
        <f t="shared" si="195"/>
        <v>0</v>
      </c>
      <c r="AD1002" s="10">
        <f t="shared" si="196"/>
        <v>0</v>
      </c>
    </row>
    <row r="1003" spans="7:30" x14ac:dyDescent="0.3">
      <c r="G1003" s="94">
        <v>5300</v>
      </c>
      <c r="H1003" s="94">
        <v>16.25</v>
      </c>
      <c r="I1003" s="10">
        <f t="shared" si="184"/>
        <v>12.117625</v>
      </c>
      <c r="J1003" s="10">
        <f t="shared" si="185"/>
        <v>21.831844830188679</v>
      </c>
      <c r="K1003" s="10">
        <v>470.5</v>
      </c>
      <c r="L1003" s="10">
        <v>2</v>
      </c>
      <c r="M1003" s="91">
        <v>4</v>
      </c>
      <c r="N1003" s="85">
        <f t="shared" si="192"/>
        <v>998</v>
      </c>
      <c r="O1003" s="108">
        <f t="shared" si="189"/>
        <v>113.46610248880523</v>
      </c>
      <c r="P1003" s="95">
        <f t="shared" si="193"/>
        <v>29.713601013744022</v>
      </c>
      <c r="Q1003" s="10">
        <f t="shared" si="197"/>
        <v>8.2537780593733387</v>
      </c>
      <c r="R1003" s="86">
        <f t="shared" si="194"/>
        <v>-0.54041237097908834</v>
      </c>
      <c r="S1003" s="10">
        <f t="shared" si="190"/>
        <v>43.465568342891565</v>
      </c>
      <c r="T1003" s="10">
        <f>IF(M1003=1,'Specifications and Reduced mass'!$F$13,IF(M1003=2,'Specifications and Reduced mass'!$G$13,IF(M1003=3,'Specifications and Reduced mass'!$H$13,IF(M1003=4,'Specifications and Reduced mass'!$I$13,IF(M1003=5,'Specifications and Reduced mass'!$J$13)))))</f>
        <v>1030.0500000000002</v>
      </c>
      <c r="U1003" s="52">
        <f>'Specifications and Reduced mass'!$C$37-'Lap Simulation'!S1003-'Lap Simulation'!T1003-'Lap Simulation'!AC1003</f>
        <v>-365.61415102005719</v>
      </c>
      <c r="V1003" s="13">
        <f t="shared" si="191"/>
        <v>-0.54041237097908834</v>
      </c>
      <c r="W1003" s="13">
        <f>0.5*359.61*'Lap Simulation'!Q1003^2</f>
        <v>12249.189059421278</v>
      </c>
      <c r="X1003" s="10">
        <f t="shared" si="187"/>
        <v>32.495189210131251</v>
      </c>
      <c r="Y1003" s="10">
        <v>1</v>
      </c>
      <c r="Z1003" s="13">
        <f>IF(Y1003=1,'Specifications and Reduced mass'!$C$47,IF(Y1003=2,'Specifications and Reduced mass'!$C$48,IF(Y1003=3,'Specifications and Reduced mass'!$C$49)))</f>
        <v>676.54659784648959</v>
      </c>
      <c r="AA1003" s="10">
        <f t="shared" si="188"/>
        <v>23.044818510413801</v>
      </c>
      <c r="AB1003" s="10">
        <v>0</v>
      </c>
      <c r="AC1003" s="10">
        <f t="shared" si="195"/>
        <v>0</v>
      </c>
      <c r="AD1003" s="10">
        <f t="shared" si="196"/>
        <v>0</v>
      </c>
    </row>
    <row r="1004" spans="7:30" x14ac:dyDescent="0.3">
      <c r="G1004" s="94">
        <v>5200</v>
      </c>
      <c r="H1004" s="94">
        <v>15.92</v>
      </c>
      <c r="I1004" s="10">
        <f t="shared" si="184"/>
        <v>11.871544</v>
      </c>
      <c r="J1004" s="10">
        <f t="shared" si="185"/>
        <v>21.799807566769228</v>
      </c>
      <c r="K1004" s="10">
        <v>470.5</v>
      </c>
      <c r="L1004" s="10">
        <v>2</v>
      </c>
      <c r="M1004" s="91">
        <v>4</v>
      </c>
      <c r="N1004" s="85">
        <f t="shared" si="192"/>
        <v>999</v>
      </c>
      <c r="O1004" s="108">
        <f t="shared" si="189"/>
        <v>113.58823181251128</v>
      </c>
      <c r="P1004" s="95">
        <f t="shared" si="193"/>
        <v>29.476950258603612</v>
      </c>
      <c r="Q1004" s="10">
        <f t="shared" si="197"/>
        <v>8.1880417385010027</v>
      </c>
      <c r="R1004" s="86">
        <f t="shared" si="194"/>
        <v>-0.53939308194309443</v>
      </c>
      <c r="S1004" s="10">
        <f t="shared" si="190"/>
        <v>42.775971813367605</v>
      </c>
      <c r="T1004" s="10">
        <f>IF(M1004=1,'Specifications and Reduced mass'!$F$13,IF(M1004=2,'Specifications and Reduced mass'!$G$13,IF(M1004=3,'Specifications and Reduced mass'!$H$13,IF(M1004=4,'Specifications and Reduced mass'!$I$13,IF(M1004=5,'Specifications and Reduced mass'!$J$13)))))</f>
        <v>1030.0500000000002</v>
      </c>
      <c r="U1004" s="52">
        <f>'Specifications and Reduced mass'!$C$37-'Lap Simulation'!S1004-'Lap Simulation'!T1004-'Lap Simulation'!AC1004</f>
        <v>-364.9245544905333</v>
      </c>
      <c r="V1004" s="13">
        <f t="shared" si="191"/>
        <v>-0.53939308194309443</v>
      </c>
      <c r="W1004" s="13">
        <f>0.5*359.61*'Lap Simulation'!Q1004^2</f>
        <v>12054.851366693485</v>
      </c>
      <c r="X1004" s="10">
        <f t="shared" si="187"/>
        <v>32.236384797248043</v>
      </c>
      <c r="Y1004" s="10">
        <v>1</v>
      </c>
      <c r="Z1004" s="13">
        <f>IF(Y1004=1,'Specifications and Reduced mass'!$C$47,IF(Y1004=2,'Specifications and Reduced mass'!$C$48,IF(Y1004=3,'Specifications and Reduced mass'!$C$49)))</f>
        <v>676.54659784648959</v>
      </c>
      <c r="AA1004" s="10">
        <f t="shared" si="188"/>
        <v>22.679204359393736</v>
      </c>
      <c r="AB1004" s="10">
        <v>0</v>
      </c>
      <c r="AC1004" s="10">
        <f t="shared" si="195"/>
        <v>0</v>
      </c>
      <c r="AD1004" s="10">
        <f t="shared" si="196"/>
        <v>0</v>
      </c>
    </row>
    <row r="1005" spans="7:30" x14ac:dyDescent="0.3">
      <c r="G1005" s="94">
        <v>5200</v>
      </c>
      <c r="H1005" s="94">
        <v>15.92</v>
      </c>
      <c r="I1005" s="10">
        <f t="shared" si="184"/>
        <v>11.871544</v>
      </c>
      <c r="J1005" s="10">
        <f t="shared" si="185"/>
        <v>21.799807566769228</v>
      </c>
      <c r="K1005" s="10">
        <v>470.5</v>
      </c>
      <c r="L1005" s="10">
        <v>2</v>
      </c>
      <c r="M1005" s="91">
        <v>4</v>
      </c>
      <c r="N1005" s="85">
        <f t="shared" si="192"/>
        <v>1000</v>
      </c>
      <c r="O1005" s="108">
        <f t="shared" si="189"/>
        <v>113.71135572913484</v>
      </c>
      <c r="P1005" s="95">
        <f t="shared" si="193"/>
        <v>29.23883595262004</v>
      </c>
      <c r="Q1005" s="10">
        <f t="shared" si="197"/>
        <v>8.1218988757277888</v>
      </c>
      <c r="R1005" s="86">
        <f t="shared" si="194"/>
        <v>-0.53837571542071172</v>
      </c>
      <c r="S1005" s="10">
        <f t="shared" si="190"/>
        <v>42.087675953886652</v>
      </c>
      <c r="T1005" s="10">
        <f>IF(M1005=1,'Specifications and Reduced mass'!$F$13,IF(M1005=2,'Specifications and Reduced mass'!$G$13,IF(M1005=3,'Specifications and Reduced mass'!$H$13,IF(M1005=4,'Specifications and Reduced mass'!$I$13,IF(M1005=5,'Specifications and Reduced mass'!$J$13)))))</f>
        <v>1030.0500000000002</v>
      </c>
      <c r="U1005" s="52">
        <f>'Specifications and Reduced mass'!$C$37-'Lap Simulation'!S1005-'Lap Simulation'!T1005-'Lap Simulation'!AC1005</f>
        <v>-364.23625863105235</v>
      </c>
      <c r="V1005" s="13">
        <f t="shared" si="191"/>
        <v>-0.53837571542071172</v>
      </c>
      <c r="W1005" s="13">
        <f>0.5*359.61*'Lap Simulation'!Q1005^2</f>
        <v>11860.880220495925</v>
      </c>
      <c r="X1005" s="10">
        <f t="shared" si="187"/>
        <v>31.975979825699955</v>
      </c>
      <c r="Y1005" s="10">
        <v>1</v>
      </c>
      <c r="Z1005" s="13">
        <f>IF(Y1005=1,'Specifications and Reduced mass'!$C$47,IF(Y1005=2,'Specifications and Reduced mass'!$C$48,IF(Y1005=3,'Specifications and Reduced mass'!$C$49)))</f>
        <v>676.54659784648959</v>
      </c>
      <c r="AA1005" s="10">
        <f t="shared" si="188"/>
        <v>22.314279804903197</v>
      </c>
      <c r="AB1005" s="10">
        <v>0</v>
      </c>
      <c r="AC1005" s="10">
        <f t="shared" si="195"/>
        <v>0</v>
      </c>
      <c r="AD1005" s="10">
        <f t="shared" si="196"/>
        <v>0</v>
      </c>
    </row>
    <row r="1006" spans="7:30" x14ac:dyDescent="0.3">
      <c r="G1006" s="94">
        <v>5100</v>
      </c>
      <c r="H1006" s="94">
        <v>15.59</v>
      </c>
      <c r="I1006" s="10">
        <f t="shared" si="184"/>
        <v>11.625463</v>
      </c>
      <c r="J1006" s="10">
        <f t="shared" si="185"/>
        <v>21.766513940078429</v>
      </c>
      <c r="K1006" s="10">
        <v>470.5</v>
      </c>
      <c r="L1006" s="10">
        <v>2</v>
      </c>
      <c r="M1006" s="91">
        <v>4</v>
      </c>
      <c r="N1006" s="85">
        <f t="shared" si="192"/>
        <v>1001</v>
      </c>
      <c r="O1006" s="108">
        <f t="shared" si="189"/>
        <v>113.83549699406979</v>
      </c>
      <c r="P1006" s="95">
        <f t="shared" si="193"/>
        <v>28.999221184723588</v>
      </c>
      <c r="Q1006" s="10">
        <f t="shared" si="197"/>
        <v>8.0553392179787746</v>
      </c>
      <c r="R1006" s="86">
        <f t="shared" si="194"/>
        <v>-0.5373602677858258</v>
      </c>
      <c r="S1006" s="10">
        <f t="shared" si="190"/>
        <v>41.400678311213412</v>
      </c>
      <c r="T1006" s="10">
        <f>IF(M1006=1,'Specifications and Reduced mass'!$F$13,IF(M1006=2,'Specifications and Reduced mass'!$G$13,IF(M1006=3,'Specifications and Reduced mass'!$H$13,IF(M1006=4,'Specifications and Reduced mass'!$I$13,IF(M1006=5,'Specifications and Reduced mass'!$J$13)))))</f>
        <v>1030.0500000000002</v>
      </c>
      <c r="U1006" s="52">
        <f>'Specifications and Reduced mass'!$C$37-'Lap Simulation'!S1006-'Lap Simulation'!T1006-'Lap Simulation'!AC1006</f>
        <v>-363.54926098837905</v>
      </c>
      <c r="V1006" s="13">
        <f t="shared" si="191"/>
        <v>-0.5373602677858258</v>
      </c>
      <c r="W1006" s="13">
        <f>0.5*359.61*'Lap Simulation'!Q1006^2</f>
        <v>11667.274929473486</v>
      </c>
      <c r="X1006" s="10">
        <f t="shared" si="187"/>
        <v>31.713933929050292</v>
      </c>
      <c r="Y1006" s="10">
        <v>1</v>
      </c>
      <c r="Z1006" s="13">
        <f>IF(Y1006=1,'Specifications and Reduced mass'!$C$47,IF(Y1006=2,'Specifications and Reduced mass'!$C$48,IF(Y1006=3,'Specifications and Reduced mass'!$C$49)))</f>
        <v>676.54659784648959</v>
      </c>
      <c r="AA1006" s="10">
        <f t="shared" si="188"/>
        <v>21.950043546272152</v>
      </c>
      <c r="AB1006" s="10">
        <v>0</v>
      </c>
      <c r="AC1006" s="10">
        <f t="shared" si="195"/>
        <v>0</v>
      </c>
      <c r="AD1006" s="10">
        <f t="shared" si="196"/>
        <v>0</v>
      </c>
    </row>
    <row r="1007" spans="7:30" x14ac:dyDescent="0.3">
      <c r="G1007" s="94">
        <v>5100</v>
      </c>
      <c r="H1007" s="94">
        <v>15.59</v>
      </c>
      <c r="I1007" s="10">
        <f t="shared" si="184"/>
        <v>11.625463</v>
      </c>
      <c r="J1007" s="10">
        <f t="shared" si="185"/>
        <v>21.766513940078429</v>
      </c>
      <c r="K1007" s="10">
        <v>470.5</v>
      </c>
      <c r="L1007" s="10">
        <v>2</v>
      </c>
      <c r="M1007" s="91">
        <v>4</v>
      </c>
      <c r="N1007" s="85">
        <f t="shared" si="192"/>
        <v>1002</v>
      </c>
      <c r="O1007" s="108">
        <f t="shared" si="189"/>
        <v>113.96067925777561</v>
      </c>
      <c r="P1007" s="95">
        <f t="shared" si="193"/>
        <v>28.758067584236475</v>
      </c>
      <c r="Q1007" s="10">
        <f t="shared" si="197"/>
        <v>7.9883521067323544</v>
      </c>
      <c r="R1007" s="86">
        <f t="shared" si="194"/>
        <v>-0.536346735419162</v>
      </c>
      <c r="S1007" s="10">
        <f t="shared" si="190"/>
        <v>40.714976436739654</v>
      </c>
      <c r="T1007" s="10">
        <f>IF(M1007=1,'Specifications and Reduced mass'!$F$13,IF(M1007=2,'Specifications and Reduced mass'!$G$13,IF(M1007=3,'Specifications and Reduced mass'!$H$13,IF(M1007=4,'Specifications and Reduced mass'!$I$13,IF(M1007=5,'Specifications and Reduced mass'!$J$13)))))</f>
        <v>1030.0500000000002</v>
      </c>
      <c r="U1007" s="52">
        <f>'Specifications and Reduced mass'!$C$37-'Lap Simulation'!S1007-'Lap Simulation'!T1007-'Lap Simulation'!AC1007</f>
        <v>-362.86355911390535</v>
      </c>
      <c r="V1007" s="13">
        <f t="shared" si="191"/>
        <v>-0.536346735419162</v>
      </c>
      <c r="W1007" s="13">
        <f>0.5*359.61*'Lap Simulation'!Q1007^2</f>
        <v>11474.034803575023</v>
      </c>
      <c r="X1007" s="10">
        <f t="shared" si="187"/>
        <v>31.45020514461557</v>
      </c>
      <c r="Y1007" s="10">
        <v>1</v>
      </c>
      <c r="Z1007" s="13">
        <f>IF(Y1007=1,'Specifications and Reduced mass'!$C$47,IF(Y1007=2,'Specifications and Reduced mass'!$C$48,IF(Y1007=3,'Specifications and Reduced mass'!$C$49)))</f>
        <v>676.54659784648959</v>
      </c>
      <c r="AA1007" s="10">
        <f t="shared" si="188"/>
        <v>21.58649428528377</v>
      </c>
      <c r="AB1007" s="10">
        <v>0</v>
      </c>
      <c r="AC1007" s="10">
        <f t="shared" si="195"/>
        <v>0</v>
      </c>
      <c r="AD1007" s="10">
        <f t="shared" si="196"/>
        <v>0</v>
      </c>
    </row>
    <row r="1008" spans="7:30" x14ac:dyDescent="0.3">
      <c r="G1008" s="94">
        <v>5100</v>
      </c>
      <c r="H1008" s="94">
        <v>15.59</v>
      </c>
      <c r="I1008" s="10">
        <f t="shared" si="184"/>
        <v>11.625463</v>
      </c>
      <c r="J1008" s="10">
        <f t="shared" si="185"/>
        <v>21.766513940078429</v>
      </c>
      <c r="K1008" s="10">
        <v>470.5</v>
      </c>
      <c r="L1008" s="10">
        <v>2</v>
      </c>
      <c r="M1008" s="91">
        <v>4</v>
      </c>
      <c r="N1008" s="85">
        <f t="shared" si="192"/>
        <v>1003</v>
      </c>
      <c r="O1008" s="108">
        <f t="shared" si="189"/>
        <v>114.08692711598299</v>
      </c>
      <c r="P1008" s="95">
        <f t="shared" si="193"/>
        <v>28.515335239085793</v>
      </c>
      <c r="Q1008" s="10">
        <f t="shared" si="197"/>
        <v>7.9209264553016094</v>
      </c>
      <c r="R1008" s="86">
        <f t="shared" si="194"/>
        <v>-0.53533511470827144</v>
      </c>
      <c r="S1008" s="10">
        <f t="shared" si="190"/>
        <v>40.030567886475609</v>
      </c>
      <c r="T1008" s="10">
        <f>IF(M1008=1,'Specifications and Reduced mass'!$F$13,IF(M1008=2,'Specifications and Reduced mass'!$G$13,IF(M1008=3,'Specifications and Reduced mass'!$H$13,IF(M1008=4,'Specifications and Reduced mass'!$I$13,IF(M1008=5,'Specifications and Reduced mass'!$J$13)))))</f>
        <v>1030.0500000000002</v>
      </c>
      <c r="U1008" s="52">
        <f>'Specifications and Reduced mass'!$C$37-'Lap Simulation'!S1008-'Lap Simulation'!T1008-'Lap Simulation'!AC1008</f>
        <v>-362.17915056364131</v>
      </c>
      <c r="V1008" s="13">
        <f t="shared" si="191"/>
        <v>-0.53533511470827144</v>
      </c>
      <c r="W1008" s="13">
        <f>0.5*359.61*'Lap Simulation'!Q1008^2</f>
        <v>11281.159154050938</v>
      </c>
      <c r="X1008" s="10">
        <f t="shared" si="187"/>
        <v>31.184749824022084</v>
      </c>
      <c r="Y1008" s="10">
        <v>1</v>
      </c>
      <c r="Z1008" s="13">
        <f>IF(Y1008=1,'Specifications and Reduced mass'!$C$47,IF(Y1008=2,'Specifications and Reduced mass'!$C$48,IF(Y1008=3,'Specifications and Reduced mass'!$C$49)))</f>
        <v>676.54659784648959</v>
      </c>
      <c r="AA1008" s="10">
        <f t="shared" si="188"/>
        <v>21.223630726169866</v>
      </c>
      <c r="AB1008" s="10">
        <v>0</v>
      </c>
      <c r="AC1008" s="10">
        <f t="shared" si="195"/>
        <v>0</v>
      </c>
      <c r="AD1008" s="10">
        <f t="shared" si="196"/>
        <v>0</v>
      </c>
    </row>
    <row r="1009" spans="7:30" x14ac:dyDescent="0.3">
      <c r="G1009" s="94">
        <v>5000</v>
      </c>
      <c r="H1009" s="94">
        <v>15.26</v>
      </c>
      <c r="I1009" s="10">
        <f t="shared" si="184"/>
        <v>11.379382</v>
      </c>
      <c r="J1009" s="10">
        <f t="shared" si="185"/>
        <v>21.731888568319999</v>
      </c>
      <c r="K1009" s="10">
        <v>470.5</v>
      </c>
      <c r="L1009" s="10">
        <v>2</v>
      </c>
      <c r="M1009" s="91">
        <v>4</v>
      </c>
      <c r="N1009" s="85">
        <f t="shared" si="192"/>
        <v>1004</v>
      </c>
      <c r="O1009" s="108">
        <f t="shared" si="189"/>
        <v>114.21426616358212</v>
      </c>
      <c r="P1009" s="95">
        <f t="shared" si="193"/>
        <v>28.270982608041937</v>
      </c>
      <c r="Q1009" s="10">
        <f t="shared" si="197"/>
        <v>7.8530507244560939</v>
      </c>
      <c r="R1009" s="86">
        <f t="shared" si="194"/>
        <v>-0.53432540204751922</v>
      </c>
      <c r="S1009" s="10">
        <f t="shared" si="190"/>
        <v>39.347450221041164</v>
      </c>
      <c r="T1009" s="10">
        <f>IF(M1009=1,'Specifications and Reduced mass'!$F$13,IF(M1009=2,'Specifications and Reduced mass'!$G$13,IF(M1009=3,'Specifications and Reduced mass'!$H$13,IF(M1009=4,'Specifications and Reduced mass'!$I$13,IF(M1009=5,'Specifications and Reduced mass'!$J$13)))))</f>
        <v>1030.0500000000002</v>
      </c>
      <c r="U1009" s="52">
        <f>'Specifications and Reduced mass'!$C$37-'Lap Simulation'!S1009-'Lap Simulation'!T1009-'Lap Simulation'!AC1009</f>
        <v>-361.49603289820686</v>
      </c>
      <c r="V1009" s="13">
        <f t="shared" si="191"/>
        <v>-0.53432540204751922</v>
      </c>
      <c r="W1009" s="13">
        <f>0.5*359.61*'Lap Simulation'!Q1009^2</f>
        <v>11088.647293450696</v>
      </c>
      <c r="X1009" s="10">
        <f t="shared" si="187"/>
        <v>30.917522537228717</v>
      </c>
      <c r="Y1009" s="10">
        <v>1</v>
      </c>
      <c r="Z1009" s="13">
        <f>IF(Y1009=1,'Specifications and Reduced mass'!$C$47,IF(Y1009=2,'Specifications and Reduced mass'!$C$48,IF(Y1009=3,'Specifications and Reduced mass'!$C$49)))</f>
        <v>676.54659784648959</v>
      </c>
      <c r="AA1009" s="10">
        <f t="shared" si="188"/>
        <v>20.861451575606221</v>
      </c>
      <c r="AB1009" s="10">
        <v>0</v>
      </c>
      <c r="AC1009" s="10">
        <f t="shared" si="195"/>
        <v>0</v>
      </c>
      <c r="AD1009" s="10">
        <f t="shared" si="196"/>
        <v>0</v>
      </c>
    </row>
    <row r="1010" spans="7:30" x14ac:dyDescent="0.3">
      <c r="G1010" s="94">
        <v>5000</v>
      </c>
      <c r="H1010" s="94">
        <v>15.26</v>
      </c>
      <c r="I1010" s="10">
        <f t="shared" ref="I1010:I1073" si="198">H1010*0.7457</f>
        <v>11.379382</v>
      </c>
      <c r="J1010" s="10">
        <f t="shared" ref="J1010:J1073" si="199">(9548.8*I1010)/G1010</f>
        <v>21.731888568319999</v>
      </c>
      <c r="K1010" s="10">
        <v>470.5</v>
      </c>
      <c r="L1010" s="10">
        <v>2</v>
      </c>
      <c r="M1010" s="91">
        <v>4</v>
      </c>
      <c r="N1010" s="85">
        <f t="shared" si="192"/>
        <v>1005</v>
      </c>
      <c r="O1010" s="108">
        <f t="shared" si="189"/>
        <v>114.34272305252966</v>
      </c>
      <c r="P1010" s="95">
        <f t="shared" si="193"/>
        <v>28.024966426440873</v>
      </c>
      <c r="Q1010" s="10">
        <f t="shared" si="197"/>
        <v>7.7847128962335752</v>
      </c>
      <c r="R1010" s="86">
        <f t="shared" si="194"/>
        <v>-0.53331759383807087</v>
      </c>
      <c r="S1010" s="10">
        <f t="shared" si="190"/>
        <v>38.665621005657208</v>
      </c>
      <c r="T1010" s="10">
        <f>IF(M1010=1,'Specifications and Reduced mass'!$F$13,IF(M1010=2,'Specifications and Reduced mass'!$G$13,IF(M1010=3,'Specifications and Reduced mass'!$H$13,IF(M1010=4,'Specifications and Reduced mass'!$I$13,IF(M1010=5,'Specifications and Reduced mass'!$J$13)))))</f>
        <v>1030.0500000000002</v>
      </c>
      <c r="U1010" s="52">
        <f>'Specifications and Reduced mass'!$C$37-'Lap Simulation'!S1010-'Lap Simulation'!T1010-'Lap Simulation'!AC1010</f>
        <v>-360.81420368282284</v>
      </c>
      <c r="V1010" s="13">
        <f t="shared" si="191"/>
        <v>-0.53331759383807087</v>
      </c>
      <c r="W1010" s="13">
        <f>0.5*359.61*'Lap Simulation'!Q1010^2</f>
        <v>10896.498535620387</v>
      </c>
      <c r="X1010" s="10">
        <f t="shared" si="187"/>
        <v>30.648475969423522</v>
      </c>
      <c r="Y1010" s="10">
        <v>1</v>
      </c>
      <c r="Z1010" s="13">
        <f>IF(Y1010=1,'Specifications and Reduced mass'!$C$47,IF(Y1010=2,'Specifications and Reduced mass'!$C$48,IF(Y1010=3,'Specifications and Reduced mass'!$C$49)))</f>
        <v>676.54659784648959</v>
      </c>
      <c r="AA1010" s="10">
        <f t="shared" si="188"/>
        <v>20.499955542708012</v>
      </c>
      <c r="AB1010" s="10">
        <v>0</v>
      </c>
      <c r="AC1010" s="10">
        <f t="shared" si="195"/>
        <v>0</v>
      </c>
      <c r="AD1010" s="10">
        <f t="shared" si="196"/>
        <v>0</v>
      </c>
    </row>
    <row r="1011" spans="7:30" x14ac:dyDescent="0.3">
      <c r="G1011" s="94">
        <v>5000</v>
      </c>
      <c r="H1011" s="94">
        <v>15.26</v>
      </c>
      <c r="I1011" s="10">
        <f t="shared" si="198"/>
        <v>11.379382</v>
      </c>
      <c r="J1011" s="10">
        <f t="shared" si="199"/>
        <v>21.731888568319999</v>
      </c>
      <c r="K1011" s="10">
        <v>470.5</v>
      </c>
      <c r="L1011" s="10">
        <v>2</v>
      </c>
      <c r="M1011" s="91">
        <v>4</v>
      </c>
      <c r="N1011" s="85">
        <f t="shared" si="192"/>
        <v>1006</v>
      </c>
      <c r="O1011" s="108">
        <f t="shared" si="189"/>
        <v>114.47232555414665</v>
      </c>
      <c r="P1011" s="95">
        <f t="shared" si="193"/>
        <v>27.777241604789616</v>
      </c>
      <c r="Q1011" s="10">
        <f t="shared" si="197"/>
        <v>7.715900445774893</v>
      </c>
      <c r="R1011" s="86">
        <f t="shared" si="194"/>
        <v>-0.5323116864878803</v>
      </c>
      <c r="S1011" s="10">
        <f t="shared" si="190"/>
        <v>37.985077810136936</v>
      </c>
      <c r="T1011" s="10">
        <f>IF(M1011=1,'Specifications and Reduced mass'!$F$13,IF(M1011=2,'Specifications and Reduced mass'!$G$13,IF(M1011=3,'Specifications and Reduced mass'!$H$13,IF(M1011=4,'Specifications and Reduced mass'!$I$13,IF(M1011=5,'Specifications and Reduced mass'!$J$13)))))</f>
        <v>1030.0500000000002</v>
      </c>
      <c r="U1011" s="52">
        <f>'Specifications and Reduced mass'!$C$37-'Lap Simulation'!S1011-'Lap Simulation'!T1011-'Lap Simulation'!AC1011</f>
        <v>-360.13366048730256</v>
      </c>
      <c r="V1011" s="13">
        <f t="shared" si="191"/>
        <v>-0.5323116864878803</v>
      </c>
      <c r="W1011" s="13">
        <f>0.5*359.61*'Lap Simulation'!Q1011^2</f>
        <v>10704.712195700278</v>
      </c>
      <c r="X1011" s="10">
        <f t="shared" si="187"/>
        <v>30.377560810137375</v>
      </c>
      <c r="Y1011" s="10">
        <v>1</v>
      </c>
      <c r="Z1011" s="13">
        <f>IF(Y1011=1,'Specifications and Reduced mass'!$C$47,IF(Y1011=2,'Specifications and Reduced mass'!$C$48,IF(Y1011=3,'Specifications and Reduced mass'!$C$49)))</f>
        <v>676.54659784648959</v>
      </c>
      <c r="AA1011" s="10">
        <f t="shared" si="188"/>
        <v>20.139141339025191</v>
      </c>
      <c r="AB1011" s="10">
        <v>0</v>
      </c>
      <c r="AC1011" s="10">
        <f t="shared" si="195"/>
        <v>0</v>
      </c>
      <c r="AD1011" s="10">
        <f t="shared" si="196"/>
        <v>0</v>
      </c>
    </row>
    <row r="1012" spans="7:30" x14ac:dyDescent="0.3">
      <c r="G1012" s="94">
        <v>4900</v>
      </c>
      <c r="H1012" s="94">
        <v>14.97</v>
      </c>
      <c r="I1012" s="10">
        <f t="shared" si="198"/>
        <v>11.163129000000001</v>
      </c>
      <c r="J1012" s="10">
        <f t="shared" si="199"/>
        <v>21.753976774530614</v>
      </c>
      <c r="K1012" s="10">
        <v>470.5</v>
      </c>
      <c r="L1012" s="10">
        <v>2</v>
      </c>
      <c r="M1012" s="91">
        <v>4</v>
      </c>
      <c r="N1012" s="85">
        <f t="shared" si="192"/>
        <v>1007</v>
      </c>
      <c r="O1012" s="108">
        <f t="shared" si="189"/>
        <v>114.60310262622166</v>
      </c>
      <c r="P1012" s="95">
        <f t="shared" si="193"/>
        <v>27.527761119587794</v>
      </c>
      <c r="Q1012" s="10">
        <f t="shared" si="197"/>
        <v>7.6466003109966092</v>
      </c>
      <c r="R1012" s="86">
        <f t="shared" si="194"/>
        <v>-0.53130767641167587</v>
      </c>
      <c r="S1012" s="10">
        <f t="shared" si="190"/>
        <v>37.305818208877206</v>
      </c>
      <c r="T1012" s="10">
        <f>IF(M1012=1,'Specifications and Reduced mass'!$F$13,IF(M1012=2,'Specifications and Reduced mass'!$G$13,IF(M1012=3,'Specifications and Reduced mass'!$H$13,IF(M1012=4,'Specifications and Reduced mass'!$I$13,IF(M1012=5,'Specifications and Reduced mass'!$J$13)))))</f>
        <v>1030.0500000000002</v>
      </c>
      <c r="U1012" s="52">
        <f>'Specifications and Reduced mass'!$C$37-'Lap Simulation'!S1012-'Lap Simulation'!T1012-'Lap Simulation'!AC1012</f>
        <v>-359.45440088604289</v>
      </c>
      <c r="V1012" s="13">
        <f t="shared" si="191"/>
        <v>-0.53130767641167587</v>
      </c>
      <c r="W1012" s="13">
        <f>0.5*359.61*'Lap Simulation'!Q1012^2</f>
        <v>10513.287590122374</v>
      </c>
      <c r="X1012" s="10">
        <f t="shared" si="187"/>
        <v>30.104725633844918</v>
      </c>
      <c r="Y1012" s="10">
        <v>1</v>
      </c>
      <c r="Z1012" s="13">
        <f>IF(Y1012=1,'Specifications and Reduced mass'!$C$47,IF(Y1012=2,'Specifications and Reduced mass'!$C$48,IF(Y1012=3,'Specifications and Reduced mass'!$C$49)))</f>
        <v>676.54659784648959</v>
      </c>
      <c r="AA1012" s="10">
        <f t="shared" si="188"/>
        <v>19.779007678537891</v>
      </c>
      <c r="AB1012" s="10">
        <v>0</v>
      </c>
      <c r="AC1012" s="10">
        <f t="shared" si="195"/>
        <v>0</v>
      </c>
      <c r="AD1012" s="10">
        <f t="shared" si="196"/>
        <v>0</v>
      </c>
    </row>
    <row r="1013" spans="7:30" x14ac:dyDescent="0.3">
      <c r="G1013" s="94">
        <v>6400</v>
      </c>
      <c r="H1013" s="94">
        <v>17.8</v>
      </c>
      <c r="I1013" s="10">
        <f t="shared" si="198"/>
        <v>13.273460000000002</v>
      </c>
      <c r="J1013" s="10">
        <f t="shared" si="199"/>
        <v>19.804002320000002</v>
      </c>
      <c r="K1013" s="10">
        <v>457.1</v>
      </c>
      <c r="L1013" s="10">
        <v>1</v>
      </c>
      <c r="M1013" s="91">
        <v>4</v>
      </c>
      <c r="N1013" s="85">
        <f t="shared" si="192"/>
        <v>1008</v>
      </c>
      <c r="O1013" s="108">
        <f t="shared" si="189"/>
        <v>114.73508448538028</v>
      </c>
      <c r="P1013" s="95">
        <f t="shared" si="193"/>
        <v>27.27647589562293</v>
      </c>
      <c r="Q1013" s="10">
        <f t="shared" si="197"/>
        <v>7.5767988598952583</v>
      </c>
      <c r="R1013" s="86">
        <f t="shared" si="194"/>
        <v>-0.53030556003094842</v>
      </c>
      <c r="S1013" s="10">
        <f t="shared" si="190"/>
        <v>36.627839780849875</v>
      </c>
      <c r="T1013" s="10">
        <f>IF(M1013=1,'Specifications and Reduced mass'!$F$13,IF(M1013=2,'Specifications and Reduced mass'!$G$13,IF(M1013=3,'Specifications and Reduced mass'!$H$13,IF(M1013=4,'Specifications and Reduced mass'!$I$13,IF(M1013=5,'Specifications and Reduced mass'!$J$13)))))</f>
        <v>1030.0500000000002</v>
      </c>
      <c r="U1013" s="52">
        <f>'Specifications and Reduced mass'!$C$37-'Lap Simulation'!S1013-'Lap Simulation'!T1013-'Lap Simulation'!AC1013</f>
        <v>-358.77642245801553</v>
      </c>
      <c r="V1013" s="13">
        <f t="shared" si="191"/>
        <v>-0.53030556003094842</v>
      </c>
      <c r="W1013" s="13">
        <f>0.5*359.61*'Lap Simulation'!Q1013^2</f>
        <v>10322.22403660797</v>
      </c>
      <c r="X1013" s="10">
        <f t="shared" si="187"/>
        <v>29.829916771241173</v>
      </c>
      <c r="Y1013" s="10">
        <v>1</v>
      </c>
      <c r="Z1013" s="13">
        <f>IF(Y1013=1,'Specifications and Reduced mass'!$C$47,IF(Y1013=2,'Specifications and Reduced mass'!$C$48,IF(Y1013=3,'Specifications and Reduced mass'!$C$49)))</f>
        <v>676.54659784648959</v>
      </c>
      <c r="AA1013" s="10">
        <f t="shared" si="188"/>
        <v>19.419553277651843</v>
      </c>
      <c r="AB1013" s="10">
        <v>0</v>
      </c>
      <c r="AC1013" s="10">
        <f t="shared" si="195"/>
        <v>0</v>
      </c>
      <c r="AD1013" s="10">
        <f t="shared" si="196"/>
        <v>0</v>
      </c>
    </row>
    <row r="1014" spans="7:30" x14ac:dyDescent="0.3">
      <c r="G1014" s="94">
        <v>6300</v>
      </c>
      <c r="H1014" s="94">
        <v>17.5</v>
      </c>
      <c r="I1014" s="10">
        <f t="shared" si="198"/>
        <v>13.049750000000001</v>
      </c>
      <c r="J1014" s="10">
        <f t="shared" si="199"/>
        <v>19.779278222222221</v>
      </c>
      <c r="K1014" s="10">
        <v>457.1</v>
      </c>
      <c r="L1014" s="10">
        <v>1</v>
      </c>
      <c r="M1014" s="91">
        <v>4</v>
      </c>
      <c r="N1014" s="85">
        <f t="shared" si="192"/>
        <v>1009</v>
      </c>
      <c r="O1014" s="108">
        <f t="shared" si="189"/>
        <v>114.86830268523514</v>
      </c>
      <c r="P1014" s="95">
        <f t="shared" si="193"/>
        <v>27.02333467891216</v>
      </c>
      <c r="Q1014" s="10">
        <f t="shared" si="197"/>
        <v>7.5064818552533774</v>
      </c>
      <c r="R1014" s="86">
        <f t="shared" si="194"/>
        <v>-0.52930533377393874</v>
      </c>
      <c r="S1014" s="10">
        <f t="shared" si="190"/>
        <v>35.951140109593183</v>
      </c>
      <c r="T1014" s="10">
        <f>IF(M1014=1,'Specifications and Reduced mass'!$F$13,IF(M1014=2,'Specifications and Reduced mass'!$G$13,IF(M1014=3,'Specifications and Reduced mass'!$H$13,IF(M1014=4,'Specifications and Reduced mass'!$I$13,IF(M1014=5,'Specifications and Reduced mass'!$J$13)))))</f>
        <v>1030.0500000000002</v>
      </c>
      <c r="U1014" s="52">
        <f>'Specifications and Reduced mass'!$C$37-'Lap Simulation'!S1014-'Lap Simulation'!T1014-'Lap Simulation'!AC1014</f>
        <v>-358.09972278675889</v>
      </c>
      <c r="V1014" s="13">
        <f t="shared" si="191"/>
        <v>-0.52930533377393874</v>
      </c>
      <c r="W1014" s="13">
        <f>0.5*359.61*'Lap Simulation'!Q1014^2</f>
        <v>10131.520854165241</v>
      </c>
      <c r="X1014" s="10">
        <f t="shared" si="187"/>
        <v>29.553078170288888</v>
      </c>
      <c r="Y1014" s="10">
        <v>1</v>
      </c>
      <c r="Z1014" s="13">
        <f>IF(Y1014=1,'Specifications and Reduced mass'!$C$47,IF(Y1014=2,'Specifications and Reduced mass'!$C$48,IF(Y1014=3,'Specifications and Reduced mass'!$C$49)))</f>
        <v>676.54659784648959</v>
      </c>
      <c r="AA1014" s="10">
        <f t="shared" si="188"/>
        <v>19.060776855193833</v>
      </c>
      <c r="AB1014" s="10">
        <v>0</v>
      </c>
      <c r="AC1014" s="10">
        <f t="shared" si="195"/>
        <v>0</v>
      </c>
      <c r="AD1014" s="10">
        <f t="shared" si="196"/>
        <v>0</v>
      </c>
    </row>
    <row r="1015" spans="7:30" x14ac:dyDescent="0.3">
      <c r="G1015" s="94">
        <v>6200</v>
      </c>
      <c r="H1015" s="94">
        <v>17.440000000000001</v>
      </c>
      <c r="I1015" s="10">
        <f t="shared" si="198"/>
        <v>13.005008000000002</v>
      </c>
      <c r="J1015" s="10">
        <f t="shared" si="199"/>
        <v>20.029390385548389</v>
      </c>
      <c r="K1015" s="10">
        <v>469.1</v>
      </c>
      <c r="L1015" s="10">
        <v>1</v>
      </c>
      <c r="M1015" s="91">
        <v>4</v>
      </c>
      <c r="N1015" s="85">
        <f t="shared" si="192"/>
        <v>1010</v>
      </c>
      <c r="O1015" s="108">
        <f t="shared" si="189"/>
        <v>115.00279020089113</v>
      </c>
      <c r="P1015" s="95">
        <f t="shared" si="193"/>
        <v>26.768283899366356</v>
      </c>
      <c r="Q1015" s="10">
        <f t="shared" si="197"/>
        <v>7.4356344164906538</v>
      </c>
      <c r="R1015" s="86">
        <f t="shared" si="194"/>
        <v>-0.52830699407562387</v>
      </c>
      <c r="S1015" s="10">
        <f t="shared" si="190"/>
        <v>35.275716783203144</v>
      </c>
      <c r="T1015" s="10">
        <f>IF(M1015=1,'Specifications and Reduced mass'!$F$13,IF(M1015=2,'Specifications and Reduced mass'!$G$13,IF(M1015=3,'Specifications and Reduced mass'!$H$13,IF(M1015=4,'Specifications and Reduced mass'!$I$13,IF(M1015=5,'Specifications and Reduced mass'!$J$13)))))</f>
        <v>1030.0500000000002</v>
      </c>
      <c r="U1015" s="52">
        <f>'Specifications and Reduced mass'!$C$37-'Lap Simulation'!S1015-'Lap Simulation'!T1015-'Lap Simulation'!AC1015</f>
        <v>-357.42429946036884</v>
      </c>
      <c r="V1015" s="13">
        <f t="shared" si="191"/>
        <v>-0.52830699407562387</v>
      </c>
      <c r="W1015" s="13">
        <f>0.5*359.61*'Lap Simulation'!Q1015^2</f>
        <v>9941.1773630867938</v>
      </c>
      <c r="X1015" s="10">
        <f t="shared" si="187"/>
        <v>29.274151246026197</v>
      </c>
      <c r="Y1015" s="10">
        <v>1</v>
      </c>
      <c r="Z1015" s="13">
        <f>IF(Y1015=1,'Specifications and Reduced mass'!$C$47,IF(Y1015=2,'Specifications and Reduced mass'!$C$48,IF(Y1015=3,'Specifications and Reduced mass'!$C$49)))</f>
        <v>676.54659784648959</v>
      </c>
      <c r="AA1015" s="10">
        <f t="shared" si="188"/>
        <v>18.702677132407068</v>
      </c>
      <c r="AB1015" s="10">
        <v>0</v>
      </c>
      <c r="AC1015" s="10">
        <f t="shared" si="195"/>
        <v>0</v>
      </c>
      <c r="AD1015" s="10">
        <f t="shared" si="196"/>
        <v>0</v>
      </c>
    </row>
    <row r="1016" spans="7:30" x14ac:dyDescent="0.3">
      <c r="G1016" s="94">
        <v>6200</v>
      </c>
      <c r="H1016" s="94">
        <v>17.440000000000001</v>
      </c>
      <c r="I1016" s="10">
        <f t="shared" si="198"/>
        <v>13.005008000000002</v>
      </c>
      <c r="J1016" s="10">
        <f t="shared" si="199"/>
        <v>20.029390385548389</v>
      </c>
      <c r="K1016" s="10">
        <v>469.1</v>
      </c>
      <c r="L1016" s="10">
        <v>1</v>
      </c>
      <c r="M1016" s="91">
        <v>4</v>
      </c>
      <c r="N1016" s="86">
        <f t="shared" si="192"/>
        <v>1011</v>
      </c>
      <c r="O1016" s="108">
        <f t="shared" si="189"/>
        <v>115.13858152044962</v>
      </c>
      <c r="P1016" s="95">
        <f t="shared" si="193"/>
        <v>26.511267522143029</v>
      </c>
      <c r="Q1016" s="10">
        <f t="shared" si="197"/>
        <v>7.3642409783730631</v>
      </c>
      <c r="R1016" s="86">
        <f t="shared" si="194"/>
        <v>-0.52731053737770506</v>
      </c>
      <c r="S1016" s="10">
        <f t="shared" si="190"/>
        <v>34.601567394324931</v>
      </c>
      <c r="T1016" s="10">
        <f>IF(M1016=1,'Specifications and Reduced mass'!$F$13,IF(M1016=2,'Specifications and Reduced mass'!$G$13,IF(M1016=3,'Specifications and Reduced mass'!$H$13,IF(M1016=4,'Specifications and Reduced mass'!$I$13,IF(M1016=5,'Specifications and Reduced mass'!$J$13)))))</f>
        <v>1030.0500000000002</v>
      </c>
      <c r="U1016" s="52">
        <f>'Specifications and Reduced mass'!$C$37-'Lap Simulation'!S1016-'Lap Simulation'!T1016-'Lap Simulation'!AC1016</f>
        <v>-356.75015007149057</v>
      </c>
      <c r="V1016" s="13">
        <f t="shared" si="191"/>
        <v>-0.52731053737770506</v>
      </c>
      <c r="W1016" s="13">
        <f>0.5*359.61*'Lap Simulation'!Q1016^2</f>
        <v>9751.192884947257</v>
      </c>
      <c r="X1016" s="10">
        <f t="shared" si="187"/>
        <v>28.993074718004184</v>
      </c>
      <c r="Y1016" s="10">
        <v>1</v>
      </c>
      <c r="Z1016" s="13">
        <f>IF(Y1016=1,'Specifications and Reduced mass'!$C$47,IF(Y1016=2,'Specifications and Reduced mass'!$C$48,IF(Y1016=3,'Specifications and Reduced mass'!$C$49)))</f>
        <v>676.54659784648959</v>
      </c>
      <c r="AA1016" s="10">
        <f t="shared" si="188"/>
        <v>18.345252832946699</v>
      </c>
      <c r="AB1016" s="10">
        <v>0</v>
      </c>
      <c r="AC1016" s="10">
        <f t="shared" si="195"/>
        <v>0</v>
      </c>
      <c r="AD1016" s="10">
        <f t="shared" si="196"/>
        <v>0</v>
      </c>
    </row>
    <row r="1017" spans="7:30" x14ac:dyDescent="0.3">
      <c r="G1017" s="94">
        <v>6100</v>
      </c>
      <c r="H1017" s="94">
        <v>17.37</v>
      </c>
      <c r="I1017" s="10">
        <f t="shared" si="198"/>
        <v>12.952809000000002</v>
      </c>
      <c r="J1017" s="10">
        <f t="shared" si="199"/>
        <v>20.276029931016396</v>
      </c>
      <c r="K1017" s="10">
        <v>469.1</v>
      </c>
      <c r="L1017" s="10">
        <v>1</v>
      </c>
      <c r="M1017" s="91">
        <v>4</v>
      </c>
      <c r="N1017" s="86">
        <f t="shared" si="192"/>
        <v>1012</v>
      </c>
      <c r="O1017" s="108">
        <f t="shared" si="189"/>
        <v>115.27571274423343</v>
      </c>
      <c r="P1017" s="95">
        <f t="shared" si="193"/>
        <v>26.252226886529179</v>
      </c>
      <c r="Q1017" s="10">
        <f t="shared" si="197"/>
        <v>7.2922852462581051</v>
      </c>
      <c r="R1017" s="86">
        <f t="shared" si="194"/>
        <v>-0.52631596012859561</v>
      </c>
      <c r="S1017" s="10">
        <f t="shared" si="190"/>
        <v>33.928689540144298</v>
      </c>
      <c r="T1017" s="10">
        <f>IF(M1017=1,'Specifications and Reduced mass'!$F$13,IF(M1017=2,'Specifications and Reduced mass'!$G$13,IF(M1017=3,'Specifications and Reduced mass'!$H$13,IF(M1017=4,'Specifications and Reduced mass'!$I$13,IF(M1017=5,'Specifications and Reduced mass'!$J$13)))))</f>
        <v>1030.0500000000002</v>
      </c>
      <c r="U1017" s="52">
        <f>'Specifications and Reduced mass'!$C$37-'Lap Simulation'!S1017-'Lap Simulation'!T1017-'Lap Simulation'!AC1017</f>
        <v>-356.07727221731</v>
      </c>
      <c r="V1017" s="13">
        <f t="shared" si="191"/>
        <v>-0.52631596012859561</v>
      </c>
      <c r="W1017" s="13">
        <f>0.5*359.61*'Lap Simulation'!Q1017^2</f>
        <v>9561.5667426008586</v>
      </c>
      <c r="X1017" s="10">
        <f t="shared" si="187"/>
        <v>28.709784434087027</v>
      </c>
      <c r="Y1017" s="10">
        <v>1</v>
      </c>
      <c r="Z1017" s="13">
        <f>IF(Y1017=1,'Specifications and Reduced mass'!$C$47,IF(Y1017=2,'Specifications and Reduced mass'!$C$48,IF(Y1017=3,'Specifications and Reduced mass'!$C$49)))</f>
        <v>676.54659784648959</v>
      </c>
      <c r="AA1017" s="10">
        <f t="shared" si="188"/>
        <v>17.988502682875204</v>
      </c>
      <c r="AB1017" s="10">
        <v>0</v>
      </c>
      <c r="AC1017" s="10">
        <f t="shared" si="195"/>
        <v>0</v>
      </c>
      <c r="AD1017" s="10">
        <f t="shared" si="196"/>
        <v>0</v>
      </c>
    </row>
    <row r="1018" spans="7:30" x14ac:dyDescent="0.3">
      <c r="G1018" s="94">
        <v>6100</v>
      </c>
      <c r="H1018" s="94">
        <v>17.37</v>
      </c>
      <c r="I1018" s="10">
        <f t="shared" si="198"/>
        <v>12.952809000000002</v>
      </c>
      <c r="J1018" s="10">
        <f t="shared" si="199"/>
        <v>20.276029931016396</v>
      </c>
      <c r="K1018" s="10">
        <v>469.1</v>
      </c>
      <c r="L1018" s="10">
        <v>1</v>
      </c>
      <c r="M1018" s="91">
        <v>4</v>
      </c>
      <c r="N1018" s="86">
        <f t="shared" si="192"/>
        <v>1013</v>
      </c>
      <c r="O1018" s="108">
        <f t="shared" si="189"/>
        <v>115.41422169254437</v>
      </c>
      <c r="P1018" s="95">
        <f t="shared" si="193"/>
        <v>25.991100531052396</v>
      </c>
      <c r="Q1018" s="10">
        <f t="shared" si="197"/>
        <v>7.2197501475145547</v>
      </c>
      <c r="R1018" s="86">
        <f t="shared" si="194"/>
        <v>-0.52532325878340658</v>
      </c>
      <c r="S1018" s="10">
        <f t="shared" si="190"/>
        <v>33.257080822379045</v>
      </c>
      <c r="T1018" s="10">
        <f>IF(M1018=1,'Specifications and Reduced mass'!$F$13,IF(M1018=2,'Specifications and Reduced mass'!$G$13,IF(M1018=3,'Specifications and Reduced mass'!$H$13,IF(M1018=4,'Specifications and Reduced mass'!$I$13,IF(M1018=5,'Specifications and Reduced mass'!$J$13)))))</f>
        <v>1030.0500000000002</v>
      </c>
      <c r="U1018" s="52">
        <f>'Specifications and Reduced mass'!$C$37-'Lap Simulation'!S1018-'Lap Simulation'!T1018-'Lap Simulation'!AC1018</f>
        <v>-355.40566349954474</v>
      </c>
      <c r="V1018" s="13">
        <f t="shared" si="191"/>
        <v>-0.52532325878340658</v>
      </c>
      <c r="W1018" s="13">
        <f>0.5*359.61*'Lap Simulation'!Q1018^2</f>
        <v>9372.2982601790136</v>
      </c>
      <c r="X1018" s="10">
        <f t="shared" si="187"/>
        <v>28.42421317919116</v>
      </c>
      <c r="Y1018" s="10">
        <v>1</v>
      </c>
      <c r="Z1018" s="13">
        <f>IF(Y1018=1,'Specifications and Reduced mass'!$C$47,IF(Y1018=2,'Specifications and Reduced mass'!$C$48,IF(Y1018=3,'Specifications and Reduced mass'!$C$49)))</f>
        <v>676.54659784648959</v>
      </c>
      <c r="AA1018" s="10">
        <f t="shared" si="188"/>
        <v>17.632425410657891</v>
      </c>
      <c r="AB1018" s="10">
        <v>0</v>
      </c>
      <c r="AC1018" s="10">
        <f t="shared" si="195"/>
        <v>0</v>
      </c>
      <c r="AD1018" s="10">
        <f t="shared" si="196"/>
        <v>0</v>
      </c>
    </row>
    <row r="1019" spans="7:30" x14ac:dyDescent="0.3">
      <c r="G1019" s="94">
        <v>6000</v>
      </c>
      <c r="H1019" s="94">
        <v>17.32</v>
      </c>
      <c r="I1019" s="10">
        <f t="shared" si="198"/>
        <v>12.915524000000001</v>
      </c>
      <c r="J1019" s="10">
        <f t="shared" si="199"/>
        <v>20.554625928533333</v>
      </c>
      <c r="K1019" s="10">
        <v>469.1</v>
      </c>
      <c r="L1019" s="10">
        <v>1</v>
      </c>
      <c r="M1019" s="91">
        <v>4</v>
      </c>
      <c r="N1019" s="86">
        <f t="shared" si="192"/>
        <v>1014</v>
      </c>
      <c r="O1019" s="108">
        <f t="shared" si="189"/>
        <v>115.55414802286793</v>
      </c>
      <c r="P1019" s="95">
        <f t="shared" si="193"/>
        <v>25.727824003354936</v>
      </c>
      <c r="Q1019" s="10">
        <f t="shared" si="197"/>
        <v>7.1466177787097038</v>
      </c>
      <c r="R1019" s="86">
        <f t="shared" si="194"/>
        <v>-0.52433242980393591</v>
      </c>
      <c r="S1019" s="10">
        <f t="shared" si="190"/>
        <v>32.586738847270439</v>
      </c>
      <c r="T1019" s="10">
        <f>IF(M1019=1,'Specifications and Reduced mass'!$F$13,IF(M1019=2,'Specifications and Reduced mass'!$G$13,IF(M1019=3,'Specifications and Reduced mass'!$H$13,IF(M1019=4,'Specifications and Reduced mass'!$I$13,IF(M1019=5,'Specifications and Reduced mass'!$J$13)))))</f>
        <v>1030.0500000000002</v>
      </c>
      <c r="U1019" s="52">
        <f>'Specifications and Reduced mass'!$C$37-'Lap Simulation'!S1019-'Lap Simulation'!T1019-'Lap Simulation'!AC1019</f>
        <v>-354.73532152443613</v>
      </c>
      <c r="V1019" s="13">
        <f t="shared" si="191"/>
        <v>-0.52433242980393591</v>
      </c>
      <c r="W1019" s="13">
        <f>0.5*359.61*'Lap Simulation'!Q1019^2</f>
        <v>9183.3867630879122</v>
      </c>
      <c r="X1019" s="10">
        <f t="shared" si="187"/>
        <v>28.136290467361039</v>
      </c>
      <c r="Y1019" s="10">
        <v>1</v>
      </c>
      <c r="Z1019" s="13">
        <f>IF(Y1019=1,'Specifications and Reduced mass'!$C$47,IF(Y1019=2,'Specifications and Reduced mass'!$C$48,IF(Y1019=3,'Specifications and Reduced mass'!$C$49)))</f>
        <v>676.54659784648959</v>
      </c>
      <c r="AA1019" s="10">
        <f t="shared" si="188"/>
        <v>17.277019747158349</v>
      </c>
      <c r="AB1019" s="10">
        <v>0</v>
      </c>
      <c r="AC1019" s="10">
        <f t="shared" si="195"/>
        <v>0</v>
      </c>
      <c r="AD1019" s="10">
        <f t="shared" si="196"/>
        <v>0</v>
      </c>
    </row>
    <row r="1020" spans="7:30" x14ac:dyDescent="0.3">
      <c r="G1020" s="94">
        <v>5900</v>
      </c>
      <c r="H1020" s="94">
        <v>17.239999999999998</v>
      </c>
      <c r="I1020" s="10">
        <f t="shared" si="198"/>
        <v>12.855867999999999</v>
      </c>
      <c r="J1020" s="10">
        <f t="shared" si="199"/>
        <v>20.80645972176271</v>
      </c>
      <c r="K1020" s="10">
        <v>469.1</v>
      </c>
      <c r="L1020" s="10">
        <v>1</v>
      </c>
      <c r="M1020" s="91">
        <v>4</v>
      </c>
      <c r="N1020" s="86">
        <f t="shared" si="192"/>
        <v>1015</v>
      </c>
      <c r="O1020" s="108">
        <f t="shared" si="189"/>
        <v>115.69553335755788</v>
      </c>
      <c r="P1020" s="95">
        <f t="shared" si="193"/>
        <v>25.462329653177619</v>
      </c>
      <c r="Q1020" s="10">
        <f t="shared" si="197"/>
        <v>7.0728693481048941</v>
      </c>
      <c r="R1020" s="86">
        <f t="shared" si="194"/>
        <v>-0.52334346965865464</v>
      </c>
      <c r="S1020" s="10">
        <f t="shared" si="190"/>
        <v>31.91766122557468</v>
      </c>
      <c r="T1020" s="10">
        <f>IF(M1020=1,'Specifications and Reduced mass'!$F$13,IF(M1020=2,'Specifications and Reduced mass'!$G$13,IF(M1020=3,'Specifications and Reduced mass'!$H$13,IF(M1020=4,'Specifications and Reduced mass'!$I$13,IF(M1020=5,'Specifications and Reduced mass'!$J$13)))))</f>
        <v>1030.0500000000002</v>
      </c>
      <c r="U1020" s="52">
        <f>'Specifications and Reduced mass'!$C$37-'Lap Simulation'!S1020-'Lap Simulation'!T1020-'Lap Simulation'!AC1020</f>
        <v>-354.06624390274033</v>
      </c>
      <c r="V1020" s="13">
        <f t="shared" si="191"/>
        <v>-0.52334346965865464</v>
      </c>
      <c r="W1020" s="13">
        <f>0.5*359.61*'Lap Simulation'!Q1020^2</f>
        <v>8994.8315780061184</v>
      </c>
      <c r="X1020" s="10">
        <f t="shared" si="187"/>
        <v>27.845942315373598</v>
      </c>
      <c r="Y1020" s="10">
        <v>1</v>
      </c>
      <c r="Z1020" s="13">
        <f>IF(Y1020=1,'Specifications and Reduced mass'!$C$47,IF(Y1020=2,'Specifications and Reduced mass'!$C$48,IF(Y1020=3,'Specifications and Reduced mass'!$C$49)))</f>
        <v>676.54659784648959</v>
      </c>
      <c r="AA1020" s="10">
        <f t="shared" si="188"/>
        <v>16.922284425633912</v>
      </c>
      <c r="AB1020" s="10">
        <v>0</v>
      </c>
      <c r="AC1020" s="10">
        <f t="shared" si="195"/>
        <v>0</v>
      </c>
      <c r="AD1020" s="10">
        <f t="shared" si="196"/>
        <v>0</v>
      </c>
    </row>
    <row r="1021" spans="7:30" x14ac:dyDescent="0.3">
      <c r="G1021" s="94">
        <v>5800</v>
      </c>
      <c r="H1021" s="94">
        <v>17.18</v>
      </c>
      <c r="I1021" s="10">
        <f t="shared" si="198"/>
        <v>12.811126</v>
      </c>
      <c r="J1021" s="10">
        <f t="shared" si="199"/>
        <v>21.091531025655172</v>
      </c>
      <c r="K1021" s="10">
        <v>443.8</v>
      </c>
      <c r="L1021" s="10">
        <v>1</v>
      </c>
      <c r="M1021" s="91">
        <v>4</v>
      </c>
      <c r="N1021" s="86">
        <f t="shared" si="192"/>
        <v>1016</v>
      </c>
      <c r="O1021" s="108">
        <f t="shared" si="189"/>
        <v>115.83842142316954</v>
      </c>
      <c r="P1021" s="95">
        <f t="shared" si="193"/>
        <v>25.194546406584418</v>
      </c>
      <c r="Q1021" s="10">
        <f t="shared" si="197"/>
        <v>6.9984851129401164</v>
      </c>
      <c r="R1021" s="86">
        <f t="shared" si="194"/>
        <v>-0.52235637482269504</v>
      </c>
      <c r="S1021" s="10">
        <f t="shared" si="190"/>
        <v>31.249845572554417</v>
      </c>
      <c r="T1021" s="10">
        <f>IF(M1021=1,'Specifications and Reduced mass'!$F$13,IF(M1021=2,'Specifications and Reduced mass'!$G$13,IF(M1021=3,'Specifications and Reduced mass'!$H$13,IF(M1021=4,'Specifications and Reduced mass'!$I$13,IF(M1021=5,'Specifications and Reduced mass'!$J$13)))))</f>
        <v>1030.0500000000002</v>
      </c>
      <c r="U1021" s="52">
        <f>'Specifications and Reduced mass'!$C$37-'Lap Simulation'!S1021-'Lap Simulation'!T1021-'Lap Simulation'!AC1021</f>
        <v>-353.39842824972004</v>
      </c>
      <c r="V1021" s="13">
        <f t="shared" si="191"/>
        <v>-0.52235637482269504</v>
      </c>
      <c r="W1021" s="13">
        <f>0.5*359.61*'Lap Simulation'!Q1021^2</f>
        <v>8806.6320328821694</v>
      </c>
      <c r="X1021" s="10">
        <f t="shared" si="187"/>
        <v>27.55309099582723</v>
      </c>
      <c r="Y1021" s="10">
        <v>1</v>
      </c>
      <c r="Z1021" s="13">
        <f>IF(Y1021=1,'Specifications and Reduced mass'!$C$47,IF(Y1021=2,'Specifications and Reduced mass'!$C$48,IF(Y1021=3,'Specifications and Reduced mass'!$C$49)))</f>
        <v>676.54659784648959</v>
      </c>
      <c r="AA1021" s="10">
        <f t="shared" si="188"/>
        <v>16.568218181731172</v>
      </c>
      <c r="AB1021" s="10">
        <v>0</v>
      </c>
      <c r="AC1021" s="10">
        <f t="shared" si="195"/>
        <v>0</v>
      </c>
      <c r="AD1021" s="10">
        <f t="shared" si="196"/>
        <v>0</v>
      </c>
    </row>
    <row r="1022" spans="7:30" x14ac:dyDescent="0.3">
      <c r="G1022" s="94">
        <v>5800</v>
      </c>
      <c r="H1022" s="94">
        <v>17.18</v>
      </c>
      <c r="I1022" s="10">
        <f t="shared" si="198"/>
        <v>12.811126</v>
      </c>
      <c r="J1022" s="10">
        <f t="shared" si="199"/>
        <v>21.091531025655172</v>
      </c>
      <c r="K1022" s="10">
        <v>443.8</v>
      </c>
      <c r="L1022" s="10">
        <v>1</v>
      </c>
      <c r="M1022" s="91">
        <v>4</v>
      </c>
      <c r="N1022" s="86">
        <f t="shared" si="192"/>
        <v>1017</v>
      </c>
      <c r="O1022" s="108">
        <f t="shared" si="189"/>
        <v>115.98285820276821</v>
      </c>
      <c r="P1022" s="95">
        <f t="shared" si="193"/>
        <v>24.924399519309016</v>
      </c>
      <c r="Q1022" s="10">
        <f t="shared" si="197"/>
        <v>6.9234443109191712</v>
      </c>
      <c r="R1022" s="86">
        <f t="shared" si="194"/>
        <v>-0.52137114177783772</v>
      </c>
      <c r="S1022" s="10">
        <f t="shared" si="190"/>
        <v>30.583289507970203</v>
      </c>
      <c r="T1022" s="10">
        <f>IF(M1022=1,'Specifications and Reduced mass'!$F$13,IF(M1022=2,'Specifications and Reduced mass'!$G$13,IF(M1022=3,'Specifications and Reduced mass'!$H$13,IF(M1022=4,'Specifications and Reduced mass'!$I$13,IF(M1022=5,'Specifications and Reduced mass'!$J$13)))))</f>
        <v>1030.0500000000002</v>
      </c>
      <c r="U1022" s="52">
        <f>'Specifications and Reduced mass'!$C$37-'Lap Simulation'!S1022-'Lap Simulation'!T1022-'Lap Simulation'!AC1022</f>
        <v>-352.7318721851359</v>
      </c>
      <c r="V1022" s="13">
        <f t="shared" si="191"/>
        <v>-0.52137114177783772</v>
      </c>
      <c r="W1022" s="13">
        <f>0.5*359.61*'Lap Simulation'!Q1022^2</f>
        <v>8618.7874569321793</v>
      </c>
      <c r="X1022" s="10">
        <f t="shared" si="187"/>
        <v>27.257654767398311</v>
      </c>
      <c r="Y1022" s="10">
        <v>1</v>
      </c>
      <c r="Z1022" s="13">
        <f>IF(Y1022=1,'Specifications and Reduced mass'!$C$47,IF(Y1022=2,'Specifications and Reduced mass'!$C$48,IF(Y1022=3,'Specifications and Reduced mass'!$C$49)))</f>
        <v>676.54659784648959</v>
      </c>
      <c r="AA1022" s="10">
        <f t="shared" si="188"/>
        <v>16.214819753481446</v>
      </c>
      <c r="AB1022" s="10">
        <v>0</v>
      </c>
      <c r="AC1022" s="10">
        <f t="shared" si="195"/>
        <v>0</v>
      </c>
      <c r="AD1022" s="10">
        <f t="shared" si="196"/>
        <v>0</v>
      </c>
    </row>
    <row r="1023" spans="7:30" x14ac:dyDescent="0.3">
      <c r="G1023" s="94">
        <v>5700</v>
      </c>
      <c r="H1023" s="94">
        <v>17.11</v>
      </c>
      <c r="I1023" s="10">
        <f t="shared" si="198"/>
        <v>12.758927</v>
      </c>
      <c r="J1023" s="10">
        <f t="shared" si="199"/>
        <v>21.374112655719298</v>
      </c>
      <c r="K1023" s="10">
        <v>443.8</v>
      </c>
      <c r="L1023" s="10">
        <v>1</v>
      </c>
      <c r="M1023" s="91">
        <v>4</v>
      </c>
      <c r="N1023" s="86">
        <f t="shared" si="192"/>
        <v>1018</v>
      </c>
      <c r="O1023" s="108">
        <f t="shared" si="189"/>
        <v>116.12889210272097</v>
      </c>
      <c r="P1023" s="95">
        <f t="shared" si="193"/>
        <v>24.651810306816209</v>
      </c>
      <c r="Q1023" s="10">
        <f t="shared" si="197"/>
        <v>6.8477250852267249</v>
      </c>
      <c r="R1023" s="86">
        <f t="shared" si="194"/>
        <v>-0.52038776701249889</v>
      </c>
      <c r="S1023" s="10">
        <f t="shared" si="190"/>
        <v>29.917990656072067</v>
      </c>
      <c r="T1023" s="10">
        <f>IF(M1023=1,'Specifications and Reduced mass'!$F$13,IF(M1023=2,'Specifications and Reduced mass'!$G$13,IF(M1023=3,'Specifications and Reduced mass'!$H$13,IF(M1023=4,'Specifications and Reduced mass'!$I$13,IF(M1023=5,'Specifications and Reduced mass'!$J$13)))))</f>
        <v>1030.0500000000002</v>
      </c>
      <c r="U1023" s="52">
        <f>'Specifications and Reduced mass'!$C$37-'Lap Simulation'!S1023-'Lap Simulation'!T1023-'Lap Simulation'!AC1023</f>
        <v>-352.06657333323778</v>
      </c>
      <c r="V1023" s="13">
        <f t="shared" si="191"/>
        <v>-0.52038776701249889</v>
      </c>
      <c r="W1023" s="13">
        <f>0.5*359.61*'Lap Simulation'!Q1023^2</f>
        <v>8431.2971806374499</v>
      </c>
      <c r="X1023" s="10">
        <f t="shared" si="187"/>
        <v>26.959547579632776</v>
      </c>
      <c r="Y1023" s="10">
        <v>1</v>
      </c>
      <c r="Z1023" s="13">
        <f>IF(Y1023=1,'Specifications and Reduced mass'!$C$47,IF(Y1023=2,'Specifications and Reduced mass'!$C$48,IF(Y1023=3,'Specifications and Reduced mass'!$C$49)))</f>
        <v>676.54659784648959</v>
      </c>
      <c r="AA1023" s="10">
        <f t="shared" si="188"/>
        <v>15.86208788129631</v>
      </c>
      <c r="AB1023" s="10">
        <v>0</v>
      </c>
      <c r="AC1023" s="10">
        <f t="shared" si="195"/>
        <v>0</v>
      </c>
      <c r="AD1023" s="10">
        <f t="shared" si="196"/>
        <v>0</v>
      </c>
    </row>
    <row r="1024" spans="7:30" x14ac:dyDescent="0.3">
      <c r="G1024" s="94">
        <v>5700</v>
      </c>
      <c r="H1024" s="94">
        <v>17.11</v>
      </c>
      <c r="I1024" s="10">
        <f t="shared" si="198"/>
        <v>12.758927</v>
      </c>
      <c r="J1024" s="10">
        <f t="shared" si="199"/>
        <v>21.374112655719298</v>
      </c>
      <c r="K1024" s="10">
        <v>443.8</v>
      </c>
      <c r="L1024" s="10">
        <v>1</v>
      </c>
      <c r="M1024" s="91">
        <v>4</v>
      </c>
      <c r="N1024" s="87">
        <f t="shared" si="192"/>
        <v>1019</v>
      </c>
      <c r="O1024" s="108">
        <f t="shared" si="189"/>
        <v>116.27657413569204</v>
      </c>
      <c r="P1024" s="95">
        <f t="shared" si="193"/>
        <v>24.376695848336091</v>
      </c>
      <c r="Q1024" s="10">
        <f t="shared" si="197"/>
        <v>6.7713044023155806</v>
      </c>
      <c r="R1024" s="86">
        <f t="shared" si="194"/>
        <v>-0.519406247021718</v>
      </c>
      <c r="S1024" s="10">
        <f t="shared" si="190"/>
        <v>29.253946645591007</v>
      </c>
      <c r="T1024" s="10">
        <f>IF(M1024=1,'Specifications and Reduced mass'!$F$13,IF(M1024=2,'Specifications and Reduced mass'!$G$13,IF(M1024=3,'Specifications and Reduced mass'!$H$13,IF(M1024=4,'Specifications and Reduced mass'!$I$13,IF(M1024=5,'Specifications and Reduced mass'!$J$13)))))</f>
        <v>1030.0500000000002</v>
      </c>
      <c r="U1024" s="52">
        <f>'Specifications and Reduced mass'!$C$37-'Lap Simulation'!S1024-'Lap Simulation'!T1024-'Lap Simulation'!AC1024</f>
        <v>-351.40252932275666</v>
      </c>
      <c r="V1024" s="13">
        <f t="shared" si="191"/>
        <v>-0.519406247021718</v>
      </c>
      <c r="W1024" s="13">
        <f>0.5*359.61*'Lap Simulation'!Q1024^2</f>
        <v>8244.1605357420867</v>
      </c>
      <c r="X1024" s="10">
        <f t="shared" si="187"/>
        <v>26.658678749273939</v>
      </c>
      <c r="Y1024" s="10">
        <v>1</v>
      </c>
      <c r="Z1024" s="13">
        <f>IF(Y1024=1,'Specifications and Reduced mass'!$C$47,IF(Y1024=2,'Specifications and Reduced mass'!$C$48,IF(Y1024=3,'Specifications and Reduced mass'!$C$49)))</f>
        <v>676.54659784648959</v>
      </c>
      <c r="AA1024" s="10">
        <f t="shared" si="188"/>
        <v>15.510021307963076</v>
      </c>
      <c r="AB1024" s="10">
        <v>0</v>
      </c>
      <c r="AC1024" s="10">
        <f t="shared" si="195"/>
        <v>0</v>
      </c>
      <c r="AD1024" s="10">
        <f t="shared" si="196"/>
        <v>0</v>
      </c>
    </row>
    <row r="1025" spans="7:30" x14ac:dyDescent="0.3">
      <c r="G1025" s="94">
        <v>5600</v>
      </c>
      <c r="H1025" s="94">
        <v>17.05</v>
      </c>
      <c r="I1025" s="10">
        <f t="shared" si="198"/>
        <v>12.714185000000001</v>
      </c>
      <c r="J1025" s="10">
        <f t="shared" si="199"/>
        <v>21.679501737142857</v>
      </c>
      <c r="K1025" s="10">
        <v>443.8</v>
      </c>
      <c r="L1025" s="10">
        <v>1</v>
      </c>
      <c r="M1025" s="91">
        <v>4</v>
      </c>
      <c r="N1025" s="87">
        <f t="shared" si="192"/>
        <v>1020</v>
      </c>
      <c r="O1025" s="108">
        <f t="shared" si="189"/>
        <v>116.42595812180907</v>
      </c>
      <c r="P1025" s="95">
        <f t="shared" si="193"/>
        <v>24.0989686617391</v>
      </c>
      <c r="Q1025" s="10">
        <f t="shared" si="197"/>
        <v>6.6941579615941942</v>
      </c>
      <c r="R1025" s="86">
        <f t="shared" si="194"/>
        <v>-0.51842657830714578</v>
      </c>
      <c r="S1025" s="10">
        <f t="shared" si="190"/>
        <v>28.591155109730533</v>
      </c>
      <c r="T1025" s="10">
        <f>IF(M1025=1,'Specifications and Reduced mass'!$F$13,IF(M1025=2,'Specifications and Reduced mass'!$G$13,IF(M1025=3,'Specifications and Reduced mass'!$H$13,IF(M1025=4,'Specifications and Reduced mass'!$I$13,IF(M1025=5,'Specifications and Reduced mass'!$J$13)))))</f>
        <v>1030.0500000000002</v>
      </c>
      <c r="U1025" s="52">
        <f>'Specifications and Reduced mass'!$C$37-'Lap Simulation'!S1025-'Lap Simulation'!T1025-'Lap Simulation'!AC1025</f>
        <v>-350.73973778689617</v>
      </c>
      <c r="V1025" s="13">
        <f t="shared" si="191"/>
        <v>-0.51842657830714578</v>
      </c>
      <c r="W1025" s="13">
        <f>0.5*359.61*'Lap Simulation'!Q1025^2</f>
        <v>8057.3768552506081</v>
      </c>
      <c r="X1025" s="10">
        <f t="shared" si="187"/>
        <v>26.354952604701552</v>
      </c>
      <c r="Y1025" s="10">
        <v>1</v>
      </c>
      <c r="Z1025" s="13">
        <f>IF(Y1025=1,'Specifications and Reduced mass'!$C$47,IF(Y1025=2,'Specifications and Reduced mass'!$C$48,IF(Y1025=3,'Specifications and Reduced mass'!$C$49)))</f>
        <v>676.54659784648959</v>
      </c>
      <c r="AA1025" s="10">
        <f t="shared" si="188"/>
        <v>15.158618778640321</v>
      </c>
      <c r="AB1025" s="10">
        <v>0</v>
      </c>
      <c r="AC1025" s="10">
        <f t="shared" si="195"/>
        <v>0</v>
      </c>
      <c r="AD1025" s="10">
        <f t="shared" si="196"/>
        <v>0</v>
      </c>
    </row>
    <row r="1026" spans="7:30" x14ac:dyDescent="0.3">
      <c r="G1026" s="94">
        <v>5600</v>
      </c>
      <c r="H1026" s="94">
        <v>17.05</v>
      </c>
      <c r="I1026" s="10">
        <f t="shared" si="198"/>
        <v>12.714185000000001</v>
      </c>
      <c r="J1026" s="10">
        <f t="shared" si="199"/>
        <v>21.679501737142857</v>
      </c>
      <c r="K1026" s="10">
        <v>443.8</v>
      </c>
      <c r="L1026" s="10">
        <v>1</v>
      </c>
      <c r="M1026" s="91">
        <v>4</v>
      </c>
      <c r="N1026" s="87">
        <f t="shared" si="192"/>
        <v>1021</v>
      </c>
      <c r="O1026" s="108">
        <f t="shared" si="189"/>
        <v>116.57710091025565</v>
      </c>
      <c r="P1026" s="95">
        <f t="shared" si="193"/>
        <v>23.818536345664945</v>
      </c>
      <c r="Q1026" s="10">
        <f t="shared" si="197"/>
        <v>6.6162600960180402</v>
      </c>
      <c r="R1026" s="86">
        <f t="shared" si="194"/>
        <v>-0.517448757377031</v>
      </c>
      <c r="S1026" s="10">
        <f t="shared" si="190"/>
        <v>27.929613686158241</v>
      </c>
      <c r="T1026" s="10">
        <f>IF(M1026=1,'Specifications and Reduced mass'!$F$13,IF(M1026=2,'Specifications and Reduced mass'!$G$13,IF(M1026=3,'Specifications and Reduced mass'!$H$13,IF(M1026=4,'Specifications and Reduced mass'!$I$13,IF(M1026=5,'Specifications and Reduced mass'!$J$13)))))</f>
        <v>1030.0500000000002</v>
      </c>
      <c r="U1026" s="52">
        <f>'Specifications and Reduced mass'!$C$37-'Lap Simulation'!S1026-'Lap Simulation'!T1026-'Lap Simulation'!AC1026</f>
        <v>-350.07819636332397</v>
      </c>
      <c r="V1026" s="13">
        <f t="shared" si="191"/>
        <v>-0.517448757377031</v>
      </c>
      <c r="W1026" s="13">
        <f>0.5*359.61*'Lap Simulation'!Q1026^2</f>
        <v>7870.9454734255751</v>
      </c>
      <c r="X1026" s="10">
        <f t="shared" si="187"/>
        <v>26.048268094559212</v>
      </c>
      <c r="Y1026" s="10">
        <v>1</v>
      </c>
      <c r="Z1026" s="13">
        <f>IF(Y1026=1,'Specifications and Reduced mass'!$C$47,IF(Y1026=2,'Specifications and Reduced mass'!$C$48,IF(Y1026=3,'Specifications and Reduced mass'!$C$49)))</f>
        <v>676.54659784648959</v>
      </c>
      <c r="AA1026" s="10">
        <f t="shared" si="188"/>
        <v>14.807879040853425</v>
      </c>
      <c r="AB1026" s="10">
        <v>0</v>
      </c>
      <c r="AC1026" s="10">
        <f t="shared" si="195"/>
        <v>0</v>
      </c>
      <c r="AD1026" s="10">
        <f t="shared" si="196"/>
        <v>0</v>
      </c>
    </row>
    <row r="1027" spans="7:30" x14ac:dyDescent="0.3">
      <c r="G1027" s="94">
        <v>5500</v>
      </c>
      <c r="H1027" s="94">
        <v>16.940000000000001</v>
      </c>
      <c r="I1027" s="10">
        <f t="shared" si="198"/>
        <v>12.632158000000002</v>
      </c>
      <c r="J1027" s="10">
        <f t="shared" si="199"/>
        <v>21.931263692800002</v>
      </c>
      <c r="K1027" s="10">
        <v>443.8</v>
      </c>
      <c r="L1027" s="10">
        <v>1</v>
      </c>
      <c r="M1027" s="91">
        <v>4</v>
      </c>
      <c r="N1027" s="87">
        <f t="shared" si="192"/>
        <v>1022</v>
      </c>
      <c r="O1027" s="108">
        <f t="shared" si="189"/>
        <v>116.73006262388468</v>
      </c>
      <c r="P1027" s="95">
        <f t="shared" si="193"/>
        <v>23.535301184785151</v>
      </c>
      <c r="Q1027" s="10">
        <f t="shared" si="197"/>
        <v>6.5375836624403192</v>
      </c>
      <c r="R1027" s="86">
        <f t="shared" si="194"/>
        <v>-0.51647278074620817</v>
      </c>
      <c r="S1027" s="10">
        <f t="shared" si="190"/>
        <v>27.269320016997419</v>
      </c>
      <c r="T1027" s="10">
        <f>IF(M1027=1,'Specifications and Reduced mass'!$F$13,IF(M1027=2,'Specifications and Reduced mass'!$G$13,IF(M1027=3,'Specifications and Reduced mass'!$H$13,IF(M1027=4,'Specifications and Reduced mass'!$I$13,IF(M1027=5,'Specifications and Reduced mass'!$J$13)))))</f>
        <v>1030.0500000000002</v>
      </c>
      <c r="U1027" s="52">
        <f>'Specifications and Reduced mass'!$C$37-'Lap Simulation'!S1027-'Lap Simulation'!T1027-'Lap Simulation'!AC1027</f>
        <v>-349.4179026941631</v>
      </c>
      <c r="V1027" s="13">
        <f t="shared" si="191"/>
        <v>-0.51647278074620817</v>
      </c>
      <c r="W1027" s="13">
        <f>0.5*359.61*'Lap Simulation'!Q1027^2</f>
        <v>7684.8657257852192</v>
      </c>
      <c r="X1027" s="10">
        <f t="shared" si="187"/>
        <v>25.738518356064247</v>
      </c>
      <c r="Y1027" s="10">
        <v>1</v>
      </c>
      <c r="Z1027" s="13">
        <f>IF(Y1027=1,'Specifications and Reduced mass'!$C$47,IF(Y1027=2,'Specifications and Reduced mass'!$C$48,IF(Y1027=3,'Specifications and Reduced mass'!$C$49)))</f>
        <v>676.54659784648959</v>
      </c>
      <c r="AA1027" s="10">
        <f t="shared" si="188"/>
        <v>14.457800844490098</v>
      </c>
      <c r="AB1027" s="10">
        <v>0</v>
      </c>
      <c r="AC1027" s="10">
        <f t="shared" si="195"/>
        <v>0</v>
      </c>
      <c r="AD1027" s="10">
        <f t="shared" si="196"/>
        <v>0</v>
      </c>
    </row>
    <row r="1028" spans="7:30" x14ac:dyDescent="0.3">
      <c r="G1028" s="94">
        <v>5400</v>
      </c>
      <c r="H1028" s="94">
        <v>16.579999999999998</v>
      </c>
      <c r="I1028" s="10">
        <f t="shared" si="198"/>
        <v>12.363705999999999</v>
      </c>
      <c r="J1028" s="10">
        <f t="shared" si="199"/>
        <v>21.862695528296292</v>
      </c>
      <c r="K1028" s="10">
        <v>470.5</v>
      </c>
      <c r="L1028" s="10">
        <v>1</v>
      </c>
      <c r="M1028" s="91">
        <v>4</v>
      </c>
      <c r="N1028" s="87">
        <f t="shared" si="192"/>
        <v>1023</v>
      </c>
      <c r="O1028" s="108">
        <f t="shared" si="189"/>
        <v>116.88490692984543</v>
      </c>
      <c r="P1028" s="95">
        <f t="shared" si="193"/>
        <v>23.249159713452173</v>
      </c>
      <c r="Q1028" s="10">
        <f t="shared" si="197"/>
        <v>6.4580999204033809</v>
      </c>
      <c r="R1028" s="86">
        <f t="shared" si="194"/>
        <v>-0.51549864493608566</v>
      </c>
      <c r="S1028" s="10">
        <f t="shared" si="190"/>
        <v>26.610271748818615</v>
      </c>
      <c r="T1028" s="10">
        <f>IF(M1028=1,'Specifications and Reduced mass'!$F$13,IF(M1028=2,'Specifications and Reduced mass'!$G$13,IF(M1028=3,'Specifications and Reduced mass'!$H$13,IF(M1028=4,'Specifications and Reduced mass'!$I$13,IF(M1028=5,'Specifications and Reduced mass'!$J$13)))))</f>
        <v>1030.0500000000002</v>
      </c>
      <c r="U1028" s="52">
        <f>'Specifications and Reduced mass'!$C$37-'Lap Simulation'!S1028-'Lap Simulation'!T1028-'Lap Simulation'!AC1028</f>
        <v>-348.75885442598428</v>
      </c>
      <c r="V1028" s="13">
        <f t="shared" si="191"/>
        <v>-0.51549864493608566</v>
      </c>
      <c r="W1028" s="13">
        <f>0.5*359.61*'Lap Simulation'!Q1028^2</f>
        <v>7499.1369491010755</v>
      </c>
      <c r="X1028" s="10">
        <f t="shared" si="187"/>
        <v>25.425590237808585</v>
      </c>
      <c r="Y1028" s="10">
        <v>1</v>
      </c>
      <c r="Z1028" s="13">
        <f>IF(Y1028=1,'Specifications and Reduced mass'!$C$47,IF(Y1028=2,'Specifications and Reduced mass'!$C$48,IF(Y1028=3,'Specifications and Reduced mass'!$C$49)))</f>
        <v>676.54659784648959</v>
      </c>
      <c r="AA1028" s="10">
        <f t="shared" si="188"/>
        <v>14.108382941795934</v>
      </c>
      <c r="AB1028" s="10">
        <v>0</v>
      </c>
      <c r="AC1028" s="10">
        <f t="shared" si="195"/>
        <v>0</v>
      </c>
      <c r="AD1028" s="10">
        <f t="shared" si="196"/>
        <v>0</v>
      </c>
    </row>
    <row r="1029" spans="7:30" x14ac:dyDescent="0.3">
      <c r="G1029" s="94">
        <v>5400</v>
      </c>
      <c r="H1029" s="94">
        <v>16.579999999999998</v>
      </c>
      <c r="I1029" s="10">
        <f t="shared" si="198"/>
        <v>12.363705999999999</v>
      </c>
      <c r="J1029" s="10">
        <f t="shared" si="199"/>
        <v>21.862695528296292</v>
      </c>
      <c r="K1029" s="10">
        <v>470.5</v>
      </c>
      <c r="L1029" s="10">
        <v>1</v>
      </c>
      <c r="M1029" s="91">
        <v>4</v>
      </c>
      <c r="N1029" s="87">
        <f t="shared" si="192"/>
        <v>1024</v>
      </c>
      <c r="O1029" s="108">
        <f t="shared" si="189"/>
        <v>117.04170133968846</v>
      </c>
      <c r="P1029" s="95">
        <f t="shared" si="193"/>
        <v>22.960002232248677</v>
      </c>
      <c r="Q1029" s="10">
        <f t="shared" si="197"/>
        <v>6.3777783978468543</v>
      </c>
      <c r="R1029" s="86">
        <f t="shared" si="194"/>
        <v>-0.51452634647463269</v>
      </c>
      <c r="S1029" s="10">
        <f t="shared" si="190"/>
        <v>25.952466532631259</v>
      </c>
      <c r="T1029" s="10">
        <f>IF(M1029=1,'Specifications and Reduced mass'!$F$13,IF(M1029=2,'Specifications and Reduced mass'!$G$13,IF(M1029=3,'Specifications and Reduced mass'!$H$13,IF(M1029=4,'Specifications and Reduced mass'!$I$13,IF(M1029=5,'Specifications and Reduced mass'!$J$13)))))</f>
        <v>1030.0500000000002</v>
      </c>
      <c r="U1029" s="52">
        <f>'Specifications and Reduced mass'!$C$37-'Lap Simulation'!S1029-'Lap Simulation'!T1029-'Lap Simulation'!AC1029</f>
        <v>-348.10104920979688</v>
      </c>
      <c r="V1029" s="13">
        <f t="shared" si="191"/>
        <v>-0.51452634647463269</v>
      </c>
      <c r="W1029" s="13">
        <f>0.5*359.61*'Lap Simulation'!Q1029^2</f>
        <v>7313.75848139561</v>
      </c>
      <c r="X1029" s="10">
        <f t="shared" si="187"/>
        <v>25.109363771050607</v>
      </c>
      <c r="Y1029" s="10">
        <v>1</v>
      </c>
      <c r="Z1029" s="13">
        <f>IF(Y1029=1,'Specifications and Reduced mass'!$C$47,IF(Y1029=2,'Specifications and Reduced mass'!$C$48,IF(Y1029=3,'Specifications and Reduced mass'!$C$49)))</f>
        <v>676.54659784648959</v>
      </c>
      <c r="AA1029" s="10">
        <f t="shared" si="188"/>
        <v>13.759624087369952</v>
      </c>
      <c r="AB1029" s="10">
        <v>0</v>
      </c>
      <c r="AC1029" s="10">
        <f t="shared" si="195"/>
        <v>0</v>
      </c>
      <c r="AD1029" s="10">
        <f t="shared" si="196"/>
        <v>0</v>
      </c>
    </row>
    <row r="1030" spans="7:30" x14ac:dyDescent="0.3">
      <c r="G1030" s="94">
        <v>5300</v>
      </c>
      <c r="H1030" s="94">
        <v>16.25</v>
      </c>
      <c r="I1030" s="10">
        <f t="shared" si="198"/>
        <v>12.117625</v>
      </c>
      <c r="J1030" s="10">
        <f t="shared" si="199"/>
        <v>21.831844830188679</v>
      </c>
      <c r="K1030" s="10">
        <v>470.5</v>
      </c>
      <c r="L1030" s="10">
        <v>1</v>
      </c>
      <c r="M1030" s="91">
        <v>4</v>
      </c>
      <c r="N1030" s="87">
        <f t="shared" si="192"/>
        <v>1025</v>
      </c>
      <c r="O1030" s="108">
        <f t="shared" si="189"/>
        <v>117.2005175429713</v>
      </c>
      <c r="P1030" s="95">
        <f t="shared" si="193"/>
        <v>22.667712271074947</v>
      </c>
      <c r="Q1030" s="10">
        <f t="shared" si="197"/>
        <v>6.296586741965263</v>
      </c>
      <c r="R1030" s="86">
        <f t="shared" si="194"/>
        <v>-0.51355588189636747</v>
      </c>
      <c r="S1030" s="10">
        <f t="shared" si="190"/>
        <v>25.295902023875275</v>
      </c>
      <c r="T1030" s="10">
        <f>IF(M1030=1,'Specifications and Reduced mass'!$F$13,IF(M1030=2,'Specifications and Reduced mass'!$G$13,IF(M1030=3,'Specifications and Reduced mass'!$H$13,IF(M1030=4,'Specifications and Reduced mass'!$I$13,IF(M1030=5,'Specifications and Reduced mass'!$J$13)))))</f>
        <v>1030.0500000000002</v>
      </c>
      <c r="U1030" s="52">
        <f>'Specifications and Reduced mass'!$C$37-'Lap Simulation'!S1030-'Lap Simulation'!T1030-'Lap Simulation'!AC1030</f>
        <v>-347.44448470104101</v>
      </c>
      <c r="V1030" s="13">
        <f t="shared" si="191"/>
        <v>-0.51355588189636747</v>
      </c>
      <c r="W1030" s="13">
        <f>0.5*359.61*'Lap Simulation'!Q1030^2</f>
        <v>7128.7296619398676</v>
      </c>
      <c r="X1030" s="10">
        <f t="shared" si="187"/>
        <v>24.789711582540406</v>
      </c>
      <c r="Y1030" s="10">
        <v>1</v>
      </c>
      <c r="Z1030" s="13">
        <f>IF(Y1030=1,'Specifications and Reduced mass'!$C$47,IF(Y1030=2,'Specifications and Reduced mass'!$C$48,IF(Y1030=3,'Specifications and Reduced mass'!$C$49)))</f>
        <v>676.54659784648959</v>
      </c>
      <c r="AA1030" s="10">
        <f t="shared" si="188"/>
        <v>13.411523038160155</v>
      </c>
      <c r="AB1030" s="10">
        <v>0</v>
      </c>
      <c r="AC1030" s="10">
        <f t="shared" si="195"/>
        <v>0</v>
      </c>
      <c r="AD1030" s="10">
        <f t="shared" si="196"/>
        <v>0</v>
      </c>
    </row>
    <row r="1031" spans="7:30" x14ac:dyDescent="0.3">
      <c r="G1031" s="94">
        <v>5200</v>
      </c>
      <c r="H1031" s="94">
        <v>15.92</v>
      </c>
      <c r="I1031" s="10">
        <f t="shared" si="198"/>
        <v>11.871544</v>
      </c>
      <c r="J1031" s="10">
        <f t="shared" si="199"/>
        <v>21.799807566769228</v>
      </c>
      <c r="K1031" s="10">
        <v>470.5</v>
      </c>
      <c r="L1031" s="10">
        <v>1</v>
      </c>
      <c r="M1031" s="91">
        <v>4</v>
      </c>
      <c r="N1031" s="87">
        <f t="shared" si="192"/>
        <v>1026</v>
      </c>
      <c r="O1031" s="108">
        <f t="shared" si="189"/>
        <v>117.36143177905323</v>
      </c>
      <c r="P1031" s="95">
        <f t="shared" si="193"/>
        <v>22.372165991371688</v>
      </c>
      <c r="Q1031" s="10">
        <f t="shared" si="197"/>
        <v>6.2144905531588019</v>
      </c>
      <c r="R1031" s="86">
        <f t="shared" si="194"/>
        <v>-0.51258724774234377</v>
      </c>
      <c r="S1031" s="10">
        <f t="shared" si="190"/>
        <v>24.640575882412744</v>
      </c>
      <c r="T1031" s="10">
        <f>IF(M1031=1,'Specifications and Reduced mass'!$F$13,IF(M1031=2,'Specifications and Reduced mass'!$G$13,IF(M1031=3,'Specifications and Reduced mass'!$H$13,IF(M1031=4,'Specifications and Reduced mass'!$I$13,IF(M1031=5,'Specifications and Reduced mass'!$J$13)))))</f>
        <v>1030.0500000000002</v>
      </c>
      <c r="U1031" s="52">
        <f>'Specifications and Reduced mass'!$C$37-'Lap Simulation'!S1031-'Lap Simulation'!T1031-'Lap Simulation'!AC1031</f>
        <v>-346.78915855957837</v>
      </c>
      <c r="V1031" s="13">
        <f t="shared" si="191"/>
        <v>-0.51258724774234377</v>
      </c>
      <c r="W1031" s="13">
        <f>0.5*359.61*'Lap Simulation'!Q1031^2</f>
        <v>6944.0498312511154</v>
      </c>
      <c r="X1031" s="10">
        <f t="shared" si="187"/>
        <v>24.466498240782684</v>
      </c>
      <c r="Y1031" s="10">
        <v>1</v>
      </c>
      <c r="Z1031" s="13">
        <f>IF(Y1031=1,'Specifications and Reduced mass'!$C$47,IF(Y1031=2,'Specifications and Reduced mass'!$C$48,IF(Y1031=3,'Specifications and Reduced mass'!$C$49)))</f>
        <v>676.54659784648959</v>
      </c>
      <c r="AA1031" s="10">
        <f t="shared" si="188"/>
        <v>13.064078553459114</v>
      </c>
      <c r="AB1031" s="10">
        <v>0</v>
      </c>
      <c r="AC1031" s="10">
        <f t="shared" si="195"/>
        <v>0</v>
      </c>
      <c r="AD1031" s="10">
        <f t="shared" si="196"/>
        <v>0</v>
      </c>
    </row>
    <row r="1032" spans="7:30" x14ac:dyDescent="0.3">
      <c r="G1032" s="94">
        <v>5200</v>
      </c>
      <c r="H1032" s="94">
        <v>15.92</v>
      </c>
      <c r="I1032" s="10">
        <f t="shared" si="198"/>
        <v>11.871544</v>
      </c>
      <c r="J1032" s="10">
        <f t="shared" si="199"/>
        <v>21.799807566769228</v>
      </c>
      <c r="K1032" s="10">
        <v>470.5</v>
      </c>
      <c r="L1032" s="10">
        <v>1</v>
      </c>
      <c r="M1032" s="91">
        <v>4</v>
      </c>
      <c r="N1032" s="87">
        <f t="shared" si="192"/>
        <v>1027</v>
      </c>
      <c r="O1032" s="108">
        <f t="shared" si="189"/>
        <v>117.52452525256338</v>
      </c>
      <c r="P1032" s="95">
        <f t="shared" si="193"/>
        <v>22.073231518833087</v>
      </c>
      <c r="Q1032" s="10">
        <f t="shared" si="197"/>
        <v>6.1314531996758577</v>
      </c>
      <c r="R1032" s="86">
        <f t="shared" si="194"/>
        <v>-0.51162044056014055</v>
      </c>
      <c r="S1032" s="10">
        <f t="shared" si="190"/>
        <v>23.986485772519558</v>
      </c>
      <c r="T1032" s="10">
        <f>IF(M1032=1,'Specifications and Reduced mass'!$F$13,IF(M1032=2,'Specifications and Reduced mass'!$G$13,IF(M1032=3,'Specifications and Reduced mass'!$H$13,IF(M1032=4,'Specifications and Reduced mass'!$I$13,IF(M1032=5,'Specifications and Reduced mass'!$J$13)))))</f>
        <v>1030.0500000000002</v>
      </c>
      <c r="U1032" s="52">
        <f>'Specifications and Reduced mass'!$C$37-'Lap Simulation'!S1032-'Lap Simulation'!T1032-'Lap Simulation'!AC1032</f>
        <v>-346.13506844968526</v>
      </c>
      <c r="V1032" s="13">
        <f t="shared" si="191"/>
        <v>-0.51162044056014055</v>
      </c>
      <c r="W1032" s="13">
        <f>0.5*359.61*'Lap Simulation'!Q1032^2</f>
        <v>6759.7183310904929</v>
      </c>
      <c r="X1032" s="10">
        <f t="shared" si="187"/>
        <v>24.139579526282905</v>
      </c>
      <c r="Y1032" s="10">
        <v>1</v>
      </c>
      <c r="Z1032" s="13">
        <f>IF(Y1032=1,'Specifications and Reduced mass'!$C$47,IF(Y1032=2,'Specifications and Reduced mass'!$C$48,IF(Y1032=3,'Specifications and Reduced mass'!$C$49)))</f>
        <v>676.54659784648959</v>
      </c>
      <c r="AA1032" s="10">
        <f t="shared" si="188"/>
        <v>12.717289394899538</v>
      </c>
      <c r="AB1032" s="10">
        <v>0</v>
      </c>
      <c r="AC1032" s="10">
        <f t="shared" si="195"/>
        <v>0</v>
      </c>
      <c r="AD1032" s="10">
        <f t="shared" si="196"/>
        <v>0</v>
      </c>
    </row>
    <row r="1033" spans="7:30" x14ac:dyDescent="0.3">
      <c r="G1033" s="94">
        <v>5100</v>
      </c>
      <c r="H1033" s="94">
        <v>15.59</v>
      </c>
      <c r="I1033" s="10">
        <f t="shared" si="198"/>
        <v>11.625463</v>
      </c>
      <c r="J1033" s="10">
        <f t="shared" si="199"/>
        <v>21.766513940078429</v>
      </c>
      <c r="K1033" s="10">
        <v>470.5</v>
      </c>
      <c r="L1033" s="10">
        <v>1</v>
      </c>
      <c r="M1033" s="91">
        <v>4</v>
      </c>
      <c r="N1033" s="87">
        <f t="shared" si="192"/>
        <v>1028</v>
      </c>
      <c r="O1033" s="108">
        <f t="shared" si="189"/>
        <v>117.68988459898198</v>
      </c>
      <c r="P1033" s="95">
        <f t="shared" ref="P1033:P1096" si="200">Q1033*3.6</f>
        <v>21.770768196475927</v>
      </c>
      <c r="Q1033" s="10">
        <f t="shared" si="197"/>
        <v>6.0474356101322018</v>
      </c>
      <c r="R1033" s="86">
        <f t="shared" si="194"/>
        <v>-0.51065545690384762</v>
      </c>
      <c r="S1033" s="10">
        <f t="shared" si="190"/>
        <v>23.333629362877083</v>
      </c>
      <c r="T1033" s="10">
        <f>IF(M1033=1,'Specifications and Reduced mass'!$F$13,IF(M1033=2,'Specifications and Reduced mass'!$G$13,IF(M1033=3,'Specifications and Reduced mass'!$H$13,IF(M1033=4,'Specifications and Reduced mass'!$I$13,IF(M1033=5,'Specifications and Reduced mass'!$J$13)))))</f>
        <v>1030.0500000000002</v>
      </c>
      <c r="U1033" s="52">
        <f>'Specifications and Reduced mass'!$C$37-'Lap Simulation'!S1033-'Lap Simulation'!T1033-'Lap Simulation'!AC1033</f>
        <v>-345.48221204004278</v>
      </c>
      <c r="V1033" s="13">
        <f t="shared" si="191"/>
        <v>-0.51065545690384762</v>
      </c>
      <c r="W1033" s="13">
        <f>0.5*359.61*'Lap Simulation'!Q1033^2</f>
        <v>6575.7345044606609</v>
      </c>
      <c r="X1033" s="10">
        <f t="shared" ref="X1033:X1096" si="201">Q1033/0.254</f>
        <v>23.808801614693706</v>
      </c>
      <c r="Y1033" s="10">
        <v>1</v>
      </c>
      <c r="Z1033" s="13">
        <f>IF(Y1033=1,'Specifications and Reduced mass'!$C$47,IF(Y1033=2,'Specifications and Reduced mass'!$C$48,IF(Y1033=3,'Specifications and Reduced mass'!$C$49)))</f>
        <v>676.54659784648959</v>
      </c>
      <c r="AA1033" s="10">
        <f t="shared" ref="AA1033:AA1096" si="202">(0.5*Z1033*Q1033^2)/1000</f>
        <v>12.371154326449854</v>
      </c>
      <c r="AB1033" s="10">
        <v>0</v>
      </c>
      <c r="AC1033" s="10">
        <f t="shared" si="195"/>
        <v>0</v>
      </c>
      <c r="AD1033" s="10">
        <f t="shared" si="196"/>
        <v>0</v>
      </c>
    </row>
    <row r="1034" spans="7:30" x14ac:dyDescent="0.3">
      <c r="G1034" s="94">
        <v>5100</v>
      </c>
      <c r="H1034" s="94">
        <v>15.59</v>
      </c>
      <c r="I1034" s="10">
        <f t="shared" si="198"/>
        <v>11.625463</v>
      </c>
      <c r="J1034" s="10">
        <f t="shared" si="199"/>
        <v>21.766513940078429</v>
      </c>
      <c r="K1034" s="10">
        <v>470.5</v>
      </c>
      <c r="L1034" s="10">
        <v>1</v>
      </c>
      <c r="M1034" s="91">
        <v>4</v>
      </c>
      <c r="N1034" s="87">
        <f t="shared" si="192"/>
        <v>1029</v>
      </c>
      <c r="O1034" s="108">
        <f t="shared" si="189"/>
        <v>117.85760240792854</v>
      </c>
      <c r="P1034" s="95">
        <f t="shared" si="200"/>
        <v>21.46462574613729</v>
      </c>
      <c r="Q1034" s="10">
        <f t="shared" si="197"/>
        <v>5.962396040593692</v>
      </c>
      <c r="R1034" s="86">
        <f t="shared" si="194"/>
        <v>-0.50969229333405441</v>
      </c>
      <c r="S1034" s="10">
        <f t="shared" si="190"/>
        <v>22.682004326563863</v>
      </c>
      <c r="T1034" s="10">
        <f>IF(M1034=1,'Specifications and Reduced mass'!$F$13,IF(M1034=2,'Specifications and Reduced mass'!$G$13,IF(M1034=3,'Specifications and Reduced mass'!$H$13,IF(M1034=4,'Specifications and Reduced mass'!$I$13,IF(M1034=5,'Specifications and Reduced mass'!$J$13)))))</f>
        <v>1030.0500000000002</v>
      </c>
      <c r="U1034" s="52">
        <f>'Specifications and Reduced mass'!$C$37-'Lap Simulation'!S1034-'Lap Simulation'!T1034-'Lap Simulation'!AC1034</f>
        <v>-344.83058700372953</v>
      </c>
      <c r="V1034" s="13">
        <f t="shared" si="191"/>
        <v>-0.50969229333405441</v>
      </c>
      <c r="W1034" s="13">
        <f>0.5*359.61*'Lap Simulation'!Q1034^2</f>
        <v>6392.0976956034674</v>
      </c>
      <c r="X1034" s="10">
        <f t="shared" si="201"/>
        <v>23.474000159817685</v>
      </c>
      <c r="Y1034" s="10">
        <v>1</v>
      </c>
      <c r="Z1034" s="13">
        <f>IF(Y1034=1,'Specifications and Reduced mass'!$C$47,IF(Y1034=2,'Specifications and Reduced mass'!$C$48,IF(Y1034=3,'Specifications and Reduced mass'!$C$49)))</f>
        <v>676.54659784648959</v>
      </c>
      <c r="AA1034" s="10">
        <f t="shared" si="202"/>
        <v>12.02567211440981</v>
      </c>
      <c r="AB1034" s="10">
        <v>0</v>
      </c>
      <c r="AC1034" s="10">
        <f t="shared" si="195"/>
        <v>0</v>
      </c>
      <c r="AD1034" s="10">
        <f t="shared" si="196"/>
        <v>0</v>
      </c>
    </row>
    <row r="1035" spans="7:30" x14ac:dyDescent="0.3">
      <c r="G1035" s="94">
        <v>5000</v>
      </c>
      <c r="H1035" s="94">
        <v>15.26</v>
      </c>
      <c r="I1035" s="10">
        <f t="shared" si="198"/>
        <v>11.379382</v>
      </c>
      <c r="J1035" s="10">
        <f t="shared" si="199"/>
        <v>21.731888568319999</v>
      </c>
      <c r="K1035" s="10">
        <v>470.5</v>
      </c>
      <c r="L1035" s="10">
        <v>1</v>
      </c>
      <c r="M1035" s="91">
        <v>4</v>
      </c>
      <c r="N1035" s="87">
        <f t="shared" si="192"/>
        <v>1030</v>
      </c>
      <c r="O1035" s="108">
        <f t="shared" ref="O1035:O1098" si="203">($N$6/Q1035)+O1034</f>
        <v>118.02777781314863</v>
      </c>
      <c r="P1035" s="95">
        <f t="shared" si="200"/>
        <v>21.154643324304033</v>
      </c>
      <c r="Q1035" s="10">
        <f t="shared" si="197"/>
        <v>5.8762898123066751</v>
      </c>
      <c r="R1035" s="86">
        <f t="shared" si="194"/>
        <v>-0.50873094641783789</v>
      </c>
      <c r="S1035" s="10">
        <f t="shared" ref="S1035:S1098" si="204">0.5*1.167*0.95*1.151*Q1035^2</f>
        <v>22.031608341047338</v>
      </c>
      <c r="T1035" s="10">
        <f>IF(M1035=1,'Specifications and Reduced mass'!$F$13,IF(M1035=2,'Specifications and Reduced mass'!$G$13,IF(M1035=3,'Specifications and Reduced mass'!$H$13,IF(M1035=4,'Specifications and Reduced mass'!$I$13,IF(M1035=5,'Specifications and Reduced mass'!$J$13)))))</f>
        <v>1030.0500000000002</v>
      </c>
      <c r="U1035" s="52">
        <f>'Specifications and Reduced mass'!$C$37-'Lap Simulation'!S1035-'Lap Simulation'!T1035-'Lap Simulation'!AC1035</f>
        <v>-344.18019101821301</v>
      </c>
      <c r="V1035" s="13">
        <f t="shared" ref="V1035:V1098" si="205">U1035/Z1035</f>
        <v>-0.50873094641783789</v>
      </c>
      <c r="W1035" s="13">
        <f>0.5*359.61*'Lap Simulation'!Q1035^2</f>
        <v>6208.8072499976079</v>
      </c>
      <c r="X1035" s="10">
        <f t="shared" si="201"/>
        <v>23.134999261049902</v>
      </c>
      <c r="Y1035" s="10">
        <v>1</v>
      </c>
      <c r="Z1035" s="13">
        <f>IF(Y1035=1,'Specifications and Reduced mass'!$C$47,IF(Y1035=2,'Specifications and Reduced mass'!$C$48,IF(Y1035=3,'Specifications and Reduced mass'!$C$49)))</f>
        <v>676.54659784648959</v>
      </c>
      <c r="AA1035" s="10">
        <f t="shared" si="202"/>
        <v>11.680841527406079</v>
      </c>
      <c r="AB1035" s="10">
        <v>0</v>
      </c>
      <c r="AC1035" s="10">
        <f t="shared" si="195"/>
        <v>0</v>
      </c>
      <c r="AD1035" s="10">
        <f t="shared" si="196"/>
        <v>0</v>
      </c>
    </row>
    <row r="1036" spans="7:30" x14ac:dyDescent="0.3">
      <c r="G1036" s="94">
        <v>4900</v>
      </c>
      <c r="H1036" s="94">
        <v>14.97</v>
      </c>
      <c r="I1036" s="10">
        <f t="shared" si="198"/>
        <v>11.163129000000001</v>
      </c>
      <c r="J1036" s="10">
        <f t="shared" si="199"/>
        <v>21.753976774530614</v>
      </c>
      <c r="K1036" s="10">
        <v>483</v>
      </c>
      <c r="L1036" s="10">
        <v>1</v>
      </c>
      <c r="M1036" s="91">
        <v>4</v>
      </c>
      <c r="N1036" s="87">
        <f t="shared" si="192"/>
        <v>1031</v>
      </c>
      <c r="O1036" s="108">
        <f t="shared" si="203"/>
        <v>118.20051715989594</v>
      </c>
      <c r="P1036" s="95">
        <f t="shared" si="200"/>
        <v>20.840648455539256</v>
      </c>
      <c r="Q1036" s="10">
        <f t="shared" si="197"/>
        <v>5.7890690154275708</v>
      </c>
      <c r="R1036" s="86">
        <f t="shared" si="194"/>
        <v>-0.50777141272874948</v>
      </c>
      <c r="S1036" s="10">
        <f t="shared" si="204"/>
        <v>21.382439088175534</v>
      </c>
      <c r="T1036" s="10">
        <f>IF(M1036=1,'Specifications and Reduced mass'!$F$13,IF(M1036=2,'Specifications and Reduced mass'!$G$13,IF(M1036=3,'Specifications and Reduced mass'!$H$13,IF(M1036=4,'Specifications and Reduced mass'!$I$13,IF(M1036=5,'Specifications and Reduced mass'!$J$13)))))</f>
        <v>1030.0500000000002</v>
      </c>
      <c r="U1036" s="52">
        <f>'Specifications and Reduced mass'!$C$37-'Lap Simulation'!S1036-'Lap Simulation'!T1036-'Lap Simulation'!AC1036</f>
        <v>-343.53102176534117</v>
      </c>
      <c r="V1036" s="13">
        <f t="shared" si="205"/>
        <v>-0.50777141272874948</v>
      </c>
      <c r="W1036" s="13">
        <f>0.5*359.61*'Lap Simulation'!Q1036^2</f>
        <v>6025.8625143562886</v>
      </c>
      <c r="X1036" s="10">
        <f t="shared" si="201"/>
        <v>22.79161029695894</v>
      </c>
      <c r="Y1036" s="10">
        <v>1</v>
      </c>
      <c r="Z1036" s="13">
        <f>IF(Y1036=1,'Specifications and Reduced mass'!$C$47,IF(Y1036=2,'Specifications and Reduced mass'!$C$48,IF(Y1036=3,'Specifications and Reduced mass'!$C$49)))</f>
        <v>676.54659784648959</v>
      </c>
      <c r="AA1036" s="10">
        <f t="shared" si="202"/>
        <v>11.336661336387866</v>
      </c>
      <c r="AB1036" s="10">
        <v>0</v>
      </c>
      <c r="AC1036" s="10">
        <f t="shared" si="195"/>
        <v>0</v>
      </c>
      <c r="AD1036" s="10">
        <f t="shared" si="196"/>
        <v>0</v>
      </c>
    </row>
    <row r="1037" spans="7:30" x14ac:dyDescent="0.3">
      <c r="G1037" s="94">
        <v>4800</v>
      </c>
      <c r="H1037" s="94">
        <v>14.68</v>
      </c>
      <c r="I1037" s="10">
        <f t="shared" si="198"/>
        <v>10.946876</v>
      </c>
      <c r="J1037" s="10">
        <f t="shared" si="199"/>
        <v>21.776985322666665</v>
      </c>
      <c r="K1037" s="10">
        <v>483</v>
      </c>
      <c r="L1037" s="10">
        <v>1</v>
      </c>
      <c r="M1037" s="91">
        <v>4</v>
      </c>
      <c r="N1037" s="87">
        <f t="shared" ref="N1037:N1100" si="206">N1036+1</f>
        <v>1032</v>
      </c>
      <c r="O1037" s="108">
        <f t="shared" si="203"/>
        <v>118.37593476249442</v>
      </c>
      <c r="P1037" s="95">
        <f t="shared" si="200"/>
        <v>20.52245582354708</v>
      </c>
      <c r="Q1037" s="10">
        <f t="shared" si="197"/>
        <v>5.7006821732075226</v>
      </c>
      <c r="R1037" s="86">
        <f t="shared" si="194"/>
        <v>-0.50681368884680378</v>
      </c>
      <c r="S1037" s="10">
        <f t="shared" si="204"/>
        <v>20.734494254168826</v>
      </c>
      <c r="T1037" s="10">
        <f>IF(M1037=1,'Specifications and Reduced mass'!$F$13,IF(M1037=2,'Specifications and Reduced mass'!$G$13,IF(M1037=3,'Specifications and Reduced mass'!$H$13,IF(M1037=4,'Specifications and Reduced mass'!$I$13,IF(M1037=5,'Specifications and Reduced mass'!$J$13)))))</f>
        <v>1030.0500000000002</v>
      </c>
      <c r="U1037" s="52">
        <f>'Specifications and Reduced mass'!$C$37-'Lap Simulation'!S1037-'Lap Simulation'!T1037-'Lap Simulation'!AC1037</f>
        <v>-342.88307693133447</v>
      </c>
      <c r="V1037" s="13">
        <f t="shared" si="205"/>
        <v>-0.50681368884680378</v>
      </c>
      <c r="W1037" s="13">
        <f>0.5*359.61*'Lap Simulation'!Q1037^2</f>
        <v>5843.2628366249028</v>
      </c>
      <c r="X1037" s="10">
        <f t="shared" si="201"/>
        <v>22.443630603179223</v>
      </c>
      <c r="Y1037" s="10">
        <v>1</v>
      </c>
      <c r="Z1037" s="13">
        <f>IF(Y1037=1,'Specifications and Reduced mass'!$C$47,IF(Y1037=2,'Specifications and Reduced mass'!$C$48,IF(Y1037=3,'Specifications and Reduced mass'!$C$49)))</f>
        <v>676.54659784648959</v>
      </c>
      <c r="AA1037" s="10">
        <f t="shared" si="202"/>
        <v>10.993130314622524</v>
      </c>
      <c r="AB1037" s="10">
        <v>0</v>
      </c>
      <c r="AC1037" s="10">
        <f t="shared" si="195"/>
        <v>0</v>
      </c>
      <c r="AD1037" s="10">
        <f t="shared" si="196"/>
        <v>0</v>
      </c>
    </row>
    <row r="1038" spans="7:30" x14ac:dyDescent="0.3">
      <c r="G1038" s="94">
        <v>4700</v>
      </c>
      <c r="H1038" s="94">
        <v>14.39</v>
      </c>
      <c r="I1038" s="10">
        <f t="shared" si="198"/>
        <v>10.730623000000001</v>
      </c>
      <c r="J1038" s="10">
        <f t="shared" si="199"/>
        <v>21.800972957957448</v>
      </c>
      <c r="K1038" s="10">
        <v>483</v>
      </c>
      <c r="L1038" s="10">
        <v>1</v>
      </c>
      <c r="M1038" s="91">
        <v>4</v>
      </c>
      <c r="N1038" s="87">
        <f t="shared" si="206"/>
        <v>1033</v>
      </c>
      <c r="O1038" s="108">
        <f t="shared" si="203"/>
        <v>118.55415376743946</v>
      </c>
      <c r="P1038" s="95">
        <f t="shared" si="200"/>
        <v>20.199865895954169</v>
      </c>
      <c r="Q1038" s="10">
        <f t="shared" si="197"/>
        <v>5.6110738599872692</v>
      </c>
      <c r="R1038" s="86">
        <f t="shared" si="194"/>
        <v>-0.50585777135846566</v>
      </c>
      <c r="S1038" s="10">
        <f t="shared" si="204"/>
        <v>20.087771529611672</v>
      </c>
      <c r="T1038" s="10">
        <f>IF(M1038=1,'Specifications and Reduced mass'!$F$13,IF(M1038=2,'Specifications and Reduced mass'!$G$13,IF(M1038=3,'Specifications and Reduced mass'!$H$13,IF(M1038=4,'Specifications and Reduced mass'!$I$13,IF(M1038=5,'Specifications and Reduced mass'!$J$13)))))</f>
        <v>1030.0500000000002</v>
      </c>
      <c r="U1038" s="52">
        <f>'Specifications and Reduced mass'!$C$37-'Lap Simulation'!S1038-'Lap Simulation'!T1038-'Lap Simulation'!AC1038</f>
        <v>-342.23635420677738</v>
      </c>
      <c r="V1038" s="13">
        <f t="shared" si="205"/>
        <v>-0.50585777135846566</v>
      </c>
      <c r="W1038" s="13">
        <f>0.5*359.61*'Lap Simulation'!Q1038^2</f>
        <v>5661.0075659787026</v>
      </c>
      <c r="X1038" s="10">
        <f t="shared" si="201"/>
        <v>22.090841968453816</v>
      </c>
      <c r="Y1038" s="10">
        <v>1</v>
      </c>
      <c r="Z1038" s="13">
        <f>IF(Y1038=1,'Specifications and Reduced mass'!$C$47,IF(Y1038=2,'Specifications and Reduced mass'!$C$48,IF(Y1038=3,'Specifications and Reduced mass'!$C$49)))</f>
        <v>676.54659784648959</v>
      </c>
      <c r="AA1038" s="10">
        <f t="shared" si="202"/>
        <v>10.650247237691188</v>
      </c>
      <c r="AB1038" s="10">
        <v>0</v>
      </c>
      <c r="AC1038" s="10">
        <f t="shared" si="195"/>
        <v>0</v>
      </c>
      <c r="AD1038" s="10">
        <f t="shared" si="196"/>
        <v>0</v>
      </c>
    </row>
    <row r="1039" spans="7:30" x14ac:dyDescent="0.3">
      <c r="G1039" s="94">
        <v>4600</v>
      </c>
      <c r="H1039" s="94">
        <v>14.1</v>
      </c>
      <c r="I1039" s="10">
        <f t="shared" si="198"/>
        <v>10.51437</v>
      </c>
      <c r="J1039" s="10">
        <f t="shared" si="199"/>
        <v>21.826003533913042</v>
      </c>
      <c r="K1039" s="10">
        <v>483</v>
      </c>
      <c r="L1039" s="10">
        <v>1</v>
      </c>
      <c r="M1039" s="91">
        <v>4</v>
      </c>
      <c r="N1039" s="87">
        <f t="shared" si="206"/>
        <v>1034</v>
      </c>
      <c r="O1039" s="108">
        <f t="shared" si="203"/>
        <v>118.73530714058698</v>
      </c>
      <c r="P1039" s="95">
        <f t="shared" si="200"/>
        <v>19.87266335398758</v>
      </c>
      <c r="Q1039" s="10">
        <f t="shared" si="197"/>
        <v>5.5201842649965496</v>
      </c>
      <c r="R1039" s="86">
        <f t="shared" si="194"/>
        <v>-0.50490365685663841</v>
      </c>
      <c r="S1039" s="10">
        <f t="shared" si="204"/>
        <v>19.442268609444405</v>
      </c>
      <c r="T1039" s="10">
        <f>IF(M1039=1,'Specifications and Reduced mass'!$F$13,IF(M1039=2,'Specifications and Reduced mass'!$G$13,IF(M1039=3,'Specifications and Reduced mass'!$H$13,IF(M1039=4,'Specifications and Reduced mass'!$I$13,IF(M1039=5,'Specifications and Reduced mass'!$J$13)))))</f>
        <v>1030.0500000000002</v>
      </c>
      <c r="U1039" s="52">
        <f>'Specifications and Reduced mass'!$C$37-'Lap Simulation'!S1039-'Lap Simulation'!T1039-'Lap Simulation'!AC1039</f>
        <v>-341.59085128661013</v>
      </c>
      <c r="V1039" s="13">
        <f t="shared" si="205"/>
        <v>-0.50490365685663841</v>
      </c>
      <c r="W1039" s="13">
        <f>0.5*359.61*'Lap Simulation'!Q1039^2</f>
        <v>5479.0960528204841</v>
      </c>
      <c r="X1039" s="10">
        <f t="shared" si="201"/>
        <v>21.733008917309249</v>
      </c>
      <c r="Y1039" s="10">
        <v>1</v>
      </c>
      <c r="Z1039" s="13">
        <f>IF(Y1039=1,'Specifications and Reduced mass'!$C$47,IF(Y1039=2,'Specifications and Reduced mass'!$C$48,IF(Y1039=3,'Specifications and Reduced mass'!$C$49)))</f>
        <v>676.54659784648959</v>
      </c>
      <c r="AA1039" s="10">
        <f t="shared" si="202"/>
        <v>10.308010883484409</v>
      </c>
      <c r="AB1039" s="10">
        <v>0</v>
      </c>
      <c r="AC1039" s="10">
        <f t="shared" si="195"/>
        <v>0</v>
      </c>
      <c r="AD1039" s="10">
        <f t="shared" si="196"/>
        <v>0</v>
      </c>
    </row>
    <row r="1040" spans="7:30" x14ac:dyDescent="0.3">
      <c r="G1040" s="94">
        <v>4500</v>
      </c>
      <c r="H1040" s="94">
        <v>13.81</v>
      </c>
      <c r="I1040" s="10">
        <f t="shared" si="198"/>
        <v>10.298117000000001</v>
      </c>
      <c r="J1040" s="10">
        <f t="shared" si="199"/>
        <v>21.852146579911111</v>
      </c>
      <c r="K1040" s="10">
        <v>483</v>
      </c>
      <c r="L1040" s="10">
        <v>1</v>
      </c>
      <c r="M1040" s="91">
        <v>4</v>
      </c>
      <c r="N1040" s="87">
        <f t="shared" si="206"/>
        <v>1035</v>
      </c>
      <c r="O1040" s="108">
        <f t="shared" si="203"/>
        <v>118.91953880096101</v>
      </c>
      <c r="P1040" s="95">
        <f t="shared" si="200"/>
        <v>19.540615292134401</v>
      </c>
      <c r="Q1040" s="10">
        <f t="shared" si="197"/>
        <v>5.4279486922595552</v>
      </c>
      <c r="R1040" s="86">
        <f t="shared" si="194"/>
        <v>-0.5039513419406515</v>
      </c>
      <c r="S1040" s="10">
        <f t="shared" si="204"/>
        <v>18.797983192954998</v>
      </c>
      <c r="T1040" s="10">
        <f>IF(M1040=1,'Specifications and Reduced mass'!$F$13,IF(M1040=2,'Specifications and Reduced mass'!$G$13,IF(M1040=3,'Specifications and Reduced mass'!$H$13,IF(M1040=4,'Specifications and Reduced mass'!$I$13,IF(M1040=5,'Specifications and Reduced mass'!$J$13)))))</f>
        <v>1030.0500000000002</v>
      </c>
      <c r="U1040" s="52">
        <f>'Specifications and Reduced mass'!$C$37-'Lap Simulation'!S1040-'Lap Simulation'!T1040-'Lap Simulation'!AC1040</f>
        <v>-340.94656587012071</v>
      </c>
      <c r="V1040" s="13">
        <f t="shared" si="205"/>
        <v>-0.5039513419406515</v>
      </c>
      <c r="W1040" s="13">
        <f>0.5*359.61*'Lap Simulation'!Q1040^2</f>
        <v>5297.5276487782676</v>
      </c>
      <c r="X1040" s="10">
        <f t="shared" si="201"/>
        <v>21.36987674117935</v>
      </c>
      <c r="Y1040" s="10">
        <v>1</v>
      </c>
      <c r="Z1040" s="13">
        <f>IF(Y1040=1,'Specifications and Reduced mass'!$C$47,IF(Y1040=2,'Specifications and Reduced mass'!$C$48,IF(Y1040=3,'Specifications and Reduced mass'!$C$49)))</f>
        <v>676.54659784648959</v>
      </c>
      <c r="AA1040" s="10">
        <f t="shared" si="202"/>
        <v>9.9664200321977976</v>
      </c>
      <c r="AB1040" s="10">
        <v>0</v>
      </c>
      <c r="AC1040" s="10">
        <f t="shared" si="195"/>
        <v>0</v>
      </c>
      <c r="AD1040" s="10">
        <f t="shared" si="196"/>
        <v>0</v>
      </c>
    </row>
    <row r="1041" spans="7:30" x14ac:dyDescent="0.3">
      <c r="G1041" s="94">
        <v>4400</v>
      </c>
      <c r="H1041" s="94">
        <v>12.22</v>
      </c>
      <c r="I1041" s="10">
        <f t="shared" si="198"/>
        <v>9.1124540000000014</v>
      </c>
      <c r="J1041" s="10">
        <f t="shared" si="199"/>
        <v>19.775681989818182</v>
      </c>
      <c r="K1041" s="10">
        <v>483</v>
      </c>
      <c r="L1041" s="10">
        <v>1</v>
      </c>
      <c r="M1041" s="91">
        <v>4</v>
      </c>
      <c r="N1041" s="87">
        <f t="shared" si="206"/>
        <v>1036</v>
      </c>
      <c r="O1041" s="108">
        <f t="shared" si="203"/>
        <v>119.10700492870974</v>
      </c>
      <c r="P1041" s="95">
        <f t="shared" si="200"/>
        <v>19.203469145237666</v>
      </c>
      <c r="Q1041" s="10">
        <f t="shared" si="197"/>
        <v>5.3342969847882404</v>
      </c>
      <c r="R1041" s="86">
        <f t="shared" si="194"/>
        <v>-0.5030008232162485</v>
      </c>
      <c r="S1041" s="10">
        <f t="shared" si="204"/>
        <v>18.154912983770878</v>
      </c>
      <c r="T1041" s="10">
        <f>IF(M1041=1,'Specifications and Reduced mass'!$F$13,IF(M1041=2,'Specifications and Reduced mass'!$G$13,IF(M1041=3,'Specifications and Reduced mass'!$H$13,IF(M1041=4,'Specifications and Reduced mass'!$I$13,IF(M1041=5,'Specifications and Reduced mass'!$J$13)))))</f>
        <v>1030.0500000000002</v>
      </c>
      <c r="U1041" s="52">
        <f>'Specifications and Reduced mass'!$C$37-'Lap Simulation'!S1041-'Lap Simulation'!T1041-'Lap Simulation'!AC1041</f>
        <v>-340.30349566093651</v>
      </c>
      <c r="V1041" s="13">
        <f t="shared" si="205"/>
        <v>-0.5030008232162485</v>
      </c>
      <c r="W1041" s="13">
        <f>0.5*359.61*'Lap Simulation'!Q1041^2</f>
        <v>5116.3017067029905</v>
      </c>
      <c r="X1041" s="10">
        <f t="shared" si="201"/>
        <v>21.001169231449765</v>
      </c>
      <c r="Y1041" s="10">
        <v>1</v>
      </c>
      <c r="Z1041" s="13">
        <f>IF(Y1041=1,'Specifications and Reduced mass'!$C$47,IF(Y1041=2,'Specifications and Reduced mass'!$C$48,IF(Y1041=3,'Specifications and Reduced mass'!$C$49)))</f>
        <v>676.54659784648959</v>
      </c>
      <c r="AA1041" s="10">
        <f t="shared" si="202"/>
        <v>9.6254734663276782</v>
      </c>
      <c r="AB1041" s="10">
        <v>0</v>
      </c>
      <c r="AC1041" s="10">
        <f t="shared" si="195"/>
        <v>0</v>
      </c>
      <c r="AD1041" s="10">
        <f t="shared" si="196"/>
        <v>0</v>
      </c>
    </row>
    <row r="1042" spans="7:30" x14ac:dyDescent="0.3">
      <c r="G1042" s="94">
        <v>4300</v>
      </c>
      <c r="H1042" s="94">
        <v>12.63</v>
      </c>
      <c r="I1042" s="10">
        <f t="shared" si="198"/>
        <v>9.4181910000000002</v>
      </c>
      <c r="J1042" s="10">
        <f t="shared" si="199"/>
        <v>20.914516795534883</v>
      </c>
      <c r="K1042" s="10">
        <v>483</v>
      </c>
      <c r="L1042" s="10">
        <v>1</v>
      </c>
      <c r="M1042" s="91">
        <v>4</v>
      </c>
      <c r="N1042" s="87">
        <f t="shared" si="206"/>
        <v>1037</v>
      </c>
      <c r="O1042" s="108">
        <f t="shared" si="203"/>
        <v>119.29787548106702</v>
      </c>
      <c r="P1042" s="95">
        <f t="shared" si="200"/>
        <v>18.860950290861005</v>
      </c>
      <c r="Q1042" s="10">
        <f t="shared" si="197"/>
        <v>5.2391528585725018</v>
      </c>
      <c r="R1042" s="86">
        <f t="shared" si="194"/>
        <v>-0.50205209729557554</v>
      </c>
      <c r="S1042" s="10">
        <f t="shared" si="204"/>
        <v>17.51305568985072</v>
      </c>
      <c r="T1042" s="10">
        <f>IF(M1042=1,'Specifications and Reduced mass'!$F$13,IF(M1042=2,'Specifications and Reduced mass'!$G$13,IF(M1042=3,'Specifications and Reduced mass'!$H$13,IF(M1042=4,'Specifications and Reduced mass'!$I$13,IF(M1042=5,'Specifications and Reduced mass'!$J$13)))))</f>
        <v>1030.0500000000002</v>
      </c>
      <c r="U1042" s="52">
        <f>'Specifications and Reduced mass'!$C$37-'Lap Simulation'!S1042-'Lap Simulation'!T1042-'Lap Simulation'!AC1042</f>
        <v>-339.66163836701639</v>
      </c>
      <c r="V1042" s="13">
        <f t="shared" si="205"/>
        <v>-0.50205209729557554</v>
      </c>
      <c r="W1042" s="13">
        <f>0.5*359.61*'Lap Simulation'!Q1042^2</f>
        <v>4935.4175806661951</v>
      </c>
      <c r="X1042" s="10">
        <f t="shared" si="201"/>
        <v>20.626586057372055</v>
      </c>
      <c r="Y1042" s="10">
        <v>1</v>
      </c>
      <c r="Z1042" s="13">
        <f>IF(Y1042=1,'Specifications and Reduced mass'!$C$47,IF(Y1042=2,'Specifications and Reduced mass'!$C$48,IF(Y1042=3,'Specifications and Reduced mass'!$C$49)))</f>
        <v>676.54659784648959</v>
      </c>
      <c r="AA1042" s="10">
        <f t="shared" si="202"/>
        <v>9.2851699706667397</v>
      </c>
      <c r="AB1042" s="10">
        <v>0</v>
      </c>
      <c r="AC1042" s="10">
        <f t="shared" si="195"/>
        <v>0</v>
      </c>
      <c r="AD1042" s="10">
        <f t="shared" si="196"/>
        <v>0</v>
      </c>
    </row>
    <row r="1043" spans="7:30" x14ac:dyDescent="0.3">
      <c r="G1043" s="94">
        <v>4300</v>
      </c>
      <c r="H1043" s="94">
        <v>12.63</v>
      </c>
      <c r="I1043" s="10">
        <f t="shared" si="198"/>
        <v>9.4181910000000002</v>
      </c>
      <c r="J1043" s="10">
        <f t="shared" si="199"/>
        <v>20.914516795534883</v>
      </c>
      <c r="K1043" s="10">
        <v>483</v>
      </c>
      <c r="L1043" s="10">
        <v>1</v>
      </c>
      <c r="M1043" s="91">
        <v>4</v>
      </c>
      <c r="N1043" s="87">
        <f t="shared" si="206"/>
        <v>1038</v>
      </c>
      <c r="O1043" s="108">
        <f t="shared" si="203"/>
        <v>119.49233595824107</v>
      </c>
      <c r="P1043" s="95">
        <f t="shared" si="200"/>
        <v>18.512759262531034</v>
      </c>
      <c r="Q1043" s="10">
        <f t="shared" si="197"/>
        <v>5.1424331284808424</v>
      </c>
      <c r="R1043" s="86">
        <f t="shared" si="194"/>
        <v>-0.50110516079716771</v>
      </c>
      <c r="S1043" s="10">
        <f t="shared" si="204"/>
        <v>16.872409023476305</v>
      </c>
      <c r="T1043" s="10">
        <f>IF(M1043=1,'Specifications and Reduced mass'!$F$13,IF(M1043=2,'Specifications and Reduced mass'!$G$13,IF(M1043=3,'Specifications and Reduced mass'!$H$13,IF(M1043=4,'Specifications and Reduced mass'!$I$13,IF(M1043=5,'Specifications and Reduced mass'!$J$13)))))</f>
        <v>1030.0500000000002</v>
      </c>
      <c r="U1043" s="52">
        <f>'Specifications and Reduced mass'!$C$37-'Lap Simulation'!S1043-'Lap Simulation'!T1043-'Lap Simulation'!AC1043</f>
        <v>-339.02099170064196</v>
      </c>
      <c r="V1043" s="13">
        <f t="shared" si="205"/>
        <v>-0.50110516079716771</v>
      </c>
      <c r="W1043" s="13">
        <f>0.5*359.61*'Lap Simulation'!Q1043^2</f>
        <v>4754.8746259577329</v>
      </c>
      <c r="X1043" s="10">
        <f t="shared" si="201"/>
        <v>20.245799718428515</v>
      </c>
      <c r="Y1043" s="10">
        <v>1</v>
      </c>
      <c r="Z1043" s="13">
        <f>IF(Y1043=1,'Specifications and Reduced mass'!$C$47,IF(Y1043=2,'Specifications and Reduced mass'!$C$48,IF(Y1043=3,'Specifications and Reduced mass'!$C$49)))</f>
        <v>676.54659784648959</v>
      </c>
      <c r="AA1043" s="10">
        <f t="shared" si="202"/>
        <v>8.945508332299724</v>
      </c>
      <c r="AB1043" s="10">
        <v>0</v>
      </c>
      <c r="AC1043" s="10">
        <f t="shared" si="195"/>
        <v>0</v>
      </c>
      <c r="AD1043" s="10">
        <f t="shared" si="196"/>
        <v>0</v>
      </c>
    </row>
    <row r="1044" spans="7:30" x14ac:dyDescent="0.3">
      <c r="G1044" s="94">
        <v>4200</v>
      </c>
      <c r="H1044" s="94">
        <v>12.04</v>
      </c>
      <c r="I1044" s="10">
        <f t="shared" si="198"/>
        <v>8.9782279999999997</v>
      </c>
      <c r="J1044" s="10">
        <f t="shared" si="199"/>
        <v>20.412215125333333</v>
      </c>
      <c r="K1044" s="10">
        <v>483</v>
      </c>
      <c r="L1044" s="10">
        <v>1</v>
      </c>
      <c r="M1044" s="91">
        <v>4</v>
      </c>
      <c r="N1044" s="87">
        <f t="shared" si="206"/>
        <v>1039</v>
      </c>
      <c r="O1044" s="108">
        <f t="shared" si="203"/>
        <v>119.69058947151917</v>
      </c>
      <c r="P1044" s="95">
        <f t="shared" si="200"/>
        <v>18.158568493814869</v>
      </c>
      <c r="Q1044" s="10">
        <f t="shared" si="197"/>
        <v>5.0440468038374631</v>
      </c>
      <c r="R1044" s="86">
        <f t="shared" ref="R1044:R1107" si="207">IF(Y1044=1,(U1044/Z1044),IF(Y1044=2,0,IF(Y1044=3,(1.2*(-U1044/Z1044)))))</f>
        <v>-0.50016001034593893</v>
      </c>
      <c r="S1044" s="10">
        <f t="shared" si="204"/>
        <v>16.232970701244337</v>
      </c>
      <c r="T1044" s="10">
        <f>IF(M1044=1,'Specifications and Reduced mass'!$F$13,IF(M1044=2,'Specifications and Reduced mass'!$G$13,IF(M1044=3,'Specifications and Reduced mass'!$H$13,IF(M1044=4,'Specifications and Reduced mass'!$I$13,IF(M1044=5,'Specifications and Reduced mass'!$J$13)))))</f>
        <v>1030.0500000000002</v>
      </c>
      <c r="U1044" s="52">
        <f>'Specifications and Reduced mass'!$C$37-'Lap Simulation'!S1044-'Lap Simulation'!T1044-'Lap Simulation'!AC1044</f>
        <v>-338.38155337840999</v>
      </c>
      <c r="V1044" s="13">
        <f t="shared" si="205"/>
        <v>-0.50016001034593893</v>
      </c>
      <c r="W1044" s="13">
        <f>0.5*359.61*'Lap Simulation'!Q1044^2</f>
        <v>4574.6721990834621</v>
      </c>
      <c r="X1044" s="10">
        <f t="shared" si="201"/>
        <v>19.85845198361206</v>
      </c>
      <c r="Y1044" s="10">
        <v>1</v>
      </c>
      <c r="Z1044" s="13">
        <f>IF(Y1044=1,'Specifications and Reduced mass'!$C$47,IF(Y1044=2,'Specifications and Reduced mass'!$C$48,IF(Y1044=3,'Specifications and Reduced mass'!$C$49)))</f>
        <v>676.54659784648959</v>
      </c>
      <c r="AA1044" s="10">
        <f t="shared" si="202"/>
        <v>8.6064873405990809</v>
      </c>
      <c r="AB1044" s="10">
        <v>0</v>
      </c>
      <c r="AC1044" s="10">
        <f t="shared" ref="AC1044:AC1107" si="208">359.61*9.81*SIN(AB1044-AB1043)</f>
        <v>0</v>
      </c>
      <c r="AD1044" s="10">
        <f t="shared" ref="AD1044:AD1107" si="209">RADIANS(AB1044)</f>
        <v>0</v>
      </c>
    </row>
    <row r="1045" spans="7:30" x14ac:dyDescent="0.3">
      <c r="G1045" s="94">
        <v>4100</v>
      </c>
      <c r="H1045" s="94">
        <v>11.45</v>
      </c>
      <c r="I1045" s="10">
        <f t="shared" si="198"/>
        <v>8.5382649999999991</v>
      </c>
      <c r="J1045" s="10">
        <f t="shared" si="199"/>
        <v>19.885410934634141</v>
      </c>
      <c r="K1045" s="10">
        <v>483</v>
      </c>
      <c r="L1045" s="10">
        <v>1</v>
      </c>
      <c r="M1045" s="91">
        <v>4</v>
      </c>
      <c r="N1045" s="87">
        <f t="shared" si="206"/>
        <v>1040</v>
      </c>
      <c r="O1045" s="108">
        <f t="shared" si="203"/>
        <v>119.89285917931953</v>
      </c>
      <c r="P1045" s="95">
        <f t="shared" si="200"/>
        <v>17.798018492978347</v>
      </c>
      <c r="Q1045" s="10">
        <f t="shared" si="197"/>
        <v>4.9438940258273183</v>
      </c>
      <c r="R1045" s="86">
        <f t="shared" si="207"/>
        <v>-0.49921664257316822</v>
      </c>
      <c r="S1045" s="10">
        <f t="shared" si="204"/>
        <v>15.594738444058338</v>
      </c>
      <c r="T1045" s="10">
        <f>IF(M1045=1,'Specifications and Reduced mass'!$F$13,IF(M1045=2,'Specifications and Reduced mass'!$G$13,IF(M1045=3,'Specifications and Reduced mass'!$H$13,IF(M1045=4,'Specifications and Reduced mass'!$I$13,IF(M1045=5,'Specifications and Reduced mass'!$J$13)))))</f>
        <v>1030.0500000000002</v>
      </c>
      <c r="U1045" s="52">
        <f>'Specifications and Reduced mass'!$C$37-'Lap Simulation'!S1045-'Lap Simulation'!T1045-'Lap Simulation'!AC1045</f>
        <v>-337.74332112122397</v>
      </c>
      <c r="V1045" s="13">
        <f t="shared" si="205"/>
        <v>-0.49921664257316822</v>
      </c>
      <c r="W1045" s="13">
        <f>0.5*359.61*'Lap Simulation'!Q1045^2</f>
        <v>4394.8096577629594</v>
      </c>
      <c r="X1045" s="10">
        <f t="shared" si="201"/>
        <v>19.464149707981569</v>
      </c>
      <c r="Y1045" s="10">
        <v>1</v>
      </c>
      <c r="Z1045" s="13">
        <f>IF(Y1045=1,'Specifications and Reduced mass'!$C$47,IF(Y1045=2,'Specifications and Reduced mass'!$C$48,IF(Y1045=3,'Specifications and Reduced mass'!$C$49)))</f>
        <v>676.54659784648959</v>
      </c>
      <c r="AA1045" s="10">
        <f t="shared" si="202"/>
        <v>8.2681057872206711</v>
      </c>
      <c r="AB1045" s="10">
        <v>0</v>
      </c>
      <c r="AC1045" s="10">
        <f t="shared" si="208"/>
        <v>0</v>
      </c>
      <c r="AD1045" s="10">
        <f t="shared" si="209"/>
        <v>0</v>
      </c>
    </row>
    <row r="1046" spans="7:30" x14ac:dyDescent="0.3">
      <c r="G1046" s="94">
        <v>4100</v>
      </c>
      <c r="H1046" s="94">
        <v>11.45</v>
      </c>
      <c r="I1046" s="10">
        <f t="shared" si="198"/>
        <v>8.5382649999999991</v>
      </c>
      <c r="J1046" s="10">
        <f t="shared" si="199"/>
        <v>19.885410934634141</v>
      </c>
      <c r="K1046" s="10">
        <v>483</v>
      </c>
      <c r="L1046" s="10">
        <v>1</v>
      </c>
      <c r="M1046" s="91">
        <v>4</v>
      </c>
      <c r="N1046" s="87">
        <f t="shared" si="206"/>
        <v>1041</v>
      </c>
      <c r="O1046" s="108">
        <f t="shared" si="203"/>
        <v>120.09939117451518</v>
      </c>
      <c r="P1046" s="95">
        <f t="shared" si="200"/>
        <v>17.430713321631522</v>
      </c>
      <c r="Q1046" s="10">
        <f t="shared" si="197"/>
        <v>4.8418648115643119</v>
      </c>
      <c r="R1046" s="86">
        <f t="shared" si="207"/>
        <v>-0.49827505411648915</v>
      </c>
      <c r="S1046" s="10">
        <f t="shared" si="204"/>
        <v>14.957709977120494</v>
      </c>
      <c r="T1046" s="10">
        <f>IF(M1046=1,'Specifications and Reduced mass'!$F$13,IF(M1046=2,'Specifications and Reduced mass'!$G$13,IF(M1046=3,'Specifications and Reduced mass'!$H$13,IF(M1046=4,'Specifications and Reduced mass'!$I$13,IF(M1046=5,'Specifications and Reduced mass'!$J$13)))))</f>
        <v>1030.0500000000002</v>
      </c>
      <c r="U1046" s="52">
        <f>'Specifications and Reduced mass'!$C$37-'Lap Simulation'!S1046-'Lap Simulation'!T1046-'Lap Simulation'!AC1046</f>
        <v>-337.10629265428622</v>
      </c>
      <c r="V1046" s="13">
        <f t="shared" si="205"/>
        <v>-0.49827505411648915</v>
      </c>
      <c r="W1046" s="13">
        <f>0.5*359.61*'Lap Simulation'!Q1046^2</f>
        <v>4215.2863609272226</v>
      </c>
      <c r="X1046" s="10">
        <f t="shared" si="201"/>
        <v>19.062459888048473</v>
      </c>
      <c r="Y1046" s="10">
        <v>1</v>
      </c>
      <c r="Z1046" s="13">
        <f>IF(Y1046=1,'Specifications and Reduced mass'!$C$47,IF(Y1046=2,'Specifications and Reduced mass'!$C$48,IF(Y1046=3,'Specifications and Reduced mass'!$C$49)))</f>
        <v>676.54659784648959</v>
      </c>
      <c r="AA1046" s="10">
        <f t="shared" si="202"/>
        <v>7.9303624660994467</v>
      </c>
      <c r="AB1046" s="10">
        <v>0</v>
      </c>
      <c r="AC1046" s="10">
        <f t="shared" si="208"/>
        <v>0</v>
      </c>
      <c r="AD1046" s="10">
        <f t="shared" si="209"/>
        <v>0</v>
      </c>
    </row>
    <row r="1047" spans="7:30" x14ac:dyDescent="0.3">
      <c r="G1047" s="94">
        <v>4000</v>
      </c>
      <c r="H1047" s="94">
        <v>10.86</v>
      </c>
      <c r="I1047" s="10">
        <f t="shared" si="198"/>
        <v>8.0983020000000003</v>
      </c>
      <c r="J1047" s="10">
        <f t="shared" si="199"/>
        <v>19.332266534399999</v>
      </c>
      <c r="K1047" s="10">
        <v>483</v>
      </c>
      <c r="L1047" s="10">
        <v>1</v>
      </c>
      <c r="M1047" s="91">
        <v>4</v>
      </c>
      <c r="N1047" s="87">
        <f t="shared" si="206"/>
        <v>1042</v>
      </c>
      <c r="O1047" s="108">
        <f t="shared" si="203"/>
        <v>120.31045792961804</v>
      </c>
      <c r="P1047" s="95">
        <f t="shared" si="200"/>
        <v>17.056215216108271</v>
      </c>
      <c r="Q1047" s="10">
        <f t="shared" si="197"/>
        <v>4.7378375600300746</v>
      </c>
      <c r="R1047" s="86">
        <f t="shared" si="207"/>
        <v>-0.49733524161987641</v>
      </c>
      <c r="S1047" s="10">
        <f t="shared" si="204"/>
        <v>14.321883029923564</v>
      </c>
      <c r="T1047" s="10">
        <f>IF(M1047=1,'Specifications and Reduced mass'!$F$13,IF(M1047=2,'Specifications and Reduced mass'!$G$13,IF(M1047=3,'Specifications and Reduced mass'!$H$13,IF(M1047=4,'Specifications and Reduced mass'!$I$13,IF(M1047=5,'Specifications and Reduced mass'!$J$13)))))</f>
        <v>1030.0500000000002</v>
      </c>
      <c r="U1047" s="52">
        <f>'Specifications and Reduced mass'!$C$37-'Lap Simulation'!S1047-'Lap Simulation'!T1047-'Lap Simulation'!AC1047</f>
        <v>-336.47046570708926</v>
      </c>
      <c r="V1047" s="13">
        <f t="shared" si="205"/>
        <v>-0.49733524161987641</v>
      </c>
      <c r="W1047" s="13">
        <f>0.5*359.61*'Lap Simulation'!Q1047^2</f>
        <v>4036.1016687163915</v>
      </c>
      <c r="X1047" s="10">
        <f t="shared" si="201"/>
        <v>18.652903779645964</v>
      </c>
      <c r="Y1047" s="10">
        <v>1</v>
      </c>
      <c r="Z1047" s="13">
        <f>IF(Y1047=1,'Specifications and Reduced mass'!$C$47,IF(Y1047=2,'Specifications and Reduced mass'!$C$48,IF(Y1047=3,'Specifications and Reduced mass'!$C$49)))</f>
        <v>676.54659784648959</v>
      </c>
      <c r="AA1047" s="10">
        <f t="shared" si="202"/>
        <v>7.5932561734451598</v>
      </c>
      <c r="AB1047" s="10">
        <v>0</v>
      </c>
      <c r="AC1047" s="10">
        <f t="shared" si="208"/>
        <v>0</v>
      </c>
      <c r="AD1047" s="10">
        <f t="shared" si="209"/>
        <v>0</v>
      </c>
    </row>
    <row r="1048" spans="7:30" x14ac:dyDescent="0.3">
      <c r="G1048" s="94">
        <v>3900</v>
      </c>
      <c r="H1048" s="94">
        <v>10.28</v>
      </c>
      <c r="I1048" s="10">
        <f t="shared" si="198"/>
        <v>7.6657959999999994</v>
      </c>
      <c r="J1048" s="10">
        <f t="shared" si="199"/>
        <v>18.769013549948713</v>
      </c>
      <c r="K1048" s="10">
        <v>478</v>
      </c>
      <c r="L1048" s="10">
        <v>1</v>
      </c>
      <c r="M1048" s="91">
        <v>4</v>
      </c>
      <c r="N1048" s="87">
        <f t="shared" si="206"/>
        <v>1043</v>
      </c>
      <c r="O1048" s="108">
        <f t="shared" si="203"/>
        <v>120.52636243750382</v>
      </c>
      <c r="P1048" s="95">
        <f t="shared" si="200"/>
        <v>16.674038144235368</v>
      </c>
      <c r="Q1048" s="10">
        <f t="shared" si="197"/>
        <v>4.6316772622876021</v>
      </c>
      <c r="R1048" s="86">
        <f t="shared" si="207"/>
        <v>-0.49639720173363516</v>
      </c>
      <c r="S1048" s="10">
        <f t="shared" si="204"/>
        <v>13.687255336242785</v>
      </c>
      <c r="T1048" s="10">
        <f>IF(M1048=1,'Specifications and Reduced mass'!$F$13,IF(M1048=2,'Specifications and Reduced mass'!$G$13,IF(M1048=3,'Specifications and Reduced mass'!$H$13,IF(M1048=4,'Specifications and Reduced mass'!$I$13,IF(M1048=5,'Specifications and Reduced mass'!$J$13)))))</f>
        <v>1030.0500000000002</v>
      </c>
      <c r="U1048" s="52">
        <f>'Specifications and Reduced mass'!$C$37-'Lap Simulation'!S1048-'Lap Simulation'!T1048-'Lap Simulation'!AC1048</f>
        <v>-335.83583801340842</v>
      </c>
      <c r="V1048" s="13">
        <f t="shared" si="205"/>
        <v>-0.49639720173363516</v>
      </c>
      <c r="W1048" s="13">
        <f>0.5*359.61*'Lap Simulation'!Q1048^2</f>
        <v>3857.2549424774679</v>
      </c>
      <c r="X1048" s="10">
        <f t="shared" si="201"/>
        <v>18.234949851525993</v>
      </c>
      <c r="Y1048" s="10">
        <v>1</v>
      </c>
      <c r="Z1048" s="13">
        <f>IF(Y1048=1,'Specifications and Reduced mass'!$C$47,IF(Y1048=2,'Specifications and Reduced mass'!$C$48,IF(Y1048=3,'Specifications and Reduced mass'!$C$49)))</f>
        <v>676.54659784648959</v>
      </c>
      <c r="AA1048" s="10">
        <f t="shared" si="202"/>
        <v>7.2567857077380715</v>
      </c>
      <c r="AB1048" s="10">
        <v>0</v>
      </c>
      <c r="AC1048" s="10">
        <f t="shared" si="208"/>
        <v>0</v>
      </c>
      <c r="AD1048" s="10">
        <f t="shared" si="209"/>
        <v>0</v>
      </c>
    </row>
    <row r="1049" spans="7:30" x14ac:dyDescent="0.3">
      <c r="G1049" s="94">
        <v>3900</v>
      </c>
      <c r="H1049" s="94">
        <v>10.28</v>
      </c>
      <c r="I1049" s="10">
        <f t="shared" si="198"/>
        <v>7.6657959999999994</v>
      </c>
      <c r="J1049" s="10">
        <f t="shared" si="199"/>
        <v>18.769013549948713</v>
      </c>
      <c r="K1049" s="10">
        <v>478</v>
      </c>
      <c r="L1049" s="10">
        <v>1</v>
      </c>
      <c r="M1049" s="88">
        <v>5</v>
      </c>
      <c r="N1049" s="85">
        <f t="shared" si="206"/>
        <v>1044</v>
      </c>
      <c r="O1049" s="108">
        <f t="shared" si="203"/>
        <v>120.74744322741172</v>
      </c>
      <c r="P1049" s="95">
        <f t="shared" si="200"/>
        <v>16.283640028153417</v>
      </c>
      <c r="Q1049" s="10">
        <f t="shared" si="197"/>
        <v>4.5232333411537269</v>
      </c>
      <c r="R1049" s="85">
        <f t="shared" si="207"/>
        <v>0.26579483698698453</v>
      </c>
      <c r="S1049" s="10">
        <f t="shared" si="204"/>
        <v>13.053824634127789</v>
      </c>
      <c r="T1049" s="10">
        <f>IF(M1049=1,'Specifications and Reduced mass'!$F$13,IF(M1049=2,'Specifications and Reduced mass'!$G$13,IF(M1049=3,'Specifications and Reduced mass'!$H$13,IF(M1049=4,'Specifications and Reduced mass'!$I$13,IF(M1049=5,'Specifications and Reduced mass'!$J$13)))))</f>
        <v>515.02500000000009</v>
      </c>
      <c r="U1049" s="52">
        <f>'Specifications and Reduced mass'!$C$37-'Lap Simulation'!S1049-'Lap Simulation'!T1049-'Lap Simulation'!AC1049</f>
        <v>179.82259268870666</v>
      </c>
      <c r="V1049" s="13">
        <f t="shared" si="205"/>
        <v>0.26579483698698453</v>
      </c>
      <c r="W1049" s="13">
        <f>0.5*359.61*'Lap Simulation'!Q1049^2</f>
        <v>3678.745544762035</v>
      </c>
      <c r="X1049" s="10">
        <f t="shared" si="201"/>
        <v>17.808005280132782</v>
      </c>
      <c r="Y1049" s="10">
        <v>1</v>
      </c>
      <c r="Z1049" s="13">
        <f>IF(Y1049=1,'Specifications and Reduced mass'!$C$47,IF(Y1049=2,'Specifications and Reduced mass'!$C$48,IF(Y1049=3,'Specifications and Reduced mass'!$C$49)))</f>
        <v>676.54659784648959</v>
      </c>
      <c r="AA1049" s="10">
        <f t="shared" si="202"/>
        <v>6.9209498697246614</v>
      </c>
      <c r="AB1049" s="10">
        <v>0</v>
      </c>
      <c r="AC1049" s="10">
        <f t="shared" si="208"/>
        <v>0</v>
      </c>
      <c r="AD1049" s="10">
        <f t="shared" si="209"/>
        <v>0</v>
      </c>
    </row>
    <row r="1050" spans="7:30" x14ac:dyDescent="0.3">
      <c r="G1050" s="94">
        <v>3900</v>
      </c>
      <c r="H1050" s="94">
        <v>10.28</v>
      </c>
      <c r="I1050" s="10">
        <f t="shared" si="198"/>
        <v>7.6657959999999994</v>
      </c>
      <c r="J1050" s="10">
        <f t="shared" si="199"/>
        <v>18.769013549948713</v>
      </c>
      <c r="K1050" s="10">
        <v>478</v>
      </c>
      <c r="L1050" s="10">
        <v>1</v>
      </c>
      <c r="M1050" s="88">
        <v>5</v>
      </c>
      <c r="N1050" s="85">
        <f t="shared" si="206"/>
        <v>1045</v>
      </c>
      <c r="O1050" s="108">
        <f t="shared" si="203"/>
        <v>120.96570670032885</v>
      </c>
      <c r="P1050" s="95">
        <f t="shared" si="200"/>
        <v>16.493827170829178</v>
      </c>
      <c r="Q1050" s="10">
        <f t="shared" ref="Q1050:Q1113" si="210">MIN(13.2,(SQRT((Q1049^2)+2*R1049*$N$6)))</f>
        <v>4.5816186585636602</v>
      </c>
      <c r="R1050" s="85">
        <f t="shared" si="207"/>
        <v>0.26529351285431557</v>
      </c>
      <c r="S1050" s="10">
        <f t="shared" si="204"/>
        <v>13.392993770503278</v>
      </c>
      <c r="T1050" s="10">
        <f>IF(M1050=1,'Specifications and Reduced mass'!$F$13,IF(M1050=2,'Specifications and Reduced mass'!$G$13,IF(M1050=3,'Specifications and Reduced mass'!$H$13,IF(M1050=4,'Specifications and Reduced mass'!$I$13,IF(M1050=5,'Specifications and Reduced mass'!$J$13)))))</f>
        <v>515.02500000000009</v>
      </c>
      <c r="U1050" s="52">
        <f>'Specifications and Reduced mass'!$C$37-'Lap Simulation'!S1050-'Lap Simulation'!T1050-'Lap Simulation'!AC1050</f>
        <v>179.48342355233115</v>
      </c>
      <c r="V1050" s="13">
        <f t="shared" si="205"/>
        <v>0.26529351285431557</v>
      </c>
      <c r="W1050" s="13">
        <f>0.5*359.61*'Lap Simulation'!Q1050^2</f>
        <v>3774.3280260909246</v>
      </c>
      <c r="X1050" s="10">
        <f t="shared" si="201"/>
        <v>18.037868734502599</v>
      </c>
      <c r="Y1050" s="10">
        <v>1</v>
      </c>
      <c r="Z1050" s="13">
        <f>IF(Y1050=1,'Specifications and Reduced mass'!$C$47,IF(Y1050=2,'Specifications and Reduced mass'!$C$48,IF(Y1050=3,'Specifications and Reduced mass'!$C$49)))</f>
        <v>676.54659784648959</v>
      </c>
      <c r="AA1050" s="10">
        <f t="shared" si="202"/>
        <v>7.1007724624133681</v>
      </c>
      <c r="AB1050" s="10">
        <v>0</v>
      </c>
      <c r="AC1050" s="10">
        <f t="shared" si="208"/>
        <v>0</v>
      </c>
      <c r="AD1050" s="10">
        <f t="shared" si="209"/>
        <v>0</v>
      </c>
    </row>
    <row r="1051" spans="7:30" x14ac:dyDescent="0.3">
      <c r="G1051" s="94">
        <v>3900</v>
      </c>
      <c r="H1051" s="94">
        <v>10.28</v>
      </c>
      <c r="I1051" s="10">
        <f t="shared" si="198"/>
        <v>7.6657959999999994</v>
      </c>
      <c r="J1051" s="10">
        <f t="shared" si="199"/>
        <v>18.769013549948713</v>
      </c>
      <c r="K1051" s="10">
        <v>478</v>
      </c>
      <c r="L1051" s="10">
        <v>1</v>
      </c>
      <c r="M1051" s="88">
        <v>5</v>
      </c>
      <c r="N1051" s="85">
        <f t="shared" si="206"/>
        <v>1046</v>
      </c>
      <c r="O1051" s="108">
        <f t="shared" si="203"/>
        <v>121.18126290947515</v>
      </c>
      <c r="P1051" s="95">
        <f t="shared" si="200"/>
        <v>16.700980288425189</v>
      </c>
      <c r="Q1051" s="10">
        <f t="shared" si="210"/>
        <v>4.6391611912292188</v>
      </c>
      <c r="R1051" s="85">
        <f t="shared" si="207"/>
        <v>1.3007314153644203</v>
      </c>
      <c r="S1051" s="10">
        <f t="shared" si="204"/>
        <v>13.73152318913613</v>
      </c>
      <c r="T1051" s="10">
        <f>IF(M1051=1,'Specifications and Reduced mass'!$F$13,IF(M1051=2,'Specifications and Reduced mass'!$G$13,IF(M1051=3,'Specifications and Reduced mass'!$H$13,IF(M1051=4,'Specifications and Reduced mass'!$I$13,IF(M1051=5,'Specifications and Reduced mass'!$J$13)))))</f>
        <v>515.02500000000009</v>
      </c>
      <c r="U1051" s="52">
        <f>'Specifications and Reduced mass'!$C$37-'Lap Simulation'!S1051-'Lap Simulation'!T1051-'Lap Simulation'!AC1051</f>
        <v>880.0054137768476</v>
      </c>
      <c r="V1051" s="13">
        <f t="shared" si="205"/>
        <v>1.3007314153644203</v>
      </c>
      <c r="W1051" s="13">
        <f>0.5*359.61*'Lap Simulation'!Q1051^2</f>
        <v>3869.7302262484645</v>
      </c>
      <c r="X1051" s="10">
        <f t="shared" si="201"/>
        <v>18.26441413869771</v>
      </c>
      <c r="Y1051" s="10">
        <v>1</v>
      </c>
      <c r="Z1051" s="13">
        <f>IF(Y1051=1,'Specifications and Reduced mass'!$C$47,IF(Y1051=2,'Specifications and Reduced mass'!$C$48,IF(Y1051=3,'Specifications and Reduced mass'!$C$49)))</f>
        <v>676.54659784648959</v>
      </c>
      <c r="AA1051" s="10">
        <f t="shared" si="202"/>
        <v>7.2802558859656994</v>
      </c>
      <c r="AB1051" s="10">
        <v>-0.2</v>
      </c>
      <c r="AC1051" s="10">
        <f t="shared" si="208"/>
        <v>-700.86051964314936</v>
      </c>
      <c r="AD1051" s="10">
        <f t="shared" si="209"/>
        <v>-3.4906585039886592E-3</v>
      </c>
    </row>
    <row r="1052" spans="7:30" x14ac:dyDescent="0.3">
      <c r="G1052" s="94">
        <v>4000</v>
      </c>
      <c r="H1052" s="94">
        <v>10.86</v>
      </c>
      <c r="I1052" s="10">
        <f t="shared" si="198"/>
        <v>8.0983020000000003</v>
      </c>
      <c r="J1052" s="10">
        <f t="shared" si="199"/>
        <v>19.332266534399999</v>
      </c>
      <c r="K1052" s="10">
        <v>482.7</v>
      </c>
      <c r="L1052" s="10">
        <v>1</v>
      </c>
      <c r="M1052" s="88">
        <v>5</v>
      </c>
      <c r="N1052" s="85">
        <f t="shared" si="206"/>
        <v>1047</v>
      </c>
      <c r="O1052" s="108">
        <f t="shared" si="203"/>
        <v>121.38486480953986</v>
      </c>
      <c r="P1052" s="95">
        <f t="shared" si="200"/>
        <v>17.681563869765945</v>
      </c>
      <c r="Q1052" s="10">
        <f t="shared" si="210"/>
        <v>4.9115455193794295</v>
      </c>
      <c r="R1052" s="85">
        <f t="shared" si="207"/>
        <v>1.2982780642909579</v>
      </c>
      <c r="S1052" s="10">
        <f t="shared" si="204"/>
        <v>15.391329511210106</v>
      </c>
      <c r="T1052" s="10">
        <f>IF(M1052=1,'Specifications and Reduced mass'!$F$13,IF(M1052=2,'Specifications and Reduced mass'!$G$13,IF(M1052=3,'Specifications and Reduced mass'!$H$13,IF(M1052=4,'Specifications and Reduced mass'!$I$13,IF(M1052=5,'Specifications and Reduced mass'!$J$13)))))</f>
        <v>515.02500000000009</v>
      </c>
      <c r="U1052" s="52">
        <f>'Specifications and Reduced mass'!$C$37-'Lap Simulation'!S1052-'Lap Simulation'!T1052-'Lap Simulation'!AC1052</f>
        <v>878.3456074547737</v>
      </c>
      <c r="V1052" s="13">
        <f t="shared" si="205"/>
        <v>1.2982780642909579</v>
      </c>
      <c r="W1052" s="13">
        <f>0.5*359.61*'Lap Simulation'!Q1052^2</f>
        <v>4337.4862505276651</v>
      </c>
      <c r="X1052" s="10">
        <f t="shared" si="201"/>
        <v>19.336793383383579</v>
      </c>
      <c r="Y1052" s="10">
        <v>1</v>
      </c>
      <c r="Z1052" s="13">
        <f>IF(Y1052=1,'Specifications and Reduced mass'!$C$47,IF(Y1052=2,'Specifications and Reduced mass'!$C$48,IF(Y1052=3,'Specifications and Reduced mass'!$C$49)))</f>
        <v>676.54659784648959</v>
      </c>
      <c r="AA1052" s="10">
        <f t="shared" si="202"/>
        <v>8.1602612997425492</v>
      </c>
      <c r="AB1052" s="10">
        <v>-0.4</v>
      </c>
      <c r="AC1052" s="10">
        <f t="shared" si="208"/>
        <v>-700.86051964314936</v>
      </c>
      <c r="AD1052" s="10">
        <f t="shared" si="209"/>
        <v>-6.9813170079773184E-3</v>
      </c>
    </row>
    <row r="1053" spans="7:30" x14ac:dyDescent="0.3">
      <c r="G1053" s="94">
        <v>4300</v>
      </c>
      <c r="H1053" s="94">
        <v>12.63</v>
      </c>
      <c r="I1053" s="10">
        <f t="shared" si="198"/>
        <v>9.4181910000000002</v>
      </c>
      <c r="J1053" s="10">
        <f t="shared" si="199"/>
        <v>20.914516795534883</v>
      </c>
      <c r="K1053" s="10">
        <v>482.7</v>
      </c>
      <c r="L1053" s="10">
        <v>1</v>
      </c>
      <c r="M1053" s="88">
        <v>5</v>
      </c>
      <c r="N1053" s="85">
        <f t="shared" si="206"/>
        <v>1048</v>
      </c>
      <c r="O1053" s="108">
        <f t="shared" si="203"/>
        <v>121.57832121311199</v>
      </c>
      <c r="P1053" s="95">
        <f t="shared" si="200"/>
        <v>18.60884381972814</v>
      </c>
      <c r="Q1053" s="10">
        <f t="shared" si="210"/>
        <v>5.1691232832578162</v>
      </c>
      <c r="R1053" s="85">
        <f t="shared" si="207"/>
        <v>1.2958293405613255</v>
      </c>
      <c r="S1053" s="10">
        <f t="shared" si="204"/>
        <v>17.048005219558679</v>
      </c>
      <c r="T1053" s="10">
        <f>IF(M1053=1,'Specifications and Reduced mass'!$F$13,IF(M1053=2,'Specifications and Reduced mass'!$G$13,IF(M1053=3,'Specifications and Reduced mass'!$H$13,IF(M1053=4,'Specifications and Reduced mass'!$I$13,IF(M1053=5,'Specifications and Reduced mass'!$J$13)))))</f>
        <v>515.02500000000009</v>
      </c>
      <c r="U1053" s="52">
        <f>'Specifications and Reduced mass'!$C$37-'Lap Simulation'!S1053-'Lap Simulation'!T1053-'Lap Simulation'!AC1053</f>
        <v>876.68893174642494</v>
      </c>
      <c r="V1053" s="13">
        <f t="shared" si="205"/>
        <v>1.2958293405613255</v>
      </c>
      <c r="W1053" s="13">
        <f>0.5*359.61*'Lap Simulation'!Q1053^2</f>
        <v>4804.3600252273363</v>
      </c>
      <c r="X1053" s="10">
        <f t="shared" si="201"/>
        <v>20.35087906794416</v>
      </c>
      <c r="Y1053" s="10">
        <v>1</v>
      </c>
      <c r="Z1053" s="13">
        <f>IF(Y1053=1,'Specifications and Reduced mass'!$C$47,IF(Y1053=2,'Specifications and Reduced mass'!$C$48,IF(Y1053=3,'Specifications and Reduced mass'!$C$49)))</f>
        <v>676.54659784648959</v>
      </c>
      <c r="AA1053" s="10">
        <f t="shared" si="202"/>
        <v>9.0386069071973214</v>
      </c>
      <c r="AB1053" s="10">
        <v>-0.6</v>
      </c>
      <c r="AC1053" s="10">
        <f t="shared" si="208"/>
        <v>-700.86051964314925</v>
      </c>
      <c r="AD1053" s="10">
        <f t="shared" si="209"/>
        <v>-1.0471975511965976E-2</v>
      </c>
    </row>
    <row r="1054" spans="7:30" x14ac:dyDescent="0.3">
      <c r="G1054" s="94">
        <v>4500</v>
      </c>
      <c r="H1054" s="94">
        <v>13.81</v>
      </c>
      <c r="I1054" s="10">
        <f t="shared" si="198"/>
        <v>10.298117000000001</v>
      </c>
      <c r="J1054" s="10">
        <f t="shared" si="199"/>
        <v>21.852146579911111</v>
      </c>
      <c r="K1054" s="10">
        <v>483</v>
      </c>
      <c r="L1054" s="10">
        <v>1</v>
      </c>
      <c r="M1054" s="88">
        <v>5</v>
      </c>
      <c r="N1054" s="85">
        <f t="shared" si="206"/>
        <v>1049</v>
      </c>
      <c r="O1054" s="108">
        <f t="shared" si="203"/>
        <v>121.7630272206685</v>
      </c>
      <c r="P1054" s="95">
        <f t="shared" si="200"/>
        <v>19.490432648209321</v>
      </c>
      <c r="Q1054" s="10">
        <f t="shared" si="210"/>
        <v>5.414009068947033</v>
      </c>
      <c r="R1054" s="85">
        <f t="shared" si="207"/>
        <v>1.2933852354477433</v>
      </c>
      <c r="S1054" s="10">
        <f t="shared" si="204"/>
        <v>18.701556218932403</v>
      </c>
      <c r="T1054" s="10">
        <f>IF(M1054=1,'Specifications and Reduced mass'!$F$13,IF(M1054=2,'Specifications and Reduced mass'!$G$13,IF(M1054=3,'Specifications and Reduced mass'!$H$13,IF(M1054=4,'Specifications and Reduced mass'!$I$13,IF(M1054=5,'Specifications and Reduced mass'!$J$13)))))</f>
        <v>515.02500000000009</v>
      </c>
      <c r="U1054" s="52">
        <f>'Specifications and Reduced mass'!$C$37-'Lap Simulation'!S1054-'Lap Simulation'!T1054-'Lap Simulation'!AC1054</f>
        <v>875.03538074705159</v>
      </c>
      <c r="V1054" s="13">
        <f t="shared" si="205"/>
        <v>1.2933852354477433</v>
      </c>
      <c r="W1054" s="13">
        <f>0.5*359.61*'Lap Simulation'!Q1054^2</f>
        <v>5270.353214386595</v>
      </c>
      <c r="X1054" s="10">
        <f t="shared" si="201"/>
        <v>21.314996334437136</v>
      </c>
      <c r="Y1054" s="10">
        <v>1</v>
      </c>
      <c r="Z1054" s="13">
        <f>IF(Y1054=1,'Specifications and Reduced mass'!$C$47,IF(Y1054=2,'Specifications and Reduced mass'!$C$48,IF(Y1054=3,'Specifications and Reduced mass'!$C$49)))</f>
        <v>676.54659784648959</v>
      </c>
      <c r="AA1054" s="10">
        <f t="shared" si="202"/>
        <v>9.9152958389437487</v>
      </c>
      <c r="AB1054" s="10">
        <v>-0.8</v>
      </c>
      <c r="AC1054" s="10">
        <f t="shared" si="208"/>
        <v>-700.86051964314959</v>
      </c>
      <c r="AD1054" s="10">
        <f t="shared" si="209"/>
        <v>-1.3962634015954637E-2</v>
      </c>
    </row>
    <row r="1055" spans="7:30" x14ac:dyDescent="0.3">
      <c r="G1055" s="94">
        <v>4700</v>
      </c>
      <c r="H1055" s="94">
        <v>14.39</v>
      </c>
      <c r="I1055" s="10">
        <f t="shared" si="198"/>
        <v>10.730623000000001</v>
      </c>
      <c r="J1055" s="10">
        <f t="shared" si="199"/>
        <v>21.800972957957448</v>
      </c>
      <c r="K1055" s="10">
        <v>483</v>
      </c>
      <c r="L1055" s="10">
        <v>1</v>
      </c>
      <c r="M1055" s="88">
        <v>5</v>
      </c>
      <c r="N1055" s="85">
        <f t="shared" si="206"/>
        <v>1050</v>
      </c>
      <c r="O1055" s="108">
        <f t="shared" si="203"/>
        <v>121.94008559458894</v>
      </c>
      <c r="P1055" s="95">
        <f t="shared" si="200"/>
        <v>20.332277543777266</v>
      </c>
      <c r="Q1055" s="10">
        <f t="shared" si="210"/>
        <v>5.6478548732714628</v>
      </c>
      <c r="R1055" s="85">
        <f t="shared" si="207"/>
        <v>1.2909457402388897</v>
      </c>
      <c r="S1055" s="10">
        <f t="shared" si="204"/>
        <v>20.351988402944698</v>
      </c>
      <c r="T1055" s="10">
        <f>IF(M1055=1,'Specifications and Reduced mass'!$F$13,IF(M1055=2,'Specifications and Reduced mass'!$G$13,IF(M1055=3,'Specifications and Reduced mass'!$H$13,IF(M1055=4,'Specifications and Reduced mass'!$I$13,IF(M1055=5,'Specifications and Reduced mass'!$J$13)))))</f>
        <v>515.02500000000009</v>
      </c>
      <c r="U1055" s="52">
        <f>'Specifications and Reduced mass'!$C$37-'Lap Simulation'!S1055-'Lap Simulation'!T1055-'Lap Simulation'!AC1055</f>
        <v>873.38494856303896</v>
      </c>
      <c r="V1055" s="13">
        <f t="shared" si="205"/>
        <v>1.2909457402388897</v>
      </c>
      <c r="W1055" s="13">
        <f>0.5*359.61*'Lap Simulation'!Q1055^2</f>
        <v>5735.4674789059582</v>
      </c>
      <c r="X1055" s="10">
        <f t="shared" si="201"/>
        <v>22.235649107367962</v>
      </c>
      <c r="Y1055" s="10">
        <v>1</v>
      </c>
      <c r="Z1055" s="13">
        <f>IF(Y1055=1,'Specifications and Reduced mass'!$C$47,IF(Y1055=2,'Specifications and Reduced mass'!$C$48,IF(Y1055=3,'Specifications and Reduced mass'!$C$49)))</f>
        <v>676.54659784648959</v>
      </c>
      <c r="AA1055" s="10">
        <f t="shared" si="202"/>
        <v>10.790331219690801</v>
      </c>
      <c r="AB1055" s="10">
        <v>-1</v>
      </c>
      <c r="AC1055" s="10">
        <f t="shared" si="208"/>
        <v>-700.86051964314925</v>
      </c>
      <c r="AD1055" s="10">
        <f t="shared" si="209"/>
        <v>-1.7453292519943295E-2</v>
      </c>
    </row>
    <row r="1056" spans="7:30" x14ac:dyDescent="0.3">
      <c r="G1056" s="94">
        <v>4800</v>
      </c>
      <c r="H1056" s="94">
        <v>14.68</v>
      </c>
      <c r="I1056" s="10">
        <f t="shared" si="198"/>
        <v>10.946876</v>
      </c>
      <c r="J1056" s="10">
        <f t="shared" si="199"/>
        <v>21.776985322666665</v>
      </c>
      <c r="K1056" s="10">
        <v>483</v>
      </c>
      <c r="L1056" s="10">
        <v>1</v>
      </c>
      <c r="M1056" s="88">
        <v>5</v>
      </c>
      <c r="N1056" s="85">
        <f t="shared" si="206"/>
        <v>1051</v>
      </c>
      <c r="O1056" s="108">
        <f t="shared" si="203"/>
        <v>122.11038588479137</v>
      </c>
      <c r="P1056" s="95">
        <f t="shared" si="200"/>
        <v>21.139130154861654</v>
      </c>
      <c r="Q1056" s="10">
        <f t="shared" si="210"/>
        <v>5.8719805985726818</v>
      </c>
      <c r="R1056" s="85">
        <f t="shared" si="207"/>
        <v>1.2885108462398782</v>
      </c>
      <c r="S1056" s="10">
        <f t="shared" si="204"/>
        <v>21.999307654092835</v>
      </c>
      <c r="T1056" s="10">
        <f>IF(M1056=1,'Specifications and Reduced mass'!$F$13,IF(M1056=2,'Specifications and Reduced mass'!$G$13,IF(M1056=3,'Specifications and Reduced mass'!$H$13,IF(M1056=4,'Specifications and Reduced mass'!$I$13,IF(M1056=5,'Specifications and Reduced mass'!$J$13)))))</f>
        <v>515.02500000000009</v>
      </c>
      <c r="U1056" s="52">
        <f>'Specifications and Reduced mass'!$C$37-'Lap Simulation'!S1056-'Lap Simulation'!T1056-'Lap Simulation'!AC1056</f>
        <v>871.73762931189083</v>
      </c>
      <c r="V1056" s="13">
        <f t="shared" si="205"/>
        <v>1.2885108462398782</v>
      </c>
      <c r="W1056" s="13">
        <f>0.5*359.61*'Lap Simulation'!Q1056^2</f>
        <v>6199.7044765532655</v>
      </c>
      <c r="X1056" s="10">
        <f t="shared" si="201"/>
        <v>23.118033852648352</v>
      </c>
      <c r="Y1056" s="10">
        <v>1</v>
      </c>
      <c r="Z1056" s="13">
        <f>IF(Y1056=1,'Specifications and Reduced mass'!$C$47,IF(Y1056=2,'Specifications and Reduced mass'!$C$48,IF(Y1056=3,'Specifications and Reduced mass'!$C$49)))</f>
        <v>676.54659784648959</v>
      </c>
      <c r="AA1056" s="10">
        <f t="shared" si="202"/>
        <v>11.663716168253838</v>
      </c>
      <c r="AB1056" s="10">
        <v>-1.2</v>
      </c>
      <c r="AC1056" s="10">
        <f t="shared" si="208"/>
        <v>-700.86051964314925</v>
      </c>
      <c r="AD1056" s="10">
        <f t="shared" si="209"/>
        <v>-2.0943951023931952E-2</v>
      </c>
    </row>
    <row r="1057" spans="7:30" x14ac:dyDescent="0.3">
      <c r="G1057" s="94">
        <v>5000</v>
      </c>
      <c r="H1057" s="94">
        <v>15.26</v>
      </c>
      <c r="I1057" s="10">
        <f t="shared" si="198"/>
        <v>11.379382</v>
      </c>
      <c r="J1057" s="10">
        <f t="shared" si="199"/>
        <v>21.731888568319999</v>
      </c>
      <c r="K1057" s="10">
        <v>470.5</v>
      </c>
      <c r="L1057" s="10">
        <v>1</v>
      </c>
      <c r="M1057" s="88">
        <v>5</v>
      </c>
      <c r="N1057" s="85">
        <f t="shared" si="206"/>
        <v>1052</v>
      </c>
      <c r="O1057" s="108">
        <f t="shared" si="203"/>
        <v>122.27465799238402</v>
      </c>
      <c r="P1057" s="95">
        <f t="shared" si="200"/>
        <v>21.914858540239749</v>
      </c>
      <c r="Q1057" s="10">
        <f t="shared" si="210"/>
        <v>6.0874607056221519</v>
      </c>
      <c r="R1057" s="85">
        <f t="shared" si="207"/>
        <v>1.286080544772219</v>
      </c>
      <c r="S1057" s="10">
        <f t="shared" si="204"/>
        <v>23.64351984377894</v>
      </c>
      <c r="T1057" s="10">
        <f>IF(M1057=1,'Specifications and Reduced mass'!$F$13,IF(M1057=2,'Specifications and Reduced mass'!$G$13,IF(M1057=3,'Specifications and Reduced mass'!$H$13,IF(M1057=4,'Specifications and Reduced mass'!$I$13,IF(M1057=5,'Specifications and Reduced mass'!$J$13)))))</f>
        <v>515.02500000000009</v>
      </c>
      <c r="U1057" s="52">
        <f>'Specifications and Reduced mass'!$C$37-'Lap Simulation'!S1057-'Lap Simulation'!T1057-'Lap Simulation'!AC1057</f>
        <v>870.09341712220476</v>
      </c>
      <c r="V1057" s="13">
        <f t="shared" si="205"/>
        <v>1.286080544772219</v>
      </c>
      <c r="W1057" s="13">
        <f>0.5*359.61*'Lap Simulation'!Q1057^2</f>
        <v>6663.0658619695887</v>
      </c>
      <c r="X1057" s="10">
        <f t="shared" si="201"/>
        <v>23.966380730795873</v>
      </c>
      <c r="Y1057" s="10">
        <v>1</v>
      </c>
      <c r="Z1057" s="13">
        <f>IF(Y1057=1,'Specifications and Reduced mass'!$C$47,IF(Y1057=2,'Specifications and Reduced mass'!$C$48,IF(Y1057=3,'Specifications and Reduced mass'!$C$49)))</f>
        <v>676.54659784648959</v>
      </c>
      <c r="AA1057" s="10">
        <f t="shared" si="202"/>
        <v>12.535453797565731</v>
      </c>
      <c r="AB1057" s="10">
        <v>-1.4</v>
      </c>
      <c r="AC1057" s="10">
        <f t="shared" si="208"/>
        <v>-700.86051964314925</v>
      </c>
      <c r="AD1057" s="10">
        <f t="shared" si="209"/>
        <v>-2.4434609527920613E-2</v>
      </c>
    </row>
    <row r="1058" spans="7:30" x14ac:dyDescent="0.3">
      <c r="G1058" s="94">
        <v>5200</v>
      </c>
      <c r="H1058" s="94">
        <v>15.92</v>
      </c>
      <c r="I1058" s="10">
        <f t="shared" si="198"/>
        <v>11.871544</v>
      </c>
      <c r="J1058" s="10">
        <f t="shared" si="199"/>
        <v>21.799807566769228</v>
      </c>
      <c r="K1058" s="10">
        <v>470.5</v>
      </c>
      <c r="L1058" s="10">
        <v>1</v>
      </c>
      <c r="M1058" s="88">
        <v>5</v>
      </c>
      <c r="N1058" s="85">
        <f t="shared" si="206"/>
        <v>1053</v>
      </c>
      <c r="O1058" s="108">
        <f t="shared" si="203"/>
        <v>122.433509589666</v>
      </c>
      <c r="P1058" s="95">
        <f t="shared" si="200"/>
        <v>22.662661638898793</v>
      </c>
      <c r="Q1058" s="10">
        <f t="shared" si="210"/>
        <v>6.2951837885829978</v>
      </c>
      <c r="R1058" s="85">
        <f t="shared" si="207"/>
        <v>1.2836548271737933</v>
      </c>
      <c r="S1058" s="10">
        <f t="shared" si="204"/>
        <v>25.284630832330876</v>
      </c>
      <c r="T1058" s="10">
        <f>IF(M1058=1,'Specifications and Reduced mass'!$F$13,IF(M1058=2,'Specifications and Reduced mass'!$G$13,IF(M1058=3,'Specifications and Reduced mass'!$H$13,IF(M1058=4,'Specifications and Reduced mass'!$I$13,IF(M1058=5,'Specifications and Reduced mass'!$J$13)))))</f>
        <v>515.02500000000009</v>
      </c>
      <c r="U1058" s="52">
        <f>'Specifications and Reduced mass'!$C$37-'Lap Simulation'!S1058-'Lap Simulation'!T1058-'Lap Simulation'!AC1058</f>
        <v>868.45230613365345</v>
      </c>
      <c r="V1058" s="13">
        <f t="shared" si="205"/>
        <v>1.2836548271737933</v>
      </c>
      <c r="W1058" s="13">
        <f>0.5*359.61*'Lap Simulation'!Q1058^2</f>
        <v>7125.5532866751264</v>
      </c>
      <c r="X1058" s="10">
        <f t="shared" si="201"/>
        <v>24.784188144027549</v>
      </c>
      <c r="Y1058" s="10">
        <v>1</v>
      </c>
      <c r="Z1058" s="13">
        <f>IF(Y1058=1,'Specifications and Reduced mass'!$C$47,IF(Y1058=2,'Specifications and Reduced mass'!$C$48,IF(Y1058=3,'Specifications and Reduced mass'!$C$49)))</f>
        <v>676.54659784648959</v>
      </c>
      <c r="AA1058" s="10">
        <f t="shared" si="202"/>
        <v>13.405547214687937</v>
      </c>
      <c r="AB1058" s="10">
        <v>-1.6</v>
      </c>
      <c r="AC1058" s="10">
        <f t="shared" si="208"/>
        <v>-700.86051964314993</v>
      </c>
      <c r="AD1058" s="10">
        <f t="shared" si="209"/>
        <v>-2.7925268031909273E-2</v>
      </c>
    </row>
    <row r="1059" spans="7:30" x14ac:dyDescent="0.3">
      <c r="G1059" s="94">
        <v>5400</v>
      </c>
      <c r="H1059" s="94">
        <v>16.579999999999998</v>
      </c>
      <c r="I1059" s="10">
        <f t="shared" si="198"/>
        <v>12.363705999999999</v>
      </c>
      <c r="J1059" s="10">
        <f t="shared" si="199"/>
        <v>21.862695528296292</v>
      </c>
      <c r="K1059" s="10">
        <v>470.5</v>
      </c>
      <c r="L1059" s="10">
        <v>1</v>
      </c>
      <c r="M1059" s="88">
        <v>5</v>
      </c>
      <c r="N1059" s="85">
        <f t="shared" si="206"/>
        <v>1054</v>
      </c>
      <c r="O1059" s="108">
        <f t="shared" si="203"/>
        <v>122.58745297062946</v>
      </c>
      <c r="P1059" s="95">
        <f t="shared" si="200"/>
        <v>23.385221095374739</v>
      </c>
      <c r="Q1059" s="10">
        <f t="shared" si="210"/>
        <v>6.4958947487152052</v>
      </c>
      <c r="R1059" s="85">
        <f t="shared" si="207"/>
        <v>1.2812336847988157</v>
      </c>
      <c r="S1059" s="10">
        <f t="shared" si="204"/>
        <v>26.922646469023185</v>
      </c>
      <c r="T1059" s="10">
        <f>IF(M1059=1,'Specifications and Reduced mass'!$F$13,IF(M1059=2,'Specifications and Reduced mass'!$G$13,IF(M1059=3,'Specifications and Reduced mass'!$H$13,IF(M1059=4,'Specifications and Reduced mass'!$I$13,IF(M1059=5,'Specifications and Reduced mass'!$J$13)))))</f>
        <v>515.02500000000009</v>
      </c>
      <c r="U1059" s="52">
        <f>'Specifications and Reduced mass'!$C$37-'Lap Simulation'!S1059-'Lap Simulation'!T1059-'Lap Simulation'!AC1059</f>
        <v>866.81429049696044</v>
      </c>
      <c r="V1059" s="13">
        <f t="shared" si="205"/>
        <v>1.2812336847988157</v>
      </c>
      <c r="W1059" s="13">
        <f>0.5*359.61*'Lap Simulation'!Q1059^2</f>
        <v>7587.1683990750953</v>
      </c>
      <c r="X1059" s="10">
        <f t="shared" si="201"/>
        <v>25.574388774469313</v>
      </c>
      <c r="Y1059" s="10">
        <v>1</v>
      </c>
      <c r="Z1059" s="13">
        <f>IF(Y1059=1,'Specifications and Reduced mass'!$C$47,IF(Y1059=2,'Specifications and Reduced mass'!$C$48,IF(Y1059=3,'Specifications and Reduced mass'!$C$49)))</f>
        <v>676.54659784648959</v>
      </c>
      <c r="AA1059" s="10">
        <f t="shared" si="202"/>
        <v>14.273999520821592</v>
      </c>
      <c r="AB1059" s="10">
        <v>-1.8</v>
      </c>
      <c r="AC1059" s="10">
        <f t="shared" si="208"/>
        <v>-700.86051964314925</v>
      </c>
      <c r="AD1059" s="10">
        <f t="shared" si="209"/>
        <v>-3.1415926535897934E-2</v>
      </c>
    </row>
    <row r="1060" spans="7:30" x14ac:dyDescent="0.3">
      <c r="G1060" s="94">
        <v>5500</v>
      </c>
      <c r="H1060" s="94">
        <v>16.940000000000001</v>
      </c>
      <c r="I1060" s="10">
        <f t="shared" si="198"/>
        <v>12.632158000000002</v>
      </c>
      <c r="J1060" s="10">
        <f t="shared" si="199"/>
        <v>21.931263692800002</v>
      </c>
      <c r="K1060" s="10">
        <v>443.8</v>
      </c>
      <c r="L1060" s="10">
        <v>1</v>
      </c>
      <c r="M1060" s="88">
        <v>5</v>
      </c>
      <c r="N1060" s="85">
        <f t="shared" si="206"/>
        <v>1055</v>
      </c>
      <c r="O1060" s="108">
        <f t="shared" si="203"/>
        <v>122.73692476561651</v>
      </c>
      <c r="P1060" s="95">
        <f t="shared" si="200"/>
        <v>24.084811454307566</v>
      </c>
      <c r="Q1060" s="10">
        <f t="shared" si="210"/>
        <v>6.6902254039743241</v>
      </c>
      <c r="R1060" s="85">
        <f t="shared" si="207"/>
        <v>1.2788171090178144</v>
      </c>
      <c r="S1060" s="10">
        <f t="shared" si="204"/>
        <v>28.557572592097877</v>
      </c>
      <c r="T1060" s="10">
        <f>IF(M1060=1,'Specifications and Reduced mass'!$F$13,IF(M1060=2,'Specifications and Reduced mass'!$G$13,IF(M1060=3,'Specifications and Reduced mass'!$H$13,IF(M1060=4,'Specifications and Reduced mass'!$I$13,IF(M1060=5,'Specifications and Reduced mass'!$J$13)))))</f>
        <v>515.02500000000009</v>
      </c>
      <c r="U1060" s="52">
        <f>'Specifications and Reduced mass'!$C$37-'Lap Simulation'!S1060-'Lap Simulation'!T1060-'Lap Simulation'!AC1060</f>
        <v>865.17936437388573</v>
      </c>
      <c r="V1060" s="13">
        <f t="shared" si="205"/>
        <v>1.2788171090178144</v>
      </c>
      <c r="W1060" s="13">
        <f>0.5*359.61*'Lap Simulation'!Q1060^2</f>
        <v>8047.9128444655971</v>
      </c>
      <c r="X1060" s="10">
        <f t="shared" si="201"/>
        <v>26.339470094387103</v>
      </c>
      <c r="Y1060" s="10">
        <v>1</v>
      </c>
      <c r="Z1060" s="13">
        <f>IF(Y1060=1,'Specifications and Reduced mass'!$C$47,IF(Y1060=2,'Specifications and Reduced mass'!$C$48,IF(Y1060=3,'Specifications and Reduced mass'!$C$49)))</f>
        <v>676.54659784648959</v>
      </c>
      <c r="AA1060" s="10">
        <f t="shared" si="202"/>
        <v>15.140813811318552</v>
      </c>
      <c r="AB1060" s="10">
        <v>-2</v>
      </c>
      <c r="AC1060" s="10">
        <f t="shared" si="208"/>
        <v>-700.86051964314925</v>
      </c>
      <c r="AD1060" s="10">
        <f t="shared" si="209"/>
        <v>-3.4906585039886591E-2</v>
      </c>
    </row>
    <row r="1061" spans="7:30" x14ac:dyDescent="0.3">
      <c r="G1061" s="94">
        <v>5700</v>
      </c>
      <c r="H1061" s="94">
        <v>17.11</v>
      </c>
      <c r="I1061" s="10">
        <f t="shared" si="198"/>
        <v>12.758927</v>
      </c>
      <c r="J1061" s="10">
        <f t="shared" si="199"/>
        <v>21.374112655719298</v>
      </c>
      <c r="K1061" s="10">
        <v>443.8</v>
      </c>
      <c r="L1061" s="10">
        <v>1</v>
      </c>
      <c r="M1061" s="88">
        <v>5</v>
      </c>
      <c r="N1061" s="85">
        <f t="shared" si="206"/>
        <v>1056</v>
      </c>
      <c r="O1061" s="108">
        <f t="shared" si="203"/>
        <v>122.88230070889806</v>
      </c>
      <c r="P1061" s="95">
        <f t="shared" si="200"/>
        <v>24.763381882434533</v>
      </c>
      <c r="Q1061" s="10">
        <f t="shared" si="210"/>
        <v>6.8787171895651475</v>
      </c>
      <c r="R1061" s="85">
        <f t="shared" si="207"/>
        <v>1.2764050912175904</v>
      </c>
      <c r="S1061" s="10">
        <f t="shared" si="204"/>
        <v>30.18941502878528</v>
      </c>
      <c r="T1061" s="10">
        <f>IF(M1061=1,'Specifications and Reduced mass'!$F$13,IF(M1061=2,'Specifications and Reduced mass'!$G$13,IF(M1061=3,'Specifications and Reduced mass'!$H$13,IF(M1061=4,'Specifications and Reduced mass'!$I$13,IF(M1061=5,'Specifications and Reduced mass'!$J$13)))))</f>
        <v>515.02500000000009</v>
      </c>
      <c r="U1061" s="52">
        <f>'Specifications and Reduced mass'!$C$37-'Lap Simulation'!S1061-'Lap Simulation'!T1061-'Lap Simulation'!AC1061</f>
        <v>863.54752193719901</v>
      </c>
      <c r="V1061" s="13">
        <f t="shared" si="205"/>
        <v>1.2764050912175904</v>
      </c>
      <c r="W1061" s="13">
        <f>0.5*359.61*'Lap Simulation'!Q1061^2</f>
        <v>8507.7882650394949</v>
      </c>
      <c r="X1061" s="10">
        <f t="shared" si="201"/>
        <v>27.081563738445464</v>
      </c>
      <c r="Y1061" s="10">
        <v>1</v>
      </c>
      <c r="Z1061" s="13">
        <f>IF(Y1061=1,'Specifications and Reduced mass'!$C$47,IF(Y1061=2,'Specifications and Reduced mass'!$C$48,IF(Y1061=3,'Specifications and Reduced mass'!$C$49)))</f>
        <v>676.54659784648959</v>
      </c>
      <c r="AA1061" s="10">
        <f t="shared" si="202"/>
        <v>16.005993175692439</v>
      </c>
      <c r="AB1061" s="10">
        <v>-2.2000000000000002</v>
      </c>
      <c r="AC1061" s="10">
        <f t="shared" si="208"/>
        <v>-700.86051964314993</v>
      </c>
      <c r="AD1061" s="10">
        <f t="shared" si="209"/>
        <v>-3.8397243543875255E-2</v>
      </c>
    </row>
    <row r="1062" spans="7:30" x14ac:dyDescent="0.3">
      <c r="G1062" s="94">
        <v>4500</v>
      </c>
      <c r="H1062" s="94">
        <v>13.81</v>
      </c>
      <c r="I1062" s="10">
        <f t="shared" si="198"/>
        <v>10.298117000000001</v>
      </c>
      <c r="J1062" s="10">
        <f t="shared" si="199"/>
        <v>21.852146579911111</v>
      </c>
      <c r="K1062" s="10">
        <v>483</v>
      </c>
      <c r="L1062" s="10">
        <v>2</v>
      </c>
      <c r="M1062" s="88">
        <v>5</v>
      </c>
      <c r="N1062" s="85">
        <f t="shared" si="206"/>
        <v>1057</v>
      </c>
      <c r="O1062" s="108">
        <f t="shared" si="203"/>
        <v>123.02390689636687</v>
      </c>
      <c r="P1062" s="95">
        <f t="shared" si="200"/>
        <v>25.422617926162655</v>
      </c>
      <c r="Q1062" s="10">
        <f t="shared" si="210"/>
        <v>7.0618383128229594</v>
      </c>
      <c r="R1062" s="85">
        <f t="shared" si="207"/>
        <v>1.2739976228011867</v>
      </c>
      <c r="S1062" s="10">
        <f t="shared" si="204"/>
        <v>31.818179595324796</v>
      </c>
      <c r="T1062" s="10">
        <f>IF(M1062=1,'Specifications and Reduced mass'!$F$13,IF(M1062=2,'Specifications and Reduced mass'!$G$13,IF(M1062=3,'Specifications and Reduced mass'!$H$13,IF(M1062=4,'Specifications and Reduced mass'!$I$13,IF(M1062=5,'Specifications and Reduced mass'!$J$13)))))</f>
        <v>515.02500000000009</v>
      </c>
      <c r="U1062" s="52">
        <f>'Specifications and Reduced mass'!$C$37-'Lap Simulation'!S1062-'Lap Simulation'!T1062-'Lap Simulation'!AC1062</f>
        <v>861.91875737065811</v>
      </c>
      <c r="V1062" s="13">
        <f t="shared" si="205"/>
        <v>1.2739976228011867</v>
      </c>
      <c r="W1062" s="13">
        <f>0.5*359.61*'Lap Simulation'!Q1062^2</f>
        <v>8966.7962998922521</v>
      </c>
      <c r="X1062" s="10">
        <f t="shared" si="201"/>
        <v>27.802513042610077</v>
      </c>
      <c r="Y1062" s="10">
        <v>1</v>
      </c>
      <c r="Z1062" s="13">
        <f>IF(Y1062=1,'Specifications and Reduced mass'!$C$47,IF(Y1062=2,'Specifications and Reduced mass'!$C$48,IF(Y1062=3,'Specifications and Reduced mass'!$C$49)))</f>
        <v>676.54659784648959</v>
      </c>
      <c r="AA1062" s="10">
        <f t="shared" si="202"/>
        <v>16.869540697629635</v>
      </c>
      <c r="AB1062" s="10">
        <v>-2.4</v>
      </c>
      <c r="AC1062" s="10">
        <f t="shared" si="208"/>
        <v>-700.86051964314845</v>
      </c>
      <c r="AD1062" s="10">
        <f t="shared" si="209"/>
        <v>-4.1887902047863905E-2</v>
      </c>
    </row>
    <row r="1063" spans="7:30" x14ac:dyDescent="0.3">
      <c r="G1063" s="94">
        <v>4500</v>
      </c>
      <c r="H1063" s="94">
        <v>13.81</v>
      </c>
      <c r="I1063" s="10">
        <f t="shared" si="198"/>
        <v>10.298117000000001</v>
      </c>
      <c r="J1063" s="10">
        <f t="shared" si="199"/>
        <v>21.852146579911111</v>
      </c>
      <c r="K1063" s="10">
        <v>483</v>
      </c>
      <c r="L1063" s="10">
        <v>2</v>
      </c>
      <c r="M1063" s="88">
        <v>5</v>
      </c>
      <c r="N1063" s="85">
        <f t="shared" si="206"/>
        <v>1058</v>
      </c>
      <c r="O1063" s="108">
        <f t="shared" si="203"/>
        <v>123.16202850182302</v>
      </c>
      <c r="P1063" s="95">
        <f t="shared" si="200"/>
        <v>26.063988961834937</v>
      </c>
      <c r="Q1063" s="10">
        <f t="shared" si="210"/>
        <v>7.2399969338430381</v>
      </c>
      <c r="R1063" s="85">
        <f t="shared" si="207"/>
        <v>1.271594695187872</v>
      </c>
      <c r="S1063" s="10">
        <f t="shared" si="204"/>
        <v>33.443872096985629</v>
      </c>
      <c r="T1063" s="10">
        <f>IF(M1063=1,'Specifications and Reduced mass'!$F$13,IF(M1063=2,'Specifications and Reduced mass'!$G$13,IF(M1063=3,'Specifications and Reduced mass'!$H$13,IF(M1063=4,'Specifications and Reduced mass'!$I$13,IF(M1063=5,'Specifications and Reduced mass'!$J$13)))))</f>
        <v>515.02500000000009</v>
      </c>
      <c r="U1063" s="52">
        <f>'Specifications and Reduced mass'!$C$37-'Lap Simulation'!S1063-'Lap Simulation'!T1063-'Lap Simulation'!AC1063</f>
        <v>860.29306486899873</v>
      </c>
      <c r="V1063" s="13">
        <f t="shared" si="205"/>
        <v>1.271594695187872</v>
      </c>
      <c r="W1063" s="13">
        <f>0.5*359.61*'Lap Simulation'!Q1063^2</f>
        <v>9424.9385850277868</v>
      </c>
      <c r="X1063" s="10">
        <f t="shared" si="201"/>
        <v>28.503924936389915</v>
      </c>
      <c r="Y1063" s="10">
        <v>1</v>
      </c>
      <c r="Z1063" s="13">
        <f>IF(Y1063=1,'Specifications and Reduced mass'!$C$47,IF(Y1063=2,'Specifications and Reduced mass'!$C$48,IF(Y1063=3,'Specifications and Reduced mass'!$C$49)))</f>
        <v>676.54659784648959</v>
      </c>
      <c r="AA1063" s="10">
        <f t="shared" si="202"/>
        <v>17.731459455000294</v>
      </c>
      <c r="AB1063" s="10">
        <v>-2.6</v>
      </c>
      <c r="AC1063" s="10">
        <f t="shared" si="208"/>
        <v>-700.86051964314993</v>
      </c>
      <c r="AD1063" s="10">
        <f t="shared" si="209"/>
        <v>-4.5378560551852569E-2</v>
      </c>
    </row>
    <row r="1064" spans="7:30" x14ac:dyDescent="0.3">
      <c r="G1064" s="94">
        <v>4700</v>
      </c>
      <c r="H1064" s="94">
        <v>14.39</v>
      </c>
      <c r="I1064" s="10">
        <f t="shared" si="198"/>
        <v>10.730623000000001</v>
      </c>
      <c r="J1064" s="10">
        <f t="shared" si="199"/>
        <v>21.800972957957448</v>
      </c>
      <c r="K1064" s="10">
        <v>483</v>
      </c>
      <c r="L1064" s="10">
        <v>2</v>
      </c>
      <c r="M1064" s="88">
        <v>5</v>
      </c>
      <c r="N1064" s="85">
        <f t="shared" si="206"/>
        <v>1059</v>
      </c>
      <c r="O1064" s="108">
        <f t="shared" si="203"/>
        <v>123.29691661958134</v>
      </c>
      <c r="P1064" s="95">
        <f t="shared" si="200"/>
        <v>26.688785193446385</v>
      </c>
      <c r="Q1064" s="10">
        <f t="shared" si="210"/>
        <v>7.4135514426239961</v>
      </c>
      <c r="R1064" s="85">
        <f t="shared" si="207"/>
        <v>1.2691962998130843</v>
      </c>
      <c r="S1064" s="10">
        <f t="shared" si="204"/>
        <v>35.066498328087484</v>
      </c>
      <c r="T1064" s="10">
        <f>IF(M1064=1,'Specifications and Reduced mass'!$F$13,IF(M1064=2,'Specifications and Reduced mass'!$G$13,IF(M1064=3,'Specifications and Reduced mass'!$H$13,IF(M1064=4,'Specifications and Reduced mass'!$I$13,IF(M1064=5,'Specifications and Reduced mass'!$J$13)))))</f>
        <v>515.02500000000009</v>
      </c>
      <c r="U1064" s="52">
        <f>'Specifications and Reduced mass'!$C$37-'Lap Simulation'!S1064-'Lap Simulation'!T1064-'Lap Simulation'!AC1064</f>
        <v>858.67043863789536</v>
      </c>
      <c r="V1064" s="13">
        <f t="shared" si="205"/>
        <v>1.2691962998130843</v>
      </c>
      <c r="W1064" s="13">
        <f>0.5*359.61*'Lap Simulation'!Q1064^2</f>
        <v>9882.2167533642951</v>
      </c>
      <c r="X1064" s="10">
        <f t="shared" si="201"/>
        <v>29.187210404031479</v>
      </c>
      <c r="Y1064" s="10">
        <v>1</v>
      </c>
      <c r="Z1064" s="13">
        <f>IF(Y1064=1,'Specifications and Reduced mass'!$C$47,IF(Y1064=2,'Specifications and Reduced mass'!$C$48,IF(Y1064=3,'Specifications and Reduced mass'!$C$49)))</f>
        <v>676.54659784648959</v>
      </c>
      <c r="AA1064" s="10">
        <f t="shared" si="202"/>
        <v>18.591752519869292</v>
      </c>
      <c r="AB1064" s="10">
        <v>-2.8</v>
      </c>
      <c r="AC1064" s="10">
        <f t="shared" si="208"/>
        <v>-700.86051964314845</v>
      </c>
      <c r="AD1064" s="10">
        <f t="shared" si="209"/>
        <v>-4.8869219055841226E-2</v>
      </c>
    </row>
    <row r="1065" spans="7:30" x14ac:dyDescent="0.3">
      <c r="G1065" s="94">
        <v>4800</v>
      </c>
      <c r="H1065" s="94">
        <v>14.68</v>
      </c>
      <c r="I1065" s="10">
        <f t="shared" si="198"/>
        <v>10.946876</v>
      </c>
      <c r="J1065" s="10">
        <f t="shared" si="199"/>
        <v>21.776985322666665</v>
      </c>
      <c r="K1065" s="10">
        <v>483</v>
      </c>
      <c r="L1065" s="10">
        <v>2</v>
      </c>
      <c r="M1065" s="88">
        <v>5</v>
      </c>
      <c r="N1065" s="85">
        <f t="shared" si="206"/>
        <v>1060</v>
      </c>
      <c r="O1065" s="108">
        <f t="shared" si="203"/>
        <v>123.42879370323676</v>
      </c>
      <c r="P1065" s="95">
        <f t="shared" si="200"/>
        <v>27.298146882033553</v>
      </c>
      <c r="Q1065" s="10">
        <f t="shared" si="210"/>
        <v>7.5828185783426534</v>
      </c>
      <c r="R1065" s="85">
        <f t="shared" si="207"/>
        <v>1.2668024281284325</v>
      </c>
      <c r="S1065" s="10">
        <f t="shared" si="204"/>
        <v>36.68606407202121</v>
      </c>
      <c r="T1065" s="10">
        <f>IF(M1065=1,'Specifications and Reduced mass'!$F$13,IF(M1065=2,'Specifications and Reduced mass'!$G$13,IF(M1065=3,'Specifications and Reduced mass'!$H$13,IF(M1065=4,'Specifications and Reduced mass'!$I$13,IF(M1065=5,'Specifications and Reduced mass'!$J$13)))))</f>
        <v>515.02500000000009</v>
      </c>
      <c r="U1065" s="52">
        <f>'Specifications and Reduced mass'!$C$37-'Lap Simulation'!S1065-'Lap Simulation'!T1065-'Lap Simulation'!AC1065</f>
        <v>857.05087289396317</v>
      </c>
      <c r="V1065" s="13">
        <f t="shared" si="205"/>
        <v>1.2668024281284325</v>
      </c>
      <c r="W1065" s="13">
        <f>0.5*359.61*'Lap Simulation'!Q1065^2</f>
        <v>10338.632434740079</v>
      </c>
      <c r="X1065" s="10">
        <f t="shared" si="201"/>
        <v>29.853616450167927</v>
      </c>
      <c r="Y1065" s="10">
        <v>1</v>
      </c>
      <c r="Z1065" s="13">
        <f>IF(Y1065=1,'Specifications and Reduced mass'!$C$47,IF(Y1065=2,'Specifications and Reduced mass'!$C$48,IF(Y1065=3,'Specifications and Reduced mass'!$C$49)))</f>
        <v>676.54659784648959</v>
      </c>
      <c r="AA1065" s="10">
        <f t="shared" si="202"/>
        <v>19.450422958507183</v>
      </c>
      <c r="AB1065" s="10">
        <v>-3</v>
      </c>
      <c r="AC1065" s="10">
        <f t="shared" si="208"/>
        <v>-700.86051964314993</v>
      </c>
      <c r="AD1065" s="10">
        <f t="shared" si="209"/>
        <v>-5.235987755982989E-2</v>
      </c>
    </row>
    <row r="1066" spans="7:30" x14ac:dyDescent="0.3">
      <c r="G1066" s="94">
        <v>4900</v>
      </c>
      <c r="H1066" s="94">
        <v>14.97</v>
      </c>
      <c r="I1066" s="10">
        <f t="shared" si="198"/>
        <v>11.163129000000001</v>
      </c>
      <c r="J1066" s="10">
        <f t="shared" si="199"/>
        <v>21.753976774530614</v>
      </c>
      <c r="K1066" s="10">
        <v>483</v>
      </c>
      <c r="L1066" s="10">
        <v>2</v>
      </c>
      <c r="M1066" s="88">
        <v>5</v>
      </c>
      <c r="N1066" s="85">
        <f t="shared" si="206"/>
        <v>1061</v>
      </c>
      <c r="O1066" s="108">
        <f t="shared" si="203"/>
        <v>123.55785793725497</v>
      </c>
      <c r="P1066" s="95">
        <f t="shared" si="200"/>
        <v>27.8930877123736</v>
      </c>
      <c r="Q1066" s="10">
        <f t="shared" si="210"/>
        <v>7.7480799201037778</v>
      </c>
      <c r="R1066" s="85">
        <f t="shared" si="207"/>
        <v>1.2644130716016333</v>
      </c>
      <c r="S1066" s="10">
        <f t="shared" si="204"/>
        <v>38.302575101269433</v>
      </c>
      <c r="T1066" s="10">
        <f>IF(M1066=1,'Specifications and Reduced mass'!$F$13,IF(M1066=2,'Specifications and Reduced mass'!$G$13,IF(M1066=3,'Specifications and Reduced mass'!$H$13,IF(M1066=4,'Specifications and Reduced mass'!$I$13,IF(M1066=5,'Specifications and Reduced mass'!$J$13)))))</f>
        <v>515.02500000000009</v>
      </c>
      <c r="U1066" s="52">
        <f>'Specifications and Reduced mass'!$C$37-'Lap Simulation'!S1066-'Lap Simulation'!T1066-'Lap Simulation'!AC1066</f>
        <v>855.4343618647149</v>
      </c>
      <c r="V1066" s="13">
        <f t="shared" si="205"/>
        <v>1.2644130716016333</v>
      </c>
      <c r="W1066" s="13">
        <f>0.5*359.61*'Lap Simulation'!Q1066^2</f>
        <v>10794.187255919343</v>
      </c>
      <c r="X1066" s="10">
        <f t="shared" si="201"/>
        <v>30.504251653951879</v>
      </c>
      <c r="Y1066" s="10">
        <v>1</v>
      </c>
      <c r="Z1066" s="13">
        <f>IF(Y1066=1,'Specifications and Reduced mass'!$C$47,IF(Y1066=2,'Specifications and Reduced mass'!$C$48,IF(Y1066=3,'Specifications and Reduced mass'!$C$49)))</f>
        <v>676.54659784648959</v>
      </c>
      <c r="AA1066" s="10">
        <f t="shared" si="202"/>
        <v>20.307473831401147</v>
      </c>
      <c r="AB1066" s="10">
        <v>-3.2</v>
      </c>
      <c r="AC1066" s="10">
        <f t="shared" si="208"/>
        <v>-700.86051964314993</v>
      </c>
      <c r="AD1066" s="10">
        <f t="shared" si="209"/>
        <v>-5.5850536063818547E-2</v>
      </c>
    </row>
    <row r="1067" spans="7:30" x14ac:dyDescent="0.3">
      <c r="G1067" s="94">
        <v>5000</v>
      </c>
      <c r="H1067" s="94">
        <v>15.26</v>
      </c>
      <c r="I1067" s="10">
        <f t="shared" si="198"/>
        <v>11.379382</v>
      </c>
      <c r="J1067" s="10">
        <f t="shared" si="199"/>
        <v>21.731888568319999</v>
      </c>
      <c r="K1067" s="10">
        <v>470.5</v>
      </c>
      <c r="L1067" s="10">
        <v>2</v>
      </c>
      <c r="M1067" s="88">
        <v>5</v>
      </c>
      <c r="N1067" s="85">
        <f t="shared" si="206"/>
        <v>1062</v>
      </c>
      <c r="O1067" s="108">
        <f t="shared" si="203"/>
        <v>123.68428678662077</v>
      </c>
      <c r="P1067" s="95">
        <f t="shared" si="200"/>
        <v>28.474513673565724</v>
      </c>
      <c r="Q1067" s="10">
        <f t="shared" si="210"/>
        <v>7.9095871315460347</v>
      </c>
      <c r="R1067" s="85">
        <f t="shared" si="207"/>
        <v>1.2620282217165035</v>
      </c>
      <c r="S1067" s="10">
        <f t="shared" si="204"/>
        <v>39.916037177427086</v>
      </c>
      <c r="T1067" s="10">
        <f>IF(M1067=1,'Specifications and Reduced mass'!$F$13,IF(M1067=2,'Specifications and Reduced mass'!$G$13,IF(M1067=3,'Specifications and Reduced mass'!$H$13,IF(M1067=4,'Specifications and Reduced mass'!$I$13,IF(M1067=5,'Specifications and Reduced mass'!$J$13)))))</f>
        <v>515.02500000000009</v>
      </c>
      <c r="U1067" s="52">
        <f>'Specifications and Reduced mass'!$C$37-'Lap Simulation'!S1067-'Lap Simulation'!T1067-'Lap Simulation'!AC1067</f>
        <v>853.82089978855572</v>
      </c>
      <c r="V1067" s="13">
        <f t="shared" si="205"/>
        <v>1.2620282217165035</v>
      </c>
      <c r="W1067" s="13">
        <f>0.5*359.61*'Lap Simulation'!Q1067^2</f>
        <v>11248.882840598008</v>
      </c>
      <c r="X1067" s="10">
        <f t="shared" si="201"/>
        <v>31.140106817110372</v>
      </c>
      <c r="Y1067" s="10">
        <v>1</v>
      </c>
      <c r="Z1067" s="13">
        <f>IF(Y1067=1,'Specifications and Reduced mass'!$C$47,IF(Y1067=2,'Specifications and Reduced mass'!$C$48,IF(Y1067=3,'Specifications and Reduced mass'!$C$49)))</f>
        <v>676.54659784648959</v>
      </c>
      <c r="AA1067" s="10">
        <f t="shared" si="202"/>
        <v>21.162908193265864</v>
      </c>
      <c r="AB1067" s="10">
        <v>-3.4</v>
      </c>
      <c r="AC1067" s="10">
        <f t="shared" si="208"/>
        <v>-700.86051964314845</v>
      </c>
      <c r="AD1067" s="10">
        <f t="shared" si="209"/>
        <v>-5.9341194567807204E-2</v>
      </c>
    </row>
    <row r="1068" spans="7:30" x14ac:dyDescent="0.3">
      <c r="G1068" s="94">
        <v>5100</v>
      </c>
      <c r="H1068" s="94">
        <v>15.59</v>
      </c>
      <c r="I1068" s="10">
        <f t="shared" si="198"/>
        <v>11.625463</v>
      </c>
      <c r="J1068" s="10">
        <f t="shared" si="199"/>
        <v>21.766513940078429</v>
      </c>
      <c r="K1068" s="10">
        <v>470.5</v>
      </c>
      <c r="L1068" s="10">
        <v>2</v>
      </c>
      <c r="M1068" s="88">
        <v>5</v>
      </c>
      <c r="N1068" s="85">
        <f t="shared" si="206"/>
        <v>1063</v>
      </c>
      <c r="O1068" s="108">
        <f t="shared" si="203"/>
        <v>123.80823990584723</v>
      </c>
      <c r="P1068" s="95">
        <f t="shared" si="200"/>
        <v>29.043238463590338</v>
      </c>
      <c r="Q1068" s="10">
        <f t="shared" si="210"/>
        <v>8.0675662398862045</v>
      </c>
      <c r="R1068" s="85">
        <f t="shared" si="207"/>
        <v>1.259647869972929</v>
      </c>
      <c r="S1068" s="10">
        <f t="shared" si="204"/>
        <v>41.526456051221992</v>
      </c>
      <c r="T1068" s="10">
        <f>IF(M1068=1,'Specifications and Reduced mass'!$F$13,IF(M1068=2,'Specifications and Reduced mass'!$G$13,IF(M1068=3,'Specifications and Reduced mass'!$H$13,IF(M1068=4,'Specifications and Reduced mass'!$I$13,IF(M1068=5,'Specifications and Reduced mass'!$J$13)))))</f>
        <v>515.02500000000009</v>
      </c>
      <c r="U1068" s="52">
        <f>'Specifications and Reduced mass'!$C$37-'Lap Simulation'!S1068-'Lap Simulation'!T1068-'Lap Simulation'!AC1068</f>
        <v>852.21048091476234</v>
      </c>
      <c r="V1068" s="13">
        <f t="shared" si="205"/>
        <v>1.259647869972929</v>
      </c>
      <c r="W1068" s="13">
        <f>0.5*359.61*'Lap Simulation'!Q1068^2</f>
        <v>11702.720809409479</v>
      </c>
      <c r="X1068" s="10">
        <f t="shared" si="201"/>
        <v>31.762071810575609</v>
      </c>
      <c r="Y1068" s="10">
        <v>1</v>
      </c>
      <c r="Z1068" s="13">
        <f>IF(Y1068=1,'Specifications and Reduced mass'!$C$47,IF(Y1068=2,'Specifications and Reduced mass'!$C$48,IF(Y1068=3,'Specifications and Reduced mass'!$C$49)))</f>
        <v>676.54659784648959</v>
      </c>
      <c r="AA1068" s="10">
        <f t="shared" si="202"/>
        <v>22.016729093054419</v>
      </c>
      <c r="AB1068" s="10">
        <v>-3.6</v>
      </c>
      <c r="AC1068" s="10">
        <f t="shared" si="208"/>
        <v>-700.86051964314993</v>
      </c>
      <c r="AD1068" s="10">
        <f t="shared" si="209"/>
        <v>-6.2831853071795868E-2</v>
      </c>
    </row>
    <row r="1069" spans="7:30" x14ac:dyDescent="0.3">
      <c r="G1069" s="94">
        <v>5200</v>
      </c>
      <c r="H1069" s="94">
        <v>15.92</v>
      </c>
      <c r="I1069" s="10">
        <f t="shared" si="198"/>
        <v>11.871544</v>
      </c>
      <c r="J1069" s="10">
        <f t="shared" si="199"/>
        <v>21.799807566769228</v>
      </c>
      <c r="K1069" s="10">
        <v>470.5</v>
      </c>
      <c r="L1069" s="10">
        <v>2</v>
      </c>
      <c r="M1069" s="88">
        <v>5</v>
      </c>
      <c r="N1069" s="85">
        <f t="shared" si="206"/>
        <v>1064</v>
      </c>
      <c r="O1069" s="108">
        <f t="shared" si="203"/>
        <v>123.92986154320718</v>
      </c>
      <c r="P1069" s="95">
        <f t="shared" si="200"/>
        <v>29.599996169639475</v>
      </c>
      <c r="Q1069" s="10">
        <f t="shared" si="210"/>
        <v>8.2222211582331877</v>
      </c>
      <c r="R1069" s="85">
        <f t="shared" si="207"/>
        <v>1.257272007886812</v>
      </c>
      <c r="S1069" s="10">
        <f t="shared" si="204"/>
        <v>43.133837462535361</v>
      </c>
      <c r="T1069" s="10">
        <f>IF(M1069=1,'Specifications and Reduced mass'!$F$13,IF(M1069=2,'Specifications and Reduced mass'!$G$13,IF(M1069=3,'Specifications and Reduced mass'!$H$13,IF(M1069=4,'Specifications and Reduced mass'!$I$13,IF(M1069=5,'Specifications and Reduced mass'!$J$13)))))</f>
        <v>515.02500000000009</v>
      </c>
      <c r="U1069" s="52">
        <f>'Specifications and Reduced mass'!$C$37-'Lap Simulation'!S1069-'Lap Simulation'!T1069-'Lap Simulation'!AC1069</f>
        <v>850.60309950344754</v>
      </c>
      <c r="V1069" s="13">
        <f t="shared" si="205"/>
        <v>1.257272007886812</v>
      </c>
      <c r="W1069" s="13">
        <f>0.5*359.61*'Lap Simulation'!Q1069^2</f>
        <v>12155.702779930447</v>
      </c>
      <c r="X1069" s="10">
        <f t="shared" si="201"/>
        <v>32.37094944186294</v>
      </c>
      <c r="Y1069" s="10">
        <v>1</v>
      </c>
      <c r="Z1069" s="13">
        <f>IF(Y1069=1,'Specifications and Reduced mass'!$C$47,IF(Y1069=2,'Specifications and Reduced mass'!$C$48,IF(Y1069=3,'Specifications and Reduced mass'!$C$49)))</f>
        <v>676.54659784648959</v>
      </c>
      <c r="AA1069" s="10">
        <f t="shared" si="202"/>
        <v>22.868939573969186</v>
      </c>
      <c r="AB1069" s="10">
        <v>-3.8</v>
      </c>
      <c r="AC1069" s="10">
        <f t="shared" si="208"/>
        <v>-700.86051964314845</v>
      </c>
      <c r="AD1069" s="10">
        <f t="shared" si="209"/>
        <v>-6.6322511575784518E-2</v>
      </c>
    </row>
    <row r="1070" spans="7:30" x14ac:dyDescent="0.3">
      <c r="G1070" s="94">
        <v>5400</v>
      </c>
      <c r="H1070" s="94">
        <v>16.579999999999998</v>
      </c>
      <c r="I1070" s="10">
        <f t="shared" si="198"/>
        <v>12.363705999999999</v>
      </c>
      <c r="J1070" s="10">
        <f t="shared" si="199"/>
        <v>21.862695528296292</v>
      </c>
      <c r="K1070" s="10">
        <v>470.5</v>
      </c>
      <c r="L1070" s="10">
        <v>2</v>
      </c>
      <c r="M1070" s="88">
        <v>5</v>
      </c>
      <c r="N1070" s="85">
        <f t="shared" si="206"/>
        <v>1065</v>
      </c>
      <c r="O1070" s="108">
        <f t="shared" si="203"/>
        <v>124.04928254326224</v>
      </c>
      <c r="P1070" s="95">
        <f t="shared" si="200"/>
        <v>30.145451791059592</v>
      </c>
      <c r="Q1070" s="10">
        <f t="shared" si="210"/>
        <v>8.3737366086276648</v>
      </c>
      <c r="R1070" s="85">
        <f t="shared" si="207"/>
        <v>1.2549006269900753</v>
      </c>
      <c r="S1070" s="10">
        <f t="shared" si="204"/>
        <v>44.738187140422184</v>
      </c>
      <c r="T1070" s="10">
        <f>IF(M1070=1,'Specifications and Reduced mass'!$F$13,IF(M1070=2,'Specifications and Reduced mass'!$G$13,IF(M1070=3,'Specifications and Reduced mass'!$H$13,IF(M1070=4,'Specifications and Reduced mass'!$I$13,IF(M1070=5,'Specifications and Reduced mass'!$J$13)))))</f>
        <v>515.02500000000009</v>
      </c>
      <c r="U1070" s="52">
        <f>'Specifications and Reduced mass'!$C$37-'Lap Simulation'!S1070-'Lap Simulation'!T1070-'Lap Simulation'!AC1070</f>
        <v>848.99874982556219</v>
      </c>
      <c r="V1070" s="13">
        <f t="shared" si="205"/>
        <v>1.2549006269900753</v>
      </c>
      <c r="W1070" s="13">
        <f>0.5*359.61*'Lap Simulation'!Q1070^2</f>
        <v>12607.830366686625</v>
      </c>
      <c r="X1070" s="10">
        <f t="shared" si="201"/>
        <v>32.967466963101039</v>
      </c>
      <c r="Y1070" s="10">
        <v>1</v>
      </c>
      <c r="Z1070" s="13">
        <f>IF(Y1070=1,'Specifications and Reduced mass'!$C$47,IF(Y1070=2,'Specifications and Reduced mass'!$C$48,IF(Y1070=3,'Specifications and Reduced mass'!$C$49)))</f>
        <v>676.54659784648959</v>
      </c>
      <c r="AA1070" s="10">
        <f t="shared" si="202"/>
        <v>23.719542673472638</v>
      </c>
      <c r="AB1070" s="10">
        <v>-4</v>
      </c>
      <c r="AC1070" s="10">
        <f t="shared" si="208"/>
        <v>-700.86051964314993</v>
      </c>
      <c r="AD1070" s="10">
        <f t="shared" si="209"/>
        <v>-6.9813170079773182E-2</v>
      </c>
    </row>
    <row r="1071" spans="7:30" x14ac:dyDescent="0.3">
      <c r="G1071" s="94">
        <v>5400</v>
      </c>
      <c r="H1071" s="94">
        <v>16.579999999999998</v>
      </c>
      <c r="I1071" s="10">
        <f t="shared" si="198"/>
        <v>12.363705999999999</v>
      </c>
      <c r="J1071" s="10">
        <f t="shared" si="199"/>
        <v>21.862695528296292</v>
      </c>
      <c r="K1071" s="10">
        <v>470.5</v>
      </c>
      <c r="L1071" s="10">
        <v>2</v>
      </c>
      <c r="M1071" s="88">
        <v>5</v>
      </c>
      <c r="N1071" s="85">
        <f t="shared" si="206"/>
        <v>1066</v>
      </c>
      <c r="O1071" s="108">
        <f t="shared" si="203"/>
        <v>124.16662202677986</v>
      </c>
      <c r="P1071" s="95">
        <f t="shared" si="200"/>
        <v>30.680210037395131</v>
      </c>
      <c r="Q1071" s="10">
        <f t="shared" si="210"/>
        <v>8.5222805659430918</v>
      </c>
      <c r="R1071" s="85">
        <f t="shared" si="207"/>
        <v>1.2525337188305981</v>
      </c>
      <c r="S1071" s="10">
        <f t="shared" si="204"/>
        <v>46.339510803131731</v>
      </c>
      <c r="T1071" s="10">
        <f>IF(M1071=1,'Specifications and Reduced mass'!$F$13,IF(M1071=2,'Specifications and Reduced mass'!$G$13,IF(M1071=3,'Specifications and Reduced mass'!$H$13,IF(M1071=4,'Specifications and Reduced mass'!$I$13,IF(M1071=5,'Specifications and Reduced mass'!$J$13)))))</f>
        <v>515.02500000000009</v>
      </c>
      <c r="U1071" s="52">
        <f>'Specifications and Reduced mass'!$C$37-'Lap Simulation'!S1071-'Lap Simulation'!T1071-'Lap Simulation'!AC1071</f>
        <v>847.39742616285264</v>
      </c>
      <c r="V1071" s="13">
        <f t="shared" si="205"/>
        <v>1.2525337188305981</v>
      </c>
      <c r="W1071" s="13">
        <f>0.5*359.61*'Lap Simulation'!Q1071^2</f>
        <v>13059.105181158528</v>
      </c>
      <c r="X1071" s="10">
        <f t="shared" si="201"/>
        <v>33.552285692689338</v>
      </c>
      <c r="Y1071" s="10">
        <v>1</v>
      </c>
      <c r="Z1071" s="13">
        <f>IF(Y1071=1,'Specifications and Reduced mass'!$C$47,IF(Y1071=2,'Specifications and Reduced mass'!$C$48,IF(Y1071=3,'Specifications and Reduced mass'!$C$49)))</f>
        <v>676.54659784648959</v>
      </c>
      <c r="AA1071" s="10">
        <f t="shared" si="202"/>
        <v>24.568541423298203</v>
      </c>
      <c r="AB1071" s="10">
        <v>-4.2</v>
      </c>
      <c r="AC1071" s="10">
        <f t="shared" si="208"/>
        <v>-700.86051964314993</v>
      </c>
      <c r="AD1071" s="10">
        <f t="shared" si="209"/>
        <v>-7.3303828583761846E-2</v>
      </c>
    </row>
    <row r="1072" spans="7:30" x14ac:dyDescent="0.3">
      <c r="G1072" s="94">
        <v>5500</v>
      </c>
      <c r="H1072" s="94">
        <v>16.940000000000001</v>
      </c>
      <c r="I1072" s="10">
        <f t="shared" si="198"/>
        <v>12.632158000000002</v>
      </c>
      <c r="J1072" s="10">
        <f t="shared" si="199"/>
        <v>21.931263692800002</v>
      </c>
      <c r="K1072" s="10">
        <v>443.8</v>
      </c>
      <c r="L1072" s="10">
        <v>2</v>
      </c>
      <c r="M1072" s="88">
        <v>5</v>
      </c>
      <c r="N1072" s="85">
        <f t="shared" si="206"/>
        <v>1067</v>
      </c>
      <c r="O1072" s="108">
        <f t="shared" si="203"/>
        <v>124.28198880936208</v>
      </c>
      <c r="P1072" s="95">
        <f t="shared" si="200"/>
        <v>31.20482273512814</v>
      </c>
      <c r="Q1072" s="10">
        <f t="shared" si="210"/>
        <v>8.668006315313372</v>
      </c>
      <c r="R1072" s="85">
        <f t="shared" si="207"/>
        <v>1.2501712749722091</v>
      </c>
      <c r="S1072" s="10">
        <f t="shared" si="204"/>
        <v>47.937814158127885</v>
      </c>
      <c r="T1072" s="10">
        <f>IF(M1072=1,'Specifications and Reduced mass'!$F$13,IF(M1072=2,'Specifications and Reduced mass'!$G$13,IF(M1072=3,'Specifications and Reduced mass'!$H$13,IF(M1072=4,'Specifications and Reduced mass'!$I$13,IF(M1072=5,'Specifications and Reduced mass'!$J$13)))))</f>
        <v>515.02500000000009</v>
      </c>
      <c r="U1072" s="52">
        <f>'Specifications and Reduced mass'!$C$37-'Lap Simulation'!S1072-'Lap Simulation'!T1072-'Lap Simulation'!AC1072</f>
        <v>845.79912280785641</v>
      </c>
      <c r="V1072" s="13">
        <f t="shared" si="205"/>
        <v>1.2501712749722091</v>
      </c>
      <c r="W1072" s="13">
        <f>0.5*359.61*'Lap Simulation'!Q1072^2</f>
        <v>13509.5288317872</v>
      </c>
      <c r="X1072" s="10">
        <f t="shared" si="201"/>
        <v>34.126009115406973</v>
      </c>
      <c r="Y1072" s="10">
        <v>1</v>
      </c>
      <c r="Z1072" s="13">
        <f>IF(Y1072=1,'Specifications and Reduced mass'!$C$47,IF(Y1072=2,'Specifications and Reduced mass'!$C$48,IF(Y1072=3,'Specifications and Reduced mass'!$C$49)))</f>
        <v>676.54659784648959</v>
      </c>
      <c r="AA1072" s="10">
        <f t="shared" si="202"/>
        <v>25.415938849461057</v>
      </c>
      <c r="AB1072" s="10">
        <v>-4.4000000000000004</v>
      </c>
      <c r="AC1072" s="10">
        <f t="shared" si="208"/>
        <v>-700.86051964314993</v>
      </c>
      <c r="AD1072" s="10">
        <f t="shared" si="209"/>
        <v>-7.679448708775051E-2</v>
      </c>
    </row>
    <row r="1073" spans="7:30" x14ac:dyDescent="0.3">
      <c r="G1073" s="94">
        <v>5600</v>
      </c>
      <c r="H1073" s="94">
        <v>17.05</v>
      </c>
      <c r="I1073" s="10">
        <f t="shared" si="198"/>
        <v>12.714185000000001</v>
      </c>
      <c r="J1073" s="10">
        <f t="shared" si="199"/>
        <v>21.679501737142857</v>
      </c>
      <c r="K1073" s="10">
        <v>443.8</v>
      </c>
      <c r="L1073" s="10">
        <v>2</v>
      </c>
      <c r="M1073" s="88">
        <v>5</v>
      </c>
      <c r="N1073" s="85">
        <f t="shared" si="206"/>
        <v>1068</v>
      </c>
      <c r="O1073" s="108">
        <f t="shared" si="203"/>
        <v>124.39548260679383</v>
      </c>
      <c r="P1073" s="95">
        <f t="shared" si="200"/>
        <v>31.71979510302754</v>
      </c>
      <c r="Q1073" s="10">
        <f t="shared" si="210"/>
        <v>8.8110541952854273</v>
      </c>
      <c r="R1073" s="85">
        <f t="shared" si="207"/>
        <v>1.2478132869946443</v>
      </c>
      <c r="S1073" s="10">
        <f t="shared" si="204"/>
        <v>49.533102902109526</v>
      </c>
      <c r="T1073" s="10">
        <f>IF(M1073=1,'Specifications and Reduced mass'!$F$13,IF(M1073=2,'Specifications and Reduced mass'!$G$13,IF(M1073=3,'Specifications and Reduced mass'!$H$13,IF(M1073=4,'Specifications and Reduced mass'!$I$13,IF(M1073=5,'Specifications and Reduced mass'!$J$13)))))</f>
        <v>515.02500000000009</v>
      </c>
      <c r="U1073" s="52">
        <f>'Specifications and Reduced mass'!$C$37-'Lap Simulation'!S1073-'Lap Simulation'!T1073-'Lap Simulation'!AC1073</f>
        <v>844.20383406387191</v>
      </c>
      <c r="V1073" s="13">
        <f t="shared" si="205"/>
        <v>1.2478132869946443</v>
      </c>
      <c r="W1073" s="13">
        <f>0.5*359.61*'Lap Simulation'!Q1073^2</f>
        <v>13959.102923979959</v>
      </c>
      <c r="X1073" s="10">
        <f t="shared" si="201"/>
        <v>34.689189745218215</v>
      </c>
      <c r="Y1073" s="10">
        <v>1</v>
      </c>
      <c r="Z1073" s="13">
        <f>IF(Y1073=1,'Specifications and Reduced mass'!$C$47,IF(Y1073=2,'Specifications and Reduced mass'!$C$48,IF(Y1073=3,'Specifications and Reduced mass'!$C$49)))</f>
        <v>676.54659784648959</v>
      </c>
      <c r="AA1073" s="10">
        <f t="shared" si="202"/>
        <v>26.261737972268918</v>
      </c>
      <c r="AB1073" s="10">
        <v>-4.5999999999999996</v>
      </c>
      <c r="AC1073" s="10">
        <f t="shared" si="208"/>
        <v>-700.86051964314697</v>
      </c>
      <c r="AD1073" s="10">
        <f t="shared" si="209"/>
        <v>-8.028514559173916E-2</v>
      </c>
    </row>
    <row r="1074" spans="7:30" x14ac:dyDescent="0.3">
      <c r="G1074" s="94">
        <v>5700</v>
      </c>
      <c r="H1074" s="94">
        <v>17.11</v>
      </c>
      <c r="I1074" s="10">
        <f t="shared" ref="I1074:I1137" si="211">H1074*0.7457</f>
        <v>12.758927</v>
      </c>
      <c r="J1074" s="10">
        <f t="shared" ref="J1074:J1137" si="212">(9548.8*I1074)/G1074</f>
        <v>21.374112655719298</v>
      </c>
      <c r="K1074" s="10">
        <v>443.8</v>
      </c>
      <c r="L1074" s="10">
        <v>2</v>
      </c>
      <c r="M1074" s="88">
        <v>5</v>
      </c>
      <c r="N1074" s="85">
        <f t="shared" si="206"/>
        <v>1069</v>
      </c>
      <c r="O1074" s="108">
        <f t="shared" si="203"/>
        <v>124.50719506503152</v>
      </c>
      <c r="P1074" s="95">
        <f t="shared" si="200"/>
        <v>32.225591100505063</v>
      </c>
      <c r="Q1074" s="10">
        <f t="shared" si="210"/>
        <v>8.9515530834736285</v>
      </c>
      <c r="R1074" s="85">
        <f t="shared" si="207"/>
        <v>1.2454597464935366</v>
      </c>
      <c r="S1074" s="10">
        <f t="shared" si="204"/>
        <v>51.125382721030761</v>
      </c>
      <c r="T1074" s="10">
        <f>IF(M1074=1,'Specifications and Reduced mass'!$F$13,IF(M1074=2,'Specifications and Reduced mass'!$G$13,IF(M1074=3,'Specifications and Reduced mass'!$H$13,IF(M1074=4,'Specifications and Reduced mass'!$I$13,IF(M1074=5,'Specifications and Reduced mass'!$J$13)))))</f>
        <v>515.02500000000009</v>
      </c>
      <c r="U1074" s="52">
        <f>'Specifications and Reduced mass'!$C$37-'Lap Simulation'!S1074-'Lap Simulation'!T1074-'Lap Simulation'!AC1074</f>
        <v>842.6115542449536</v>
      </c>
      <c r="V1074" s="13">
        <f t="shared" si="205"/>
        <v>1.2454597464935366</v>
      </c>
      <c r="W1074" s="13">
        <f>0.5*359.61*'Lap Simulation'!Q1074^2</f>
        <v>14407.829060116104</v>
      </c>
      <c r="X1074" s="10">
        <f t="shared" si="201"/>
        <v>35.242334974305621</v>
      </c>
      <c r="Y1074" s="10">
        <v>1</v>
      </c>
      <c r="Z1074" s="13">
        <f>IF(Y1074=1,'Specifications and Reduced mass'!$C$47,IF(Y1074=2,'Specifications and Reduced mass'!$C$48,IF(Y1074=3,'Specifications and Reduced mass'!$C$49)))</f>
        <v>676.54659784648959</v>
      </c>
      <c r="AA1074" s="10">
        <f t="shared" si="202"/>
        <v>27.105941806332794</v>
      </c>
      <c r="AB1074" s="10">
        <v>-4.8</v>
      </c>
      <c r="AC1074" s="10">
        <f t="shared" si="208"/>
        <v>-700.86051964314993</v>
      </c>
      <c r="AD1074" s="10">
        <f t="shared" si="209"/>
        <v>-8.377580409572781E-2</v>
      </c>
    </row>
    <row r="1075" spans="7:30" x14ac:dyDescent="0.3">
      <c r="G1075" s="94">
        <v>5700</v>
      </c>
      <c r="H1075" s="94">
        <v>17.11</v>
      </c>
      <c r="I1075" s="10">
        <f t="shared" si="211"/>
        <v>12.758927</v>
      </c>
      <c r="J1075" s="10">
        <f t="shared" si="212"/>
        <v>21.374112655719298</v>
      </c>
      <c r="K1075" s="10">
        <v>443.8</v>
      </c>
      <c r="L1075" s="10">
        <v>2</v>
      </c>
      <c r="M1075" s="88">
        <v>5</v>
      </c>
      <c r="N1075" s="85">
        <f t="shared" si="206"/>
        <v>1070</v>
      </c>
      <c r="O1075" s="108">
        <f t="shared" si="203"/>
        <v>124.61721064503391</v>
      </c>
      <c r="P1075" s="95">
        <f t="shared" si="200"/>
        <v>32.72263801110882</v>
      </c>
      <c r="Q1075" s="10">
        <f t="shared" si="210"/>
        <v>9.0896216697524501</v>
      </c>
      <c r="R1075" s="85">
        <f t="shared" si="207"/>
        <v>1.243110645080346</v>
      </c>
      <c r="S1075" s="10">
        <f t="shared" si="204"/>
        <v>52.71465929012129</v>
      </c>
      <c r="T1075" s="10">
        <f>IF(M1075=1,'Specifications and Reduced mass'!$F$13,IF(M1075=2,'Specifications and Reduced mass'!$G$13,IF(M1075=3,'Specifications and Reduced mass'!$H$13,IF(M1075=4,'Specifications and Reduced mass'!$I$13,IF(M1075=5,'Specifications and Reduced mass'!$J$13)))))</f>
        <v>515.02500000000009</v>
      </c>
      <c r="U1075" s="52">
        <f>'Specifications and Reduced mass'!$C$37-'Lap Simulation'!S1075-'Lap Simulation'!T1075-'Lap Simulation'!AC1075</f>
        <v>841.02227767586305</v>
      </c>
      <c r="V1075" s="13">
        <f t="shared" si="205"/>
        <v>1.243110645080346</v>
      </c>
      <c r="W1075" s="13">
        <f>0.5*359.61*'Lap Simulation'!Q1075^2</f>
        <v>14855.708839552648</v>
      </c>
      <c r="X1075" s="10">
        <f t="shared" si="201"/>
        <v>35.785912085639566</v>
      </c>
      <c r="Y1075" s="10">
        <v>1</v>
      </c>
      <c r="Z1075" s="13">
        <f>IF(Y1075=1,'Specifications and Reduced mass'!$C$47,IF(Y1075=2,'Specifications and Reduced mass'!$C$48,IF(Y1075=3,'Specifications and Reduced mass'!$C$49)))</f>
        <v>676.54659784648959</v>
      </c>
      <c r="AA1075" s="10">
        <f t="shared" si="202"/>
        <v>27.948553360577751</v>
      </c>
      <c r="AB1075" s="10">
        <v>-5</v>
      </c>
      <c r="AC1075" s="10">
        <f t="shared" si="208"/>
        <v>-700.86051964314993</v>
      </c>
      <c r="AD1075" s="10">
        <f t="shared" si="209"/>
        <v>-8.7266462599716474E-2</v>
      </c>
    </row>
    <row r="1076" spans="7:30" x14ac:dyDescent="0.3">
      <c r="G1076" s="94">
        <v>5800</v>
      </c>
      <c r="H1076" s="94">
        <v>17.18</v>
      </c>
      <c r="I1076" s="10">
        <f t="shared" si="211"/>
        <v>12.811126</v>
      </c>
      <c r="J1076" s="10">
        <f t="shared" si="212"/>
        <v>21.091531025655172</v>
      </c>
      <c r="K1076" s="10">
        <v>443.8</v>
      </c>
      <c r="L1076" s="10">
        <v>2</v>
      </c>
      <c r="M1076" s="88">
        <v>5</v>
      </c>
      <c r="N1076" s="85">
        <f t="shared" si="206"/>
        <v>1071</v>
      </c>
      <c r="O1076" s="108">
        <f t="shared" si="203"/>
        <v>124.72560738667717</v>
      </c>
      <c r="P1076" s="95">
        <f t="shared" si="200"/>
        <v>33.211330390795048</v>
      </c>
      <c r="Q1076" s="10">
        <f t="shared" si="210"/>
        <v>9.2253695529986235</v>
      </c>
      <c r="R1076" s="85">
        <f t="shared" si="207"/>
        <v>1.2407659743823709</v>
      </c>
      <c r="S1076" s="10">
        <f t="shared" si="204"/>
        <v>54.300938273906539</v>
      </c>
      <c r="T1076" s="10">
        <f>IF(M1076=1,'Specifications and Reduced mass'!$F$13,IF(M1076=2,'Specifications and Reduced mass'!$G$13,IF(M1076=3,'Specifications and Reduced mass'!$H$13,IF(M1076=4,'Specifications and Reduced mass'!$I$13,IF(M1076=5,'Specifications and Reduced mass'!$J$13)))))</f>
        <v>515.02500000000009</v>
      </c>
      <c r="U1076" s="52">
        <f>'Specifications and Reduced mass'!$C$37-'Lap Simulation'!S1076-'Lap Simulation'!T1076-'Lap Simulation'!AC1076</f>
        <v>839.43599869207776</v>
      </c>
      <c r="V1076" s="13">
        <f t="shared" si="205"/>
        <v>1.2407659743823709</v>
      </c>
      <c r="W1076" s="13">
        <f>0.5*359.61*'Lap Simulation'!Q1076^2</f>
        <v>15302.743858629992</v>
      </c>
      <c r="X1076" s="10">
        <f t="shared" si="201"/>
        <v>36.32035257086072</v>
      </c>
      <c r="Y1076" s="10">
        <v>1</v>
      </c>
      <c r="Z1076" s="13">
        <f>IF(Y1076=1,'Specifications and Reduced mass'!$C$47,IF(Y1076=2,'Specifications and Reduced mass'!$C$48,IF(Y1076=3,'Specifications and Reduced mass'!$C$49)))</f>
        <v>676.54659784648959</v>
      </c>
      <c r="AA1076" s="10">
        <f t="shared" si="202"/>
        <v>28.789575638253616</v>
      </c>
      <c r="AB1076" s="10">
        <v>-5.2</v>
      </c>
      <c r="AC1076" s="10">
        <f t="shared" si="208"/>
        <v>-700.86051964314993</v>
      </c>
      <c r="AD1076" s="10">
        <f t="shared" si="209"/>
        <v>-9.0757121103705138E-2</v>
      </c>
    </row>
    <row r="1077" spans="7:30" x14ac:dyDescent="0.3">
      <c r="G1077" s="94">
        <v>5900</v>
      </c>
      <c r="H1077" s="94">
        <v>17.239999999999998</v>
      </c>
      <c r="I1077" s="10">
        <f t="shared" si="211"/>
        <v>12.855867999999999</v>
      </c>
      <c r="J1077" s="10">
        <f t="shared" si="212"/>
        <v>20.80645972176271</v>
      </c>
      <c r="K1077" s="10">
        <v>443.8</v>
      </c>
      <c r="L1077" s="10">
        <v>2</v>
      </c>
      <c r="M1077" s="88">
        <v>5</v>
      </c>
      <c r="N1077" s="85">
        <f t="shared" si="206"/>
        <v>1072</v>
      </c>
      <c r="O1077" s="108">
        <f t="shared" si="203"/>
        <v>124.83245757135236</v>
      </c>
      <c r="P1077" s="95">
        <f t="shared" si="200"/>
        <v>33.69203348541815</v>
      </c>
      <c r="Q1077" s="10">
        <f t="shared" si="210"/>
        <v>9.3588981903939299</v>
      </c>
      <c r="R1077" s="85">
        <f t="shared" si="207"/>
        <v>1.2384257260426985</v>
      </c>
      <c r="S1077" s="10">
        <f t="shared" si="204"/>
        <v>55.884225326227913</v>
      </c>
      <c r="T1077" s="10">
        <f>IF(M1077=1,'Specifications and Reduced mass'!$F$13,IF(M1077=2,'Specifications and Reduced mass'!$G$13,IF(M1077=3,'Specifications and Reduced mass'!$H$13,IF(M1077=4,'Specifications and Reduced mass'!$I$13,IF(M1077=5,'Specifications and Reduced mass'!$J$13)))))</f>
        <v>515.02500000000009</v>
      </c>
      <c r="U1077" s="52">
        <f>'Specifications and Reduced mass'!$C$37-'Lap Simulation'!S1077-'Lap Simulation'!T1077-'Lap Simulation'!AC1077</f>
        <v>837.85271163975642</v>
      </c>
      <c r="V1077" s="13">
        <f t="shared" si="205"/>
        <v>1.2384257260426985</v>
      </c>
      <c r="W1077" s="13">
        <f>0.5*359.61*'Lap Simulation'!Q1077^2</f>
        <v>15748.935710677639</v>
      </c>
      <c r="X1077" s="10">
        <f t="shared" si="201"/>
        <v>36.846055867692634</v>
      </c>
      <c r="Y1077" s="10">
        <v>1</v>
      </c>
      <c r="Z1077" s="13">
        <f>IF(Y1077=1,'Specifications and Reduced mass'!$C$47,IF(Y1077=2,'Specifications and Reduced mass'!$C$48,IF(Y1077=3,'Specifications and Reduced mass'!$C$49)))</f>
        <v>676.54659784648959</v>
      </c>
      <c r="AA1077" s="10">
        <f t="shared" si="202"/>
        <v>29.629011636945698</v>
      </c>
      <c r="AB1077" s="10">
        <v>-5.4</v>
      </c>
      <c r="AC1077" s="10">
        <f t="shared" si="208"/>
        <v>-700.86051964314993</v>
      </c>
      <c r="AD1077" s="10">
        <f t="shared" si="209"/>
        <v>-9.4247779607693802E-2</v>
      </c>
    </row>
    <row r="1078" spans="7:30" x14ac:dyDescent="0.3">
      <c r="G1078" s="94">
        <v>6000</v>
      </c>
      <c r="H1078" s="94">
        <v>17.32</v>
      </c>
      <c r="I1078" s="10">
        <f t="shared" si="211"/>
        <v>12.915524000000001</v>
      </c>
      <c r="J1078" s="10">
        <f t="shared" si="212"/>
        <v>20.554625928533333</v>
      </c>
      <c r="K1078" s="10">
        <v>469.1</v>
      </c>
      <c r="L1078" s="10">
        <v>2</v>
      </c>
      <c r="M1078" s="88">
        <v>5</v>
      </c>
      <c r="N1078" s="85">
        <f t="shared" si="206"/>
        <v>1073</v>
      </c>
      <c r="O1078" s="108">
        <f t="shared" si="203"/>
        <v>124.93782829919708</v>
      </c>
      <c r="P1078" s="95">
        <f t="shared" si="200"/>
        <v>34.16508620216792</v>
      </c>
      <c r="Q1078" s="10">
        <f t="shared" si="210"/>
        <v>9.4903017228244213</v>
      </c>
      <c r="R1078" s="85">
        <f t="shared" si="207"/>
        <v>1.2360898917201726</v>
      </c>
      <c r="S1078" s="10">
        <f t="shared" si="204"/>
        <v>57.464526090262915</v>
      </c>
      <c r="T1078" s="10">
        <f>IF(M1078=1,'Specifications and Reduced mass'!$F$13,IF(M1078=2,'Specifications and Reduced mass'!$G$13,IF(M1078=3,'Specifications and Reduced mass'!$H$13,IF(M1078=4,'Specifications and Reduced mass'!$I$13,IF(M1078=5,'Specifications and Reduced mass'!$J$13)))))</f>
        <v>515.02500000000009</v>
      </c>
      <c r="U1078" s="52">
        <f>'Specifications and Reduced mass'!$C$37-'Lap Simulation'!S1078-'Lap Simulation'!T1078-'Lap Simulation'!AC1078</f>
        <v>836.27241087571849</v>
      </c>
      <c r="V1078" s="13">
        <f t="shared" si="205"/>
        <v>1.2360898917201726</v>
      </c>
      <c r="W1078" s="13">
        <f>0.5*359.61*'Lap Simulation'!Q1078^2</f>
        <v>16194.285986019855</v>
      </c>
      <c r="X1078" s="10">
        <f t="shared" si="201"/>
        <v>37.363392609544967</v>
      </c>
      <c r="Y1078" s="10">
        <v>1</v>
      </c>
      <c r="Z1078" s="13">
        <f>IF(Y1078=1,'Specifications and Reduced mass'!$C$47,IF(Y1078=2,'Specifications and Reduced mass'!$C$48,IF(Y1078=3,'Specifications and Reduced mass'!$C$49)))</f>
        <v>676.54659784648959</v>
      </c>
      <c r="AA1078" s="10">
        <f t="shared" si="202"/>
        <v>30.466864348585457</v>
      </c>
      <c r="AB1078" s="10">
        <v>-5.6</v>
      </c>
      <c r="AC1078" s="10">
        <f t="shared" si="208"/>
        <v>-700.86051964314697</v>
      </c>
      <c r="AD1078" s="10">
        <f t="shared" si="209"/>
        <v>-9.7738438111682452E-2</v>
      </c>
    </row>
    <row r="1079" spans="7:30" x14ac:dyDescent="0.3">
      <c r="G1079" s="94">
        <v>6100</v>
      </c>
      <c r="H1079" s="94">
        <v>17.37</v>
      </c>
      <c r="I1079" s="10">
        <f t="shared" si="211"/>
        <v>12.952809000000002</v>
      </c>
      <c r="J1079" s="10">
        <f t="shared" si="212"/>
        <v>20.276029931016396</v>
      </c>
      <c r="K1079" s="10">
        <v>469.1</v>
      </c>
      <c r="L1079" s="10">
        <v>2</v>
      </c>
      <c r="M1079" s="88">
        <v>5</v>
      </c>
      <c r="N1079" s="85">
        <f t="shared" si="206"/>
        <v>1074</v>
      </c>
      <c r="O1079" s="108">
        <f t="shared" si="203"/>
        <v>125.0417819940277</v>
      </c>
      <c r="P1079" s="95">
        <f t="shared" si="200"/>
        <v>34.630803704143965</v>
      </c>
      <c r="Q1079" s="10">
        <f t="shared" si="210"/>
        <v>9.6196676955955454</v>
      </c>
      <c r="R1079" s="85">
        <f t="shared" si="207"/>
        <v>1.2337584630893876</v>
      </c>
      <c r="S1079" s="10">
        <f t="shared" si="204"/>
        <v>59.041846198545265</v>
      </c>
      <c r="T1079" s="10">
        <f>IF(M1079=1,'Specifications and Reduced mass'!$F$13,IF(M1079=2,'Specifications and Reduced mass'!$G$13,IF(M1079=3,'Specifications and Reduced mass'!$H$13,IF(M1079=4,'Specifications and Reduced mass'!$I$13,IF(M1079=5,'Specifications and Reduced mass'!$J$13)))))</f>
        <v>515.02500000000009</v>
      </c>
      <c r="U1079" s="52">
        <f>'Specifications and Reduced mass'!$C$37-'Lap Simulation'!S1079-'Lap Simulation'!T1079-'Lap Simulation'!AC1079</f>
        <v>834.69509076743907</v>
      </c>
      <c r="V1079" s="13">
        <f t="shared" si="205"/>
        <v>1.2337584630893876</v>
      </c>
      <c r="W1079" s="13">
        <f>0.5*359.61*'Lap Simulation'!Q1079^2</f>
        <v>16638.796271981344</v>
      </c>
      <c r="X1079" s="10">
        <f t="shared" si="201"/>
        <v>37.872707462974589</v>
      </c>
      <c r="Y1079" s="10">
        <v>1</v>
      </c>
      <c r="Z1079" s="13">
        <f>IF(Y1079=1,'Specifications and Reduced mass'!$C$47,IF(Y1079=2,'Specifications and Reduced mass'!$C$48,IF(Y1079=3,'Specifications and Reduced mass'!$C$49)))</f>
        <v>676.54659784648959</v>
      </c>
      <c r="AA1079" s="10">
        <f t="shared" si="202"/>
        <v>31.303136759461172</v>
      </c>
      <c r="AB1079" s="10">
        <v>-5.8</v>
      </c>
      <c r="AC1079" s="10">
        <f t="shared" si="208"/>
        <v>-700.86051964314993</v>
      </c>
      <c r="AD1079" s="10">
        <f t="shared" si="209"/>
        <v>-0.10122909661567112</v>
      </c>
    </row>
    <row r="1080" spans="7:30" x14ac:dyDescent="0.3">
      <c r="G1080" s="94">
        <v>6100</v>
      </c>
      <c r="H1080" s="94">
        <v>17.37</v>
      </c>
      <c r="I1080" s="10">
        <f t="shared" si="211"/>
        <v>12.952809000000002</v>
      </c>
      <c r="J1080" s="10">
        <f t="shared" si="212"/>
        <v>20.276029931016396</v>
      </c>
      <c r="K1080" s="10">
        <v>469.1</v>
      </c>
      <c r="L1080" s="10">
        <v>2</v>
      </c>
      <c r="M1080" s="88">
        <v>5</v>
      </c>
      <c r="N1080" s="85">
        <f t="shared" si="206"/>
        <v>1075</v>
      </c>
      <c r="O1080" s="108">
        <f t="shared" si="203"/>
        <v>125.14437684673928</v>
      </c>
      <c r="P1080" s="95">
        <f t="shared" si="200"/>
        <v>35.089479684917364</v>
      </c>
      <c r="Q1080" s="10">
        <f t="shared" si="210"/>
        <v>9.7470776902548231</v>
      </c>
      <c r="R1080" s="85">
        <f t="shared" si="207"/>
        <v>1.2314314318406148</v>
      </c>
      <c r="S1080" s="10">
        <f t="shared" si="204"/>
        <v>60.616191272985034</v>
      </c>
      <c r="T1080" s="10">
        <f>IF(M1080=1,'Specifications and Reduced mass'!$F$13,IF(M1080=2,'Specifications and Reduced mass'!$G$13,IF(M1080=3,'Specifications and Reduced mass'!$H$13,IF(M1080=4,'Specifications and Reduced mass'!$I$13,IF(M1080=5,'Specifications and Reduced mass'!$J$13)))))</f>
        <v>515.02500000000009</v>
      </c>
      <c r="U1080" s="52">
        <f>'Specifications and Reduced mass'!$C$37-'Lap Simulation'!S1080-'Lap Simulation'!T1080-'Lap Simulation'!AC1080</f>
        <v>833.12074569299932</v>
      </c>
      <c r="V1080" s="13">
        <f t="shared" si="205"/>
        <v>1.2314314318406148</v>
      </c>
      <c r="W1080" s="13">
        <f>0.5*359.61*'Lap Simulation'!Q1080^2</f>
        <v>17082.468152892921</v>
      </c>
      <c r="X1080" s="10">
        <f t="shared" si="201"/>
        <v>38.37432161517647</v>
      </c>
      <c r="Y1080" s="10">
        <v>1</v>
      </c>
      <c r="Z1080" s="13">
        <f>IF(Y1080=1,'Specifications and Reduced mass'!$C$47,IF(Y1080=2,'Specifications and Reduced mass'!$C$48,IF(Y1080=3,'Specifications and Reduced mass'!$C$49)))</f>
        <v>676.54659784648959</v>
      </c>
      <c r="AA1080" s="10">
        <f t="shared" si="202"/>
        <v>32.137831850228615</v>
      </c>
      <c r="AB1080" s="10">
        <v>-6</v>
      </c>
      <c r="AC1080" s="10">
        <f t="shared" si="208"/>
        <v>-700.86051964314993</v>
      </c>
      <c r="AD1080" s="10">
        <f t="shared" si="209"/>
        <v>-0.10471975511965978</v>
      </c>
    </row>
    <row r="1081" spans="7:30" x14ac:dyDescent="0.3">
      <c r="G1081" s="94">
        <v>6200</v>
      </c>
      <c r="H1081" s="94">
        <v>17.440000000000001</v>
      </c>
      <c r="I1081" s="10">
        <f t="shared" si="211"/>
        <v>13.005008000000002</v>
      </c>
      <c r="J1081" s="10">
        <f t="shared" si="212"/>
        <v>20.029390385548389</v>
      </c>
      <c r="K1081" s="10">
        <v>469.1</v>
      </c>
      <c r="L1081" s="10">
        <v>2</v>
      </c>
      <c r="M1081" s="88">
        <v>5</v>
      </c>
      <c r="N1081" s="85">
        <f t="shared" si="206"/>
        <v>1076</v>
      </c>
      <c r="O1081" s="108">
        <f t="shared" si="203"/>
        <v>125.24566720609486</v>
      </c>
      <c r="P1081" s="95">
        <f t="shared" si="200"/>
        <v>35.541388370061419</v>
      </c>
      <c r="Q1081" s="10">
        <f t="shared" si="210"/>
        <v>9.8726078805726161</v>
      </c>
      <c r="R1081" s="85">
        <f t="shared" si="207"/>
        <v>1.2291087896798156</v>
      </c>
      <c r="S1081" s="10">
        <f t="shared" si="204"/>
        <v>62.187566924888557</v>
      </c>
      <c r="T1081" s="10">
        <f>IF(M1081=1,'Specifications and Reduced mass'!$F$13,IF(M1081=2,'Specifications and Reduced mass'!$G$13,IF(M1081=3,'Specifications and Reduced mass'!$H$13,IF(M1081=4,'Specifications and Reduced mass'!$I$13,IF(M1081=5,'Specifications and Reduced mass'!$J$13)))))</f>
        <v>515.02500000000009</v>
      </c>
      <c r="U1081" s="52">
        <f>'Specifications and Reduced mass'!$C$37-'Lap Simulation'!S1081-'Lap Simulation'!T1081-'Lap Simulation'!AC1081</f>
        <v>831.54937004109581</v>
      </c>
      <c r="V1081" s="13">
        <f t="shared" si="205"/>
        <v>1.2291087896798156</v>
      </c>
      <c r="W1081" s="13">
        <f>0.5*359.61*'Lap Simulation'!Q1081^2</f>
        <v>17525.303210097125</v>
      </c>
      <c r="X1081" s="10">
        <f t="shared" si="201"/>
        <v>38.868534962884311</v>
      </c>
      <c r="Y1081" s="10">
        <v>1</v>
      </c>
      <c r="Z1081" s="13">
        <f>IF(Y1081=1,'Specifications and Reduced mass'!$C$47,IF(Y1081=2,'Specifications and Reduced mass'!$C$48,IF(Y1081=3,'Specifications and Reduced mass'!$C$49)))</f>
        <v>676.54659784648959</v>
      </c>
      <c r="AA1081" s="10">
        <f t="shared" si="202"/>
        <v>32.970952595921609</v>
      </c>
      <c r="AB1081" s="10">
        <v>-6.2</v>
      </c>
      <c r="AC1081" s="10">
        <f t="shared" si="208"/>
        <v>-700.86051964314993</v>
      </c>
      <c r="AD1081" s="10">
        <f t="shared" si="209"/>
        <v>-0.10821041362364843</v>
      </c>
    </row>
    <row r="1082" spans="7:30" x14ac:dyDescent="0.3">
      <c r="G1082" s="94">
        <v>6300</v>
      </c>
      <c r="H1082" s="94">
        <v>17.5</v>
      </c>
      <c r="I1082" s="10">
        <f t="shared" si="211"/>
        <v>13.049750000000001</v>
      </c>
      <c r="J1082" s="10">
        <f t="shared" si="212"/>
        <v>19.779278222222221</v>
      </c>
      <c r="K1082" s="10">
        <v>469.1</v>
      </c>
      <c r="L1082" s="10">
        <v>2</v>
      </c>
      <c r="M1082" s="88">
        <v>5</v>
      </c>
      <c r="N1082" s="85">
        <f t="shared" si="206"/>
        <v>1077</v>
      </c>
      <c r="O1082" s="108">
        <f t="shared" si="203"/>
        <v>125.34570392433696</v>
      </c>
      <c r="P1082" s="95">
        <f t="shared" si="200"/>
        <v>35.986786284691192</v>
      </c>
      <c r="Q1082" s="10">
        <f t="shared" si="210"/>
        <v>9.9963295235253309</v>
      </c>
      <c r="R1082" s="85">
        <f t="shared" si="207"/>
        <v>1.2267905283285911</v>
      </c>
      <c r="S1082" s="10">
        <f t="shared" si="204"/>
        <v>63.75597875497855</v>
      </c>
      <c r="T1082" s="10">
        <f>IF(M1082=1,'Specifications and Reduced mass'!$F$13,IF(M1082=2,'Specifications and Reduced mass'!$G$13,IF(M1082=3,'Specifications and Reduced mass'!$H$13,IF(M1082=4,'Specifications and Reduced mass'!$I$13,IF(M1082=5,'Specifications and Reduced mass'!$J$13)))))</f>
        <v>515.02500000000009</v>
      </c>
      <c r="U1082" s="52">
        <f>'Specifications and Reduced mass'!$C$37-'Lap Simulation'!S1082-'Lap Simulation'!T1082-'Lap Simulation'!AC1082</f>
        <v>829.98095821100583</v>
      </c>
      <c r="V1082" s="13">
        <f t="shared" si="205"/>
        <v>1.2267905283285911</v>
      </c>
      <c r="W1082" s="13">
        <f>0.5*359.61*'Lap Simulation'!Q1082^2</f>
        <v>17967.303021953885</v>
      </c>
      <c r="X1082" s="10">
        <f t="shared" si="201"/>
        <v>39.355628045375319</v>
      </c>
      <c r="Y1082" s="10">
        <v>1</v>
      </c>
      <c r="Z1082" s="13">
        <f>IF(Y1082=1,'Specifications and Reduced mass'!$C$47,IF(Y1082=2,'Specifications and Reduced mass'!$C$48,IF(Y1082=3,'Specifications and Reduced mass'!$C$49)))</f>
        <v>676.54659784648959</v>
      </c>
      <c r="AA1082" s="10">
        <f t="shared" si="202"/>
        <v>33.802501965962712</v>
      </c>
      <c r="AB1082" s="10">
        <v>-6.4</v>
      </c>
      <c r="AC1082" s="10">
        <f t="shared" si="208"/>
        <v>-700.86051964314993</v>
      </c>
      <c r="AD1082" s="10">
        <f t="shared" si="209"/>
        <v>-0.11170107212763709</v>
      </c>
    </row>
    <row r="1083" spans="7:30" x14ac:dyDescent="0.3">
      <c r="G1083" s="94">
        <v>6400</v>
      </c>
      <c r="H1083" s="94">
        <v>17.8</v>
      </c>
      <c r="I1083" s="10">
        <f t="shared" si="211"/>
        <v>13.273460000000002</v>
      </c>
      <c r="J1083" s="10">
        <f t="shared" si="212"/>
        <v>19.804002320000002</v>
      </c>
      <c r="K1083" s="10">
        <v>469.1</v>
      </c>
      <c r="L1083" s="10">
        <v>2</v>
      </c>
      <c r="M1083" s="88">
        <v>5</v>
      </c>
      <c r="N1083" s="85">
        <f t="shared" si="206"/>
        <v>1078</v>
      </c>
      <c r="O1083" s="108">
        <f t="shared" si="203"/>
        <v>125.44453466384365</v>
      </c>
      <c r="P1083" s="95">
        <f t="shared" si="200"/>
        <v>36.425913819619069</v>
      </c>
      <c r="Q1083" s="10">
        <f t="shared" si="210"/>
        <v>10.118309394338629</v>
      </c>
      <c r="R1083" s="85">
        <f t="shared" si="207"/>
        <v>1.2244766395241518</v>
      </c>
      <c r="S1083" s="10">
        <f t="shared" si="204"/>
        <v>65.321432353414011</v>
      </c>
      <c r="T1083" s="10">
        <f>IF(M1083=1,'Specifications and Reduced mass'!$F$13,IF(M1083=2,'Specifications and Reduced mass'!$G$13,IF(M1083=3,'Specifications and Reduced mass'!$H$13,IF(M1083=4,'Specifications and Reduced mass'!$I$13,IF(M1083=5,'Specifications and Reduced mass'!$J$13)))))</f>
        <v>515.02500000000009</v>
      </c>
      <c r="U1083" s="52">
        <f>'Specifications and Reduced mass'!$C$37-'Lap Simulation'!S1083-'Lap Simulation'!T1083-'Lap Simulation'!AC1083</f>
        <v>828.41550461256736</v>
      </c>
      <c r="V1083" s="13">
        <f t="shared" si="205"/>
        <v>1.2244766395241518</v>
      </c>
      <c r="W1083" s="13">
        <f>0.5*359.61*'Lap Simulation'!Q1083^2</f>
        <v>18408.469163846134</v>
      </c>
      <c r="X1083" s="10">
        <f t="shared" si="201"/>
        <v>39.835863757238698</v>
      </c>
      <c r="Y1083" s="10">
        <v>1</v>
      </c>
      <c r="Z1083" s="13">
        <f>IF(Y1083=1,'Specifications and Reduced mass'!$C$47,IF(Y1083=2,'Specifications and Reduced mass'!$C$48,IF(Y1083=3,'Specifications and Reduced mass'!$C$49)))</f>
        <v>676.54659784648959</v>
      </c>
      <c r="AA1083" s="10">
        <f t="shared" si="202"/>
        <v>34.632482924173722</v>
      </c>
      <c r="AB1083" s="10">
        <v>-6.6</v>
      </c>
      <c r="AC1083" s="10">
        <f t="shared" si="208"/>
        <v>-700.86051964314697</v>
      </c>
      <c r="AD1083" s="10">
        <f t="shared" si="209"/>
        <v>-0.11519173063162574</v>
      </c>
    </row>
    <row r="1084" spans="7:30" x14ac:dyDescent="0.3">
      <c r="G1084" s="94">
        <v>6500</v>
      </c>
      <c r="H1084" s="94">
        <v>18</v>
      </c>
      <c r="I1084" s="10">
        <f t="shared" si="211"/>
        <v>13.422600000000001</v>
      </c>
      <c r="J1084" s="10">
        <f t="shared" si="212"/>
        <v>19.718418904615383</v>
      </c>
      <c r="K1084" s="10">
        <v>504.5</v>
      </c>
      <c r="L1084" s="10">
        <v>2</v>
      </c>
      <c r="M1084" s="88">
        <v>5</v>
      </c>
      <c r="N1084" s="85">
        <f t="shared" si="206"/>
        <v>1079</v>
      </c>
      <c r="O1084" s="108">
        <f t="shared" si="203"/>
        <v>125.54220417006417</v>
      </c>
      <c r="P1084" s="95">
        <f t="shared" si="200"/>
        <v>36.858996623494527</v>
      </c>
      <c r="Q1084" s="10">
        <f t="shared" si="210"/>
        <v>10.238610173192924</v>
      </c>
      <c r="R1084" s="85">
        <f t="shared" si="207"/>
        <v>1.222167115019311</v>
      </c>
      <c r="S1084" s="10">
        <f t="shared" si="204"/>
        <v>66.883933299810124</v>
      </c>
      <c r="T1084" s="10">
        <f>IF(M1084=1,'Specifications and Reduced mass'!$F$13,IF(M1084=2,'Specifications and Reduced mass'!$G$13,IF(M1084=3,'Specifications and Reduced mass'!$H$13,IF(M1084=4,'Specifications and Reduced mass'!$I$13,IF(M1084=5,'Specifications and Reduced mass'!$J$13)))))</f>
        <v>515.02500000000009</v>
      </c>
      <c r="U1084" s="52">
        <f>'Specifications and Reduced mass'!$C$37-'Lap Simulation'!S1084-'Lap Simulation'!T1084-'Lap Simulation'!AC1084</f>
        <v>826.85300366617423</v>
      </c>
      <c r="V1084" s="13">
        <f t="shared" si="205"/>
        <v>1.222167115019311</v>
      </c>
      <c r="W1084" s="13">
        <f>0.5*359.61*'Lap Simulation'!Q1084^2</f>
        <v>18848.803208185407</v>
      </c>
      <c r="X1084" s="10">
        <f t="shared" si="201"/>
        <v>40.309488870838287</v>
      </c>
      <c r="Y1084" s="10">
        <v>1</v>
      </c>
      <c r="Z1084" s="13">
        <f>IF(Y1084=1,'Specifications and Reduced mass'!$C$47,IF(Y1084=2,'Specifications and Reduced mass'!$C$48,IF(Y1084=3,'Specifications and Reduced mass'!$C$49)))</f>
        <v>676.54659784648959</v>
      </c>
      <c r="AA1084" s="10">
        <f t="shared" si="202"/>
        <v>35.460898428786287</v>
      </c>
      <c r="AB1084" s="10">
        <v>-6.8</v>
      </c>
      <c r="AC1084" s="10">
        <f t="shared" si="208"/>
        <v>-700.86051964314993</v>
      </c>
      <c r="AD1084" s="10">
        <f t="shared" si="209"/>
        <v>-0.11868238913561441</v>
      </c>
    </row>
    <row r="1085" spans="7:30" x14ac:dyDescent="0.3">
      <c r="G1085" s="94">
        <v>6500</v>
      </c>
      <c r="H1085" s="94">
        <v>18</v>
      </c>
      <c r="I1085" s="10">
        <f t="shared" si="211"/>
        <v>13.422600000000001</v>
      </c>
      <c r="J1085" s="10">
        <f t="shared" si="212"/>
        <v>19.718418904615383</v>
      </c>
      <c r="K1085" s="10">
        <v>504.5</v>
      </c>
      <c r="L1085" s="10">
        <v>2</v>
      </c>
      <c r="M1085" s="88">
        <v>5</v>
      </c>
      <c r="N1085" s="85">
        <f t="shared" si="206"/>
        <v>1080</v>
      </c>
      <c r="O1085" s="108">
        <f t="shared" si="203"/>
        <v>125.63875451515686</v>
      </c>
      <c r="P1085" s="95">
        <f t="shared" si="200"/>
        <v>37.28624684400512</v>
      </c>
      <c r="Q1085" s="10">
        <f t="shared" si="210"/>
        <v>10.357290790001421</v>
      </c>
      <c r="R1085" s="85">
        <f t="shared" si="207"/>
        <v>1.2198619465824105</v>
      </c>
      <c r="S1085" s="10">
        <f t="shared" si="204"/>
        <v>68.443487163258268</v>
      </c>
      <c r="T1085" s="10">
        <f>IF(M1085=1,'Specifications and Reduced mass'!$F$13,IF(M1085=2,'Specifications and Reduced mass'!$G$13,IF(M1085=3,'Specifications and Reduced mass'!$H$13,IF(M1085=4,'Specifications and Reduced mass'!$I$13,IF(M1085=5,'Specifications and Reduced mass'!$J$13)))))</f>
        <v>515.02500000000009</v>
      </c>
      <c r="U1085" s="52">
        <f>'Specifications and Reduced mass'!$C$37-'Lap Simulation'!S1085-'Lap Simulation'!T1085-'Lap Simulation'!AC1085</f>
        <v>825.29344980272606</v>
      </c>
      <c r="V1085" s="13">
        <f t="shared" si="205"/>
        <v>1.2198619465824105</v>
      </c>
      <c r="W1085" s="13">
        <f>0.5*359.61*'Lap Simulation'!Q1085^2</f>
        <v>19288.306724417504</v>
      </c>
      <c r="X1085" s="10">
        <f t="shared" si="201"/>
        <v>40.776735393706382</v>
      </c>
      <c r="Y1085" s="10">
        <v>1</v>
      </c>
      <c r="Z1085" s="13">
        <f>IF(Y1085=1,'Specifications and Reduced mass'!$C$47,IF(Y1085=2,'Specifications and Reduced mass'!$C$48,IF(Y1085=3,'Specifications and Reduced mass'!$C$49)))</f>
        <v>676.54659784648959</v>
      </c>
      <c r="AA1085" s="10">
        <f t="shared" si="202"/>
        <v>36.28775143245246</v>
      </c>
      <c r="AB1085" s="10">
        <v>-7</v>
      </c>
      <c r="AC1085" s="10">
        <f t="shared" si="208"/>
        <v>-700.86051964314993</v>
      </c>
      <c r="AD1085" s="10">
        <f t="shared" si="209"/>
        <v>-0.12217304763960307</v>
      </c>
    </row>
    <row r="1086" spans="7:30" x14ac:dyDescent="0.3">
      <c r="G1086" s="94">
        <v>5100</v>
      </c>
      <c r="H1086" s="94">
        <v>15.59</v>
      </c>
      <c r="I1086" s="10">
        <f t="shared" si="211"/>
        <v>11.625463</v>
      </c>
      <c r="J1086" s="10">
        <f t="shared" si="212"/>
        <v>21.766513940078429</v>
      </c>
      <c r="K1086" s="10">
        <v>470.5</v>
      </c>
      <c r="L1086" s="10">
        <v>3</v>
      </c>
      <c r="M1086" s="88">
        <v>5</v>
      </c>
      <c r="N1086" s="85">
        <f t="shared" si="206"/>
        <v>1081</v>
      </c>
      <c r="O1086" s="108">
        <f t="shared" si="203"/>
        <v>125.73422531608338</v>
      </c>
      <c r="P1086" s="95">
        <f t="shared" si="200"/>
        <v>37.707864237682543</v>
      </c>
      <c r="Q1086" s="10">
        <f t="shared" si="210"/>
        <v>10.474406732689594</v>
      </c>
      <c r="R1086" s="85">
        <f t="shared" si="207"/>
        <v>1.2175611259973358</v>
      </c>
      <c r="S1086" s="10">
        <f t="shared" si="204"/>
        <v>70.000099502345734</v>
      </c>
      <c r="T1086" s="10">
        <f>IF(M1086=1,'Specifications and Reduced mass'!$F$13,IF(M1086=2,'Specifications and Reduced mass'!$G$13,IF(M1086=3,'Specifications and Reduced mass'!$H$13,IF(M1086=4,'Specifications and Reduced mass'!$I$13,IF(M1086=5,'Specifications and Reduced mass'!$J$13)))))</f>
        <v>515.02500000000009</v>
      </c>
      <c r="U1086" s="52">
        <f>'Specifications and Reduced mass'!$C$37-'Lap Simulation'!S1086-'Lap Simulation'!T1086-'Lap Simulation'!AC1086</f>
        <v>823.73683746363861</v>
      </c>
      <c r="V1086" s="13">
        <f t="shared" si="205"/>
        <v>1.2175611259973358</v>
      </c>
      <c r="W1086" s="13">
        <f>0.5*359.61*'Lap Simulation'!Q1086^2</f>
        <v>19726.981279028005</v>
      </c>
      <c r="X1086" s="10">
        <f t="shared" si="201"/>
        <v>41.237821782242499</v>
      </c>
      <c r="Y1086" s="10">
        <v>1</v>
      </c>
      <c r="Z1086" s="13">
        <f>IF(Y1086=1,'Specifications and Reduced mass'!$C$47,IF(Y1086=2,'Specifications and Reduced mass'!$C$48,IF(Y1086=3,'Specifications and Reduced mass'!$C$49)))</f>
        <v>676.54659784648959</v>
      </c>
      <c r="AA1086" s="10">
        <f t="shared" si="202"/>
        <v>37.113044882255188</v>
      </c>
      <c r="AB1086" s="10">
        <v>-7.2</v>
      </c>
      <c r="AC1086" s="10">
        <f t="shared" si="208"/>
        <v>-700.86051964314993</v>
      </c>
      <c r="AD1086" s="10">
        <f t="shared" si="209"/>
        <v>-0.12566370614359174</v>
      </c>
    </row>
    <row r="1087" spans="7:30" x14ac:dyDescent="0.3">
      <c r="G1087" s="94">
        <v>5200</v>
      </c>
      <c r="H1087" s="94">
        <v>15.92</v>
      </c>
      <c r="I1087" s="10">
        <f t="shared" si="211"/>
        <v>11.871544</v>
      </c>
      <c r="J1087" s="10">
        <f t="shared" si="212"/>
        <v>21.799807566769228</v>
      </c>
      <c r="K1087" s="10">
        <v>470.5</v>
      </c>
      <c r="L1087" s="10">
        <v>3</v>
      </c>
      <c r="M1087" s="88">
        <v>5</v>
      </c>
      <c r="N1087" s="85">
        <f t="shared" si="206"/>
        <v>1082</v>
      </c>
      <c r="O1087" s="108">
        <f t="shared" si="203"/>
        <v>125.82865393035698</v>
      </c>
      <c r="P1087" s="95">
        <f t="shared" si="200"/>
        <v>38.124037164935046</v>
      </c>
      <c r="Q1087" s="10">
        <f t="shared" si="210"/>
        <v>10.590010323593068</v>
      </c>
      <c r="R1087" s="85">
        <f t="shared" si="207"/>
        <v>1.2152646450634648</v>
      </c>
      <c r="S1087" s="10">
        <f t="shared" si="204"/>
        <v>71.553775865175552</v>
      </c>
      <c r="T1087" s="10">
        <f>IF(M1087=1,'Specifications and Reduced mass'!$F$13,IF(M1087=2,'Specifications and Reduced mass'!$G$13,IF(M1087=3,'Specifications and Reduced mass'!$H$13,IF(M1087=4,'Specifications and Reduced mass'!$I$13,IF(M1087=5,'Specifications and Reduced mass'!$J$13)))))</f>
        <v>515.02500000000009</v>
      </c>
      <c r="U1087" s="52">
        <f>'Specifications and Reduced mass'!$C$37-'Lap Simulation'!S1087-'Lap Simulation'!T1087-'Lap Simulation'!AC1087</f>
        <v>822.18316110080877</v>
      </c>
      <c r="V1087" s="13">
        <f t="shared" si="205"/>
        <v>1.2152646450634648</v>
      </c>
      <c r="W1087" s="13">
        <f>0.5*359.61*'Lap Simulation'!Q1087^2</f>
        <v>20164.828435547905</v>
      </c>
      <c r="X1087" s="10">
        <f t="shared" si="201"/>
        <v>41.692954029893968</v>
      </c>
      <c r="Y1087" s="10">
        <v>1</v>
      </c>
      <c r="Z1087" s="13">
        <f>IF(Y1087=1,'Specifications and Reduced mass'!$C$47,IF(Y1087=2,'Specifications and Reduced mass'!$C$48,IF(Y1087=3,'Specifications and Reduced mass'!$C$49)))</f>
        <v>676.54659784648959</v>
      </c>
      <c r="AA1087" s="10">
        <f t="shared" si="202"/>
        <v>37.93678171971883</v>
      </c>
      <c r="AB1087" s="10">
        <v>-7.4</v>
      </c>
      <c r="AC1087" s="10">
        <f t="shared" si="208"/>
        <v>-700.86051964314993</v>
      </c>
      <c r="AD1087" s="10">
        <f t="shared" si="209"/>
        <v>-0.1291543646475804</v>
      </c>
    </row>
    <row r="1088" spans="7:30" x14ac:dyDescent="0.3">
      <c r="G1088" s="94">
        <v>5200</v>
      </c>
      <c r="H1088" s="94">
        <v>15.92</v>
      </c>
      <c r="I1088" s="10">
        <f t="shared" si="211"/>
        <v>11.871544</v>
      </c>
      <c r="J1088" s="10">
        <f t="shared" si="212"/>
        <v>21.799807566769228</v>
      </c>
      <c r="K1088" s="10">
        <v>470.5</v>
      </c>
      <c r="L1088" s="10">
        <v>3</v>
      </c>
      <c r="M1088" s="88">
        <v>5</v>
      </c>
      <c r="N1088" s="85">
        <f t="shared" si="206"/>
        <v>1083</v>
      </c>
      <c r="O1088" s="108">
        <f t="shared" si="203"/>
        <v>125.92207563218064</v>
      </c>
      <c r="P1088" s="95">
        <f t="shared" si="200"/>
        <v>38.534943484497205</v>
      </c>
      <c r="Q1088" s="10">
        <f t="shared" si="210"/>
        <v>10.70415096791589</v>
      </c>
      <c r="R1088" s="85">
        <f t="shared" si="207"/>
        <v>1.212972495595638</v>
      </c>
      <c r="S1088" s="10">
        <f t="shared" si="204"/>
        <v>73.104521789386354</v>
      </c>
      <c r="T1088" s="10">
        <f>IF(M1088=1,'Specifications and Reduced mass'!$F$13,IF(M1088=2,'Specifications and Reduced mass'!$G$13,IF(M1088=3,'Specifications and Reduced mass'!$H$13,IF(M1088=4,'Specifications and Reduced mass'!$I$13,IF(M1088=5,'Specifications and Reduced mass'!$J$13)))))</f>
        <v>515.02500000000009</v>
      </c>
      <c r="U1088" s="52">
        <f>'Specifications and Reduced mass'!$C$37-'Lap Simulation'!S1088-'Lap Simulation'!T1088-'Lap Simulation'!AC1088</f>
        <v>820.63241517659503</v>
      </c>
      <c r="V1088" s="13">
        <f t="shared" si="205"/>
        <v>1.212972495595638</v>
      </c>
      <c r="W1088" s="13">
        <f>0.5*359.61*'Lap Simulation'!Q1088^2</f>
        <v>20601.849754559178</v>
      </c>
      <c r="X1088" s="10">
        <f t="shared" si="201"/>
        <v>42.142326645338152</v>
      </c>
      <c r="Y1088" s="10">
        <v>1</v>
      </c>
      <c r="Z1088" s="13">
        <f>IF(Y1088=1,'Specifications and Reduced mass'!$C$47,IF(Y1088=2,'Specifications and Reduced mass'!$C$48,IF(Y1088=3,'Specifications and Reduced mass'!$C$49)))</f>
        <v>676.54659784648959</v>
      </c>
      <c r="AA1088" s="10">
        <f t="shared" si="202"/>
        <v>38.758964880819626</v>
      </c>
      <c r="AB1088" s="10">
        <v>-7.6</v>
      </c>
      <c r="AC1088" s="10">
        <f t="shared" si="208"/>
        <v>-700.86051964314697</v>
      </c>
      <c r="AD1088" s="10">
        <f t="shared" si="209"/>
        <v>-0.13264502315156904</v>
      </c>
    </row>
    <row r="1089" spans="7:30" x14ac:dyDescent="0.3">
      <c r="G1089" s="94">
        <v>5300</v>
      </c>
      <c r="H1089" s="94">
        <v>16.25</v>
      </c>
      <c r="I1089" s="10">
        <f t="shared" si="211"/>
        <v>12.117625</v>
      </c>
      <c r="J1089" s="10">
        <f t="shared" si="212"/>
        <v>21.831844830188679</v>
      </c>
      <c r="K1089" s="10">
        <v>470.5</v>
      </c>
      <c r="L1089" s="10">
        <v>3</v>
      </c>
      <c r="M1089" s="88">
        <v>5</v>
      </c>
      <c r="N1089" s="85">
        <f t="shared" si="206"/>
        <v>1084</v>
      </c>
      <c r="O1089" s="108">
        <f t="shared" si="203"/>
        <v>126.01452377132333</v>
      </c>
      <c r="P1089" s="95">
        <f t="shared" si="200"/>
        <v>38.940751359459313</v>
      </c>
      <c r="Q1089" s="10">
        <f t="shared" si="210"/>
        <v>10.816875377627587</v>
      </c>
      <c r="R1089" s="85">
        <f t="shared" si="207"/>
        <v>1.2106846694241524</v>
      </c>
      <c r="S1089" s="10">
        <f t="shared" si="204"/>
        <v>74.652342802172015</v>
      </c>
      <c r="T1089" s="10">
        <f>IF(M1089=1,'Specifications and Reduced mass'!$F$13,IF(M1089=2,'Specifications and Reduced mass'!$G$13,IF(M1089=3,'Specifications and Reduced mass'!$H$13,IF(M1089=4,'Specifications and Reduced mass'!$I$13,IF(M1089=5,'Specifications and Reduced mass'!$J$13)))))</f>
        <v>515.02500000000009</v>
      </c>
      <c r="U1089" s="52">
        <f>'Specifications and Reduced mass'!$C$37-'Lap Simulation'!S1089-'Lap Simulation'!T1089-'Lap Simulation'!AC1089</f>
        <v>819.08459416381231</v>
      </c>
      <c r="V1089" s="13">
        <f t="shared" si="205"/>
        <v>1.2106846694241524</v>
      </c>
      <c r="W1089" s="13">
        <f>0.5*359.61*'Lap Simulation'!Q1089^2</f>
        <v>21038.046793700323</v>
      </c>
      <c r="X1089" s="10">
        <f t="shared" si="201"/>
        <v>42.586123533966877</v>
      </c>
      <c r="Y1089" s="10">
        <v>1</v>
      </c>
      <c r="Z1089" s="13">
        <f>IF(Y1089=1,'Specifications and Reduced mass'!$C$47,IF(Y1089=2,'Specifications and Reduced mass'!$C$48,IF(Y1089=3,'Specifications and Reduced mass'!$C$49)))</f>
        <v>676.54659784648959</v>
      </c>
      <c r="AA1089" s="10">
        <f t="shared" si="202"/>
        <v>39.579597295996223</v>
      </c>
      <c r="AB1089" s="10">
        <v>-7.8</v>
      </c>
      <c r="AC1089" s="10">
        <f t="shared" si="208"/>
        <v>-700.86051964314993</v>
      </c>
      <c r="AD1089" s="10">
        <f t="shared" si="209"/>
        <v>-0.1361356816555577</v>
      </c>
    </row>
    <row r="1090" spans="7:30" x14ac:dyDescent="0.3">
      <c r="G1090" s="94">
        <v>5300</v>
      </c>
      <c r="H1090" s="94">
        <v>16.25</v>
      </c>
      <c r="I1090" s="10">
        <f t="shared" si="211"/>
        <v>12.117625</v>
      </c>
      <c r="J1090" s="10">
        <f t="shared" si="212"/>
        <v>21.831844830188679</v>
      </c>
      <c r="K1090" s="10">
        <v>470.5</v>
      </c>
      <c r="L1090" s="10">
        <v>3</v>
      </c>
      <c r="M1090" s="88">
        <v>5</v>
      </c>
      <c r="N1090" s="85">
        <f t="shared" si="206"/>
        <v>1085</v>
      </c>
      <c r="O1090" s="108">
        <f t="shared" si="203"/>
        <v>126.10602991675765</v>
      </c>
      <c r="P1090" s="95">
        <f t="shared" si="200"/>
        <v>39.341619985337495</v>
      </c>
      <c r="Q1090" s="10">
        <f t="shared" si="210"/>
        <v>10.92822777370486</v>
      </c>
      <c r="R1090" s="85">
        <f t="shared" si="207"/>
        <v>1.2084011583946876</v>
      </c>
      <c r="S1090" s="10">
        <f t="shared" si="204"/>
        <v>76.197244420301431</v>
      </c>
      <c r="T1090" s="10">
        <f>IF(M1090=1,'Specifications and Reduced mass'!$F$13,IF(M1090=2,'Specifications and Reduced mass'!$G$13,IF(M1090=3,'Specifications and Reduced mass'!$H$13,IF(M1090=4,'Specifications and Reduced mass'!$I$13,IF(M1090=5,'Specifications and Reduced mass'!$J$13)))))</f>
        <v>515.02500000000009</v>
      </c>
      <c r="U1090" s="52">
        <f>'Specifications and Reduced mass'!$C$37-'Lap Simulation'!S1090-'Lap Simulation'!T1090-'Lap Simulation'!AC1090</f>
        <v>817.5396925456829</v>
      </c>
      <c r="V1090" s="13">
        <f t="shared" si="205"/>
        <v>1.2084011583946876</v>
      </c>
      <c r="W1090" s="13">
        <f>0.5*359.61*'Lap Simulation'!Q1090^2</f>
        <v>21473.421107671948</v>
      </c>
      <c r="X1090" s="10">
        <f t="shared" si="201"/>
        <v>43.024518794113618</v>
      </c>
      <c r="Y1090" s="10">
        <v>1</v>
      </c>
      <c r="Z1090" s="13">
        <f>IF(Y1090=1,'Specifications and Reduced mass'!$C$47,IF(Y1090=2,'Specifications and Reduced mass'!$C$48,IF(Y1090=3,'Specifications and Reduced mass'!$C$49)))</f>
        <v>676.54659784648959</v>
      </c>
      <c r="AA1090" s="10">
        <f t="shared" si="202"/>
        <v>40.398681890160042</v>
      </c>
      <c r="AB1090" s="10">
        <v>-8</v>
      </c>
      <c r="AC1090" s="10">
        <f t="shared" si="208"/>
        <v>-700.86051964314993</v>
      </c>
      <c r="AD1090" s="10">
        <f t="shared" si="209"/>
        <v>-0.13962634015954636</v>
      </c>
    </row>
    <row r="1091" spans="7:30" x14ac:dyDescent="0.3">
      <c r="G1091" s="94">
        <v>5400</v>
      </c>
      <c r="H1091" s="94">
        <v>16.579999999999998</v>
      </c>
      <c r="I1091" s="10">
        <f t="shared" si="211"/>
        <v>12.363705999999999</v>
      </c>
      <c r="J1091" s="10">
        <f t="shared" si="212"/>
        <v>21.862695528296292</v>
      </c>
      <c r="K1091" s="10">
        <v>470.5</v>
      </c>
      <c r="L1091" s="10">
        <v>3</v>
      </c>
      <c r="M1091" s="88">
        <v>5</v>
      </c>
      <c r="N1091" s="85">
        <f t="shared" si="206"/>
        <v>1086</v>
      </c>
      <c r="O1091" s="108">
        <f t="shared" si="203"/>
        <v>126.19662398680757</v>
      </c>
      <c r="P1091" s="95">
        <f t="shared" si="200"/>
        <v>39.737700249212928</v>
      </c>
      <c r="Q1091" s="10">
        <f t="shared" si="210"/>
        <v>11.038250069225812</v>
      </c>
      <c r="R1091" s="85">
        <f t="shared" si="207"/>
        <v>1.2061219543683162</v>
      </c>
      <c r="S1091" s="10">
        <f t="shared" si="204"/>
        <v>77.739232150138093</v>
      </c>
      <c r="T1091" s="10">
        <f>IF(M1091=1,'Specifications and Reduced mass'!$F$13,IF(M1091=2,'Specifications and Reduced mass'!$G$13,IF(M1091=3,'Specifications and Reduced mass'!$H$13,IF(M1091=4,'Specifications and Reduced mass'!$I$13,IF(M1091=5,'Specifications and Reduced mass'!$J$13)))))</f>
        <v>515.02500000000009</v>
      </c>
      <c r="U1091" s="52">
        <f>'Specifications and Reduced mass'!$C$37-'Lap Simulation'!S1091-'Lap Simulation'!T1091-'Lap Simulation'!AC1091</f>
        <v>815.99770481584324</v>
      </c>
      <c r="V1091" s="13">
        <f t="shared" si="205"/>
        <v>1.2061219543683162</v>
      </c>
      <c r="W1091" s="13">
        <f>0.5*359.61*'Lap Simulation'!Q1091^2</f>
        <v>21907.974248242259</v>
      </c>
      <c r="X1091" s="10">
        <f t="shared" si="201"/>
        <v>43.457677437896898</v>
      </c>
      <c r="Y1091" s="10">
        <v>1</v>
      </c>
      <c r="Z1091" s="13">
        <f>IF(Y1091=1,'Specifications and Reduced mass'!$C$47,IF(Y1091=2,'Specifications and Reduced mass'!$C$48,IF(Y1091=3,'Specifications and Reduced mass'!$C$49)))</f>
        <v>676.54659784648959</v>
      </c>
      <c r="AA1091" s="10">
        <f t="shared" si="202"/>
        <v>41.216221582705721</v>
      </c>
      <c r="AB1091" s="10">
        <v>-8.1999999999999993</v>
      </c>
      <c r="AC1091" s="10">
        <f t="shared" si="208"/>
        <v>-700.86051964314697</v>
      </c>
      <c r="AD1091" s="10">
        <f t="shared" si="209"/>
        <v>-0.143116998663535</v>
      </c>
    </row>
    <row r="1092" spans="7:30" x14ac:dyDescent="0.3">
      <c r="G1092" s="94">
        <v>5400</v>
      </c>
      <c r="H1092" s="94">
        <v>16.579999999999998</v>
      </c>
      <c r="I1092" s="10">
        <f t="shared" si="211"/>
        <v>12.363705999999999</v>
      </c>
      <c r="J1092" s="10">
        <f t="shared" si="212"/>
        <v>21.862695528296292</v>
      </c>
      <c r="K1092" s="10">
        <v>470.5</v>
      </c>
      <c r="L1092" s="10">
        <v>3</v>
      </c>
      <c r="M1092" s="88">
        <v>5</v>
      </c>
      <c r="N1092" s="85">
        <f t="shared" si="206"/>
        <v>1087</v>
      </c>
      <c r="O1092" s="108">
        <f t="shared" si="203"/>
        <v>126.28633436732279</v>
      </c>
      <c r="P1092" s="95">
        <f t="shared" si="200"/>
        <v>40.129135327758107</v>
      </c>
      <c r="Q1092" s="10">
        <f t="shared" si="210"/>
        <v>11.146982035488362</v>
      </c>
      <c r="R1092" s="85">
        <f t="shared" si="207"/>
        <v>1.2038470492214799</v>
      </c>
      <c r="S1092" s="10">
        <f t="shared" si="204"/>
        <v>79.278311487659792</v>
      </c>
      <c r="T1092" s="10">
        <f>IF(M1092=1,'Specifications and Reduced mass'!$F$13,IF(M1092=2,'Specifications and Reduced mass'!$G$13,IF(M1092=3,'Specifications and Reduced mass'!$H$13,IF(M1092=4,'Specifications and Reduced mass'!$I$13,IF(M1092=5,'Specifications and Reduced mass'!$J$13)))))</f>
        <v>515.02500000000009</v>
      </c>
      <c r="U1092" s="52">
        <f>'Specifications and Reduced mass'!$C$37-'Lap Simulation'!S1092-'Lap Simulation'!T1092-'Lap Simulation'!AC1092</f>
        <v>814.45862547832769</v>
      </c>
      <c r="V1092" s="13">
        <f t="shared" si="205"/>
        <v>1.2038470492214799</v>
      </c>
      <c r="W1092" s="13">
        <f>0.5*359.61*'Lap Simulation'!Q1092^2</f>
        <v>22341.707764252646</v>
      </c>
      <c r="X1092" s="10">
        <f t="shared" si="201"/>
        <v>43.885756045229769</v>
      </c>
      <c r="Y1092" s="10">
        <v>1</v>
      </c>
      <c r="Z1092" s="13">
        <f>IF(Y1092=1,'Specifications and Reduced mass'!$C$47,IF(Y1092=2,'Specifications and Reduced mass'!$C$48,IF(Y1092=3,'Specifications and Reduced mass'!$C$49)))</f>
        <v>676.54659784648959</v>
      </c>
      <c r="AA1092" s="10">
        <f t="shared" si="202"/>
        <v>42.032219287521563</v>
      </c>
      <c r="AB1092" s="10">
        <v>-8.4</v>
      </c>
      <c r="AC1092" s="10">
        <f t="shared" si="208"/>
        <v>-700.86051964315311</v>
      </c>
      <c r="AD1092" s="10">
        <f t="shared" si="209"/>
        <v>-0.14660765716752369</v>
      </c>
    </row>
    <row r="1093" spans="7:30" x14ac:dyDescent="0.3">
      <c r="G1093" s="94">
        <v>5500</v>
      </c>
      <c r="H1093" s="94">
        <v>16.940000000000001</v>
      </c>
      <c r="I1093" s="10">
        <f t="shared" si="211"/>
        <v>12.632158000000002</v>
      </c>
      <c r="J1093" s="10">
        <f t="shared" si="212"/>
        <v>21.931263692800002</v>
      </c>
      <c r="K1093" s="10">
        <v>443.8</v>
      </c>
      <c r="L1093" s="10">
        <v>3</v>
      </c>
      <c r="M1093" s="88">
        <v>5</v>
      </c>
      <c r="N1093" s="85">
        <f t="shared" si="206"/>
        <v>1088</v>
      </c>
      <c r="O1093" s="108">
        <f t="shared" si="203"/>
        <v>126.37518801919877</v>
      </c>
      <c r="P1093" s="95">
        <f t="shared" si="200"/>
        <v>40.516061230940799</v>
      </c>
      <c r="Q1093" s="10">
        <f t="shared" si="210"/>
        <v>11.254461453039111</v>
      </c>
      <c r="R1093" s="85">
        <f t="shared" si="207"/>
        <v>1.201576434845893</v>
      </c>
      <c r="S1093" s="10">
        <f t="shared" si="204"/>
        <v>80.814487918478193</v>
      </c>
      <c r="T1093" s="10">
        <f>IF(M1093=1,'Specifications and Reduced mass'!$F$13,IF(M1093=2,'Specifications and Reduced mass'!$G$13,IF(M1093=3,'Specifications and Reduced mass'!$H$13,IF(M1093=4,'Specifications and Reduced mass'!$I$13,IF(M1093=5,'Specifications and Reduced mass'!$J$13)))))</f>
        <v>515.02500000000009</v>
      </c>
      <c r="U1093" s="52">
        <f>'Specifications and Reduced mass'!$C$37-'Lap Simulation'!S1093-'Lap Simulation'!T1093-'Lap Simulation'!AC1093</f>
        <v>812.92244904750316</v>
      </c>
      <c r="V1093" s="13">
        <f t="shared" si="205"/>
        <v>1.201576434845893</v>
      </c>
      <c r="W1093" s="13">
        <f>0.5*359.61*'Lap Simulation'!Q1093^2</f>
        <v>22774.623201623181</v>
      </c>
      <c r="X1093" s="10">
        <f t="shared" si="201"/>
        <v>44.308903358421695</v>
      </c>
      <c r="Y1093" s="10">
        <v>1</v>
      </c>
      <c r="Z1093" s="13">
        <f>IF(Y1093=1,'Specifications and Reduced mass'!$C$47,IF(Y1093=2,'Specifications and Reduced mass'!$C$48,IF(Y1093=3,'Specifications and Reduced mass'!$C$49)))</f>
        <v>676.54659784648959</v>
      </c>
      <c r="AA1093" s="10">
        <f t="shared" si="202"/>
        <v>42.84667791299988</v>
      </c>
      <c r="AB1093" s="10">
        <v>-8.6</v>
      </c>
      <c r="AC1093" s="10">
        <f t="shared" si="208"/>
        <v>-700.86051964314697</v>
      </c>
      <c r="AD1093" s="10">
        <f t="shared" si="209"/>
        <v>-0.15009831567151233</v>
      </c>
    </row>
    <row r="1094" spans="7:30" x14ac:dyDescent="0.3">
      <c r="G1094" s="94">
        <v>5600</v>
      </c>
      <c r="H1094" s="94">
        <v>17.05</v>
      </c>
      <c r="I1094" s="10">
        <f t="shared" si="211"/>
        <v>12.714185000000001</v>
      </c>
      <c r="J1094" s="10">
        <f t="shared" si="212"/>
        <v>21.679501737142857</v>
      </c>
      <c r="K1094" s="10">
        <v>443.8</v>
      </c>
      <c r="L1094" s="10">
        <v>3</v>
      </c>
      <c r="M1094" s="88">
        <v>5</v>
      </c>
      <c r="N1094" s="85">
        <f t="shared" si="206"/>
        <v>1089</v>
      </c>
      <c r="O1094" s="108">
        <f t="shared" si="203"/>
        <v>126.46321057639318</v>
      </c>
      <c r="P1094" s="95">
        <f t="shared" si="200"/>
        <v>40.898607297321867</v>
      </c>
      <c r="Q1094" s="10">
        <f t="shared" si="210"/>
        <v>11.360724249256075</v>
      </c>
      <c r="R1094" s="85">
        <f t="shared" si="207"/>
        <v>1.1993101031486315</v>
      </c>
      <c r="S1094" s="10">
        <f t="shared" si="204"/>
        <v>82.34776691785838</v>
      </c>
      <c r="T1094" s="10">
        <f>IF(M1094=1,'Specifications and Reduced mass'!$F$13,IF(M1094=2,'Specifications and Reduced mass'!$G$13,IF(M1094=3,'Specifications and Reduced mass'!$H$13,IF(M1094=4,'Specifications and Reduced mass'!$I$13,IF(M1094=5,'Specifications and Reduced mass'!$J$13)))))</f>
        <v>515.02500000000009</v>
      </c>
      <c r="U1094" s="52">
        <f>'Specifications and Reduced mass'!$C$37-'Lap Simulation'!S1094-'Lap Simulation'!T1094-'Lap Simulation'!AC1094</f>
        <v>811.38917004812913</v>
      </c>
      <c r="V1094" s="13">
        <f t="shared" si="205"/>
        <v>1.1993101031486315</v>
      </c>
      <c r="W1094" s="13">
        <f>0.5*359.61*'Lap Simulation'!Q1094^2</f>
        <v>23206.722103358115</v>
      </c>
      <c r="X1094" s="10">
        <f t="shared" si="201"/>
        <v>44.727260823842812</v>
      </c>
      <c r="Y1094" s="10">
        <v>1</v>
      </c>
      <c r="Z1094" s="13">
        <f>IF(Y1094=1,'Specifications and Reduced mass'!$C$47,IF(Y1094=2,'Specifications and Reduced mass'!$C$48,IF(Y1094=3,'Specifications and Reduced mass'!$C$49)))</f>
        <v>676.54659784648959</v>
      </c>
      <c r="AA1094" s="10">
        <f t="shared" si="202"/>
        <v>43.659600362047392</v>
      </c>
      <c r="AB1094" s="10">
        <v>-8.8000000000000007</v>
      </c>
      <c r="AC1094" s="10">
        <f t="shared" si="208"/>
        <v>-700.86051964315311</v>
      </c>
      <c r="AD1094" s="10">
        <f t="shared" si="209"/>
        <v>-0.15358897417550102</v>
      </c>
    </row>
    <row r="1095" spans="7:30" x14ac:dyDescent="0.3">
      <c r="G1095" s="94">
        <v>5600</v>
      </c>
      <c r="H1095" s="94">
        <v>17.05</v>
      </c>
      <c r="I1095" s="10">
        <f t="shared" si="211"/>
        <v>12.714185000000001</v>
      </c>
      <c r="J1095" s="10">
        <f t="shared" si="212"/>
        <v>21.679501737142857</v>
      </c>
      <c r="K1095" s="10">
        <v>443.8</v>
      </c>
      <c r="L1095" s="10">
        <v>3</v>
      </c>
      <c r="M1095" s="88">
        <v>5</v>
      </c>
      <c r="N1095" s="85">
        <f t="shared" si="206"/>
        <v>1090</v>
      </c>
      <c r="O1095" s="108">
        <f t="shared" si="203"/>
        <v>126.55042643544539</v>
      </c>
      <c r="P1095" s="95">
        <f t="shared" si="200"/>
        <v>41.276896646116242</v>
      </c>
      <c r="Q1095" s="10">
        <f t="shared" si="210"/>
        <v>11.465804623921178</v>
      </c>
      <c r="R1095" s="85">
        <f t="shared" si="207"/>
        <v>1.1970480460519621</v>
      </c>
      <c r="S1095" s="10">
        <f t="shared" si="204"/>
        <v>83.878153950738323</v>
      </c>
      <c r="T1095" s="10">
        <f>IF(M1095=1,'Specifications and Reduced mass'!$F$13,IF(M1095=2,'Specifications and Reduced mass'!$G$13,IF(M1095=3,'Specifications and Reduced mass'!$H$13,IF(M1095=4,'Specifications and Reduced mass'!$I$13,IF(M1095=5,'Specifications and Reduced mass'!$J$13)))))</f>
        <v>515.02500000000009</v>
      </c>
      <c r="U1095" s="52">
        <f>'Specifications and Reduced mass'!$C$37-'Lap Simulation'!S1095-'Lap Simulation'!T1095-'Lap Simulation'!AC1095</f>
        <v>809.85878301524303</v>
      </c>
      <c r="V1095" s="13">
        <f t="shared" si="205"/>
        <v>1.1970480460519621</v>
      </c>
      <c r="W1095" s="13">
        <f>0.5*359.61*'Lap Simulation'!Q1095^2</f>
        <v>23638.006009551395</v>
      </c>
      <c r="X1095" s="10">
        <f t="shared" si="201"/>
        <v>45.140963086303849</v>
      </c>
      <c r="Y1095" s="10">
        <v>1</v>
      </c>
      <c r="Z1095" s="13">
        <f>IF(Y1095=1,'Specifications and Reduced mass'!$C$47,IF(Y1095=2,'Specifications and Reduced mass'!$C$48,IF(Y1095=3,'Specifications and Reduced mass'!$C$49)))</f>
        <v>676.54659784648959</v>
      </c>
      <c r="AA1095" s="10">
        <f t="shared" si="202"/>
        <v>44.470989532095516</v>
      </c>
      <c r="AB1095" s="10">
        <v>-9</v>
      </c>
      <c r="AC1095" s="10">
        <f t="shared" si="208"/>
        <v>-700.86051964314697</v>
      </c>
      <c r="AD1095" s="10">
        <f t="shared" si="209"/>
        <v>-0.15707963267948966</v>
      </c>
    </row>
    <row r="1096" spans="7:30" x14ac:dyDescent="0.3">
      <c r="G1096" s="94">
        <v>5700</v>
      </c>
      <c r="H1096" s="94">
        <v>17.11</v>
      </c>
      <c r="I1096" s="10">
        <f t="shared" si="211"/>
        <v>12.758927</v>
      </c>
      <c r="J1096" s="10">
        <f t="shared" si="212"/>
        <v>21.374112655719298</v>
      </c>
      <c r="K1096" s="10">
        <v>443.8</v>
      </c>
      <c r="L1096" s="10">
        <v>3</v>
      </c>
      <c r="M1096" s="88">
        <v>5</v>
      </c>
      <c r="N1096" s="85">
        <f t="shared" si="206"/>
        <v>1091</v>
      </c>
      <c r="O1096" s="108">
        <f t="shared" si="203"/>
        <v>126.63685883738214</v>
      </c>
      <c r="P1096" s="95">
        <f t="shared" si="200"/>
        <v>41.651046590545945</v>
      </c>
      <c r="Q1096" s="10">
        <f t="shared" si="210"/>
        <v>11.569735164040541</v>
      </c>
      <c r="R1096" s="85">
        <f t="shared" si="207"/>
        <v>1.194790255493452</v>
      </c>
      <c r="S1096" s="10">
        <f t="shared" si="204"/>
        <v>85.40565447174842</v>
      </c>
      <c r="T1096" s="10">
        <f>IF(M1096=1,'Specifications and Reduced mass'!$F$13,IF(M1096=2,'Specifications and Reduced mass'!$G$13,IF(M1096=3,'Specifications and Reduced mass'!$H$13,IF(M1096=4,'Specifications and Reduced mass'!$I$13,IF(M1096=5,'Specifications and Reduced mass'!$J$13)))))</f>
        <v>515.02500000000009</v>
      </c>
      <c r="U1096" s="52">
        <f>'Specifications and Reduced mass'!$C$37-'Lap Simulation'!S1096-'Lap Simulation'!T1096-'Lap Simulation'!AC1096</f>
        <v>808.33128249423294</v>
      </c>
      <c r="V1096" s="13">
        <f t="shared" si="205"/>
        <v>1.194790255493452</v>
      </c>
      <c r="W1096" s="13">
        <f>0.5*359.61*'Lap Simulation'!Q1096^2</f>
        <v>24068.476457392138</v>
      </c>
      <c r="X1096" s="10">
        <f t="shared" si="201"/>
        <v>45.550138441104494</v>
      </c>
      <c r="Y1096" s="10">
        <v>1</v>
      </c>
      <c r="Z1096" s="13">
        <f>IF(Y1096=1,'Specifications and Reduced mass'!$C$47,IF(Y1096=2,'Specifications and Reduced mass'!$C$48,IF(Y1096=3,'Specifications and Reduced mass'!$C$49)))</f>
        <v>676.54659784648959</v>
      </c>
      <c r="AA1096" s="10">
        <f t="shared" si="202"/>
        <v>45.280848315110767</v>
      </c>
      <c r="AB1096" s="10">
        <v>-9.1999999999999993</v>
      </c>
      <c r="AC1096" s="10">
        <f t="shared" si="208"/>
        <v>-700.86051964314697</v>
      </c>
      <c r="AD1096" s="10">
        <f t="shared" si="209"/>
        <v>-0.16057029118347832</v>
      </c>
    </row>
    <row r="1097" spans="7:30" x14ac:dyDescent="0.3">
      <c r="G1097" s="94">
        <v>5800</v>
      </c>
      <c r="H1097" s="94">
        <v>17.18</v>
      </c>
      <c r="I1097" s="10">
        <f t="shared" si="211"/>
        <v>12.811126</v>
      </c>
      <c r="J1097" s="10">
        <f t="shared" si="212"/>
        <v>21.091531025655172</v>
      </c>
      <c r="K1097" s="10">
        <v>443.8</v>
      </c>
      <c r="L1097" s="10">
        <v>3</v>
      </c>
      <c r="M1097" s="88">
        <v>5</v>
      </c>
      <c r="N1097" s="85">
        <f t="shared" si="206"/>
        <v>1092</v>
      </c>
      <c r="O1097" s="108">
        <f t="shared" si="203"/>
        <v>126.72252994278593</v>
      </c>
      <c r="P1097" s="95">
        <f t="shared" ref="P1097:P1160" si="213">Q1097*3.6</f>
        <v>42.02116901646383</v>
      </c>
      <c r="Q1097" s="10">
        <f t="shared" si="210"/>
        <v>11.672546949017731</v>
      </c>
      <c r="R1097" s="85">
        <f t="shared" si="207"/>
        <v>1.1925367234258466</v>
      </c>
      <c r="S1097" s="10">
        <f t="shared" si="204"/>
        <v>86.930273925230935</v>
      </c>
      <c r="T1097" s="10">
        <f>IF(M1097=1,'Specifications and Reduced mass'!$F$13,IF(M1097=2,'Specifications and Reduced mass'!$G$13,IF(M1097=3,'Specifications and Reduced mass'!$H$13,IF(M1097=4,'Specifications and Reduced mass'!$I$13,IF(M1097=5,'Specifications and Reduced mass'!$J$13)))))</f>
        <v>515.02500000000009</v>
      </c>
      <c r="U1097" s="52">
        <f>'Specifications and Reduced mass'!$C$37-'Lap Simulation'!S1097-'Lap Simulation'!T1097-'Lap Simulation'!AC1097</f>
        <v>806.80666304075658</v>
      </c>
      <c r="V1097" s="13">
        <f t="shared" si="205"/>
        <v>1.1925367234258466</v>
      </c>
      <c r="W1097" s="13">
        <f>0.5*359.61*'Lap Simulation'!Q1097^2</f>
        <v>24498.134981170148</v>
      </c>
      <c r="X1097" s="10">
        <f t="shared" ref="X1097:X1160" si="214">Q1097/0.254</f>
        <v>45.954909248101302</v>
      </c>
      <c r="Y1097" s="10">
        <v>1</v>
      </c>
      <c r="Z1097" s="13">
        <f>IF(Y1097=1,'Specifications and Reduced mass'!$C$47,IF(Y1097=2,'Specifications and Reduced mass'!$C$48,IF(Y1097=3,'Specifications and Reduced mass'!$C$49)))</f>
        <v>676.54659784648959</v>
      </c>
      <c r="AA1097" s="10">
        <f t="shared" ref="AA1097:AA1160" si="215">(0.5*Z1097*Q1097^2)/1000</f>
        <v>46.08917959760501</v>
      </c>
      <c r="AB1097" s="10">
        <v>-9.4</v>
      </c>
      <c r="AC1097" s="10">
        <f t="shared" si="208"/>
        <v>-700.86051964315311</v>
      </c>
      <c r="AD1097" s="10">
        <f t="shared" si="209"/>
        <v>-0.16406094968746698</v>
      </c>
    </row>
    <row r="1098" spans="7:30" x14ac:dyDescent="0.3">
      <c r="G1098" s="94">
        <v>5800</v>
      </c>
      <c r="H1098" s="94">
        <v>17.18</v>
      </c>
      <c r="I1098" s="10">
        <f t="shared" si="211"/>
        <v>12.811126</v>
      </c>
      <c r="J1098" s="10">
        <f t="shared" si="212"/>
        <v>21.091531025655172</v>
      </c>
      <c r="K1098" s="10">
        <v>443.8</v>
      </c>
      <c r="L1098" s="10">
        <v>3</v>
      </c>
      <c r="M1098" s="88">
        <v>5</v>
      </c>
      <c r="N1098" s="85">
        <f t="shared" si="206"/>
        <v>1093</v>
      </c>
      <c r="O1098" s="108">
        <f t="shared" si="203"/>
        <v>126.80746090071092</v>
      </c>
      <c r="P1098" s="95">
        <f t="shared" si="213"/>
        <v>42.38737072975178</v>
      </c>
      <c r="Q1098" s="10">
        <f t="shared" si="210"/>
        <v>11.774269647153272</v>
      </c>
      <c r="R1098" s="85">
        <f t="shared" si="207"/>
        <v>1.1902874418170433</v>
      </c>
      <c r="S1098" s="10">
        <f t="shared" si="204"/>
        <v>88.452017745259326</v>
      </c>
      <c r="T1098" s="10">
        <f>IF(M1098=1,'Specifications and Reduced mass'!$F$13,IF(M1098=2,'Specifications and Reduced mass'!$G$13,IF(M1098=3,'Specifications and Reduced mass'!$H$13,IF(M1098=4,'Specifications and Reduced mass'!$I$13,IF(M1098=5,'Specifications and Reduced mass'!$J$13)))))</f>
        <v>515.02500000000009</v>
      </c>
      <c r="U1098" s="52">
        <f>'Specifications and Reduced mass'!$C$37-'Lap Simulation'!S1098-'Lap Simulation'!T1098-'Lap Simulation'!AC1098</f>
        <v>805.28491922072203</v>
      </c>
      <c r="V1098" s="13">
        <f t="shared" si="205"/>
        <v>1.1902874418170433</v>
      </c>
      <c r="W1098" s="13">
        <f>0.5*359.61*'Lap Simulation'!Q1098^2</f>
        <v>24926.983112281316</v>
      </c>
      <c r="X1098" s="10">
        <f t="shared" si="214"/>
        <v>46.355392311627057</v>
      </c>
      <c r="Y1098" s="10">
        <v>1</v>
      </c>
      <c r="Z1098" s="13">
        <f>IF(Y1098=1,'Specifications and Reduced mass'!$C$47,IF(Y1098=2,'Specifications and Reduced mass'!$C$48,IF(Y1098=3,'Specifications and Reduced mass'!$C$49)))</f>
        <v>676.54659784648959</v>
      </c>
      <c r="AA1098" s="10">
        <f t="shared" si="215"/>
        <v>46.89598626064577</v>
      </c>
      <c r="AB1098" s="10">
        <v>-9.6</v>
      </c>
      <c r="AC1098" s="10">
        <f t="shared" si="208"/>
        <v>-700.86051964314697</v>
      </c>
      <c r="AD1098" s="10">
        <f t="shared" si="209"/>
        <v>-0.16755160819145562</v>
      </c>
    </row>
    <row r="1099" spans="7:30" x14ac:dyDescent="0.3">
      <c r="G1099" s="94">
        <v>5800</v>
      </c>
      <c r="H1099" s="94">
        <v>17.18</v>
      </c>
      <c r="I1099" s="10">
        <f t="shared" si="211"/>
        <v>12.811126</v>
      </c>
      <c r="J1099" s="10">
        <f t="shared" si="212"/>
        <v>21.091531025655172</v>
      </c>
      <c r="K1099" s="10">
        <v>443.8</v>
      </c>
      <c r="L1099" s="10">
        <v>3</v>
      </c>
      <c r="M1099" s="88">
        <v>5</v>
      </c>
      <c r="N1099" s="85">
        <f t="shared" si="206"/>
        <v>1094</v>
      </c>
      <c r="O1099" s="108">
        <f t="shared" ref="O1099:O1162" si="216">($N$6/Q1099)+O1098</f>
        <v>126.89167191205144</v>
      </c>
      <c r="P1099" s="95">
        <f t="shared" si="213"/>
        <v>42.74975377558701</v>
      </c>
      <c r="Q1099" s="10">
        <f t="shared" si="210"/>
        <v>11.874931604329724</v>
      </c>
      <c r="R1099" s="85">
        <f t="shared" si="207"/>
        <v>1.1880424026501522</v>
      </c>
      <c r="S1099" s="10">
        <f t="shared" ref="S1099:S1162" si="217">0.5*1.167*0.95*1.151*Q1099^2</f>
        <v>89.970891355657727</v>
      </c>
      <c r="T1099" s="10">
        <f>IF(M1099=1,'Specifications and Reduced mass'!$F$13,IF(M1099=2,'Specifications and Reduced mass'!$G$13,IF(M1099=3,'Specifications and Reduced mass'!$H$13,IF(M1099=4,'Specifications and Reduced mass'!$I$13,IF(M1099=5,'Specifications and Reduced mass'!$J$13)))))</f>
        <v>515.02500000000009</v>
      </c>
      <c r="U1099" s="52">
        <f>'Specifications and Reduced mass'!$C$37-'Lap Simulation'!S1099-'Lap Simulation'!T1099-'Lap Simulation'!AC1099</f>
        <v>803.7660456103298</v>
      </c>
      <c r="V1099" s="13">
        <f t="shared" ref="V1099:V1162" si="218">U1099/Z1099</f>
        <v>1.1880424026501522</v>
      </c>
      <c r="W1099" s="13">
        <f>0.5*359.61*'Lap Simulation'!Q1099^2</f>
        <v>25355.022379233138</v>
      </c>
      <c r="X1099" s="10">
        <f t="shared" si="214"/>
        <v>46.751699229644579</v>
      </c>
      <c r="Y1099" s="10">
        <v>1</v>
      </c>
      <c r="Z1099" s="13">
        <f>IF(Y1099=1,'Specifications and Reduced mass'!$C$47,IF(Y1099=2,'Specifications and Reduced mass'!$C$48,IF(Y1099=3,'Specifications and Reduced mass'!$C$49)))</f>
        <v>676.54659784648959</v>
      </c>
      <c r="AA1099" s="10">
        <f t="shared" si="215"/>
        <v>47.701271179866481</v>
      </c>
      <c r="AB1099" s="10">
        <v>-9.8000000000000007</v>
      </c>
      <c r="AC1099" s="10">
        <f t="shared" si="208"/>
        <v>-700.86051964315311</v>
      </c>
      <c r="AD1099" s="10">
        <f t="shared" si="209"/>
        <v>-0.17104226669544431</v>
      </c>
    </row>
    <row r="1100" spans="7:30" x14ac:dyDescent="0.3">
      <c r="G1100" s="94">
        <v>5900</v>
      </c>
      <c r="H1100" s="94">
        <v>17.239999999999998</v>
      </c>
      <c r="I1100" s="10">
        <f t="shared" si="211"/>
        <v>12.855867999999999</v>
      </c>
      <c r="J1100" s="10">
        <f t="shared" si="212"/>
        <v>20.80645972176271</v>
      </c>
      <c r="K1100" s="10">
        <v>414.1</v>
      </c>
      <c r="L1100" s="10">
        <v>3</v>
      </c>
      <c r="M1100" s="88">
        <v>5</v>
      </c>
      <c r="N1100" s="85">
        <f t="shared" si="206"/>
        <v>1095</v>
      </c>
      <c r="O1100" s="108">
        <f t="shared" si="216"/>
        <v>126.97518228789903</v>
      </c>
      <c r="P1100" s="95">
        <f t="shared" si="213"/>
        <v>43.108415732313887</v>
      </c>
      <c r="Q1100" s="10">
        <f t="shared" si="210"/>
        <v>11.974559925642746</v>
      </c>
      <c r="R1100" s="85">
        <f t="shared" si="207"/>
        <v>1.1858015979233318</v>
      </c>
      <c r="S1100" s="10">
        <f t="shared" si="217"/>
        <v>91.486900170020235</v>
      </c>
      <c r="T1100" s="10">
        <f>IF(M1100=1,'Specifications and Reduced mass'!$F$13,IF(M1100=2,'Specifications and Reduced mass'!$G$13,IF(M1100=3,'Specifications and Reduced mass'!$H$13,IF(M1100=4,'Specifications and Reduced mass'!$I$13,IF(M1100=5,'Specifications and Reduced mass'!$J$13)))))</f>
        <v>515.02500000000009</v>
      </c>
      <c r="U1100" s="52">
        <f>'Specifications and Reduced mass'!$C$37-'Lap Simulation'!S1100-'Lap Simulation'!T1100-'Lap Simulation'!AC1100</f>
        <v>802.25003679596114</v>
      </c>
      <c r="V1100" s="13">
        <f t="shared" si="218"/>
        <v>1.1858015979233318</v>
      </c>
      <c r="W1100" s="13">
        <f>0.5*359.61*'Lap Simulation'!Q1100^2</f>
        <v>25782.254307650161</v>
      </c>
      <c r="X1100" s="10">
        <f t="shared" si="214"/>
        <v>47.143936715128916</v>
      </c>
      <c r="Y1100" s="10">
        <v>1</v>
      </c>
      <c r="Z1100" s="13">
        <f>IF(Y1100=1,'Specifications and Reduced mass'!$C$47,IF(Y1100=2,'Specifications and Reduced mass'!$C$48,IF(Y1100=3,'Specifications and Reduced mass'!$C$49)))</f>
        <v>676.54659784648959</v>
      </c>
      <c r="AA1100" s="10">
        <f t="shared" si="215"/>
        <v>48.505037225476812</v>
      </c>
      <c r="AB1100" s="10">
        <v>-10</v>
      </c>
      <c r="AC1100" s="10">
        <f t="shared" si="208"/>
        <v>-700.86051964314697</v>
      </c>
      <c r="AD1100" s="10">
        <f t="shared" si="209"/>
        <v>-0.17453292519943295</v>
      </c>
    </row>
    <row r="1101" spans="7:30" x14ac:dyDescent="0.3">
      <c r="G1101" s="94">
        <v>5900</v>
      </c>
      <c r="H1101" s="94">
        <v>17.239999999999998</v>
      </c>
      <c r="I1101" s="10">
        <f t="shared" si="211"/>
        <v>12.855867999999999</v>
      </c>
      <c r="J1101" s="10">
        <f t="shared" si="212"/>
        <v>20.80645972176271</v>
      </c>
      <c r="K1101" s="10">
        <v>414.1</v>
      </c>
      <c r="L1101" s="10">
        <v>3</v>
      </c>
      <c r="M1101" s="88">
        <v>5</v>
      </c>
      <c r="N1101" s="85">
        <f t="shared" ref="N1101:N1164" si="219">N1100+1</f>
        <v>1096</v>
      </c>
      <c r="O1101" s="108">
        <f t="shared" si="216"/>
        <v>127.05801050336426</v>
      </c>
      <c r="P1101" s="95">
        <f t="shared" si="213"/>
        <v>43.46344998234931</v>
      </c>
      <c r="Q1101" s="10">
        <f t="shared" si="210"/>
        <v>12.073180550652586</v>
      </c>
      <c r="R1101" s="85">
        <f t="shared" si="207"/>
        <v>1.1835650196498968</v>
      </c>
      <c r="S1101" s="10">
        <f t="shared" si="217"/>
        <v>93.000049591730118</v>
      </c>
      <c r="T1101" s="10">
        <f>IF(M1101=1,'Specifications and Reduced mass'!$F$13,IF(M1101=2,'Specifications and Reduced mass'!$G$13,IF(M1101=3,'Specifications and Reduced mass'!$H$13,IF(M1101=4,'Specifications and Reduced mass'!$I$13,IF(M1101=5,'Specifications and Reduced mass'!$J$13)))))</f>
        <v>515.02500000000009</v>
      </c>
      <c r="U1101" s="52">
        <f>'Specifications and Reduced mass'!$C$37-'Lap Simulation'!S1101-'Lap Simulation'!T1101-'Lap Simulation'!AC1101</f>
        <v>800.7368873742513</v>
      </c>
      <c r="V1101" s="13">
        <f t="shared" si="218"/>
        <v>1.1835650196498968</v>
      </c>
      <c r="W1101" s="13">
        <f>0.5*359.61*'Lap Simulation'!Q1101^2</f>
        <v>26208.680420279372</v>
      </c>
      <c r="X1101" s="10">
        <f t="shared" si="214"/>
        <v>47.532206892333015</v>
      </c>
      <c r="Y1101" s="10">
        <v>1</v>
      </c>
      <c r="Z1101" s="13">
        <f>IF(Y1101=1,'Specifications and Reduced mass'!$C$47,IF(Y1101=2,'Specifications and Reduced mass'!$C$48,IF(Y1101=3,'Specifications and Reduced mass'!$C$49)))</f>
        <v>676.54659784648959</v>
      </c>
      <c r="AA1101" s="10">
        <f t="shared" si="215"/>
        <v>49.307287262272773</v>
      </c>
      <c r="AB1101" s="10">
        <v>-10.199999999999999</v>
      </c>
      <c r="AC1101" s="10">
        <f t="shared" si="208"/>
        <v>-700.86051964314697</v>
      </c>
      <c r="AD1101" s="10">
        <f t="shared" si="209"/>
        <v>-0.17802358370342161</v>
      </c>
    </row>
    <row r="1102" spans="7:30" x14ac:dyDescent="0.3">
      <c r="G1102" s="94">
        <v>6000</v>
      </c>
      <c r="H1102" s="94">
        <v>17.32</v>
      </c>
      <c r="I1102" s="10">
        <f t="shared" si="211"/>
        <v>12.915524000000001</v>
      </c>
      <c r="J1102" s="10">
        <f t="shared" si="212"/>
        <v>20.554625928533333</v>
      </c>
      <c r="K1102" s="10">
        <v>469.1</v>
      </c>
      <c r="L1102" s="10">
        <v>3</v>
      </c>
      <c r="M1102" s="88">
        <v>5</v>
      </c>
      <c r="N1102" s="85">
        <f t="shared" si="219"/>
        <v>1097</v>
      </c>
      <c r="O1102" s="108">
        <f t="shared" si="216"/>
        <v>127.14017424728624</v>
      </c>
      <c r="P1102" s="95">
        <f t="shared" si="213"/>
        <v>43.814945962279879</v>
      </c>
      <c r="Q1102" s="10">
        <f t="shared" si="210"/>
        <v>12.170818322855521</v>
      </c>
      <c r="R1102" s="85">
        <f t="shared" si="207"/>
        <v>1.1813326598581981</v>
      </c>
      <c r="S1102" s="10">
        <f t="shared" si="217"/>
        <v>94.510345013979261</v>
      </c>
      <c r="T1102" s="10">
        <f>IF(M1102=1,'Specifications and Reduced mass'!$F$13,IF(M1102=2,'Specifications and Reduced mass'!$G$13,IF(M1102=3,'Specifications and Reduced mass'!$H$13,IF(M1102=4,'Specifications and Reduced mass'!$I$13,IF(M1102=5,'Specifications and Reduced mass'!$J$13)))))</f>
        <v>515.02500000000009</v>
      </c>
      <c r="U1102" s="52">
        <f>'Specifications and Reduced mass'!$C$37-'Lap Simulation'!S1102-'Lap Simulation'!T1102-'Lap Simulation'!AC1102</f>
        <v>799.22659195200822</v>
      </c>
      <c r="V1102" s="13">
        <f t="shared" si="218"/>
        <v>1.1813326598581981</v>
      </c>
      <c r="W1102" s="13">
        <f>0.5*359.61*'Lap Simulation'!Q1102^2</f>
        <v>26634.302236995674</v>
      </c>
      <c r="X1102" s="10">
        <f t="shared" si="214"/>
        <v>47.916607570297323</v>
      </c>
      <c r="Y1102" s="10">
        <v>1</v>
      </c>
      <c r="Z1102" s="13">
        <f>IF(Y1102=1,'Specifications and Reduced mass'!$C$47,IF(Y1102=2,'Specifications and Reduced mass'!$C$48,IF(Y1102=3,'Specifications and Reduced mass'!$C$49)))</f>
        <v>676.54659784648959</v>
      </c>
      <c r="AA1102" s="10">
        <f t="shared" si="215"/>
        <v>50.108024149647036</v>
      </c>
      <c r="AB1102" s="10">
        <v>-10.4</v>
      </c>
      <c r="AC1102" s="10">
        <f t="shared" si="208"/>
        <v>-700.86051964315311</v>
      </c>
      <c r="AD1102" s="10">
        <f t="shared" si="209"/>
        <v>-0.18151424220741028</v>
      </c>
    </row>
    <row r="1103" spans="7:30" x14ac:dyDescent="0.3">
      <c r="G1103" s="94">
        <v>6100</v>
      </c>
      <c r="H1103" s="94">
        <v>17.37</v>
      </c>
      <c r="I1103" s="10">
        <f t="shared" si="211"/>
        <v>12.952809000000002</v>
      </c>
      <c r="J1103" s="10">
        <f t="shared" si="212"/>
        <v>20.276029931016396</v>
      </c>
      <c r="K1103" s="10">
        <v>469.1</v>
      </c>
      <c r="L1103" s="10">
        <v>3</v>
      </c>
      <c r="M1103" s="88">
        <v>5</v>
      </c>
      <c r="N1103" s="85">
        <f t="shared" si="219"/>
        <v>1098</v>
      </c>
      <c r="O1103" s="108">
        <f t="shared" si="216"/>
        <v>127.22169046820771</v>
      </c>
      <c r="P1103" s="95">
        <f t="shared" si="213"/>
        <v>44.162989394073293</v>
      </c>
      <c r="Q1103" s="10">
        <f t="shared" si="210"/>
        <v>12.267497053909247</v>
      </c>
      <c r="R1103" s="85">
        <f t="shared" si="207"/>
        <v>1.1791045105915958</v>
      </c>
      <c r="S1103" s="10">
        <f t="shared" si="217"/>
        <v>96.017791819787149</v>
      </c>
      <c r="T1103" s="10">
        <f>IF(M1103=1,'Specifications and Reduced mass'!$F$13,IF(M1103=2,'Specifications and Reduced mass'!$G$13,IF(M1103=3,'Specifications and Reduced mass'!$H$13,IF(M1103=4,'Specifications and Reduced mass'!$I$13,IF(M1103=5,'Specifications and Reduced mass'!$J$13)))))</f>
        <v>515.02500000000009</v>
      </c>
      <c r="U1103" s="52">
        <f>'Specifications and Reduced mass'!$C$37-'Lap Simulation'!S1103-'Lap Simulation'!T1103-'Lap Simulation'!AC1103</f>
        <v>797.71914514619425</v>
      </c>
      <c r="V1103" s="13">
        <f t="shared" si="218"/>
        <v>1.1791045105915958</v>
      </c>
      <c r="W1103" s="13">
        <f>0.5*359.61*'Lap Simulation'!Q1103^2</f>
        <v>27059.121274807276</v>
      </c>
      <c r="X1103" s="10">
        <f t="shared" si="214"/>
        <v>48.2972324957057</v>
      </c>
      <c r="Y1103" s="10">
        <v>1</v>
      </c>
      <c r="Z1103" s="13">
        <f>IF(Y1103=1,'Specifications and Reduced mass'!$C$47,IF(Y1103=2,'Specifications and Reduced mass'!$C$48,IF(Y1103=3,'Specifications and Reduced mass'!$C$49)))</f>
        <v>676.54659784648959</v>
      </c>
      <c r="AA1103" s="10">
        <f t="shared" si="215"/>
        <v>50.907250741599036</v>
      </c>
      <c r="AB1103" s="10">
        <v>-10.6</v>
      </c>
      <c r="AC1103" s="10">
        <f t="shared" si="208"/>
        <v>-700.86051964314697</v>
      </c>
      <c r="AD1103" s="10">
        <f t="shared" si="209"/>
        <v>-0.18500490071139894</v>
      </c>
    </row>
    <row r="1104" spans="7:30" x14ac:dyDescent="0.3">
      <c r="G1104" s="94">
        <v>6200</v>
      </c>
      <c r="H1104" s="94">
        <v>17.440000000000001</v>
      </c>
      <c r="I1104" s="10">
        <f t="shared" si="211"/>
        <v>13.005008000000002</v>
      </c>
      <c r="J1104" s="10">
        <f t="shared" si="212"/>
        <v>20.029390385548389</v>
      </c>
      <c r="K1104" s="10">
        <v>469.1</v>
      </c>
      <c r="L1104" s="10">
        <v>3</v>
      </c>
      <c r="M1104" s="88">
        <v>5</v>
      </c>
      <c r="N1104" s="85">
        <f t="shared" si="219"/>
        <v>1099</v>
      </c>
      <c r="O1104" s="108">
        <f t="shared" si="216"/>
        <v>127.30257541695269</v>
      </c>
      <c r="P1104" s="95">
        <f t="shared" si="213"/>
        <v>44.50766249911991</v>
      </c>
      <c r="Q1104" s="10">
        <f t="shared" si="210"/>
        <v>12.363239583088863</v>
      </c>
      <c r="R1104" s="85">
        <f t="shared" si="207"/>
        <v>1.1768805639085196</v>
      </c>
      <c r="S1104" s="10">
        <f t="shared" si="217"/>
        <v>97.522395382020321</v>
      </c>
      <c r="T1104" s="10">
        <f>IF(M1104=1,'Specifications and Reduced mass'!$F$13,IF(M1104=2,'Specifications and Reduced mass'!$G$13,IF(M1104=3,'Specifications and Reduced mass'!$H$13,IF(M1104=4,'Specifications and Reduced mass'!$I$13,IF(M1104=5,'Specifications and Reduced mass'!$J$13)))))</f>
        <v>515.02500000000009</v>
      </c>
      <c r="U1104" s="52">
        <f>'Specifications and Reduced mass'!$C$37-'Lap Simulation'!S1104-'Lap Simulation'!T1104-'Lap Simulation'!AC1104</f>
        <v>796.21454158396716</v>
      </c>
      <c r="V1104" s="13">
        <f t="shared" si="218"/>
        <v>1.1768805639085196</v>
      </c>
      <c r="W1104" s="13">
        <f>0.5*359.61*'Lap Simulation'!Q1104^2</f>
        <v>27483.139047861125</v>
      </c>
      <c r="X1104" s="10">
        <f t="shared" si="214"/>
        <v>48.674171586964029</v>
      </c>
      <c r="Y1104" s="10">
        <v>1</v>
      </c>
      <c r="Z1104" s="13">
        <f>IF(Y1104=1,'Specifications and Reduced mass'!$C$47,IF(Y1104=2,'Specifications and Reduced mass'!$C$48,IF(Y1104=3,'Specifications and Reduced mass'!$C$49)))</f>
        <v>676.54659784648959</v>
      </c>
      <c r="AA1104" s="10">
        <f t="shared" si="215"/>
        <v>51.704969886745239</v>
      </c>
      <c r="AB1104" s="10">
        <v>-10.8</v>
      </c>
      <c r="AC1104" s="10">
        <f t="shared" si="208"/>
        <v>-700.86051964315311</v>
      </c>
      <c r="AD1104" s="10">
        <f t="shared" si="209"/>
        <v>-0.1884955592153876</v>
      </c>
    </row>
    <row r="1105" spans="7:30" x14ac:dyDescent="0.3">
      <c r="G1105" s="94">
        <v>6200</v>
      </c>
      <c r="H1105" s="94">
        <v>17.440000000000001</v>
      </c>
      <c r="I1105" s="10">
        <f t="shared" si="211"/>
        <v>13.005008000000002</v>
      </c>
      <c r="J1105" s="10">
        <f t="shared" si="212"/>
        <v>20.029390385548389</v>
      </c>
      <c r="K1105" s="10">
        <v>469.1</v>
      </c>
      <c r="L1105" s="10">
        <v>3</v>
      </c>
      <c r="M1105" s="88">
        <v>5</v>
      </c>
      <c r="N1105" s="85">
        <f t="shared" si="219"/>
        <v>1100</v>
      </c>
      <c r="O1105" s="108">
        <f t="shared" si="216"/>
        <v>127.38284468610848</v>
      </c>
      <c r="P1105" s="95">
        <f t="shared" si="213"/>
        <v>44.849044196638943</v>
      </c>
      <c r="Q1105" s="10">
        <f t="shared" si="210"/>
        <v>12.458067832399706</v>
      </c>
      <c r="R1105" s="85">
        <f t="shared" si="207"/>
        <v>1.174660811882307</v>
      </c>
      <c r="S1105" s="10">
        <f t="shared" si="217"/>
        <v>99.024161063411242</v>
      </c>
      <c r="T1105" s="10">
        <f>IF(M1105=1,'Specifications and Reduced mass'!$F$13,IF(M1105=2,'Specifications and Reduced mass'!$G$13,IF(M1105=3,'Specifications and Reduced mass'!$H$13,IF(M1105=4,'Specifications and Reduced mass'!$I$13,IF(M1105=5,'Specifications and Reduced mass'!$J$13)))))</f>
        <v>515.02500000000009</v>
      </c>
      <c r="U1105" s="52">
        <f>'Specifications and Reduced mass'!$C$37-'Lap Simulation'!S1105-'Lap Simulation'!T1105-'Lap Simulation'!AC1105</f>
        <v>794.71277590257012</v>
      </c>
      <c r="V1105" s="13">
        <f t="shared" si="218"/>
        <v>1.174660811882307</v>
      </c>
      <c r="W1105" s="13">
        <f>0.5*359.61*'Lap Simulation'!Q1105^2</f>
        <v>27906.357067448265</v>
      </c>
      <c r="X1105" s="10">
        <f t="shared" si="214"/>
        <v>49.047511151179947</v>
      </c>
      <c r="Y1105" s="10">
        <v>1</v>
      </c>
      <c r="Z1105" s="13">
        <f>IF(Y1105=1,'Specifications and Reduced mass'!$C$47,IF(Y1105=2,'Specifications and Reduced mass'!$C$48,IF(Y1105=3,'Specifications and Reduced mass'!$C$49)))</f>
        <v>676.54659784648959</v>
      </c>
      <c r="AA1105" s="10">
        <f t="shared" si="215"/>
        <v>52.501184428329204</v>
      </c>
      <c r="AB1105" s="10">
        <v>-11</v>
      </c>
      <c r="AC1105" s="10">
        <f t="shared" si="208"/>
        <v>-700.86051964314697</v>
      </c>
      <c r="AD1105" s="10">
        <f t="shared" si="209"/>
        <v>-0.19198621771937624</v>
      </c>
    </row>
    <row r="1106" spans="7:30" x14ac:dyDescent="0.3">
      <c r="G1106" s="94">
        <v>6300</v>
      </c>
      <c r="H1106" s="94">
        <v>17.5</v>
      </c>
      <c r="I1106" s="10">
        <f t="shared" si="211"/>
        <v>13.049750000000001</v>
      </c>
      <c r="J1106" s="10">
        <f t="shared" si="212"/>
        <v>19.779278222222221</v>
      </c>
      <c r="K1106" s="10">
        <v>457.1</v>
      </c>
      <c r="L1106" s="10">
        <v>3</v>
      </c>
      <c r="M1106" s="88">
        <v>5</v>
      </c>
      <c r="N1106" s="85">
        <f t="shared" si="219"/>
        <v>1101</v>
      </c>
      <c r="O1106" s="108">
        <f t="shared" si="216"/>
        <v>127.4625132466828</v>
      </c>
      <c r="P1106" s="95">
        <f t="shared" si="213"/>
        <v>45.187210287824392</v>
      </c>
      <c r="Q1106" s="10">
        <f t="shared" si="210"/>
        <v>12.552002857728997</v>
      </c>
      <c r="R1106" s="85">
        <f t="shared" si="207"/>
        <v>1.1724452466013084</v>
      </c>
      <c r="S1106" s="10">
        <f t="shared" si="217"/>
        <v>100.52309421657765</v>
      </c>
      <c r="T1106" s="10">
        <f>IF(M1106=1,'Specifications and Reduced mass'!$F$13,IF(M1106=2,'Specifications and Reduced mass'!$G$13,IF(M1106=3,'Specifications and Reduced mass'!$H$13,IF(M1106=4,'Specifications and Reduced mass'!$I$13,IF(M1106=5,'Specifications and Reduced mass'!$J$13)))))</f>
        <v>515.02500000000009</v>
      </c>
      <c r="U1106" s="52">
        <f>'Specifications and Reduced mass'!$C$37-'Lap Simulation'!S1106-'Lap Simulation'!T1106-'Lap Simulation'!AC1106</f>
        <v>793.21384274940374</v>
      </c>
      <c r="V1106" s="13">
        <f t="shared" si="218"/>
        <v>1.1724452466013084</v>
      </c>
      <c r="W1106" s="13">
        <f>0.5*359.61*'Lap Simulation'!Q1106^2</f>
        <v>28328.776842009262</v>
      </c>
      <c r="X1106" s="10">
        <f t="shared" si="214"/>
        <v>49.417334085547232</v>
      </c>
      <c r="Y1106" s="10">
        <v>1</v>
      </c>
      <c r="Z1106" s="13">
        <f>IF(Y1106=1,'Specifications and Reduced mass'!$C$47,IF(Y1106=2,'Specifications and Reduced mass'!$C$48,IF(Y1106=3,'Specifications and Reduced mass'!$C$49)))</f>
        <v>676.54659784648959</v>
      </c>
      <c r="AA1106" s="10">
        <f t="shared" si="215"/>
        <v>53.295897204231771</v>
      </c>
      <c r="AB1106" s="10">
        <v>-11.2</v>
      </c>
      <c r="AC1106" s="10">
        <f t="shared" si="208"/>
        <v>-700.86051964314697</v>
      </c>
      <c r="AD1106" s="10">
        <f t="shared" si="209"/>
        <v>-0.1954768762233649</v>
      </c>
    </row>
    <row r="1107" spans="7:30" x14ac:dyDescent="0.3">
      <c r="G1107" s="94">
        <v>6300</v>
      </c>
      <c r="H1107" s="94">
        <v>17.5</v>
      </c>
      <c r="I1107" s="10">
        <f t="shared" si="211"/>
        <v>13.049750000000001</v>
      </c>
      <c r="J1107" s="10">
        <f t="shared" si="212"/>
        <v>19.779278222222221</v>
      </c>
      <c r="K1107" s="10">
        <v>457.1</v>
      </c>
      <c r="L1107" s="10">
        <v>3</v>
      </c>
      <c r="M1107" s="88">
        <v>5</v>
      </c>
      <c r="N1107" s="85">
        <f t="shared" si="219"/>
        <v>1102</v>
      </c>
      <c r="O1107" s="108">
        <f t="shared" si="216"/>
        <v>127.54159548217899</v>
      </c>
      <c r="P1107" s="95">
        <f t="shared" si="213"/>
        <v>45.522233626964841</v>
      </c>
      <c r="Q1107" s="10">
        <f t="shared" si="210"/>
        <v>12.645064896379122</v>
      </c>
      <c r="R1107" s="85">
        <f t="shared" si="207"/>
        <v>1.1702338601687701</v>
      </c>
      <c r="S1107" s="10">
        <f t="shared" si="217"/>
        <v>102.01920018404152</v>
      </c>
      <c r="T1107" s="10">
        <f>IF(M1107=1,'Specifications and Reduced mass'!$F$13,IF(M1107=2,'Specifications and Reduced mass'!$G$13,IF(M1107=3,'Specifications and Reduced mass'!$H$13,IF(M1107=4,'Specifications and Reduced mass'!$I$13,IF(M1107=5,'Specifications and Reduced mass'!$J$13)))))</f>
        <v>515.02500000000009</v>
      </c>
      <c r="U1107" s="52">
        <f>'Specifications and Reduced mass'!$C$37-'Lap Simulation'!S1107-'Lap Simulation'!T1107-'Lap Simulation'!AC1107</f>
        <v>791.71773678194597</v>
      </c>
      <c r="V1107" s="13">
        <f t="shared" si="218"/>
        <v>1.1702338601687701</v>
      </c>
      <c r="W1107" s="13">
        <f>0.5*359.61*'Lap Simulation'!Q1107^2</f>
        <v>28750.39987713956</v>
      </c>
      <c r="X1107" s="10">
        <f t="shared" si="214"/>
        <v>49.783720064484733</v>
      </c>
      <c r="Y1107" s="10">
        <v>1</v>
      </c>
      <c r="Z1107" s="13">
        <f>IF(Y1107=1,'Specifications and Reduced mass'!$C$47,IF(Y1107=2,'Specifications and Reduced mass'!$C$48,IF(Y1107=3,'Specifications and Reduced mass'!$C$49)))</f>
        <v>676.54659784648959</v>
      </c>
      <c r="AA1107" s="10">
        <f t="shared" si="215"/>
        <v>54.089111046981174</v>
      </c>
      <c r="AB1107" s="10">
        <v>-11.4</v>
      </c>
      <c r="AC1107" s="10">
        <f t="shared" si="208"/>
        <v>-700.86051964315311</v>
      </c>
      <c r="AD1107" s="10">
        <f t="shared" si="209"/>
        <v>-0.19896753472735357</v>
      </c>
    </row>
    <row r="1108" spans="7:30" x14ac:dyDescent="0.3">
      <c r="G1108" s="94">
        <v>6300</v>
      </c>
      <c r="H1108" s="94">
        <v>17.5</v>
      </c>
      <c r="I1108" s="10">
        <f t="shared" si="211"/>
        <v>13.049750000000001</v>
      </c>
      <c r="J1108" s="10">
        <f t="shared" si="212"/>
        <v>19.779278222222221</v>
      </c>
      <c r="K1108" s="10">
        <v>457.1</v>
      </c>
      <c r="L1108" s="10">
        <v>3</v>
      </c>
      <c r="M1108" s="88">
        <v>5</v>
      </c>
      <c r="N1108" s="85">
        <f t="shared" si="219"/>
        <v>1103</v>
      </c>
      <c r="O1108" s="108">
        <f t="shared" si="216"/>
        <v>127.62010522030815</v>
      </c>
      <c r="P1108" s="95">
        <f t="shared" si="213"/>
        <v>45.854184280647097</v>
      </c>
      <c r="Q1108" s="10">
        <f t="shared" si="210"/>
        <v>12.737273411290859</v>
      </c>
      <c r="R1108" s="85">
        <f t="shared" ref="R1108:R1136" si="220">IF(Y1108=1,(U1108/Z1108),IF(Y1108=2,0,IF(Y1108=3,(1.2*(-U1108/Z1108)))))</f>
        <v>1.1680266447028052</v>
      </c>
      <c r="S1108" s="10">
        <f t="shared" si="217"/>
        <v>103.51248429824811</v>
      </c>
      <c r="T1108" s="10">
        <f>IF(M1108=1,'Specifications and Reduced mass'!$F$13,IF(M1108=2,'Specifications and Reduced mass'!$G$13,IF(M1108=3,'Specifications and Reduced mass'!$H$13,IF(M1108=4,'Specifications and Reduced mass'!$I$13,IF(M1108=5,'Specifications and Reduced mass'!$J$13)))))</f>
        <v>515.02500000000009</v>
      </c>
      <c r="U1108" s="52">
        <f>'Specifications and Reduced mass'!$C$37-'Lap Simulation'!S1108-'Lap Simulation'!T1108-'Lap Simulation'!AC1108</f>
        <v>790.22445266773332</v>
      </c>
      <c r="V1108" s="13">
        <f t="shared" si="218"/>
        <v>1.1680266447028052</v>
      </c>
      <c r="W1108" s="13">
        <f>0.5*359.61*'Lap Simulation'!Q1108^2</f>
        <v>29171.227675594848</v>
      </c>
      <c r="X1108" s="10">
        <f t="shared" si="214"/>
        <v>50.146745713743542</v>
      </c>
      <c r="Y1108" s="10">
        <v>1</v>
      </c>
      <c r="Z1108" s="13">
        <f>IF(Y1108=1,'Specifications and Reduced mass'!$C$47,IF(Y1108=2,'Specifications and Reduced mass'!$C$48,IF(Y1108=3,'Specifications and Reduced mass'!$C$49)))</f>
        <v>676.54659784648959</v>
      </c>
      <c r="AA1108" s="10">
        <f t="shared" si="215"/>
        <v>54.880828783763114</v>
      </c>
      <c r="AB1108" s="10">
        <v>-11.6</v>
      </c>
      <c r="AC1108" s="10">
        <f t="shared" ref="AC1108:AC1171" si="221">359.61*9.81*SIN(AB1108-AB1107)</f>
        <v>-700.86051964314697</v>
      </c>
      <c r="AD1108" s="10">
        <f t="shared" ref="AD1108:AD1171" si="222">RADIANS(AB1108)</f>
        <v>-0.20245819323134223</v>
      </c>
    </row>
    <row r="1109" spans="7:30" x14ac:dyDescent="0.3">
      <c r="G1109" s="94">
        <v>6300</v>
      </c>
      <c r="H1109" s="94">
        <v>17.5</v>
      </c>
      <c r="I1109" s="10">
        <f t="shared" si="211"/>
        <v>13.049750000000001</v>
      </c>
      <c r="J1109" s="10">
        <f t="shared" si="212"/>
        <v>19.779278222222221</v>
      </c>
      <c r="K1109" s="10">
        <v>457.1</v>
      </c>
      <c r="L1109" s="10">
        <v>3</v>
      </c>
      <c r="M1109" s="88">
        <v>5</v>
      </c>
      <c r="N1109" s="85">
        <f t="shared" si="219"/>
        <v>1104</v>
      </c>
      <c r="O1109" s="108">
        <f t="shared" si="216"/>
        <v>127.69805576253542</v>
      </c>
      <c r="P1109" s="95">
        <f t="shared" si="213"/>
        <v>46.183129676043393</v>
      </c>
      <c r="Q1109" s="10">
        <f t="shared" si="210"/>
        <v>12.828647132234275</v>
      </c>
      <c r="R1109" s="85">
        <f t="shared" si="220"/>
        <v>1.1658235923364566</v>
      </c>
      <c r="S1109" s="10">
        <f t="shared" si="217"/>
        <v>105.00295188158499</v>
      </c>
      <c r="T1109" s="10">
        <f>IF(M1109=1,'Specifications and Reduced mass'!$F$13,IF(M1109=2,'Specifications and Reduced mass'!$G$13,IF(M1109=3,'Specifications and Reduced mass'!$H$13,IF(M1109=4,'Specifications and Reduced mass'!$I$13,IF(M1109=5,'Specifications and Reduced mass'!$J$13)))))</f>
        <v>515.02500000000009</v>
      </c>
      <c r="U1109" s="52">
        <f>'Specifications and Reduced mass'!$C$37-'Lap Simulation'!S1109-'Lap Simulation'!T1109-'Lap Simulation'!AC1109</f>
        <v>788.73398508440255</v>
      </c>
      <c r="V1109" s="13">
        <f t="shared" si="218"/>
        <v>1.1658235923364566</v>
      </c>
      <c r="W1109" s="13">
        <f>0.5*359.61*'Lap Simulation'!Q1109^2</f>
        <v>29591.261737296423</v>
      </c>
      <c r="X1109" s="10">
        <f t="shared" si="214"/>
        <v>50.506484772575888</v>
      </c>
      <c r="Y1109" s="10">
        <v>1</v>
      </c>
      <c r="Z1109" s="13">
        <f>IF(Y1109=1,'Specifications and Reduced mass'!$C$47,IF(Y1109=2,'Specifications and Reduced mass'!$C$48,IF(Y1109=3,'Specifications and Reduced mass'!$C$49)))</f>
        <v>676.54659784648959</v>
      </c>
      <c r="AA1109" s="10">
        <f t="shared" si="215"/>
        <v>55.671053236430851</v>
      </c>
      <c r="AB1109" s="10">
        <v>-11.8</v>
      </c>
      <c r="AC1109" s="10">
        <f t="shared" si="221"/>
        <v>-700.86051964315311</v>
      </c>
      <c r="AD1109" s="10">
        <f t="shared" si="222"/>
        <v>-0.2059488517353309</v>
      </c>
    </row>
    <row r="1110" spans="7:30" x14ac:dyDescent="0.3">
      <c r="G1110" s="94">
        <v>6400</v>
      </c>
      <c r="H1110" s="94">
        <v>17.8</v>
      </c>
      <c r="I1110" s="10">
        <f t="shared" si="211"/>
        <v>13.273460000000002</v>
      </c>
      <c r="J1110" s="10">
        <f t="shared" si="212"/>
        <v>19.804002320000002</v>
      </c>
      <c r="K1110" s="10">
        <v>457.1</v>
      </c>
      <c r="L1110" s="10">
        <v>3</v>
      </c>
      <c r="M1110" s="88">
        <v>5</v>
      </c>
      <c r="N1110" s="85">
        <f t="shared" si="219"/>
        <v>1105</v>
      </c>
      <c r="O1110" s="108">
        <f t="shared" si="216"/>
        <v>127.77545991163835</v>
      </c>
      <c r="P1110" s="95">
        <f t="shared" si="213"/>
        <v>46.509134739184304</v>
      </c>
      <c r="Q1110" s="10">
        <f t="shared" si="210"/>
        <v>12.919204094217863</v>
      </c>
      <c r="R1110" s="85">
        <f t="shared" si="220"/>
        <v>1.1636246952175331</v>
      </c>
      <c r="S1110" s="10">
        <f t="shared" si="217"/>
        <v>106.49060824640101</v>
      </c>
      <c r="T1110" s="10">
        <f>IF(M1110=1,'Specifications and Reduced mass'!$F$13,IF(M1110=2,'Specifications and Reduced mass'!$G$13,IF(M1110=3,'Specifications and Reduced mass'!$H$13,IF(M1110=4,'Specifications and Reduced mass'!$I$13,IF(M1110=5,'Specifications and Reduced mass'!$J$13)))))</f>
        <v>515.02500000000009</v>
      </c>
      <c r="U1110" s="52">
        <f>'Specifications and Reduced mass'!$C$37-'Lap Simulation'!S1110-'Lap Simulation'!T1110-'Lap Simulation'!AC1110</f>
        <v>787.24632871958033</v>
      </c>
      <c r="V1110" s="13">
        <f t="shared" si="218"/>
        <v>1.1636246952175331</v>
      </c>
      <c r="W1110" s="13">
        <f>0.5*359.61*'Lap Simulation'!Q1110^2</f>
        <v>30010.503559336536</v>
      </c>
      <c r="X1110" s="10">
        <f t="shared" si="214"/>
        <v>50.863008244952212</v>
      </c>
      <c r="Y1110" s="10">
        <v>1</v>
      </c>
      <c r="Z1110" s="13">
        <f>IF(Y1110=1,'Specifications and Reduced mass'!$C$47,IF(Y1110=2,'Specifications and Reduced mass'!$C$48,IF(Y1110=3,'Specifications and Reduced mass'!$C$49)))</f>
        <v>676.54659784648959</v>
      </c>
      <c r="AA1110" s="10">
        <f t="shared" si="215"/>
        <v>56.459787221515242</v>
      </c>
      <c r="AB1110" s="10">
        <v>-12</v>
      </c>
      <c r="AC1110" s="10">
        <f t="shared" si="221"/>
        <v>-700.86051964314697</v>
      </c>
      <c r="AD1110" s="10">
        <f t="shared" si="222"/>
        <v>-0.20943951023931956</v>
      </c>
    </row>
    <row r="1111" spans="7:30" x14ac:dyDescent="0.3">
      <c r="G1111" s="94">
        <v>6400</v>
      </c>
      <c r="H1111" s="94">
        <v>17.8</v>
      </c>
      <c r="I1111" s="10">
        <f t="shared" si="211"/>
        <v>13.273460000000002</v>
      </c>
      <c r="J1111" s="10">
        <f t="shared" si="212"/>
        <v>19.804002320000002</v>
      </c>
      <c r="K1111" s="10">
        <v>457.1</v>
      </c>
      <c r="L1111" s="10">
        <v>3</v>
      </c>
      <c r="M1111" s="88">
        <v>5</v>
      </c>
      <c r="N1111" s="85">
        <f t="shared" si="219"/>
        <v>1106</v>
      </c>
      <c r="O1111" s="108">
        <f t="shared" si="216"/>
        <v>127.85232999743845</v>
      </c>
      <c r="P1111" s="95">
        <f t="shared" si="213"/>
        <v>46.832262024032524</v>
      </c>
      <c r="Q1111" s="10">
        <f t="shared" si="210"/>
        <v>13.008961673342368</v>
      </c>
      <c r="R1111" s="85">
        <f t="shared" si="220"/>
        <v>1.1614299455087167</v>
      </c>
      <c r="S1111" s="10">
        <f t="shared" si="217"/>
        <v>107.97545869502522</v>
      </c>
      <c r="T1111" s="10">
        <f>IF(M1111=1,'Specifications and Reduced mass'!$F$13,IF(M1111=2,'Specifications and Reduced mass'!$G$13,IF(M1111=3,'Specifications and Reduced mass'!$H$13,IF(M1111=4,'Specifications and Reduced mass'!$I$13,IF(M1111=5,'Specifications and Reduced mass'!$J$13)))))</f>
        <v>515.02500000000009</v>
      </c>
      <c r="U1111" s="52">
        <f>'Specifications and Reduced mass'!$C$37-'Lap Simulation'!S1111-'Lap Simulation'!T1111-'Lap Simulation'!AC1111</f>
        <v>785.7614782709561</v>
      </c>
      <c r="V1111" s="13">
        <f t="shared" si="218"/>
        <v>1.1614299455087167</v>
      </c>
      <c r="W1111" s="13">
        <f>0.5*359.61*'Lap Simulation'!Q1111^2</f>
        <v>30428.954635983715</v>
      </c>
      <c r="X1111" s="10">
        <f t="shared" si="214"/>
        <v>51.216384540717982</v>
      </c>
      <c r="Y1111" s="10">
        <v>1</v>
      </c>
      <c r="Z1111" s="13">
        <f>IF(Y1111=1,'Specifications and Reduced mass'!$C$47,IF(Y1111=2,'Specifications and Reduced mass'!$C$48,IF(Y1111=3,'Specifications and Reduced mass'!$C$49)))</f>
        <v>676.54659784648959</v>
      </c>
      <c r="AA1111" s="10">
        <f t="shared" si="215"/>
        <v>57.247033550234832</v>
      </c>
      <c r="AB1111" s="10">
        <v>-12.2</v>
      </c>
      <c r="AC1111" s="10">
        <f t="shared" si="221"/>
        <v>-700.86051964314697</v>
      </c>
      <c r="AD1111" s="10">
        <f t="shared" si="222"/>
        <v>-0.2129301687433082</v>
      </c>
    </row>
    <row r="1112" spans="7:30" x14ac:dyDescent="0.3">
      <c r="G1112" s="94">
        <v>6400</v>
      </c>
      <c r="H1112" s="94">
        <v>17.8</v>
      </c>
      <c r="I1112" s="10">
        <f t="shared" si="211"/>
        <v>13.273460000000002</v>
      </c>
      <c r="J1112" s="10">
        <f t="shared" si="212"/>
        <v>19.804002320000002</v>
      </c>
      <c r="K1112" s="10">
        <v>457.1</v>
      </c>
      <c r="L1112" s="10">
        <v>3</v>
      </c>
      <c r="M1112" s="88">
        <v>5</v>
      </c>
      <c r="N1112" s="85">
        <f t="shared" si="219"/>
        <v>1107</v>
      </c>
      <c r="O1112" s="108">
        <f t="shared" si="216"/>
        <v>127.92867790085171</v>
      </c>
      <c r="P1112" s="95">
        <f t="shared" si="213"/>
        <v>47.152571833095436</v>
      </c>
      <c r="Q1112" s="10">
        <f t="shared" si="210"/>
        <v>13.097936620304287</v>
      </c>
      <c r="R1112" s="85">
        <f t="shared" si="220"/>
        <v>1.1592393353874453</v>
      </c>
      <c r="S1112" s="10">
        <f t="shared" si="217"/>
        <v>109.45750851978579</v>
      </c>
      <c r="T1112" s="10">
        <f>IF(M1112=1,'Specifications and Reduced mass'!$F$13,IF(M1112=2,'Specifications and Reduced mass'!$G$13,IF(M1112=3,'Specifications and Reduced mass'!$H$13,IF(M1112=4,'Specifications and Reduced mass'!$I$13,IF(M1112=5,'Specifications and Reduced mass'!$J$13)))))</f>
        <v>515.02500000000009</v>
      </c>
      <c r="U1112" s="52">
        <f>'Specifications and Reduced mass'!$C$37-'Lap Simulation'!S1112-'Lap Simulation'!T1112-'Lap Simulation'!AC1112</f>
        <v>784.27942844620179</v>
      </c>
      <c r="V1112" s="13">
        <f t="shared" si="218"/>
        <v>1.1592393353874453</v>
      </c>
      <c r="W1112" s="13">
        <f>0.5*359.61*'Lap Simulation'!Q1112^2</f>
        <v>30846.616458688102</v>
      </c>
      <c r="X1112" s="10">
        <f t="shared" si="214"/>
        <v>51.566679607497193</v>
      </c>
      <c r="Y1112" s="10">
        <v>1</v>
      </c>
      <c r="Z1112" s="13">
        <f>IF(Y1112=1,'Specifications and Reduced mass'!$C$47,IF(Y1112=2,'Specifications and Reduced mass'!$C$48,IF(Y1112=3,'Specifications and Reduced mass'!$C$49)))</f>
        <v>676.54659784648959</v>
      </c>
      <c r="AA1112" s="10">
        <f t="shared" si="215"/>
        <v>58.032795028505788</v>
      </c>
      <c r="AB1112" s="10">
        <v>-12.4</v>
      </c>
      <c r="AC1112" s="10">
        <f t="shared" si="221"/>
        <v>-700.86051964315311</v>
      </c>
      <c r="AD1112" s="10">
        <f t="shared" si="222"/>
        <v>-0.21642082724729686</v>
      </c>
    </row>
    <row r="1113" spans="7:30" x14ac:dyDescent="0.3">
      <c r="G1113" s="94">
        <v>6500</v>
      </c>
      <c r="H1113" s="94">
        <v>18</v>
      </c>
      <c r="I1113" s="10">
        <f t="shared" si="211"/>
        <v>13.422600000000001</v>
      </c>
      <c r="J1113" s="10">
        <f t="shared" si="212"/>
        <v>19.718418904615383</v>
      </c>
      <c r="K1113" s="10">
        <v>504.5</v>
      </c>
      <c r="L1113" s="10">
        <v>3</v>
      </c>
      <c r="M1113" s="88">
        <v>5</v>
      </c>
      <c r="N1113" s="85">
        <f t="shared" si="219"/>
        <v>1108</v>
      </c>
      <c r="O1113" s="108">
        <f t="shared" si="216"/>
        <v>128.00451507639036</v>
      </c>
      <c r="P1113" s="95">
        <f t="shared" si="213"/>
        <v>47.470122330245445</v>
      </c>
      <c r="Q1113" s="10">
        <f t="shared" si="210"/>
        <v>13.186145091734845</v>
      </c>
      <c r="R1113" s="85">
        <f t="shared" si="220"/>
        <v>1.1570528570458825</v>
      </c>
      <c r="S1113" s="10">
        <f t="shared" si="217"/>
        <v>110.93676300302884</v>
      </c>
      <c r="T1113" s="10">
        <f>IF(M1113=1,'Specifications and Reduced mass'!$F$13,IF(M1113=2,'Specifications and Reduced mass'!$G$13,IF(M1113=3,'Specifications and Reduced mass'!$H$13,IF(M1113=4,'Specifications and Reduced mass'!$I$13,IF(M1113=5,'Specifications and Reduced mass'!$J$13)))))</f>
        <v>515.02500000000009</v>
      </c>
      <c r="U1113" s="52">
        <f>'Specifications and Reduced mass'!$C$37-'Lap Simulation'!S1113-'Lap Simulation'!T1113-'Lap Simulation'!AC1113</f>
        <v>782.8001739629525</v>
      </c>
      <c r="V1113" s="13">
        <f t="shared" si="218"/>
        <v>1.1570528570458825</v>
      </c>
      <c r="W1113" s="13">
        <f>0.5*359.61*'Lap Simulation'!Q1113^2</f>
        <v>31263.490516086778</v>
      </c>
      <c r="X1113" s="10">
        <f t="shared" si="214"/>
        <v>51.913957054074196</v>
      </c>
      <c r="Y1113" s="10">
        <v>1</v>
      </c>
      <c r="Z1113" s="13">
        <f>IF(Y1113=1,'Specifications and Reduced mass'!$C$47,IF(Y1113=2,'Specifications and Reduced mass'!$C$48,IF(Y1113=3,'Specifications and Reduced mass'!$C$49)))</f>
        <v>676.54659784648959</v>
      </c>
      <c r="AA1113" s="10">
        <f t="shared" si="215"/>
        <v>58.817074456951978</v>
      </c>
      <c r="AB1113" s="10">
        <v>-12.6</v>
      </c>
      <c r="AC1113" s="10">
        <f t="shared" si="221"/>
        <v>-700.86051964314697</v>
      </c>
      <c r="AD1113" s="10">
        <f t="shared" si="222"/>
        <v>-0.21991148575128552</v>
      </c>
    </row>
    <row r="1114" spans="7:30" x14ac:dyDescent="0.3">
      <c r="G1114" s="94">
        <v>6500</v>
      </c>
      <c r="H1114" s="94">
        <v>18</v>
      </c>
      <c r="I1114" s="10">
        <f t="shared" si="211"/>
        <v>13.422600000000001</v>
      </c>
      <c r="J1114" s="10">
        <f t="shared" si="212"/>
        <v>19.718418904615383</v>
      </c>
      <c r="K1114" s="10">
        <v>504.5</v>
      </c>
      <c r="L1114" s="10">
        <v>3</v>
      </c>
      <c r="M1114" s="88">
        <v>5</v>
      </c>
      <c r="N1114" s="85">
        <f t="shared" si="219"/>
        <v>1109</v>
      </c>
      <c r="O1114" s="108">
        <f t="shared" si="216"/>
        <v>128.08027265214793</v>
      </c>
      <c r="P1114" s="95">
        <f t="shared" si="213"/>
        <v>47.519999999999996</v>
      </c>
      <c r="Q1114" s="10">
        <f t="shared" ref="Q1114:Q1178" si="223">MIN(13.2,(SQRT((Q1113^2)+2*R1113*$N$6)))</f>
        <v>13.2</v>
      </c>
      <c r="R1114" s="85">
        <f t="shared" si="220"/>
        <v>1.1567080932325584</v>
      </c>
      <c r="S1114" s="10">
        <f t="shared" si="217"/>
        <v>111.17001178799997</v>
      </c>
      <c r="T1114" s="10">
        <f>IF(M1114=1,'Specifications and Reduced mass'!$F$13,IF(M1114=2,'Specifications and Reduced mass'!$G$13,IF(M1114=3,'Specifications and Reduced mass'!$H$13,IF(M1114=4,'Specifications and Reduced mass'!$I$13,IF(M1114=5,'Specifications and Reduced mass'!$J$13)))))</f>
        <v>515.02500000000009</v>
      </c>
      <c r="U1114" s="52">
        <f>'Specifications and Reduced mass'!$C$37-'Lap Simulation'!S1114-'Lap Simulation'!T1114-'Lap Simulation'!AC1114</f>
        <v>782.56692517798751</v>
      </c>
      <c r="V1114" s="13">
        <f t="shared" si="218"/>
        <v>1.1567080932325584</v>
      </c>
      <c r="W1114" s="13">
        <f>0.5*359.61*'Lap Simulation'!Q1114^2</f>
        <v>31329.223199999997</v>
      </c>
      <c r="X1114" s="10">
        <f t="shared" si="214"/>
        <v>51.968503937007867</v>
      </c>
      <c r="Y1114" s="10">
        <v>1</v>
      </c>
      <c r="Z1114" s="13">
        <f>IF(Y1114=1,'Specifications and Reduced mass'!$C$47,IF(Y1114=2,'Specifications and Reduced mass'!$C$48,IF(Y1114=3,'Specifications and Reduced mass'!$C$49)))</f>
        <v>676.54659784648959</v>
      </c>
      <c r="AA1114" s="10">
        <f t="shared" si="215"/>
        <v>58.940739604386167</v>
      </c>
      <c r="AB1114" s="10">
        <v>-12.8</v>
      </c>
      <c r="AC1114" s="10">
        <f t="shared" si="221"/>
        <v>-700.86051964315311</v>
      </c>
      <c r="AD1114" s="10">
        <f t="shared" si="222"/>
        <v>-0.22340214425527419</v>
      </c>
    </row>
    <row r="1115" spans="7:30" x14ac:dyDescent="0.3">
      <c r="G1115" s="94">
        <v>6500</v>
      </c>
      <c r="H1115" s="94">
        <v>18</v>
      </c>
      <c r="I1115" s="10">
        <f t="shared" si="211"/>
        <v>13.422600000000001</v>
      </c>
      <c r="J1115" s="10">
        <f t="shared" si="212"/>
        <v>19.718418904615383</v>
      </c>
      <c r="K1115" s="10">
        <v>504.5</v>
      </c>
      <c r="L1115" s="10">
        <v>3</v>
      </c>
      <c r="M1115" s="88">
        <v>5</v>
      </c>
      <c r="N1115" s="85">
        <f t="shared" si="219"/>
        <v>1110</v>
      </c>
      <c r="O1115" s="108">
        <f t="shared" si="216"/>
        <v>128.15603022790549</v>
      </c>
      <c r="P1115" s="95">
        <f t="shared" si="213"/>
        <v>47.519999999999996</v>
      </c>
      <c r="Q1115" s="10">
        <f t="shared" si="223"/>
        <v>13.2</v>
      </c>
      <c r="R1115" s="85">
        <f t="shared" si="220"/>
        <v>1.1567080932325493</v>
      </c>
      <c r="S1115" s="10">
        <f t="shared" si="217"/>
        <v>111.17001178799997</v>
      </c>
      <c r="T1115" s="10">
        <f>IF(M1115=1,'Specifications and Reduced mass'!$F$13,IF(M1115=2,'Specifications and Reduced mass'!$G$13,IF(M1115=3,'Specifications and Reduced mass'!$H$13,IF(M1115=4,'Specifications and Reduced mass'!$I$13,IF(M1115=5,'Specifications and Reduced mass'!$J$13)))))</f>
        <v>515.02500000000009</v>
      </c>
      <c r="U1115" s="52">
        <f>'Specifications and Reduced mass'!$C$37-'Lap Simulation'!S1115-'Lap Simulation'!T1115-'Lap Simulation'!AC1115</f>
        <v>782.56692517798137</v>
      </c>
      <c r="V1115" s="13">
        <f t="shared" si="218"/>
        <v>1.1567080932325493</v>
      </c>
      <c r="W1115" s="13">
        <f>0.5*359.61*'Lap Simulation'!Q1115^2</f>
        <v>31329.223199999997</v>
      </c>
      <c r="X1115" s="10">
        <f t="shared" si="214"/>
        <v>51.968503937007867</v>
      </c>
      <c r="Y1115" s="10">
        <v>1</v>
      </c>
      <c r="Z1115" s="13">
        <f>IF(Y1115=1,'Specifications and Reduced mass'!$C$47,IF(Y1115=2,'Specifications and Reduced mass'!$C$48,IF(Y1115=3,'Specifications and Reduced mass'!$C$49)))</f>
        <v>676.54659784648959</v>
      </c>
      <c r="AA1115" s="10">
        <f t="shared" si="215"/>
        <v>58.940739604386167</v>
      </c>
      <c r="AB1115" s="10">
        <v>-13</v>
      </c>
      <c r="AC1115" s="10">
        <f t="shared" si="221"/>
        <v>-700.86051964314697</v>
      </c>
      <c r="AD1115" s="10">
        <f t="shared" si="222"/>
        <v>-0.22689280275926285</v>
      </c>
    </row>
    <row r="1116" spans="7:30" x14ac:dyDescent="0.3">
      <c r="G1116" s="94">
        <v>6500</v>
      </c>
      <c r="H1116" s="94">
        <v>18</v>
      </c>
      <c r="I1116" s="10">
        <f t="shared" si="211"/>
        <v>13.422600000000001</v>
      </c>
      <c r="J1116" s="10">
        <f t="shared" si="212"/>
        <v>19.718418904615383</v>
      </c>
      <c r="K1116" s="10">
        <v>504.5</v>
      </c>
      <c r="L1116" s="10">
        <v>3</v>
      </c>
      <c r="M1116" s="88">
        <v>5</v>
      </c>
      <c r="N1116" s="85">
        <f t="shared" si="219"/>
        <v>1111</v>
      </c>
      <c r="O1116" s="108">
        <f t="shared" si="216"/>
        <v>128.23178780366305</v>
      </c>
      <c r="P1116" s="95">
        <f t="shared" si="213"/>
        <v>47.519999999999996</v>
      </c>
      <c r="Q1116" s="10">
        <f t="shared" si="223"/>
        <v>13.2</v>
      </c>
      <c r="R1116" s="85">
        <f t="shared" si="220"/>
        <v>1.1567080932325493</v>
      </c>
      <c r="S1116" s="10">
        <f t="shared" si="217"/>
        <v>111.17001178799997</v>
      </c>
      <c r="T1116" s="10">
        <f>IF(M1116=1,'Specifications and Reduced mass'!$F$13,IF(M1116=2,'Specifications and Reduced mass'!$G$13,IF(M1116=3,'Specifications and Reduced mass'!$H$13,IF(M1116=4,'Specifications and Reduced mass'!$I$13,IF(M1116=5,'Specifications and Reduced mass'!$J$13)))))</f>
        <v>515.02500000000009</v>
      </c>
      <c r="U1116" s="52">
        <f>'Specifications and Reduced mass'!$C$37-'Lap Simulation'!S1116-'Lap Simulation'!T1116-'Lap Simulation'!AC1116</f>
        <v>782.56692517798137</v>
      </c>
      <c r="V1116" s="13">
        <f t="shared" si="218"/>
        <v>1.1567080932325493</v>
      </c>
      <c r="W1116" s="13">
        <f>0.5*359.61*'Lap Simulation'!Q1116^2</f>
        <v>31329.223199999997</v>
      </c>
      <c r="X1116" s="10">
        <f t="shared" si="214"/>
        <v>51.968503937007867</v>
      </c>
      <c r="Y1116" s="10">
        <v>1</v>
      </c>
      <c r="Z1116" s="13">
        <f>IF(Y1116=1,'Specifications and Reduced mass'!$C$47,IF(Y1116=2,'Specifications and Reduced mass'!$C$48,IF(Y1116=3,'Specifications and Reduced mass'!$C$49)))</f>
        <v>676.54659784648959</v>
      </c>
      <c r="AA1116" s="10">
        <f t="shared" si="215"/>
        <v>58.940739604386167</v>
      </c>
      <c r="AB1116" s="10">
        <v>-13.2</v>
      </c>
      <c r="AC1116" s="10">
        <f t="shared" si="221"/>
        <v>-700.86051964314697</v>
      </c>
      <c r="AD1116" s="10">
        <f t="shared" si="222"/>
        <v>-0.23038346126325149</v>
      </c>
    </row>
    <row r="1117" spans="7:30" x14ac:dyDescent="0.3">
      <c r="G1117" s="94">
        <v>6500</v>
      </c>
      <c r="H1117" s="94">
        <v>18</v>
      </c>
      <c r="I1117" s="10">
        <f t="shared" si="211"/>
        <v>13.422600000000001</v>
      </c>
      <c r="J1117" s="10">
        <f t="shared" si="212"/>
        <v>19.718418904615383</v>
      </c>
      <c r="K1117" s="10">
        <v>504.5</v>
      </c>
      <c r="L1117" s="10">
        <v>3</v>
      </c>
      <c r="M1117" s="88">
        <v>5</v>
      </c>
      <c r="N1117" s="85">
        <f t="shared" si="219"/>
        <v>1112</v>
      </c>
      <c r="O1117" s="108">
        <f t="shared" si="216"/>
        <v>128.30754537942062</v>
      </c>
      <c r="P1117" s="95">
        <f t="shared" si="213"/>
        <v>47.519999999999996</v>
      </c>
      <c r="Q1117" s="10">
        <f t="shared" si="223"/>
        <v>13.2</v>
      </c>
      <c r="R1117" s="85">
        <f t="shared" si="220"/>
        <v>1.1567080932325584</v>
      </c>
      <c r="S1117" s="10">
        <f t="shared" si="217"/>
        <v>111.17001178799997</v>
      </c>
      <c r="T1117" s="10">
        <f>IF(M1117=1,'Specifications and Reduced mass'!$F$13,IF(M1117=2,'Specifications and Reduced mass'!$G$13,IF(M1117=3,'Specifications and Reduced mass'!$H$13,IF(M1117=4,'Specifications and Reduced mass'!$I$13,IF(M1117=5,'Specifications and Reduced mass'!$J$13)))))</f>
        <v>515.02500000000009</v>
      </c>
      <c r="U1117" s="52">
        <f>'Specifications and Reduced mass'!$C$37-'Lap Simulation'!S1117-'Lap Simulation'!T1117-'Lap Simulation'!AC1117</f>
        <v>782.56692517798751</v>
      </c>
      <c r="V1117" s="13">
        <f t="shared" si="218"/>
        <v>1.1567080932325584</v>
      </c>
      <c r="W1117" s="13">
        <f>0.5*359.61*'Lap Simulation'!Q1117^2</f>
        <v>31329.223199999997</v>
      </c>
      <c r="X1117" s="10">
        <f t="shared" si="214"/>
        <v>51.968503937007867</v>
      </c>
      <c r="Y1117" s="10">
        <v>1</v>
      </c>
      <c r="Z1117" s="13">
        <f>IF(Y1117=1,'Specifications and Reduced mass'!$C$47,IF(Y1117=2,'Specifications and Reduced mass'!$C$48,IF(Y1117=3,'Specifications and Reduced mass'!$C$49)))</f>
        <v>676.54659784648959</v>
      </c>
      <c r="AA1117" s="10">
        <f t="shared" si="215"/>
        <v>58.940739604386167</v>
      </c>
      <c r="AB1117" s="10">
        <v>-13.4</v>
      </c>
      <c r="AC1117" s="10">
        <f t="shared" si="221"/>
        <v>-700.86051964315311</v>
      </c>
      <c r="AD1117" s="10">
        <f t="shared" si="222"/>
        <v>-0.23387411976724015</v>
      </c>
    </row>
    <row r="1118" spans="7:30" x14ac:dyDescent="0.3">
      <c r="G1118" s="94">
        <v>6500</v>
      </c>
      <c r="H1118" s="94">
        <v>18</v>
      </c>
      <c r="I1118" s="10">
        <f t="shared" si="211"/>
        <v>13.422600000000001</v>
      </c>
      <c r="J1118" s="10">
        <f t="shared" si="212"/>
        <v>19.718418904615383</v>
      </c>
      <c r="K1118" s="10">
        <v>504.5</v>
      </c>
      <c r="L1118" s="10">
        <v>3</v>
      </c>
      <c r="M1118" s="88">
        <v>5</v>
      </c>
      <c r="N1118" s="85">
        <f t="shared" si="219"/>
        <v>1113</v>
      </c>
      <c r="O1118" s="108">
        <f t="shared" si="216"/>
        <v>128.38330295517818</v>
      </c>
      <c r="P1118" s="95">
        <f t="shared" si="213"/>
        <v>47.519999999999996</v>
      </c>
      <c r="Q1118" s="10">
        <f t="shared" si="223"/>
        <v>13.2</v>
      </c>
      <c r="R1118" s="85">
        <f t="shared" si="220"/>
        <v>1.1567080932325493</v>
      </c>
      <c r="S1118" s="10">
        <f t="shared" si="217"/>
        <v>111.17001178799997</v>
      </c>
      <c r="T1118" s="10">
        <f>IF(M1118=1,'Specifications and Reduced mass'!$F$13,IF(M1118=2,'Specifications and Reduced mass'!$G$13,IF(M1118=3,'Specifications and Reduced mass'!$H$13,IF(M1118=4,'Specifications and Reduced mass'!$I$13,IF(M1118=5,'Specifications and Reduced mass'!$J$13)))))</f>
        <v>515.02500000000009</v>
      </c>
      <c r="U1118" s="52">
        <f>'Specifications and Reduced mass'!$C$37-'Lap Simulation'!S1118-'Lap Simulation'!T1118-'Lap Simulation'!AC1118</f>
        <v>782.56692517798137</v>
      </c>
      <c r="V1118" s="13">
        <f t="shared" si="218"/>
        <v>1.1567080932325493</v>
      </c>
      <c r="W1118" s="13">
        <f>0.5*359.61*'Lap Simulation'!Q1118^2</f>
        <v>31329.223199999997</v>
      </c>
      <c r="X1118" s="10">
        <f t="shared" si="214"/>
        <v>51.968503937007867</v>
      </c>
      <c r="Y1118" s="10">
        <v>1</v>
      </c>
      <c r="Z1118" s="13">
        <f>IF(Y1118=1,'Specifications and Reduced mass'!$C$47,IF(Y1118=2,'Specifications and Reduced mass'!$C$48,IF(Y1118=3,'Specifications and Reduced mass'!$C$49)))</f>
        <v>676.54659784648959</v>
      </c>
      <c r="AA1118" s="10">
        <f t="shared" si="215"/>
        <v>58.940739604386167</v>
      </c>
      <c r="AB1118" s="10">
        <v>-13.6</v>
      </c>
      <c r="AC1118" s="10">
        <f t="shared" si="221"/>
        <v>-700.86051964314697</v>
      </c>
      <c r="AD1118" s="10">
        <f t="shared" si="222"/>
        <v>-0.23736477827122882</v>
      </c>
    </row>
    <row r="1119" spans="7:30" x14ac:dyDescent="0.3">
      <c r="G1119" s="94">
        <v>6500</v>
      </c>
      <c r="H1119" s="94">
        <v>18</v>
      </c>
      <c r="I1119" s="10">
        <f t="shared" si="211"/>
        <v>13.422600000000001</v>
      </c>
      <c r="J1119" s="10">
        <f t="shared" si="212"/>
        <v>19.718418904615383</v>
      </c>
      <c r="K1119" s="10">
        <v>504.5</v>
      </c>
      <c r="L1119" s="10">
        <v>3</v>
      </c>
      <c r="M1119" s="88">
        <v>5</v>
      </c>
      <c r="N1119" s="85">
        <f t="shared" si="219"/>
        <v>1114</v>
      </c>
      <c r="O1119" s="108">
        <f t="shared" si="216"/>
        <v>128.45906053093574</v>
      </c>
      <c r="P1119" s="95">
        <f t="shared" si="213"/>
        <v>47.519999999999996</v>
      </c>
      <c r="Q1119" s="10">
        <f t="shared" si="223"/>
        <v>13.2</v>
      </c>
      <c r="R1119" s="85">
        <f t="shared" si="220"/>
        <v>1.1567080932325584</v>
      </c>
      <c r="S1119" s="10">
        <f t="shared" si="217"/>
        <v>111.17001178799997</v>
      </c>
      <c r="T1119" s="10">
        <f>IF(M1119=1,'Specifications and Reduced mass'!$F$13,IF(M1119=2,'Specifications and Reduced mass'!$G$13,IF(M1119=3,'Specifications and Reduced mass'!$H$13,IF(M1119=4,'Specifications and Reduced mass'!$I$13,IF(M1119=5,'Specifications and Reduced mass'!$J$13)))))</f>
        <v>515.02500000000009</v>
      </c>
      <c r="U1119" s="52">
        <f>'Specifications and Reduced mass'!$C$37-'Lap Simulation'!S1119-'Lap Simulation'!T1119-'Lap Simulation'!AC1119</f>
        <v>782.56692517798751</v>
      </c>
      <c r="V1119" s="13">
        <f t="shared" si="218"/>
        <v>1.1567080932325584</v>
      </c>
      <c r="W1119" s="13">
        <f>0.5*359.61*'Lap Simulation'!Q1119^2</f>
        <v>31329.223199999997</v>
      </c>
      <c r="X1119" s="10">
        <f t="shared" si="214"/>
        <v>51.968503937007867</v>
      </c>
      <c r="Y1119" s="10">
        <v>1</v>
      </c>
      <c r="Z1119" s="13">
        <f>IF(Y1119=1,'Specifications and Reduced mass'!$C$47,IF(Y1119=2,'Specifications and Reduced mass'!$C$48,IF(Y1119=3,'Specifications and Reduced mass'!$C$49)))</f>
        <v>676.54659784648959</v>
      </c>
      <c r="AA1119" s="10">
        <f t="shared" si="215"/>
        <v>58.940739604386167</v>
      </c>
      <c r="AB1119" s="10">
        <v>-13.8</v>
      </c>
      <c r="AC1119" s="10">
        <f t="shared" si="221"/>
        <v>-700.86051964315311</v>
      </c>
      <c r="AD1119" s="10">
        <f t="shared" si="222"/>
        <v>-0.24085543677521748</v>
      </c>
    </row>
    <row r="1120" spans="7:30" x14ac:dyDescent="0.3">
      <c r="G1120" s="94">
        <v>6500</v>
      </c>
      <c r="H1120" s="94">
        <v>18</v>
      </c>
      <c r="I1120" s="10">
        <f t="shared" si="211"/>
        <v>13.422600000000001</v>
      </c>
      <c r="J1120" s="10">
        <f t="shared" si="212"/>
        <v>19.718418904615383</v>
      </c>
      <c r="K1120" s="10">
        <v>504.5</v>
      </c>
      <c r="L1120" s="10">
        <v>3</v>
      </c>
      <c r="M1120" s="88">
        <v>5</v>
      </c>
      <c r="N1120" s="85">
        <f t="shared" si="219"/>
        <v>1115</v>
      </c>
      <c r="O1120" s="108">
        <f t="shared" si="216"/>
        <v>128.53481810669331</v>
      </c>
      <c r="P1120" s="95">
        <f t="shared" si="213"/>
        <v>47.519999999999996</v>
      </c>
      <c r="Q1120" s="10">
        <f t="shared" si="223"/>
        <v>13.2</v>
      </c>
      <c r="R1120" s="85">
        <f t="shared" si="220"/>
        <v>1.1567080932325493</v>
      </c>
      <c r="S1120" s="10">
        <f t="shared" si="217"/>
        <v>111.17001178799997</v>
      </c>
      <c r="T1120" s="10">
        <f>IF(M1120=1,'Specifications and Reduced mass'!$F$13,IF(M1120=2,'Specifications and Reduced mass'!$G$13,IF(M1120=3,'Specifications and Reduced mass'!$H$13,IF(M1120=4,'Specifications and Reduced mass'!$I$13,IF(M1120=5,'Specifications and Reduced mass'!$J$13)))))</f>
        <v>515.02500000000009</v>
      </c>
      <c r="U1120" s="52">
        <f>'Specifications and Reduced mass'!$C$37-'Lap Simulation'!S1120-'Lap Simulation'!T1120-'Lap Simulation'!AC1120</f>
        <v>782.56692517798137</v>
      </c>
      <c r="V1120" s="13">
        <f t="shared" si="218"/>
        <v>1.1567080932325493</v>
      </c>
      <c r="W1120" s="13">
        <f>0.5*359.61*'Lap Simulation'!Q1120^2</f>
        <v>31329.223199999997</v>
      </c>
      <c r="X1120" s="10">
        <f t="shared" si="214"/>
        <v>51.968503937007867</v>
      </c>
      <c r="Y1120" s="10">
        <v>1</v>
      </c>
      <c r="Z1120" s="13">
        <f>IF(Y1120=1,'Specifications and Reduced mass'!$C$47,IF(Y1120=2,'Specifications and Reduced mass'!$C$48,IF(Y1120=3,'Specifications and Reduced mass'!$C$49)))</f>
        <v>676.54659784648959</v>
      </c>
      <c r="AA1120" s="10">
        <f t="shared" si="215"/>
        <v>58.940739604386167</v>
      </c>
      <c r="AB1120" s="10">
        <v>-14</v>
      </c>
      <c r="AC1120" s="10">
        <f t="shared" si="221"/>
        <v>-700.86051964314697</v>
      </c>
      <c r="AD1120" s="10">
        <f t="shared" si="222"/>
        <v>-0.24434609527920614</v>
      </c>
    </row>
    <row r="1121" spans="7:30" x14ac:dyDescent="0.3">
      <c r="G1121" s="94">
        <v>6500</v>
      </c>
      <c r="H1121" s="94">
        <v>18</v>
      </c>
      <c r="I1121" s="10">
        <f t="shared" si="211"/>
        <v>13.422600000000001</v>
      </c>
      <c r="J1121" s="10">
        <f t="shared" si="212"/>
        <v>19.718418904615383</v>
      </c>
      <c r="K1121" s="10">
        <v>504.5</v>
      </c>
      <c r="L1121" s="10">
        <v>3</v>
      </c>
      <c r="M1121" s="88">
        <v>5</v>
      </c>
      <c r="N1121" s="85">
        <f t="shared" si="219"/>
        <v>1116</v>
      </c>
      <c r="O1121" s="108">
        <f t="shared" si="216"/>
        <v>128.61057568245087</v>
      </c>
      <c r="P1121" s="95">
        <f t="shared" si="213"/>
        <v>47.519999999999996</v>
      </c>
      <c r="Q1121" s="10">
        <f t="shared" si="223"/>
        <v>13.2</v>
      </c>
      <c r="R1121" s="85">
        <f t="shared" si="220"/>
        <v>1.1567126381109487</v>
      </c>
      <c r="S1121" s="10">
        <f t="shared" si="217"/>
        <v>111.17001178799997</v>
      </c>
      <c r="T1121" s="10">
        <f>IF(M1121=1,'Specifications and Reduced mass'!$F$13,IF(M1121=2,'Specifications and Reduced mass'!$G$13,IF(M1121=3,'Specifications and Reduced mass'!$H$13,IF(M1121=4,'Specifications and Reduced mass'!$I$13,IF(M1121=5,'Specifications and Reduced mass'!$J$13)))))</f>
        <v>515.02500000000009</v>
      </c>
      <c r="U1121" s="52">
        <v>782.57</v>
      </c>
      <c r="V1121" s="13">
        <f t="shared" si="218"/>
        <v>1.1567126381109487</v>
      </c>
      <c r="W1121" s="13">
        <f>0.5*359.61*'Lap Simulation'!Q1121^2</f>
        <v>31329.223199999997</v>
      </c>
      <c r="X1121" s="10">
        <f t="shared" si="214"/>
        <v>51.968503937007867</v>
      </c>
      <c r="Y1121" s="10">
        <v>1</v>
      </c>
      <c r="Z1121" s="13">
        <f>IF(Y1121=1,'Specifications and Reduced mass'!$C$47,IF(Y1121=2,'Specifications and Reduced mass'!$C$48,IF(Y1121=3,'Specifications and Reduced mass'!$C$49)))</f>
        <v>676.54659784648959</v>
      </c>
      <c r="AA1121" s="10">
        <f t="shared" si="215"/>
        <v>58.940739604386167</v>
      </c>
      <c r="AB1121" s="10">
        <v>0</v>
      </c>
      <c r="AC1121" s="10">
        <v>0</v>
      </c>
      <c r="AD1121" s="10">
        <f t="shared" si="222"/>
        <v>0</v>
      </c>
    </row>
    <row r="1122" spans="7:30" x14ac:dyDescent="0.3">
      <c r="G1122" s="94">
        <v>6300</v>
      </c>
      <c r="H1122" s="94">
        <v>17.5</v>
      </c>
      <c r="I1122" s="10">
        <f t="shared" si="211"/>
        <v>13.049750000000001</v>
      </c>
      <c r="J1122" s="10">
        <f t="shared" si="212"/>
        <v>19.779278222222221</v>
      </c>
      <c r="K1122" s="10">
        <v>457.1</v>
      </c>
      <c r="L1122" s="10">
        <v>3</v>
      </c>
      <c r="M1122" s="88">
        <v>5</v>
      </c>
      <c r="N1122" s="85">
        <f t="shared" si="219"/>
        <v>1117</v>
      </c>
      <c r="O1122" s="108">
        <f t="shared" si="216"/>
        <v>128.68633325820844</v>
      </c>
      <c r="P1122" s="95">
        <f t="shared" si="213"/>
        <v>47.519999999999996</v>
      </c>
      <c r="Q1122" s="10">
        <f t="shared" si="223"/>
        <v>13.2</v>
      </c>
      <c r="R1122" s="85">
        <f t="shared" si="220"/>
        <v>0.12076981215324037</v>
      </c>
      <c r="S1122" s="10">
        <f t="shared" si="217"/>
        <v>111.17001178799997</v>
      </c>
      <c r="T1122" s="10">
        <f>IF(M1122=1,'Specifications and Reduced mass'!$F$13,IF(M1122=2,'Specifications and Reduced mass'!$G$13,IF(M1122=3,'Specifications and Reduced mass'!$H$13,IF(M1122=4,'Specifications and Reduced mass'!$I$13,IF(M1122=5,'Specifications and Reduced mass'!$J$13)))))</f>
        <v>515.02500000000009</v>
      </c>
      <c r="U1122" s="52">
        <f>'Specifications and Reduced mass'!$C$37-'Lap Simulation'!S1122-'Lap Simulation'!T1122-'Lap Simulation'!AC1122</f>
        <v>81.706405534834403</v>
      </c>
      <c r="V1122" s="13">
        <f t="shared" si="218"/>
        <v>0.12076981215324037</v>
      </c>
      <c r="W1122" s="13">
        <f>0.5*359.61*'Lap Simulation'!Q1122^2</f>
        <v>31329.223199999997</v>
      </c>
      <c r="X1122" s="10">
        <f t="shared" si="214"/>
        <v>51.968503937007867</v>
      </c>
      <c r="Y1122" s="10">
        <v>1</v>
      </c>
      <c r="Z1122" s="13">
        <f>IF(Y1122=1,'Specifications and Reduced mass'!$C$47,IF(Y1122=2,'Specifications and Reduced mass'!$C$48,IF(Y1122=3,'Specifications and Reduced mass'!$C$49)))</f>
        <v>676.54659784648959</v>
      </c>
      <c r="AA1122" s="10">
        <f t="shared" si="215"/>
        <v>58.940739604386167</v>
      </c>
      <c r="AB1122" s="10">
        <v>0</v>
      </c>
      <c r="AC1122" s="10">
        <f t="shared" si="221"/>
        <v>0</v>
      </c>
      <c r="AD1122" s="10">
        <f t="shared" si="222"/>
        <v>0</v>
      </c>
    </row>
    <row r="1123" spans="7:30" x14ac:dyDescent="0.3">
      <c r="G1123" s="94">
        <v>6300</v>
      </c>
      <c r="H1123" s="94">
        <v>17.5</v>
      </c>
      <c r="I1123" s="10">
        <f t="shared" si="211"/>
        <v>13.049750000000001</v>
      </c>
      <c r="J1123" s="10">
        <f t="shared" si="212"/>
        <v>19.779278222222221</v>
      </c>
      <c r="K1123" s="10">
        <v>457.1</v>
      </c>
      <c r="L1123" s="10">
        <v>3</v>
      </c>
      <c r="M1123" s="88">
        <v>5</v>
      </c>
      <c r="N1123" s="85">
        <f t="shared" si="219"/>
        <v>1118</v>
      </c>
      <c r="O1123" s="108">
        <f t="shared" si="216"/>
        <v>128.762090833966</v>
      </c>
      <c r="P1123" s="95">
        <f t="shared" si="213"/>
        <v>47.519999999999996</v>
      </c>
      <c r="Q1123" s="10">
        <f t="shared" si="223"/>
        <v>13.2</v>
      </c>
      <c r="R1123" s="85">
        <f t="shared" si="220"/>
        <v>0.12076981215324037</v>
      </c>
      <c r="S1123" s="10">
        <f t="shared" si="217"/>
        <v>111.17001178799997</v>
      </c>
      <c r="T1123" s="10">
        <f>IF(M1123=1,'Specifications and Reduced mass'!$F$13,IF(M1123=2,'Specifications and Reduced mass'!$G$13,IF(M1123=3,'Specifications and Reduced mass'!$H$13,IF(M1123=4,'Specifications and Reduced mass'!$I$13,IF(M1123=5,'Specifications and Reduced mass'!$J$13)))))</f>
        <v>515.02500000000009</v>
      </c>
      <c r="U1123" s="52">
        <f>'Specifications and Reduced mass'!$C$37-'Lap Simulation'!S1123-'Lap Simulation'!T1123-'Lap Simulation'!AC1123</f>
        <v>81.706405534834403</v>
      </c>
      <c r="V1123" s="13">
        <f t="shared" si="218"/>
        <v>0.12076981215324037</v>
      </c>
      <c r="W1123" s="13">
        <f>0.5*359.61*'Lap Simulation'!Q1123^2</f>
        <v>31329.223199999997</v>
      </c>
      <c r="X1123" s="10">
        <f t="shared" si="214"/>
        <v>51.968503937007867</v>
      </c>
      <c r="Y1123" s="10">
        <v>1</v>
      </c>
      <c r="Z1123" s="13">
        <f>IF(Y1123=1,'Specifications and Reduced mass'!$C$47,IF(Y1123=2,'Specifications and Reduced mass'!$C$48,IF(Y1123=3,'Specifications and Reduced mass'!$C$49)))</f>
        <v>676.54659784648959</v>
      </c>
      <c r="AA1123" s="10">
        <f t="shared" si="215"/>
        <v>58.940739604386167</v>
      </c>
      <c r="AB1123" s="10">
        <v>0</v>
      </c>
      <c r="AC1123" s="10">
        <f t="shared" si="221"/>
        <v>0</v>
      </c>
      <c r="AD1123" s="10">
        <f t="shared" si="222"/>
        <v>0</v>
      </c>
    </row>
    <row r="1124" spans="7:30" x14ac:dyDescent="0.3">
      <c r="G1124" s="94">
        <v>6300</v>
      </c>
      <c r="H1124" s="94">
        <v>17.5</v>
      </c>
      <c r="I1124" s="10">
        <f t="shared" si="211"/>
        <v>13.049750000000001</v>
      </c>
      <c r="J1124" s="10">
        <f t="shared" si="212"/>
        <v>19.779278222222221</v>
      </c>
      <c r="K1124" s="10">
        <v>457.1</v>
      </c>
      <c r="L1124" s="10">
        <v>3</v>
      </c>
      <c r="M1124" s="88">
        <v>5</v>
      </c>
      <c r="N1124" s="85">
        <f t="shared" si="219"/>
        <v>1119</v>
      </c>
      <c r="O1124" s="108">
        <f t="shared" si="216"/>
        <v>128.83784840972356</v>
      </c>
      <c r="P1124" s="95">
        <f t="shared" si="213"/>
        <v>47.519999999999996</v>
      </c>
      <c r="Q1124" s="10">
        <f t="shared" si="223"/>
        <v>13.2</v>
      </c>
      <c r="R1124" s="85">
        <f t="shared" si="220"/>
        <v>0.12076981215324037</v>
      </c>
      <c r="S1124" s="10">
        <f t="shared" si="217"/>
        <v>111.17001178799997</v>
      </c>
      <c r="T1124" s="10">
        <f>IF(M1124=1,'Specifications and Reduced mass'!$F$13,IF(M1124=2,'Specifications and Reduced mass'!$G$13,IF(M1124=3,'Specifications and Reduced mass'!$H$13,IF(M1124=4,'Specifications and Reduced mass'!$I$13,IF(M1124=5,'Specifications and Reduced mass'!$J$13)))))</f>
        <v>515.02500000000009</v>
      </c>
      <c r="U1124" s="52">
        <f>'Specifications and Reduced mass'!$C$37-'Lap Simulation'!S1124-'Lap Simulation'!T1124-'Lap Simulation'!AC1124</f>
        <v>81.706405534834403</v>
      </c>
      <c r="V1124" s="13">
        <f t="shared" si="218"/>
        <v>0.12076981215324037</v>
      </c>
      <c r="W1124" s="13">
        <f>0.5*359.61*'Lap Simulation'!Q1124^2</f>
        <v>31329.223199999997</v>
      </c>
      <c r="X1124" s="10">
        <f t="shared" si="214"/>
        <v>51.968503937007867</v>
      </c>
      <c r="Y1124" s="10">
        <v>1</v>
      </c>
      <c r="Z1124" s="13">
        <f>IF(Y1124=1,'Specifications and Reduced mass'!$C$47,IF(Y1124=2,'Specifications and Reduced mass'!$C$48,IF(Y1124=3,'Specifications and Reduced mass'!$C$49)))</f>
        <v>676.54659784648959</v>
      </c>
      <c r="AA1124" s="10">
        <f t="shared" si="215"/>
        <v>58.940739604386167</v>
      </c>
      <c r="AB1124" s="10">
        <v>0</v>
      </c>
      <c r="AC1124" s="10">
        <f t="shared" si="221"/>
        <v>0</v>
      </c>
      <c r="AD1124" s="10">
        <f t="shared" si="222"/>
        <v>0</v>
      </c>
    </row>
    <row r="1125" spans="7:30" x14ac:dyDescent="0.3">
      <c r="G1125" s="94">
        <v>6300</v>
      </c>
      <c r="H1125" s="94">
        <v>17.5</v>
      </c>
      <c r="I1125" s="10">
        <f t="shared" si="211"/>
        <v>13.049750000000001</v>
      </c>
      <c r="J1125" s="10">
        <f t="shared" si="212"/>
        <v>19.779278222222221</v>
      </c>
      <c r="K1125" s="10">
        <v>457.1</v>
      </c>
      <c r="L1125" s="10">
        <v>3</v>
      </c>
      <c r="M1125" s="88">
        <v>5</v>
      </c>
      <c r="N1125" s="85">
        <f t="shared" si="219"/>
        <v>1120</v>
      </c>
      <c r="O1125" s="108">
        <f t="shared" si="216"/>
        <v>128.91360598548113</v>
      </c>
      <c r="P1125" s="95">
        <f t="shared" si="213"/>
        <v>47.519999999999996</v>
      </c>
      <c r="Q1125" s="10">
        <f t="shared" si="223"/>
        <v>13.2</v>
      </c>
      <c r="R1125" s="85">
        <f t="shared" si="220"/>
        <v>0.12076981215324037</v>
      </c>
      <c r="S1125" s="10">
        <f t="shared" si="217"/>
        <v>111.17001178799997</v>
      </c>
      <c r="T1125" s="10">
        <f>IF(M1125=1,'Specifications and Reduced mass'!$F$13,IF(M1125=2,'Specifications and Reduced mass'!$G$13,IF(M1125=3,'Specifications and Reduced mass'!$H$13,IF(M1125=4,'Specifications and Reduced mass'!$I$13,IF(M1125=5,'Specifications and Reduced mass'!$J$13)))))</f>
        <v>515.02500000000009</v>
      </c>
      <c r="U1125" s="52">
        <f>'Specifications and Reduced mass'!$C$37-'Lap Simulation'!S1125-'Lap Simulation'!T1125-'Lap Simulation'!AC1125</f>
        <v>81.706405534834403</v>
      </c>
      <c r="V1125" s="13">
        <f t="shared" si="218"/>
        <v>0.12076981215324037</v>
      </c>
      <c r="W1125" s="13">
        <f>0.5*359.61*'Lap Simulation'!Q1125^2</f>
        <v>31329.223199999997</v>
      </c>
      <c r="X1125" s="10">
        <f t="shared" si="214"/>
        <v>51.968503937007867</v>
      </c>
      <c r="Y1125" s="10">
        <v>1</v>
      </c>
      <c r="Z1125" s="13">
        <f>IF(Y1125=1,'Specifications and Reduced mass'!$C$47,IF(Y1125=2,'Specifications and Reduced mass'!$C$48,IF(Y1125=3,'Specifications and Reduced mass'!$C$49)))</f>
        <v>676.54659784648959</v>
      </c>
      <c r="AA1125" s="10">
        <f t="shared" si="215"/>
        <v>58.940739604386167</v>
      </c>
      <c r="AB1125" s="10">
        <v>0</v>
      </c>
      <c r="AC1125" s="10">
        <f t="shared" si="221"/>
        <v>0</v>
      </c>
      <c r="AD1125" s="10">
        <f t="shared" si="222"/>
        <v>0</v>
      </c>
    </row>
    <row r="1126" spans="7:30" x14ac:dyDescent="0.3">
      <c r="G1126" s="94">
        <v>6300</v>
      </c>
      <c r="H1126" s="94">
        <v>17.5</v>
      </c>
      <c r="I1126" s="10">
        <f t="shared" si="211"/>
        <v>13.049750000000001</v>
      </c>
      <c r="J1126" s="10">
        <f t="shared" si="212"/>
        <v>19.779278222222221</v>
      </c>
      <c r="K1126" s="10">
        <v>457.1</v>
      </c>
      <c r="L1126" s="10">
        <v>3</v>
      </c>
      <c r="M1126" s="88">
        <v>5</v>
      </c>
      <c r="N1126" s="85">
        <f t="shared" si="219"/>
        <v>1121</v>
      </c>
      <c r="O1126" s="108">
        <f t="shared" si="216"/>
        <v>128.98936356123869</v>
      </c>
      <c r="P1126" s="95">
        <f t="shared" si="213"/>
        <v>47.519999999999996</v>
      </c>
      <c r="Q1126" s="10">
        <f t="shared" si="223"/>
        <v>13.2</v>
      </c>
      <c r="R1126" s="85">
        <f t="shared" si="220"/>
        <v>0.12076981215324037</v>
      </c>
      <c r="S1126" s="10">
        <f t="shared" si="217"/>
        <v>111.17001178799997</v>
      </c>
      <c r="T1126" s="10">
        <f>IF(M1126=1,'Specifications and Reduced mass'!$F$13,IF(M1126=2,'Specifications and Reduced mass'!$G$13,IF(M1126=3,'Specifications and Reduced mass'!$H$13,IF(M1126=4,'Specifications and Reduced mass'!$I$13,IF(M1126=5,'Specifications and Reduced mass'!$J$13)))))</f>
        <v>515.02500000000009</v>
      </c>
      <c r="U1126" s="52">
        <f>'Specifications and Reduced mass'!$C$37-'Lap Simulation'!S1126-'Lap Simulation'!T1126-'Lap Simulation'!AC1126</f>
        <v>81.706405534834403</v>
      </c>
      <c r="V1126" s="13">
        <f t="shared" si="218"/>
        <v>0.12076981215324037</v>
      </c>
      <c r="W1126" s="13">
        <f>0.5*359.61*'Lap Simulation'!Q1126^2</f>
        <v>31329.223199999997</v>
      </c>
      <c r="X1126" s="10">
        <f t="shared" si="214"/>
        <v>51.968503937007867</v>
      </c>
      <c r="Y1126" s="10">
        <v>1</v>
      </c>
      <c r="Z1126" s="13">
        <f>IF(Y1126=1,'Specifications and Reduced mass'!$C$47,IF(Y1126=2,'Specifications and Reduced mass'!$C$48,IF(Y1126=3,'Specifications and Reduced mass'!$C$49)))</f>
        <v>676.54659784648959</v>
      </c>
      <c r="AA1126" s="10">
        <f t="shared" si="215"/>
        <v>58.940739604386167</v>
      </c>
      <c r="AB1126" s="10">
        <v>0</v>
      </c>
      <c r="AC1126" s="10">
        <f t="shared" si="221"/>
        <v>0</v>
      </c>
      <c r="AD1126" s="10">
        <f t="shared" si="222"/>
        <v>0</v>
      </c>
    </row>
    <row r="1127" spans="7:30" x14ac:dyDescent="0.3">
      <c r="G1127" s="94">
        <v>6300</v>
      </c>
      <c r="H1127" s="94">
        <v>17.5</v>
      </c>
      <c r="I1127" s="10">
        <f t="shared" si="211"/>
        <v>13.049750000000001</v>
      </c>
      <c r="J1127" s="10">
        <f t="shared" si="212"/>
        <v>19.779278222222221</v>
      </c>
      <c r="K1127" s="10">
        <v>457.1</v>
      </c>
      <c r="L1127" s="10">
        <v>3</v>
      </c>
      <c r="M1127" s="88">
        <v>5</v>
      </c>
      <c r="N1127" s="85">
        <f t="shared" si="219"/>
        <v>1122</v>
      </c>
      <c r="O1127" s="108">
        <f t="shared" si="216"/>
        <v>129.06512113699625</v>
      </c>
      <c r="P1127" s="95">
        <f t="shared" si="213"/>
        <v>47.519999999999996</v>
      </c>
      <c r="Q1127" s="10">
        <f t="shared" si="223"/>
        <v>13.2</v>
      </c>
      <c r="R1127" s="85">
        <f t="shared" si="220"/>
        <v>0.12076981215324037</v>
      </c>
      <c r="S1127" s="10">
        <f t="shared" si="217"/>
        <v>111.17001178799997</v>
      </c>
      <c r="T1127" s="10">
        <f>IF(M1127=1,'Specifications and Reduced mass'!$F$13,IF(M1127=2,'Specifications and Reduced mass'!$G$13,IF(M1127=3,'Specifications and Reduced mass'!$H$13,IF(M1127=4,'Specifications and Reduced mass'!$I$13,IF(M1127=5,'Specifications and Reduced mass'!$J$13)))))</f>
        <v>515.02500000000009</v>
      </c>
      <c r="U1127" s="52">
        <f>'Specifications and Reduced mass'!$C$37-'Lap Simulation'!S1127-'Lap Simulation'!T1127-'Lap Simulation'!AC1127</f>
        <v>81.706405534834403</v>
      </c>
      <c r="V1127" s="13">
        <f t="shared" si="218"/>
        <v>0.12076981215324037</v>
      </c>
      <c r="W1127" s="13">
        <f>0.5*359.61*'Lap Simulation'!Q1127^2</f>
        <v>31329.223199999997</v>
      </c>
      <c r="X1127" s="10">
        <f t="shared" si="214"/>
        <v>51.968503937007867</v>
      </c>
      <c r="Y1127" s="10">
        <v>1</v>
      </c>
      <c r="Z1127" s="13">
        <f>IF(Y1127=1,'Specifications and Reduced mass'!$C$47,IF(Y1127=2,'Specifications and Reduced mass'!$C$48,IF(Y1127=3,'Specifications and Reduced mass'!$C$49)))</f>
        <v>676.54659784648959</v>
      </c>
      <c r="AA1127" s="10">
        <f t="shared" si="215"/>
        <v>58.940739604386167</v>
      </c>
      <c r="AB1127" s="10">
        <v>0</v>
      </c>
      <c r="AC1127" s="10">
        <f t="shared" si="221"/>
        <v>0</v>
      </c>
      <c r="AD1127" s="10">
        <f t="shared" si="222"/>
        <v>0</v>
      </c>
    </row>
    <row r="1128" spans="7:30" x14ac:dyDescent="0.3">
      <c r="G1128" s="94">
        <v>6300</v>
      </c>
      <c r="H1128" s="94">
        <v>17.5</v>
      </c>
      <c r="I1128" s="10">
        <f t="shared" si="211"/>
        <v>13.049750000000001</v>
      </c>
      <c r="J1128" s="10">
        <f t="shared" si="212"/>
        <v>19.779278222222221</v>
      </c>
      <c r="K1128" s="10">
        <v>457.1</v>
      </c>
      <c r="L1128" s="10">
        <v>3</v>
      </c>
      <c r="M1128" s="88">
        <v>5</v>
      </c>
      <c r="N1128" s="85">
        <f t="shared" si="219"/>
        <v>1123</v>
      </c>
      <c r="O1128" s="108">
        <f t="shared" si="216"/>
        <v>129.14087871275382</v>
      </c>
      <c r="P1128" s="95">
        <f t="shared" si="213"/>
        <v>47.519999999999996</v>
      </c>
      <c r="Q1128" s="10">
        <f t="shared" si="223"/>
        <v>13.2</v>
      </c>
      <c r="R1128" s="85">
        <f t="shared" si="220"/>
        <v>0.12076981215324037</v>
      </c>
      <c r="S1128" s="10">
        <f t="shared" si="217"/>
        <v>111.17001178799997</v>
      </c>
      <c r="T1128" s="10">
        <f>IF(M1128=1,'Specifications and Reduced mass'!$F$13,IF(M1128=2,'Specifications and Reduced mass'!$G$13,IF(M1128=3,'Specifications and Reduced mass'!$H$13,IF(M1128=4,'Specifications and Reduced mass'!$I$13,IF(M1128=5,'Specifications and Reduced mass'!$J$13)))))</f>
        <v>515.02500000000009</v>
      </c>
      <c r="U1128" s="52">
        <f>'Specifications and Reduced mass'!$C$37-'Lap Simulation'!S1128-'Lap Simulation'!T1128-'Lap Simulation'!AC1128</f>
        <v>81.706405534834403</v>
      </c>
      <c r="V1128" s="13">
        <f t="shared" si="218"/>
        <v>0.12076981215324037</v>
      </c>
      <c r="W1128" s="13">
        <f>0.5*359.61*'Lap Simulation'!Q1128^2</f>
        <v>31329.223199999997</v>
      </c>
      <c r="X1128" s="10">
        <f t="shared" si="214"/>
        <v>51.968503937007867</v>
      </c>
      <c r="Y1128" s="10">
        <v>1</v>
      </c>
      <c r="Z1128" s="13">
        <f>IF(Y1128=1,'Specifications and Reduced mass'!$C$47,IF(Y1128=2,'Specifications and Reduced mass'!$C$48,IF(Y1128=3,'Specifications and Reduced mass'!$C$49)))</f>
        <v>676.54659784648959</v>
      </c>
      <c r="AA1128" s="10">
        <f t="shared" si="215"/>
        <v>58.940739604386167</v>
      </c>
      <c r="AB1128" s="10">
        <v>0</v>
      </c>
      <c r="AC1128" s="10">
        <f t="shared" si="221"/>
        <v>0</v>
      </c>
      <c r="AD1128" s="10">
        <f t="shared" si="222"/>
        <v>0</v>
      </c>
    </row>
    <row r="1129" spans="7:30" x14ac:dyDescent="0.3">
      <c r="G1129" s="94">
        <v>6300</v>
      </c>
      <c r="H1129" s="94">
        <v>17.5</v>
      </c>
      <c r="I1129" s="10">
        <f t="shared" si="211"/>
        <v>13.049750000000001</v>
      </c>
      <c r="J1129" s="10">
        <f t="shared" si="212"/>
        <v>19.779278222222221</v>
      </c>
      <c r="K1129" s="10">
        <v>457.1</v>
      </c>
      <c r="L1129" s="10">
        <v>3</v>
      </c>
      <c r="M1129" s="88">
        <v>5</v>
      </c>
      <c r="N1129" s="85">
        <f t="shared" si="219"/>
        <v>1124</v>
      </c>
      <c r="O1129" s="108">
        <f t="shared" si="216"/>
        <v>129.21663628851138</v>
      </c>
      <c r="P1129" s="95">
        <f t="shared" si="213"/>
        <v>47.519999999999996</v>
      </c>
      <c r="Q1129" s="10">
        <f t="shared" si="223"/>
        <v>13.2</v>
      </c>
      <c r="R1129" s="85">
        <f t="shared" si="220"/>
        <v>0.12076981215324037</v>
      </c>
      <c r="S1129" s="10">
        <f t="shared" si="217"/>
        <v>111.17001178799997</v>
      </c>
      <c r="T1129" s="10">
        <f>IF(M1129=1,'Specifications and Reduced mass'!$F$13,IF(M1129=2,'Specifications and Reduced mass'!$G$13,IF(M1129=3,'Specifications and Reduced mass'!$H$13,IF(M1129=4,'Specifications and Reduced mass'!$I$13,IF(M1129=5,'Specifications and Reduced mass'!$J$13)))))</f>
        <v>515.02500000000009</v>
      </c>
      <c r="U1129" s="52">
        <f>'Specifications and Reduced mass'!$C$37-'Lap Simulation'!S1129-'Lap Simulation'!T1129-'Lap Simulation'!AC1129</f>
        <v>81.706405534834403</v>
      </c>
      <c r="V1129" s="13">
        <f t="shared" si="218"/>
        <v>0.12076981215324037</v>
      </c>
      <c r="W1129" s="13">
        <f>0.5*359.61*'Lap Simulation'!Q1129^2</f>
        <v>31329.223199999997</v>
      </c>
      <c r="X1129" s="10">
        <f t="shared" si="214"/>
        <v>51.968503937007867</v>
      </c>
      <c r="Y1129" s="10">
        <v>1</v>
      </c>
      <c r="Z1129" s="13">
        <f>IF(Y1129=1,'Specifications and Reduced mass'!$C$47,IF(Y1129=2,'Specifications and Reduced mass'!$C$48,IF(Y1129=3,'Specifications and Reduced mass'!$C$49)))</f>
        <v>676.54659784648959</v>
      </c>
      <c r="AA1129" s="10">
        <f t="shared" si="215"/>
        <v>58.940739604386167</v>
      </c>
      <c r="AB1129" s="10">
        <v>0</v>
      </c>
      <c r="AC1129" s="10">
        <f t="shared" si="221"/>
        <v>0</v>
      </c>
      <c r="AD1129" s="10">
        <f t="shared" si="222"/>
        <v>0</v>
      </c>
    </row>
    <row r="1130" spans="7:30" x14ac:dyDescent="0.3">
      <c r="G1130" s="94">
        <v>6300</v>
      </c>
      <c r="H1130" s="94">
        <v>17.5</v>
      </c>
      <c r="I1130" s="10">
        <f t="shared" si="211"/>
        <v>13.049750000000001</v>
      </c>
      <c r="J1130" s="10">
        <f t="shared" si="212"/>
        <v>19.779278222222221</v>
      </c>
      <c r="K1130" s="10">
        <v>457.1</v>
      </c>
      <c r="L1130" s="10">
        <v>3</v>
      </c>
      <c r="M1130" s="88">
        <v>5</v>
      </c>
      <c r="N1130" s="85">
        <f t="shared" si="219"/>
        <v>1125</v>
      </c>
      <c r="O1130" s="108">
        <f t="shared" si="216"/>
        <v>129.29239386426894</v>
      </c>
      <c r="P1130" s="95">
        <f t="shared" si="213"/>
        <v>47.519999999999996</v>
      </c>
      <c r="Q1130" s="10">
        <f t="shared" si="223"/>
        <v>13.2</v>
      </c>
      <c r="R1130" s="85">
        <f t="shared" si="220"/>
        <v>0.12076981215324037</v>
      </c>
      <c r="S1130" s="10">
        <f t="shared" si="217"/>
        <v>111.17001178799997</v>
      </c>
      <c r="T1130" s="10">
        <f>IF(M1130=1,'Specifications and Reduced mass'!$F$13,IF(M1130=2,'Specifications and Reduced mass'!$G$13,IF(M1130=3,'Specifications and Reduced mass'!$H$13,IF(M1130=4,'Specifications and Reduced mass'!$I$13,IF(M1130=5,'Specifications and Reduced mass'!$J$13)))))</f>
        <v>515.02500000000009</v>
      </c>
      <c r="U1130" s="52">
        <f>'Specifications and Reduced mass'!$C$37-'Lap Simulation'!S1130-'Lap Simulation'!T1130-'Lap Simulation'!AC1130</f>
        <v>81.706405534834403</v>
      </c>
      <c r="V1130" s="13">
        <f t="shared" si="218"/>
        <v>0.12076981215324037</v>
      </c>
      <c r="W1130" s="13">
        <f>0.5*359.61*'Lap Simulation'!Q1130^2</f>
        <v>31329.223199999997</v>
      </c>
      <c r="X1130" s="10">
        <f t="shared" si="214"/>
        <v>51.968503937007867</v>
      </c>
      <c r="Y1130" s="10">
        <v>1</v>
      </c>
      <c r="Z1130" s="13">
        <f>IF(Y1130=1,'Specifications and Reduced mass'!$C$47,IF(Y1130=2,'Specifications and Reduced mass'!$C$48,IF(Y1130=3,'Specifications and Reduced mass'!$C$49)))</f>
        <v>676.54659784648959</v>
      </c>
      <c r="AA1130" s="10">
        <f t="shared" si="215"/>
        <v>58.940739604386167</v>
      </c>
      <c r="AB1130" s="10">
        <v>0</v>
      </c>
      <c r="AC1130" s="10">
        <f t="shared" si="221"/>
        <v>0</v>
      </c>
      <c r="AD1130" s="10">
        <f t="shared" si="222"/>
        <v>0</v>
      </c>
    </row>
    <row r="1131" spans="7:30" x14ac:dyDescent="0.3">
      <c r="G1131" s="94">
        <v>6300</v>
      </c>
      <c r="H1131" s="94">
        <v>17.5</v>
      </c>
      <c r="I1131" s="10">
        <f t="shared" si="211"/>
        <v>13.049750000000001</v>
      </c>
      <c r="J1131" s="10">
        <f t="shared" si="212"/>
        <v>19.779278222222221</v>
      </c>
      <c r="K1131" s="10">
        <v>457.1</v>
      </c>
      <c r="L1131" s="10">
        <v>3</v>
      </c>
      <c r="M1131" s="88">
        <v>5</v>
      </c>
      <c r="N1131" s="85">
        <f t="shared" si="219"/>
        <v>1126</v>
      </c>
      <c r="O1131" s="108">
        <f t="shared" si="216"/>
        <v>129.36815144002651</v>
      </c>
      <c r="P1131" s="95">
        <f t="shared" si="213"/>
        <v>47.519999999999996</v>
      </c>
      <c r="Q1131" s="10">
        <f t="shared" si="223"/>
        <v>13.2</v>
      </c>
      <c r="R1131" s="85">
        <f t="shared" si="220"/>
        <v>0.12076981215324037</v>
      </c>
      <c r="S1131" s="10">
        <f t="shared" si="217"/>
        <v>111.17001178799997</v>
      </c>
      <c r="T1131" s="10">
        <f>IF(M1131=1,'Specifications and Reduced mass'!$F$13,IF(M1131=2,'Specifications and Reduced mass'!$G$13,IF(M1131=3,'Specifications and Reduced mass'!$H$13,IF(M1131=4,'Specifications and Reduced mass'!$I$13,IF(M1131=5,'Specifications and Reduced mass'!$J$13)))))</f>
        <v>515.02500000000009</v>
      </c>
      <c r="U1131" s="52">
        <f>'Specifications and Reduced mass'!$C$37-'Lap Simulation'!S1131-'Lap Simulation'!T1131-'Lap Simulation'!AC1131</f>
        <v>81.706405534834403</v>
      </c>
      <c r="V1131" s="13">
        <f t="shared" si="218"/>
        <v>0.12076981215324037</v>
      </c>
      <c r="W1131" s="13">
        <f>0.5*359.61*'Lap Simulation'!Q1131^2</f>
        <v>31329.223199999997</v>
      </c>
      <c r="X1131" s="10">
        <f t="shared" si="214"/>
        <v>51.968503937007867</v>
      </c>
      <c r="Y1131" s="10">
        <v>1</v>
      </c>
      <c r="Z1131" s="13">
        <f>IF(Y1131=1,'Specifications and Reduced mass'!$C$47,IF(Y1131=2,'Specifications and Reduced mass'!$C$48,IF(Y1131=3,'Specifications and Reduced mass'!$C$49)))</f>
        <v>676.54659784648959</v>
      </c>
      <c r="AA1131" s="10">
        <f t="shared" si="215"/>
        <v>58.940739604386167</v>
      </c>
      <c r="AB1131" s="10">
        <v>0</v>
      </c>
      <c r="AC1131" s="10">
        <f t="shared" si="221"/>
        <v>0</v>
      </c>
      <c r="AD1131" s="10">
        <f t="shared" si="222"/>
        <v>0</v>
      </c>
    </row>
    <row r="1132" spans="7:30" x14ac:dyDescent="0.3">
      <c r="G1132" s="94">
        <v>6300</v>
      </c>
      <c r="H1132" s="94">
        <v>17.5</v>
      </c>
      <c r="I1132" s="10">
        <f t="shared" si="211"/>
        <v>13.049750000000001</v>
      </c>
      <c r="J1132" s="10">
        <f t="shared" si="212"/>
        <v>19.779278222222221</v>
      </c>
      <c r="K1132" s="10">
        <v>457.1</v>
      </c>
      <c r="L1132" s="10">
        <v>3</v>
      </c>
      <c r="M1132" s="88">
        <v>5</v>
      </c>
      <c r="N1132" s="85">
        <f t="shared" si="219"/>
        <v>1127</v>
      </c>
      <c r="O1132" s="108">
        <f t="shared" si="216"/>
        <v>129.44390901578407</v>
      </c>
      <c r="P1132" s="95">
        <f t="shared" si="213"/>
        <v>47.519999999999996</v>
      </c>
      <c r="Q1132" s="10">
        <f t="shared" si="223"/>
        <v>13.2</v>
      </c>
      <c r="R1132" s="85">
        <f t="shared" si="220"/>
        <v>0.12076981215324037</v>
      </c>
      <c r="S1132" s="10">
        <f t="shared" si="217"/>
        <v>111.17001178799997</v>
      </c>
      <c r="T1132" s="10">
        <f>IF(M1132=1,'Specifications and Reduced mass'!$F$13,IF(M1132=2,'Specifications and Reduced mass'!$G$13,IF(M1132=3,'Specifications and Reduced mass'!$H$13,IF(M1132=4,'Specifications and Reduced mass'!$I$13,IF(M1132=5,'Specifications and Reduced mass'!$J$13)))))</f>
        <v>515.02500000000009</v>
      </c>
      <c r="U1132" s="52">
        <f>'Specifications and Reduced mass'!$C$37-'Lap Simulation'!S1132-'Lap Simulation'!T1132-'Lap Simulation'!AC1132</f>
        <v>81.706405534834403</v>
      </c>
      <c r="V1132" s="13">
        <f t="shared" si="218"/>
        <v>0.12076981215324037</v>
      </c>
      <c r="W1132" s="13">
        <f>0.5*359.61*'Lap Simulation'!Q1132^2</f>
        <v>31329.223199999997</v>
      </c>
      <c r="X1132" s="10">
        <f t="shared" si="214"/>
        <v>51.968503937007867</v>
      </c>
      <c r="Y1132" s="10">
        <v>1</v>
      </c>
      <c r="Z1132" s="13">
        <f>IF(Y1132=1,'Specifications and Reduced mass'!$C$47,IF(Y1132=2,'Specifications and Reduced mass'!$C$48,IF(Y1132=3,'Specifications and Reduced mass'!$C$49)))</f>
        <v>676.54659784648959</v>
      </c>
      <c r="AA1132" s="10">
        <f t="shared" si="215"/>
        <v>58.940739604386167</v>
      </c>
      <c r="AB1132" s="10">
        <v>0</v>
      </c>
      <c r="AC1132" s="10">
        <f t="shared" si="221"/>
        <v>0</v>
      </c>
      <c r="AD1132" s="10">
        <f t="shared" si="222"/>
        <v>0</v>
      </c>
    </row>
    <row r="1133" spans="7:30" x14ac:dyDescent="0.3">
      <c r="G1133" s="94">
        <v>6300</v>
      </c>
      <c r="H1133" s="94">
        <v>17.5</v>
      </c>
      <c r="I1133" s="10">
        <f t="shared" si="211"/>
        <v>13.049750000000001</v>
      </c>
      <c r="J1133" s="10">
        <f t="shared" si="212"/>
        <v>19.779278222222221</v>
      </c>
      <c r="K1133" s="10">
        <v>457.1</v>
      </c>
      <c r="L1133" s="10">
        <v>3</v>
      </c>
      <c r="M1133" s="88">
        <v>5</v>
      </c>
      <c r="N1133" s="85">
        <f t="shared" si="219"/>
        <v>1128</v>
      </c>
      <c r="O1133" s="108">
        <f t="shared" si="216"/>
        <v>129.51966659154164</v>
      </c>
      <c r="P1133" s="95">
        <f t="shared" si="213"/>
        <v>47.519999999999996</v>
      </c>
      <c r="Q1133" s="10">
        <f t="shared" si="223"/>
        <v>13.2</v>
      </c>
      <c r="R1133" s="85">
        <f t="shared" si="220"/>
        <v>0.12076981215324037</v>
      </c>
      <c r="S1133" s="10">
        <f t="shared" si="217"/>
        <v>111.17001178799997</v>
      </c>
      <c r="T1133" s="10">
        <f>IF(M1133=1,'Specifications and Reduced mass'!$F$13,IF(M1133=2,'Specifications and Reduced mass'!$G$13,IF(M1133=3,'Specifications and Reduced mass'!$H$13,IF(M1133=4,'Specifications and Reduced mass'!$I$13,IF(M1133=5,'Specifications and Reduced mass'!$J$13)))))</f>
        <v>515.02500000000009</v>
      </c>
      <c r="U1133" s="52">
        <f>'Specifications and Reduced mass'!$C$37-'Lap Simulation'!S1133-'Lap Simulation'!T1133-'Lap Simulation'!AC1133</f>
        <v>81.706405534834403</v>
      </c>
      <c r="V1133" s="13">
        <f t="shared" si="218"/>
        <v>0.12076981215324037</v>
      </c>
      <c r="W1133" s="13">
        <f>0.5*359.61*'Lap Simulation'!Q1133^2</f>
        <v>31329.223199999997</v>
      </c>
      <c r="X1133" s="10">
        <f t="shared" si="214"/>
        <v>51.968503937007867</v>
      </c>
      <c r="Y1133" s="10">
        <v>1</v>
      </c>
      <c r="Z1133" s="13">
        <f>IF(Y1133=1,'Specifications and Reduced mass'!$C$47,IF(Y1133=2,'Specifications and Reduced mass'!$C$48,IF(Y1133=3,'Specifications and Reduced mass'!$C$49)))</f>
        <v>676.54659784648959</v>
      </c>
      <c r="AA1133" s="10">
        <f t="shared" si="215"/>
        <v>58.940739604386167</v>
      </c>
      <c r="AB1133" s="10">
        <v>0</v>
      </c>
      <c r="AC1133" s="10">
        <f t="shared" si="221"/>
        <v>0</v>
      </c>
      <c r="AD1133" s="10">
        <f t="shared" si="222"/>
        <v>0</v>
      </c>
    </row>
    <row r="1134" spans="7:30" x14ac:dyDescent="0.3">
      <c r="G1134" s="94">
        <v>6300</v>
      </c>
      <c r="H1134" s="94">
        <v>17.5</v>
      </c>
      <c r="I1134" s="10">
        <f t="shared" si="211"/>
        <v>13.049750000000001</v>
      </c>
      <c r="J1134" s="10">
        <f t="shared" si="212"/>
        <v>19.779278222222221</v>
      </c>
      <c r="K1134" s="10">
        <v>457.1</v>
      </c>
      <c r="L1134" s="10">
        <v>3</v>
      </c>
      <c r="M1134" s="88">
        <v>5</v>
      </c>
      <c r="N1134" s="85">
        <f t="shared" si="219"/>
        <v>1129</v>
      </c>
      <c r="O1134" s="108">
        <f t="shared" si="216"/>
        <v>129.5954241672992</v>
      </c>
      <c r="P1134" s="95">
        <f t="shared" si="213"/>
        <v>47.519999999999996</v>
      </c>
      <c r="Q1134" s="10">
        <f t="shared" si="223"/>
        <v>13.2</v>
      </c>
      <c r="R1134" s="85">
        <f t="shared" si="220"/>
        <v>0.12076981215324037</v>
      </c>
      <c r="S1134" s="10">
        <f t="shared" si="217"/>
        <v>111.17001178799997</v>
      </c>
      <c r="T1134" s="10">
        <f>IF(M1134=1,'Specifications and Reduced mass'!$F$13,IF(M1134=2,'Specifications and Reduced mass'!$G$13,IF(M1134=3,'Specifications and Reduced mass'!$H$13,IF(M1134=4,'Specifications and Reduced mass'!$I$13,IF(M1134=5,'Specifications and Reduced mass'!$J$13)))))</f>
        <v>515.02500000000009</v>
      </c>
      <c r="U1134" s="52">
        <f>'Specifications and Reduced mass'!$C$37-'Lap Simulation'!S1134-'Lap Simulation'!T1134-'Lap Simulation'!AC1134</f>
        <v>81.706405534834403</v>
      </c>
      <c r="V1134" s="13">
        <f t="shared" si="218"/>
        <v>0.12076981215324037</v>
      </c>
      <c r="W1134" s="13">
        <f>0.5*359.61*'Lap Simulation'!Q1134^2</f>
        <v>31329.223199999997</v>
      </c>
      <c r="X1134" s="10">
        <f t="shared" si="214"/>
        <v>51.968503937007867</v>
      </c>
      <c r="Y1134" s="10">
        <v>1</v>
      </c>
      <c r="Z1134" s="13">
        <f>IF(Y1134=1,'Specifications and Reduced mass'!$C$47,IF(Y1134=2,'Specifications and Reduced mass'!$C$48,IF(Y1134=3,'Specifications and Reduced mass'!$C$49)))</f>
        <v>676.54659784648959</v>
      </c>
      <c r="AA1134" s="10">
        <f t="shared" si="215"/>
        <v>58.940739604386167</v>
      </c>
      <c r="AB1134" s="10">
        <v>0</v>
      </c>
      <c r="AC1134" s="10">
        <f t="shared" si="221"/>
        <v>0</v>
      </c>
      <c r="AD1134" s="10">
        <f t="shared" si="222"/>
        <v>0</v>
      </c>
    </row>
    <row r="1135" spans="7:30" x14ac:dyDescent="0.3">
      <c r="G1135" s="94">
        <v>6300</v>
      </c>
      <c r="H1135" s="94">
        <v>17.5</v>
      </c>
      <c r="I1135" s="10">
        <f t="shared" si="211"/>
        <v>13.049750000000001</v>
      </c>
      <c r="J1135" s="10">
        <f t="shared" si="212"/>
        <v>19.779278222222221</v>
      </c>
      <c r="K1135" s="10">
        <v>457.1</v>
      </c>
      <c r="L1135" s="10">
        <v>3</v>
      </c>
      <c r="M1135" s="88">
        <v>5</v>
      </c>
      <c r="N1135" s="85">
        <f t="shared" si="219"/>
        <v>1130</v>
      </c>
      <c r="O1135" s="108">
        <f t="shared" si="216"/>
        <v>129.67118174305676</v>
      </c>
      <c r="P1135" s="95">
        <f t="shared" si="213"/>
        <v>47.519999999999996</v>
      </c>
      <c r="Q1135" s="10">
        <f t="shared" si="223"/>
        <v>13.2</v>
      </c>
      <c r="R1135" s="85">
        <f t="shared" si="220"/>
        <v>0.12076981215324037</v>
      </c>
      <c r="S1135" s="10">
        <f t="shared" si="217"/>
        <v>111.17001178799997</v>
      </c>
      <c r="T1135" s="10">
        <f>IF(M1135=1,'Specifications and Reduced mass'!$F$13,IF(M1135=2,'Specifications and Reduced mass'!$G$13,IF(M1135=3,'Specifications and Reduced mass'!$H$13,IF(M1135=4,'Specifications and Reduced mass'!$I$13,IF(M1135=5,'Specifications and Reduced mass'!$J$13)))))</f>
        <v>515.02500000000009</v>
      </c>
      <c r="U1135" s="52">
        <f>'Specifications and Reduced mass'!$C$37-'Lap Simulation'!S1135-'Lap Simulation'!T1135-'Lap Simulation'!AC1135</f>
        <v>81.706405534834403</v>
      </c>
      <c r="V1135" s="13">
        <f t="shared" si="218"/>
        <v>0.12076981215324037</v>
      </c>
      <c r="W1135" s="13">
        <f>0.5*359.61*'Lap Simulation'!Q1135^2</f>
        <v>31329.223199999997</v>
      </c>
      <c r="X1135" s="10">
        <f t="shared" si="214"/>
        <v>51.968503937007867</v>
      </c>
      <c r="Y1135" s="10">
        <v>1</v>
      </c>
      <c r="Z1135" s="13">
        <f>IF(Y1135=1,'Specifications and Reduced mass'!$C$47,IF(Y1135=2,'Specifications and Reduced mass'!$C$48,IF(Y1135=3,'Specifications and Reduced mass'!$C$49)))</f>
        <v>676.54659784648959</v>
      </c>
      <c r="AA1135" s="10">
        <f t="shared" si="215"/>
        <v>58.940739604386167</v>
      </c>
      <c r="AB1135" s="10">
        <v>0</v>
      </c>
      <c r="AC1135" s="10">
        <f t="shared" si="221"/>
        <v>0</v>
      </c>
      <c r="AD1135" s="10">
        <f t="shared" si="222"/>
        <v>0</v>
      </c>
    </row>
    <row r="1136" spans="7:30" x14ac:dyDescent="0.3">
      <c r="G1136" s="94">
        <v>6300</v>
      </c>
      <c r="H1136" s="94">
        <v>17.5</v>
      </c>
      <c r="I1136" s="10">
        <f t="shared" si="211"/>
        <v>13.049750000000001</v>
      </c>
      <c r="J1136" s="10">
        <f t="shared" si="212"/>
        <v>19.779278222222221</v>
      </c>
      <c r="K1136" s="10">
        <v>457.1</v>
      </c>
      <c r="L1136" s="10">
        <v>3</v>
      </c>
      <c r="M1136" s="88">
        <v>5</v>
      </c>
      <c r="N1136" s="85">
        <f t="shared" si="219"/>
        <v>1131</v>
      </c>
      <c r="O1136" s="108">
        <f t="shared" si="216"/>
        <v>129.74693931881433</v>
      </c>
      <c r="P1136" s="95">
        <f t="shared" si="213"/>
        <v>47.519999999999996</v>
      </c>
      <c r="Q1136" s="10">
        <f t="shared" si="223"/>
        <v>13.2</v>
      </c>
      <c r="R1136" s="85">
        <f t="shared" si="220"/>
        <v>0.12076981215324037</v>
      </c>
      <c r="S1136" s="10">
        <f t="shared" si="217"/>
        <v>111.17001178799997</v>
      </c>
      <c r="T1136" s="10">
        <f>IF(M1136=1,'Specifications and Reduced mass'!$F$13,IF(M1136=2,'Specifications and Reduced mass'!$G$13,IF(M1136=3,'Specifications and Reduced mass'!$H$13,IF(M1136=4,'Specifications and Reduced mass'!$I$13,IF(M1136=5,'Specifications and Reduced mass'!$J$13)))))</f>
        <v>515.02500000000009</v>
      </c>
      <c r="U1136" s="52">
        <f>'Specifications and Reduced mass'!$C$37-'Lap Simulation'!S1136-'Lap Simulation'!T1136-'Lap Simulation'!AC1136</f>
        <v>81.706405534834403</v>
      </c>
      <c r="V1136" s="13">
        <f t="shared" si="218"/>
        <v>0.12076981215324037</v>
      </c>
      <c r="W1136" s="13">
        <f>0.5*359.61*'Lap Simulation'!Q1136^2</f>
        <v>31329.223199999997</v>
      </c>
      <c r="X1136" s="10">
        <f t="shared" si="214"/>
        <v>51.968503937007867</v>
      </c>
      <c r="Y1136" s="10">
        <v>1</v>
      </c>
      <c r="Z1136" s="13">
        <f>IF(Y1136=1,'Specifications and Reduced mass'!$C$47,IF(Y1136=2,'Specifications and Reduced mass'!$C$48,IF(Y1136=3,'Specifications and Reduced mass'!$C$49)))</f>
        <v>676.54659784648959</v>
      </c>
      <c r="AA1136" s="10">
        <f t="shared" si="215"/>
        <v>58.940739604386167</v>
      </c>
      <c r="AB1136" s="10">
        <v>0</v>
      </c>
      <c r="AC1136" s="10">
        <f t="shared" si="221"/>
        <v>0</v>
      </c>
      <c r="AD1136" s="10">
        <f t="shared" si="222"/>
        <v>0</v>
      </c>
    </row>
    <row r="1137" spans="7:30" x14ac:dyDescent="0.3">
      <c r="G1137" s="94">
        <v>6300</v>
      </c>
      <c r="H1137" s="94">
        <v>17.5</v>
      </c>
      <c r="I1137" s="10">
        <f t="shared" si="211"/>
        <v>13.049750000000001</v>
      </c>
      <c r="J1137" s="10">
        <f t="shared" si="212"/>
        <v>19.779278222222221</v>
      </c>
      <c r="K1137" s="10">
        <v>457.1</v>
      </c>
      <c r="L1137" s="10">
        <v>3</v>
      </c>
      <c r="M1137" s="88">
        <v>5</v>
      </c>
      <c r="N1137" s="86">
        <f t="shared" si="219"/>
        <v>1132</v>
      </c>
      <c r="O1137" s="108">
        <f t="shared" si="216"/>
        <v>129.82269689457189</v>
      </c>
      <c r="P1137" s="95">
        <f t="shared" si="213"/>
        <v>47.519999999999996</v>
      </c>
      <c r="Q1137" s="10">
        <f t="shared" si="223"/>
        <v>13.2</v>
      </c>
      <c r="R1137" s="86">
        <f t="shared" ref="R1137:R1171" si="224">IF(Y1137=1,(U1137/Z1137),IF(Y1137=2,0,IF(Y1137=3,(1.2*(-U1137/Z1137)))))</f>
        <v>-0.15750767238985849</v>
      </c>
      <c r="S1137" s="10">
        <f t="shared" si="217"/>
        <v>111.17001178799997</v>
      </c>
      <c r="T1137" s="10">
        <f>IF(M1137=1,'Specifications and Reduced mass'!$F$13,IF(M1137=2,'Specifications and Reduced mass'!$G$13,IF(M1137=3,'Specifications and Reduced mass'!$H$13,IF(M1137=4,'Specifications and Reduced mass'!$I$13,IF(M1137=5,'Specifications and Reduced mass'!$J$13)))))</f>
        <v>515.02500000000009</v>
      </c>
      <c r="U1137" s="52">
        <f>'Specifications and Reduced mass'!$C$37-'Lap Simulation'!S1137-'Lap Simulation'!T1137-'Lap Simulation'!AC1137</f>
        <v>81.706405534834403</v>
      </c>
      <c r="V1137" s="13">
        <f t="shared" si="218"/>
        <v>0.13125639365821543</v>
      </c>
      <c r="W1137" s="13">
        <f>0.5*359.61*'Lap Simulation'!Q1137^2</f>
        <v>31329.223199999997</v>
      </c>
      <c r="X1137" s="10">
        <f t="shared" si="214"/>
        <v>51.968503937007867</v>
      </c>
      <c r="Y1137" s="10">
        <v>3</v>
      </c>
      <c r="Z1137" s="13">
        <f>IF(Y1137=1,'Specifications and Reduced mass'!$C$47,IF(Y1137=2,'Specifications and Reduced mass'!$C$48,IF(Y1137=3,'Specifications and Reduced mass'!$C$49)))</f>
        <v>622.49467060319728</v>
      </c>
      <c r="AA1137" s="10">
        <f t="shared" si="215"/>
        <v>54.231735702950544</v>
      </c>
      <c r="AB1137" s="10">
        <v>0</v>
      </c>
      <c r="AC1137" s="10">
        <f t="shared" si="221"/>
        <v>0</v>
      </c>
      <c r="AD1137" s="10">
        <f t="shared" si="222"/>
        <v>0</v>
      </c>
    </row>
    <row r="1138" spans="7:30" x14ac:dyDescent="0.3">
      <c r="G1138" s="94">
        <v>6300</v>
      </c>
      <c r="H1138" s="94">
        <v>17.5</v>
      </c>
      <c r="I1138" s="10">
        <f t="shared" ref="I1138:I1201" si="225">H1138*0.7457</f>
        <v>13.049750000000001</v>
      </c>
      <c r="J1138" s="10">
        <f t="shared" ref="J1138:J1201" si="226">(9548.8*I1138)/G1138</f>
        <v>19.779278222222221</v>
      </c>
      <c r="K1138" s="10">
        <v>457.1</v>
      </c>
      <c r="L1138" s="10">
        <v>3</v>
      </c>
      <c r="M1138" s="88">
        <v>5</v>
      </c>
      <c r="N1138" s="86">
        <f t="shared" si="219"/>
        <v>1133</v>
      </c>
      <c r="O1138" s="108">
        <f t="shared" si="216"/>
        <v>129.89852304587831</v>
      </c>
      <c r="P1138" s="95">
        <f t="shared" si="213"/>
        <v>47.477023928755841</v>
      </c>
      <c r="Q1138" s="10">
        <f t="shared" si="223"/>
        <v>13.188062202432178</v>
      </c>
      <c r="R1138" s="86">
        <f t="shared" si="224"/>
        <v>-0.15789512367614286</v>
      </c>
      <c r="S1138" s="10">
        <f t="shared" si="217"/>
        <v>110.96902315397472</v>
      </c>
      <c r="T1138" s="10">
        <f>IF(M1138=1,'Specifications and Reduced mass'!$F$13,IF(M1138=2,'Specifications and Reduced mass'!$G$13,IF(M1138=3,'Specifications and Reduced mass'!$H$13,IF(M1138=4,'Specifications and Reduced mass'!$I$13,IF(M1138=5,'Specifications and Reduced mass'!$J$13)))))</f>
        <v>515.02500000000009</v>
      </c>
      <c r="U1138" s="52">
        <f>'Specifications and Reduced mass'!$C$37-'Lap Simulation'!S1138-'Lap Simulation'!T1138-'Lap Simulation'!AC1138</f>
        <v>81.907394168859696</v>
      </c>
      <c r="V1138" s="13">
        <f t="shared" si="218"/>
        <v>0.13157926973011905</v>
      </c>
      <c r="W1138" s="13">
        <f>0.5*359.61*'Lap Simulation'!Q1138^2</f>
        <v>31272.581865931883</v>
      </c>
      <c r="X1138" s="10">
        <f t="shared" si="214"/>
        <v>51.921504733984953</v>
      </c>
      <c r="Y1138" s="10">
        <v>3</v>
      </c>
      <c r="Z1138" s="13">
        <f>IF(Y1138=1,'Specifications and Reduced mass'!$C$47,IF(Y1138=2,'Specifications and Reduced mass'!$C$48,IF(Y1138=3,'Specifications and Reduced mass'!$C$49)))</f>
        <v>622.49467060319728</v>
      </c>
      <c r="AA1138" s="10">
        <f t="shared" si="215"/>
        <v>54.133688016308739</v>
      </c>
      <c r="AB1138" s="10">
        <v>0</v>
      </c>
      <c r="AC1138" s="10">
        <f t="shared" si="221"/>
        <v>0</v>
      </c>
      <c r="AD1138" s="10">
        <f t="shared" si="222"/>
        <v>0</v>
      </c>
    </row>
    <row r="1139" spans="7:30" x14ac:dyDescent="0.3">
      <c r="G1139" s="94">
        <v>6300</v>
      </c>
      <c r="H1139" s="94">
        <v>17.5</v>
      </c>
      <c r="I1139" s="10">
        <f t="shared" si="225"/>
        <v>13.049750000000001</v>
      </c>
      <c r="J1139" s="10">
        <f t="shared" si="226"/>
        <v>19.779278222222221</v>
      </c>
      <c r="K1139" s="10">
        <v>457.1</v>
      </c>
      <c r="L1139" s="10">
        <v>3</v>
      </c>
      <c r="M1139" s="88">
        <v>5</v>
      </c>
      <c r="N1139" s="86">
        <f t="shared" si="219"/>
        <v>1134</v>
      </c>
      <c r="O1139" s="108">
        <f t="shared" si="216"/>
        <v>129.97441812867237</v>
      </c>
      <c r="P1139" s="95">
        <f t="shared" si="213"/>
        <v>47.433903060216004</v>
      </c>
      <c r="Q1139" s="10">
        <f t="shared" si="223"/>
        <v>13.176084183393334</v>
      </c>
      <c r="R1139" s="86">
        <f t="shared" si="224"/>
        <v>-0.1582835280493273</v>
      </c>
      <c r="S1139" s="10">
        <f t="shared" si="217"/>
        <v>110.76754011035277</v>
      </c>
      <c r="T1139" s="10">
        <f>IF(M1139=1,'Specifications and Reduced mass'!$F$13,IF(M1139=2,'Specifications and Reduced mass'!$G$13,IF(M1139=3,'Specifications and Reduced mass'!$H$13,IF(M1139=4,'Specifications and Reduced mass'!$I$13,IF(M1139=5,'Specifications and Reduced mass'!$J$13)))))</f>
        <v>515.02500000000009</v>
      </c>
      <c r="U1139" s="52">
        <f>'Specifications and Reduced mass'!$C$37-'Lap Simulation'!S1139-'Lap Simulation'!T1139-'Lap Simulation'!AC1139</f>
        <v>82.108877212481616</v>
      </c>
      <c r="V1139" s="13">
        <f t="shared" si="218"/>
        <v>0.13190294004110609</v>
      </c>
      <c r="W1139" s="13">
        <f>0.5*359.61*'Lap Simulation'!Q1139^2</f>
        <v>31215.801200506707</v>
      </c>
      <c r="X1139" s="10">
        <f t="shared" si="214"/>
        <v>51.874347178713911</v>
      </c>
      <c r="Y1139" s="10">
        <v>3</v>
      </c>
      <c r="Z1139" s="13">
        <f>IF(Y1139=1,'Specifications and Reduced mass'!$C$47,IF(Y1139=2,'Specifications and Reduced mass'!$C$48,IF(Y1139=3,'Specifications and Reduced mass'!$C$49)))</f>
        <v>622.49467060319728</v>
      </c>
      <c r="AA1139" s="10">
        <f t="shared" si="215"/>
        <v>54.035399143306108</v>
      </c>
      <c r="AB1139" s="10">
        <v>0</v>
      </c>
      <c r="AC1139" s="10">
        <v>0</v>
      </c>
      <c r="AD1139" s="10">
        <f t="shared" si="222"/>
        <v>0</v>
      </c>
    </row>
    <row r="1140" spans="7:30" x14ac:dyDescent="0.3">
      <c r="G1140" s="94">
        <v>6300</v>
      </c>
      <c r="H1140" s="94">
        <v>17.5</v>
      </c>
      <c r="I1140" s="10">
        <f t="shared" si="225"/>
        <v>13.049750000000001</v>
      </c>
      <c r="J1140" s="10">
        <f t="shared" si="226"/>
        <v>19.779278222222221</v>
      </c>
      <c r="K1140" s="10">
        <v>457.1</v>
      </c>
      <c r="L1140" s="10">
        <v>3</v>
      </c>
      <c r="M1140" s="88">
        <v>5</v>
      </c>
      <c r="N1140" s="86">
        <f t="shared" si="219"/>
        <v>1135</v>
      </c>
      <c r="O1140" s="108">
        <f t="shared" si="216"/>
        <v>130.05038250154766</v>
      </c>
      <c r="P1140" s="95">
        <f t="shared" si="213"/>
        <v>47.390636738483806</v>
      </c>
      <c r="Q1140" s="10">
        <f t="shared" si="223"/>
        <v>13.164065760689946</v>
      </c>
      <c r="R1140" s="86">
        <f t="shared" si="224"/>
        <v>-0.15867288785389935</v>
      </c>
      <c r="S1140" s="10">
        <f t="shared" si="217"/>
        <v>110.56556144094175</v>
      </c>
      <c r="T1140" s="10">
        <f>IF(M1140=1,'Specifications and Reduced mass'!$F$13,IF(M1140=2,'Specifications and Reduced mass'!$G$13,IF(M1140=3,'Specifications and Reduced mass'!$H$13,IF(M1140=4,'Specifications and Reduced mass'!$I$13,IF(M1140=5,'Specifications and Reduced mass'!$J$13)))))</f>
        <v>515.02500000000009</v>
      </c>
      <c r="U1140" s="52">
        <f>'Specifications and Reduced mass'!$C$37-'Lap Simulation'!S1140-'Lap Simulation'!T1140-'Lap Simulation'!AC1140</f>
        <v>82.310855881892621</v>
      </c>
      <c r="V1140" s="13">
        <f t="shared" si="218"/>
        <v>0.13222740654491613</v>
      </c>
      <c r="W1140" s="13">
        <f>0.5*359.61*'Lap Simulation'!Q1140^2</f>
        <v>31158.880860984893</v>
      </c>
      <c r="X1140" s="10">
        <f t="shared" si="214"/>
        <v>51.827030553897423</v>
      </c>
      <c r="Y1140" s="10">
        <v>3</v>
      </c>
      <c r="Z1140" s="13">
        <f>IF(Y1140=1,'Specifications and Reduced mass'!$C$47,IF(Y1140=2,'Specifications and Reduced mass'!$C$48,IF(Y1140=3,'Specifications and Reduced mass'!$C$49)))</f>
        <v>622.49467060319728</v>
      </c>
      <c r="AA1140" s="10">
        <f t="shared" si="215"/>
        <v>53.936868490651143</v>
      </c>
      <c r="AB1140" s="10">
        <v>0</v>
      </c>
      <c r="AC1140" s="10">
        <f t="shared" si="221"/>
        <v>0</v>
      </c>
      <c r="AD1140" s="10">
        <f t="shared" si="222"/>
        <v>0</v>
      </c>
    </row>
    <row r="1141" spans="7:30" x14ac:dyDescent="0.3">
      <c r="G1141" s="94">
        <v>6300</v>
      </c>
      <c r="H1141" s="94">
        <v>17.5</v>
      </c>
      <c r="I1141" s="10">
        <f t="shared" si="225"/>
        <v>13.049750000000001</v>
      </c>
      <c r="J1141" s="10">
        <f t="shared" si="226"/>
        <v>19.779278222222221</v>
      </c>
      <c r="K1141" s="10">
        <v>457.1</v>
      </c>
      <c r="L1141" s="10">
        <v>3</v>
      </c>
      <c r="M1141" s="88">
        <v>5</v>
      </c>
      <c r="N1141" s="86">
        <f t="shared" si="219"/>
        <v>1136</v>
      </c>
      <c r="O1141" s="108">
        <f t="shared" si="216"/>
        <v>130.12641652577977</v>
      </c>
      <c r="P1141" s="95">
        <f t="shared" si="213"/>
        <v>47.347224303286865</v>
      </c>
      <c r="Q1141" s="10">
        <f t="shared" si="223"/>
        <v>13.152006750913017</v>
      </c>
      <c r="R1141" s="86">
        <f t="shared" si="224"/>
        <v>-0.15906320544011379</v>
      </c>
      <c r="S1141" s="10">
        <f t="shared" si="217"/>
        <v>110.36308592655752</v>
      </c>
      <c r="T1141" s="10">
        <f>IF(M1141=1,'Specifications and Reduced mass'!$F$13,IF(M1141=2,'Specifications and Reduced mass'!$G$13,IF(M1141=3,'Specifications and Reduced mass'!$H$13,IF(M1141=4,'Specifications and Reduced mass'!$I$13,IF(M1141=5,'Specifications and Reduced mass'!$J$13)))))</f>
        <v>515.02500000000009</v>
      </c>
      <c r="U1141" s="52">
        <f>'Specifications and Reduced mass'!$C$37-'Lap Simulation'!S1141-'Lap Simulation'!T1141-'Lap Simulation'!AC1141</f>
        <v>82.513331396276953</v>
      </c>
      <c r="V1141" s="13">
        <f t="shared" si="218"/>
        <v>0.13255267120009484</v>
      </c>
      <c r="W1141" s="13">
        <f>0.5*359.61*'Lap Simulation'!Q1141^2</f>
        <v>31101.820503783754</v>
      </c>
      <c r="X1141" s="10">
        <f t="shared" si="214"/>
        <v>51.77955413745282</v>
      </c>
      <c r="Y1141" s="10">
        <v>3</v>
      </c>
      <c r="Z1141" s="13">
        <f>IF(Y1141=1,'Specifications and Reduced mass'!$C$47,IF(Y1141=2,'Specifications and Reduced mass'!$C$48,IF(Y1141=3,'Specifications and Reduced mass'!$C$49)))</f>
        <v>622.49467060319728</v>
      </c>
      <c r="AA1141" s="10">
        <f t="shared" si="215"/>
        <v>53.838095463592872</v>
      </c>
      <c r="AB1141" s="10">
        <v>0</v>
      </c>
      <c r="AC1141" s="10">
        <f t="shared" si="221"/>
        <v>0</v>
      </c>
      <c r="AD1141" s="10">
        <f t="shared" si="222"/>
        <v>0</v>
      </c>
    </row>
    <row r="1142" spans="7:30" x14ac:dyDescent="0.3">
      <c r="G1142" s="94">
        <v>6300</v>
      </c>
      <c r="H1142" s="94">
        <v>17.5</v>
      </c>
      <c r="I1142" s="10">
        <f t="shared" si="225"/>
        <v>13.049750000000001</v>
      </c>
      <c r="J1142" s="10">
        <f t="shared" si="226"/>
        <v>19.779278222222221</v>
      </c>
      <c r="K1142" s="10">
        <v>457.1</v>
      </c>
      <c r="L1142" s="10">
        <v>3</v>
      </c>
      <c r="M1142" s="88">
        <v>5</v>
      </c>
      <c r="N1142" s="86">
        <f t="shared" si="219"/>
        <v>1137</v>
      </c>
      <c r="O1142" s="108">
        <f t="shared" si="216"/>
        <v>130.20252056535378</v>
      </c>
      <c r="P1142" s="95">
        <f t="shared" si="213"/>
        <v>47.303665089935159</v>
      </c>
      <c r="Q1142" s="10">
        <f t="shared" si="223"/>
        <v>13.139906969426432</v>
      </c>
      <c r="R1142" s="86">
        <f t="shared" si="224"/>
        <v>-0.15945448316400596</v>
      </c>
      <c r="S1142" s="10">
        <f t="shared" si="217"/>
        <v>110.16011234501694</v>
      </c>
      <c r="T1142" s="10">
        <f>IF(M1142=1,'Specifications and Reduced mass'!$F$13,IF(M1142=2,'Specifications and Reduced mass'!$G$13,IF(M1142=3,'Specifications and Reduced mass'!$H$13,IF(M1142=4,'Specifications and Reduced mass'!$I$13,IF(M1142=5,'Specifications and Reduced mass'!$J$13)))))</f>
        <v>515.02500000000009</v>
      </c>
      <c r="U1142" s="52">
        <f>'Specifications and Reduced mass'!$C$37-'Lap Simulation'!S1142-'Lap Simulation'!T1142-'Lap Simulation'!AC1142</f>
        <v>82.716304977817458</v>
      </c>
      <c r="V1142" s="13">
        <f t="shared" si="218"/>
        <v>0.13287873597000496</v>
      </c>
      <c r="W1142" s="13">
        <f>0.5*359.61*'Lap Simulation'!Q1142^2</f>
        <v>31044.619784475432</v>
      </c>
      <c r="X1142" s="10">
        <f t="shared" si="214"/>
        <v>51.731917202466271</v>
      </c>
      <c r="Y1142" s="10">
        <v>3</v>
      </c>
      <c r="Z1142" s="13">
        <f>IF(Y1142=1,'Specifications and Reduced mass'!$C$47,IF(Y1142=2,'Specifications and Reduced mass'!$C$48,IF(Y1142=3,'Specifications and Reduced mass'!$C$49)))</f>
        <v>622.49467060319728</v>
      </c>
      <c r="AA1142" s="10">
        <f t="shared" si="215"/>
        <v>53.739079465917342</v>
      </c>
      <c r="AB1142" s="10">
        <v>0</v>
      </c>
      <c r="AC1142" s="10">
        <f t="shared" si="221"/>
        <v>0</v>
      </c>
      <c r="AD1142" s="10">
        <f t="shared" si="222"/>
        <v>0</v>
      </c>
    </row>
    <row r="1143" spans="7:30" x14ac:dyDescent="0.3">
      <c r="G1143" s="94">
        <v>6300</v>
      </c>
      <c r="H1143" s="94">
        <v>17.5</v>
      </c>
      <c r="I1143" s="10">
        <f t="shared" si="225"/>
        <v>13.049750000000001</v>
      </c>
      <c r="J1143" s="10">
        <f t="shared" si="226"/>
        <v>19.779278222222221</v>
      </c>
      <c r="K1143" s="10">
        <v>457.1</v>
      </c>
      <c r="L1143" s="10">
        <v>3</v>
      </c>
      <c r="M1143" s="88">
        <v>5</v>
      </c>
      <c r="N1143" s="86">
        <f t="shared" si="219"/>
        <v>1138</v>
      </c>
      <c r="O1143" s="108">
        <f t="shared" si="216"/>
        <v>130.27869498699206</v>
      </c>
      <c r="P1143" s="95">
        <f t="shared" si="213"/>
        <v>47.259958429278576</v>
      </c>
      <c r="Q1143" s="10">
        <f t="shared" si="223"/>
        <v>13.12776623035516</v>
      </c>
      <c r="R1143" s="86">
        <f t="shared" si="224"/>
        <v>-0.1598467233874078</v>
      </c>
      <c r="S1143" s="10">
        <f t="shared" si="217"/>
        <v>109.95663947113044</v>
      </c>
      <c r="T1143" s="10">
        <f>IF(M1143=1,'Specifications and Reduced mass'!$F$13,IF(M1143=2,'Specifications and Reduced mass'!$G$13,IF(M1143=3,'Specifications and Reduced mass'!$H$13,IF(M1143=4,'Specifications and Reduced mass'!$I$13,IF(M1143=5,'Specifications and Reduced mass'!$J$13)))))</f>
        <v>515.02500000000009</v>
      </c>
      <c r="U1143" s="52">
        <f>'Specifications and Reduced mass'!$C$37-'Lap Simulation'!S1143-'Lap Simulation'!T1143-'Lap Simulation'!AC1143</f>
        <v>82.919777851703998</v>
      </c>
      <c r="V1143" s="13">
        <f t="shared" si="218"/>
        <v>0.13320560282283983</v>
      </c>
      <c r="W1143" s="13">
        <f>0.5*359.61*'Lap Simulation'!Q1143^2</f>
        <v>30987.278357784828</v>
      </c>
      <c r="X1143" s="10">
        <f t="shared" si="214"/>
        <v>51.684119017146301</v>
      </c>
      <c r="Y1143" s="10">
        <v>3</v>
      </c>
      <c r="Z1143" s="13">
        <f>IF(Y1143=1,'Specifications and Reduced mass'!$C$47,IF(Y1143=2,'Specifications and Reduced mass'!$C$48,IF(Y1143=3,'Specifications and Reduced mass'!$C$49)))</f>
        <v>622.49467060319728</v>
      </c>
      <c r="AA1143" s="10">
        <f t="shared" si="215"/>
        <v>53.639819899943966</v>
      </c>
      <c r="AB1143" s="10">
        <v>0</v>
      </c>
      <c r="AC1143" s="10">
        <f t="shared" si="221"/>
        <v>0</v>
      </c>
      <c r="AD1143" s="10">
        <f t="shared" si="222"/>
        <v>0</v>
      </c>
    </row>
    <row r="1144" spans="7:30" x14ac:dyDescent="0.3">
      <c r="G1144" s="94">
        <v>6300</v>
      </c>
      <c r="H1144" s="94">
        <v>17.5</v>
      </c>
      <c r="I1144" s="10">
        <f t="shared" si="225"/>
        <v>13.049750000000001</v>
      </c>
      <c r="J1144" s="10">
        <f t="shared" si="226"/>
        <v>19.779278222222221</v>
      </c>
      <c r="K1144" s="10">
        <v>457.1</v>
      </c>
      <c r="L1144" s="10">
        <v>3</v>
      </c>
      <c r="M1144" s="88">
        <v>5</v>
      </c>
      <c r="N1144" s="86">
        <f t="shared" si="219"/>
        <v>1139</v>
      </c>
      <c r="O1144" s="108">
        <f t="shared" si="216"/>
        <v>130.35494016018262</v>
      </c>
      <c r="P1144" s="95">
        <f t="shared" si="213"/>
        <v>47.216103647663871</v>
      </c>
      <c r="Q1144" s="10">
        <f t="shared" si="223"/>
        <v>13.115584346573298</v>
      </c>
      <c r="R1144" s="86">
        <f t="shared" si="224"/>
        <v>-0.16023992847796029</v>
      </c>
      <c r="S1144" s="10">
        <f t="shared" si="217"/>
        <v>109.75266607669461</v>
      </c>
      <c r="T1144" s="10">
        <f>IF(M1144=1,'Specifications and Reduced mass'!$F$13,IF(M1144=2,'Specifications and Reduced mass'!$G$13,IF(M1144=3,'Specifications and Reduced mass'!$H$13,IF(M1144=4,'Specifications and Reduced mass'!$I$13,IF(M1144=5,'Specifications and Reduced mass'!$J$13)))))</f>
        <v>515.02500000000009</v>
      </c>
      <c r="U1144" s="52">
        <f>'Specifications and Reduced mass'!$C$37-'Lap Simulation'!S1144-'Lap Simulation'!T1144-'Lap Simulation'!AC1144</f>
        <v>83.123751246139818</v>
      </c>
      <c r="V1144" s="13">
        <f t="shared" si="218"/>
        <v>0.13353327373163357</v>
      </c>
      <c r="W1144" s="13">
        <f>0.5*359.61*'Lap Simulation'!Q1144^2</f>
        <v>30929.795877587483</v>
      </c>
      <c r="X1144" s="10">
        <f t="shared" si="214"/>
        <v>51.636158844776766</v>
      </c>
      <c r="Y1144" s="10">
        <v>3</v>
      </c>
      <c r="Z1144" s="13">
        <f>IF(Y1144=1,'Specifications and Reduced mass'!$C$47,IF(Y1144=2,'Specifications and Reduced mass'!$C$48,IF(Y1144=3,'Specifications and Reduced mass'!$C$49)))</f>
        <v>622.49467060319728</v>
      </c>
      <c r="AA1144" s="10">
        <f t="shared" si="215"/>
        <v>53.540316166521926</v>
      </c>
      <c r="AB1144" s="10">
        <v>0</v>
      </c>
      <c r="AC1144" s="10">
        <f t="shared" si="221"/>
        <v>0</v>
      </c>
      <c r="AD1144" s="10">
        <f t="shared" si="222"/>
        <v>0</v>
      </c>
    </row>
    <row r="1145" spans="7:30" x14ac:dyDescent="0.3">
      <c r="G1145" s="94">
        <v>6300</v>
      </c>
      <c r="H1145" s="94">
        <v>17.5</v>
      </c>
      <c r="I1145" s="10">
        <f t="shared" si="225"/>
        <v>13.049750000000001</v>
      </c>
      <c r="J1145" s="10">
        <f t="shared" si="226"/>
        <v>19.779278222222221</v>
      </c>
      <c r="K1145" s="10">
        <v>457.1</v>
      </c>
      <c r="L1145" s="10">
        <v>3</v>
      </c>
      <c r="M1145" s="88">
        <v>5</v>
      </c>
      <c r="N1145" s="86">
        <f t="shared" si="219"/>
        <v>1140</v>
      </c>
      <c r="O1145" s="108">
        <f t="shared" si="216"/>
        <v>130.43125645720767</v>
      </c>
      <c r="P1145" s="95">
        <f t="shared" si="213"/>
        <v>47.172100066891119</v>
      </c>
      <c r="Q1145" s="10">
        <f t="shared" si="223"/>
        <v>13.103361129691978</v>
      </c>
      <c r="R1145" s="86">
        <f t="shared" si="224"/>
        <v>-0.16063410080912924</v>
      </c>
      <c r="S1145" s="10">
        <f t="shared" si="217"/>
        <v>109.54819093048474</v>
      </c>
      <c r="T1145" s="10">
        <f>IF(M1145=1,'Specifications and Reduced mass'!$F$13,IF(M1145=2,'Specifications and Reduced mass'!$G$13,IF(M1145=3,'Specifications and Reduced mass'!$H$13,IF(M1145=4,'Specifications and Reduced mass'!$I$13,IF(M1145=5,'Specifications and Reduced mass'!$J$13)))))</f>
        <v>515.02500000000009</v>
      </c>
      <c r="U1145" s="52">
        <f>'Specifications and Reduced mass'!$C$37-'Lap Simulation'!S1145-'Lap Simulation'!T1145-'Lap Simulation'!AC1145</f>
        <v>83.328226392349734</v>
      </c>
      <c r="V1145" s="13">
        <f t="shared" si="218"/>
        <v>0.13386175067427436</v>
      </c>
      <c r="W1145" s="13">
        <f>0.5*359.61*'Lap Simulation'!Q1145^2</f>
        <v>30872.17199690752</v>
      </c>
      <c r="X1145" s="10">
        <f t="shared" si="214"/>
        <v>51.588035943669205</v>
      </c>
      <c r="Y1145" s="10">
        <v>3</v>
      </c>
      <c r="Z1145" s="13">
        <f>IF(Y1145=1,'Specifications and Reduced mass'!$C$47,IF(Y1145=2,'Specifications and Reduced mass'!$C$48,IF(Y1145=3,'Specifications and Reduced mass'!$C$49)))</f>
        <v>622.49467060319728</v>
      </c>
      <c r="AA1145" s="10">
        <f t="shared" si="215"/>
        <v>53.440567665026549</v>
      </c>
      <c r="AB1145" s="10">
        <v>0</v>
      </c>
      <c r="AC1145" s="10">
        <f t="shared" si="221"/>
        <v>0</v>
      </c>
      <c r="AD1145" s="10">
        <f t="shared" si="222"/>
        <v>0</v>
      </c>
    </row>
    <row r="1146" spans="7:30" x14ac:dyDescent="0.3">
      <c r="G1146" s="94">
        <v>6300</v>
      </c>
      <c r="H1146" s="94">
        <v>17.5</v>
      </c>
      <c r="I1146" s="10">
        <f t="shared" si="225"/>
        <v>13.049750000000001</v>
      </c>
      <c r="J1146" s="10">
        <f t="shared" si="226"/>
        <v>19.779278222222221</v>
      </c>
      <c r="K1146" s="10">
        <v>457.1</v>
      </c>
      <c r="L1146" s="10">
        <v>3</v>
      </c>
      <c r="M1146" s="88">
        <v>5</v>
      </c>
      <c r="N1146" s="86">
        <f t="shared" si="219"/>
        <v>1141</v>
      </c>
      <c r="O1146" s="108">
        <f t="shared" si="216"/>
        <v>130.50764425317257</v>
      </c>
      <c r="P1146" s="95">
        <f t="shared" si="213"/>
        <v>47.127947004169577</v>
      </c>
      <c r="Q1146" s="10">
        <f t="shared" si="223"/>
        <v>13.091096390047104</v>
      </c>
      <c r="R1146" s="86">
        <f t="shared" si="224"/>
        <v>-0.16102924276021824</v>
      </c>
      <c r="S1146" s="10">
        <f t="shared" si="217"/>
        <v>109.34321279824751</v>
      </c>
      <c r="T1146" s="10">
        <f>IF(M1146=1,'Specifications and Reduced mass'!$F$13,IF(M1146=2,'Specifications and Reduced mass'!$G$13,IF(M1146=3,'Specifications and Reduced mass'!$H$13,IF(M1146=4,'Specifications and Reduced mass'!$I$13,IF(M1146=5,'Specifications and Reduced mass'!$J$13)))))</f>
        <v>515.02500000000009</v>
      </c>
      <c r="U1146" s="52">
        <f>'Specifications and Reduced mass'!$C$37-'Lap Simulation'!S1146-'Lap Simulation'!T1146-'Lap Simulation'!AC1146</f>
        <v>83.533204524586949</v>
      </c>
      <c r="V1146" s="13">
        <f t="shared" si="218"/>
        <v>0.1341910356335152</v>
      </c>
      <c r="W1146" s="13">
        <f>0.5*359.61*'Lap Simulation'!Q1146^2</f>
        <v>30814.406367915544</v>
      </c>
      <c r="X1146" s="10">
        <f t="shared" si="214"/>
        <v>51.539749567114583</v>
      </c>
      <c r="Y1146" s="10">
        <v>3</v>
      </c>
      <c r="Z1146" s="13">
        <f>IF(Y1146=1,'Specifications and Reduced mass'!$C$47,IF(Y1146=2,'Specifications and Reduced mass'!$C$48,IF(Y1146=3,'Specifications and Reduced mass'!$C$49)))</f>
        <v>622.49467060319728</v>
      </c>
      <c r="AA1146" s="10">
        <f t="shared" si="215"/>
        <v>53.340573793355716</v>
      </c>
      <c r="AB1146" s="10">
        <v>0</v>
      </c>
      <c r="AC1146" s="10">
        <f t="shared" si="221"/>
        <v>0</v>
      </c>
      <c r="AD1146" s="10">
        <f t="shared" si="222"/>
        <v>0</v>
      </c>
    </row>
    <row r="1147" spans="7:30" x14ac:dyDescent="0.3">
      <c r="G1147" s="94">
        <v>6300</v>
      </c>
      <c r="H1147" s="94">
        <v>17.5</v>
      </c>
      <c r="I1147" s="10">
        <f t="shared" si="225"/>
        <v>13.049750000000001</v>
      </c>
      <c r="J1147" s="10">
        <f t="shared" si="226"/>
        <v>19.779278222222221</v>
      </c>
      <c r="K1147" s="10">
        <v>457.1</v>
      </c>
      <c r="L1147" s="10">
        <v>3</v>
      </c>
      <c r="M1147" s="88">
        <v>5</v>
      </c>
      <c r="N1147" s="86">
        <f t="shared" si="219"/>
        <v>1142</v>
      </c>
      <c r="O1147" s="108">
        <f t="shared" si="216"/>
        <v>130.58410392603534</v>
      </c>
      <c r="P1147" s="95">
        <f t="shared" si="213"/>
        <v>47.083643772073025</v>
      </c>
      <c r="Q1147" s="10">
        <f t="shared" si="223"/>
        <v>13.078789936686951</v>
      </c>
      <c r="R1147" s="86">
        <f t="shared" si="224"/>
        <v>-0.161425356716384</v>
      </c>
      <c r="S1147" s="10">
        <f t="shared" si="217"/>
        <v>109.13773044269347</v>
      </c>
      <c r="T1147" s="10">
        <f>IF(M1147=1,'Specifications and Reduced mass'!$F$13,IF(M1147=2,'Specifications and Reduced mass'!$G$13,IF(M1147=3,'Specifications and Reduced mass'!$H$13,IF(M1147=4,'Specifications and Reduced mass'!$I$13,IF(M1147=5,'Specifications and Reduced mass'!$J$13)))))</f>
        <v>515.02500000000009</v>
      </c>
      <c r="U1147" s="52">
        <f>'Specifications and Reduced mass'!$C$37-'Lap Simulation'!S1147-'Lap Simulation'!T1147-'Lap Simulation'!AC1147</f>
        <v>83.738686880140904</v>
      </c>
      <c r="V1147" s="13">
        <f t="shared" si="218"/>
        <v>0.13452113059698667</v>
      </c>
      <c r="W1147" s="13">
        <f>0.5*359.61*'Lap Simulation'!Q1147^2</f>
        <v>30756.498641926537</v>
      </c>
      <c r="X1147" s="10">
        <f t="shared" si="214"/>
        <v>51.491298963334451</v>
      </c>
      <c r="Y1147" s="10">
        <v>3</v>
      </c>
      <c r="Z1147" s="13">
        <f>IF(Y1147=1,'Specifications and Reduced mass'!$C$47,IF(Y1147=2,'Specifications and Reduced mass'!$C$48,IF(Y1147=3,'Specifications and Reduced mass'!$C$49)))</f>
        <v>622.49467060319728</v>
      </c>
      <c r="AA1147" s="10">
        <f t="shared" si="215"/>
        <v>53.24033394792621</v>
      </c>
      <c r="AB1147" s="10">
        <v>0</v>
      </c>
      <c r="AC1147" s="10">
        <f t="shared" si="221"/>
        <v>0</v>
      </c>
      <c r="AD1147" s="10">
        <f t="shared" si="222"/>
        <v>0</v>
      </c>
    </row>
    <row r="1148" spans="7:30" x14ac:dyDescent="0.3">
      <c r="G1148" s="94">
        <v>6300</v>
      </c>
      <c r="H1148" s="94">
        <v>17.5</v>
      </c>
      <c r="I1148" s="10">
        <f t="shared" si="225"/>
        <v>13.049750000000001</v>
      </c>
      <c r="J1148" s="10">
        <f t="shared" si="226"/>
        <v>19.779278222222221</v>
      </c>
      <c r="K1148" s="10">
        <v>457.1</v>
      </c>
      <c r="L1148" s="10">
        <v>3</v>
      </c>
      <c r="M1148" s="88">
        <v>5</v>
      </c>
      <c r="N1148" s="86">
        <f t="shared" si="219"/>
        <v>1143</v>
      </c>
      <c r="O1148" s="108">
        <f t="shared" si="216"/>
        <v>130.6606358566363</v>
      </c>
      <c r="P1148" s="95">
        <f t="shared" si="213"/>
        <v>47.039189678494481</v>
      </c>
      <c r="Q1148" s="10">
        <f t="shared" si="223"/>
        <v>13.066441577359578</v>
      </c>
      <c r="R1148" s="86">
        <f t="shared" si="224"/>
        <v>-0.16182244506865093</v>
      </c>
      <c r="S1148" s="10">
        <f t="shared" si="217"/>
        <v>108.93174262348957</v>
      </c>
      <c r="T1148" s="10">
        <f>IF(M1148=1,'Specifications and Reduced mass'!$F$13,IF(M1148=2,'Specifications and Reduced mass'!$G$13,IF(M1148=3,'Specifications and Reduced mass'!$H$13,IF(M1148=4,'Specifications and Reduced mass'!$I$13,IF(M1148=5,'Specifications and Reduced mass'!$J$13)))))</f>
        <v>515.02500000000009</v>
      </c>
      <c r="U1148" s="52">
        <f>'Specifications and Reduced mass'!$C$37-'Lap Simulation'!S1148-'Lap Simulation'!T1148-'Lap Simulation'!AC1148</f>
        <v>83.944674699344887</v>
      </c>
      <c r="V1148" s="13">
        <f t="shared" si="218"/>
        <v>0.13485203755720912</v>
      </c>
      <c r="W1148" s="13">
        <f>0.5*359.61*'Lap Simulation'!Q1148^2</f>
        <v>30698.448469397754</v>
      </c>
      <c r="X1148" s="10">
        <f t="shared" si="214"/>
        <v>51.442683375431407</v>
      </c>
      <c r="Y1148" s="10">
        <v>3</v>
      </c>
      <c r="Z1148" s="13">
        <f>IF(Y1148=1,'Specifications and Reduced mass'!$C$47,IF(Y1148=2,'Specifications and Reduced mass'!$C$48,IF(Y1148=3,'Specifications and Reduced mass'!$C$49)))</f>
        <v>622.49467060319728</v>
      </c>
      <c r="AA1148" s="10">
        <f t="shared" si="215"/>
        <v>53.139847523670035</v>
      </c>
      <c r="AB1148" s="10">
        <v>0</v>
      </c>
      <c r="AC1148" s="10">
        <f t="shared" si="221"/>
        <v>0</v>
      </c>
      <c r="AD1148" s="10">
        <f t="shared" si="222"/>
        <v>0</v>
      </c>
    </row>
    <row r="1149" spans="7:30" x14ac:dyDescent="0.3">
      <c r="G1149" s="94">
        <v>6300</v>
      </c>
      <c r="H1149" s="94">
        <v>17.5</v>
      </c>
      <c r="I1149" s="10">
        <f t="shared" si="225"/>
        <v>13.049750000000001</v>
      </c>
      <c r="J1149" s="10">
        <f t="shared" si="226"/>
        <v>19.779278222222221</v>
      </c>
      <c r="K1149" s="10">
        <v>457.1</v>
      </c>
      <c r="L1149" s="10">
        <v>3</v>
      </c>
      <c r="M1149" s="88">
        <v>5</v>
      </c>
      <c r="N1149" s="86">
        <f t="shared" si="219"/>
        <v>1144</v>
      </c>
      <c r="O1149" s="108">
        <f t="shared" si="216"/>
        <v>130.73724042872831</v>
      </c>
      <c r="P1149" s="95">
        <f t="shared" si="213"/>
        <v>46.994584026600364</v>
      </c>
      <c r="Q1149" s="10">
        <f t="shared" si="223"/>
        <v>13.054051118500102</v>
      </c>
      <c r="R1149" s="86">
        <f t="shared" si="224"/>
        <v>-0.16222051021392411</v>
      </c>
      <c r="S1149" s="10">
        <f t="shared" si="217"/>
        <v>108.72524809725168</v>
      </c>
      <c r="T1149" s="10">
        <f>IF(M1149=1,'Specifications and Reduced mass'!$F$13,IF(M1149=2,'Specifications and Reduced mass'!$G$13,IF(M1149=3,'Specifications and Reduced mass'!$H$13,IF(M1149=4,'Specifications and Reduced mass'!$I$13,IF(M1149=5,'Specifications and Reduced mass'!$J$13)))))</f>
        <v>515.02500000000009</v>
      </c>
      <c r="U1149" s="52">
        <f>'Specifications and Reduced mass'!$C$37-'Lap Simulation'!S1149-'Lap Simulation'!T1149-'Lap Simulation'!AC1149</f>
        <v>84.151169225582748</v>
      </c>
      <c r="V1149" s="13">
        <f t="shared" si="218"/>
        <v>0.13518375851160344</v>
      </c>
      <c r="W1149" s="13">
        <f>0.5*359.61*'Lap Simulation'!Q1149^2</f>
        <v>30640.255499926614</v>
      </c>
      <c r="X1149" s="10">
        <f t="shared" si="214"/>
        <v>51.393902041338983</v>
      </c>
      <c r="Y1149" s="10">
        <v>3</v>
      </c>
      <c r="Z1149" s="13">
        <f>IF(Y1149=1,'Specifications and Reduced mass'!$C$47,IF(Y1149=2,'Specifications and Reduced mass'!$C$48,IF(Y1149=3,'Specifications and Reduced mass'!$C$49)))</f>
        <v>622.49467060319728</v>
      </c>
      <c r="AA1149" s="10">
        <f t="shared" si="215"/>
        <v>53.039113914030814</v>
      </c>
      <c r="AB1149" s="10">
        <v>0</v>
      </c>
      <c r="AC1149" s="10">
        <f t="shared" si="221"/>
        <v>0</v>
      </c>
      <c r="AD1149" s="10">
        <f t="shared" si="222"/>
        <v>0</v>
      </c>
    </row>
    <row r="1150" spans="7:30" x14ac:dyDescent="0.3">
      <c r="G1150" s="94">
        <v>6300</v>
      </c>
      <c r="H1150" s="94">
        <v>17.5</v>
      </c>
      <c r="I1150" s="10">
        <f t="shared" si="225"/>
        <v>13.049750000000001</v>
      </c>
      <c r="J1150" s="10">
        <f t="shared" si="226"/>
        <v>19.779278222222221</v>
      </c>
      <c r="K1150" s="10">
        <v>457.1</v>
      </c>
      <c r="L1150" s="10">
        <v>3</v>
      </c>
      <c r="M1150" s="88">
        <v>5</v>
      </c>
      <c r="N1150" s="86">
        <f t="shared" si="219"/>
        <v>1145</v>
      </c>
      <c r="O1150" s="108">
        <f t="shared" si="216"/>
        <v>130.81391802900737</v>
      </c>
      <c r="P1150" s="95">
        <f t="shared" si="213"/>
        <v>46.949826114784038</v>
      </c>
      <c r="Q1150" s="10">
        <f t="shared" si="223"/>
        <v>13.041618365217788</v>
      </c>
      <c r="R1150" s="86">
        <f t="shared" si="224"/>
        <v>-0.1626195545550054</v>
      </c>
      <c r="S1150" s="10">
        <f t="shared" si="217"/>
        <v>108.51824561753706</v>
      </c>
      <c r="T1150" s="10">
        <f>IF(M1150=1,'Specifications and Reduced mass'!$F$13,IF(M1150=2,'Specifications and Reduced mass'!$G$13,IF(M1150=3,'Specifications and Reduced mass'!$H$13,IF(M1150=4,'Specifications and Reduced mass'!$I$13,IF(M1150=5,'Specifications and Reduced mass'!$J$13)))))</f>
        <v>515.02500000000009</v>
      </c>
      <c r="U1150" s="52">
        <f>'Specifications and Reduced mass'!$C$37-'Lap Simulation'!S1150-'Lap Simulation'!T1150-'Lap Simulation'!AC1150</f>
        <v>84.358171705297309</v>
      </c>
      <c r="V1150" s="13">
        <f t="shared" si="218"/>
        <v>0.13551629546250452</v>
      </c>
      <c r="W1150" s="13">
        <f>0.5*359.61*'Lap Simulation'!Q1150^2</f>
        <v>30581.919382248587</v>
      </c>
      <c r="X1150" s="10">
        <f t="shared" si="214"/>
        <v>51.344954193770818</v>
      </c>
      <c r="Y1150" s="10">
        <v>3</v>
      </c>
      <c r="Z1150" s="13">
        <f>IF(Y1150=1,'Specifications and Reduced mass'!$C$47,IF(Y1150=2,'Specifications and Reduced mass'!$C$48,IF(Y1150=3,'Specifications and Reduced mass'!$C$49)))</f>
        <v>622.49467060319728</v>
      </c>
      <c r="AA1150" s="10">
        <f t="shared" si="215"/>
        <v>52.938132510960116</v>
      </c>
      <c r="AB1150" s="10">
        <v>0</v>
      </c>
      <c r="AC1150" s="10">
        <f t="shared" si="221"/>
        <v>0</v>
      </c>
      <c r="AD1150" s="10">
        <f t="shared" si="222"/>
        <v>0</v>
      </c>
    </row>
    <row r="1151" spans="7:30" x14ac:dyDescent="0.3">
      <c r="G1151" s="94">
        <v>6300</v>
      </c>
      <c r="H1151" s="94">
        <v>17.5</v>
      </c>
      <c r="I1151" s="10">
        <f t="shared" si="225"/>
        <v>13.049750000000001</v>
      </c>
      <c r="J1151" s="10">
        <f t="shared" si="226"/>
        <v>19.779278222222221</v>
      </c>
      <c r="K1151" s="10">
        <v>457.1</v>
      </c>
      <c r="L1151" s="10">
        <v>3</v>
      </c>
      <c r="M1151" s="88">
        <v>5</v>
      </c>
      <c r="N1151" s="86">
        <f t="shared" si="219"/>
        <v>1146</v>
      </c>
      <c r="O1151" s="108">
        <f t="shared" si="216"/>
        <v>130.89066904714352</v>
      </c>
      <c r="P1151" s="95">
        <f t="shared" si="213"/>
        <v>46.904915236618763</v>
      </c>
      <c r="Q1151" s="10">
        <f t="shared" si="223"/>
        <v>13.02914312128299</v>
      </c>
      <c r="R1151" s="86">
        <f t="shared" si="224"/>
        <v>-0.16301958050060744</v>
      </c>
      <c r="S1151" s="10">
        <f t="shared" si="217"/>
        <v>108.31073393483686</v>
      </c>
      <c r="T1151" s="10">
        <f>IF(M1151=1,'Specifications and Reduced mass'!$F$13,IF(M1151=2,'Specifications and Reduced mass'!$G$13,IF(M1151=3,'Specifications and Reduced mass'!$H$13,IF(M1151=4,'Specifications and Reduced mass'!$I$13,IF(M1151=5,'Specifications and Reduced mass'!$J$13)))))</f>
        <v>515.02500000000009</v>
      </c>
      <c r="U1151" s="52">
        <f>'Specifications and Reduced mass'!$C$37-'Lap Simulation'!S1151-'Lap Simulation'!T1151-'Lap Simulation'!AC1151</f>
        <v>84.565683387997524</v>
      </c>
      <c r="V1151" s="13">
        <f t="shared" si="218"/>
        <v>0.13584965041717287</v>
      </c>
      <c r="W1151" s="13">
        <f>0.5*359.61*'Lap Simulation'!Q1151^2</f>
        <v>30523.439764235052</v>
      </c>
      <c r="X1151" s="10">
        <f t="shared" si="214"/>
        <v>51.29583906016925</v>
      </c>
      <c r="Y1151" s="10">
        <v>3</v>
      </c>
      <c r="Z1151" s="13">
        <f>IF(Y1151=1,'Specifications and Reduced mass'!$C$47,IF(Y1151=2,'Specifications and Reduced mass'!$C$48,IF(Y1151=3,'Specifications and Reduced mass'!$C$49)))</f>
        <v>622.49467060319728</v>
      </c>
      <c r="AA1151" s="10">
        <f t="shared" si="215"/>
        <v>52.836902704913747</v>
      </c>
      <c r="AB1151" s="10">
        <v>0</v>
      </c>
      <c r="AC1151" s="10">
        <f t="shared" si="221"/>
        <v>0</v>
      </c>
      <c r="AD1151" s="10">
        <f t="shared" si="222"/>
        <v>0</v>
      </c>
    </row>
    <row r="1152" spans="7:30" x14ac:dyDescent="0.3">
      <c r="G1152" s="94">
        <v>6300</v>
      </c>
      <c r="H1152" s="94">
        <v>17.5</v>
      </c>
      <c r="I1152" s="10">
        <f t="shared" si="225"/>
        <v>13.049750000000001</v>
      </c>
      <c r="J1152" s="10">
        <f t="shared" si="226"/>
        <v>19.779278222222221</v>
      </c>
      <c r="K1152" s="10">
        <v>457.1</v>
      </c>
      <c r="L1152" s="10">
        <v>3</v>
      </c>
      <c r="M1152" s="88">
        <v>5</v>
      </c>
      <c r="N1152" s="86">
        <f t="shared" si="219"/>
        <v>1147</v>
      </c>
      <c r="O1152" s="108">
        <f t="shared" si="216"/>
        <v>130.96749387581235</v>
      </c>
      <c r="P1152" s="95">
        <f t="shared" si="213"/>
        <v>46.859850680810062</v>
      </c>
      <c r="Q1152" s="10">
        <f t="shared" si="223"/>
        <v>13.016625189113906</v>
      </c>
      <c r="R1152" s="86">
        <f t="shared" si="224"/>
        <v>-0.16342059046536744</v>
      </c>
      <c r="S1152" s="10">
        <f t="shared" si="217"/>
        <v>108.10271179656864</v>
      </c>
      <c r="T1152" s="10">
        <f>IF(M1152=1,'Specifications and Reduced mass'!$F$13,IF(M1152=2,'Specifications and Reduced mass'!$G$13,IF(M1152=3,'Specifications and Reduced mass'!$H$13,IF(M1152=4,'Specifications and Reduced mass'!$I$13,IF(M1152=5,'Specifications and Reduced mass'!$J$13)))))</f>
        <v>515.02500000000009</v>
      </c>
      <c r="U1152" s="52">
        <f>'Specifications and Reduced mass'!$C$37-'Lap Simulation'!S1152-'Lap Simulation'!T1152-'Lap Simulation'!AC1152</f>
        <v>84.773705526265758</v>
      </c>
      <c r="V1152" s="13">
        <f t="shared" si="218"/>
        <v>0.13618382538780621</v>
      </c>
      <c r="W1152" s="13">
        <f>0.5*359.61*'Lap Simulation'!Q1152^2</f>
        <v>30464.816292891232</v>
      </c>
      <c r="X1152" s="10">
        <f t="shared" si="214"/>
        <v>51.246555862653175</v>
      </c>
      <c r="Y1152" s="10">
        <v>3</v>
      </c>
      <c r="Z1152" s="13">
        <f>IF(Y1152=1,'Specifications and Reduced mass'!$C$47,IF(Y1152=2,'Specifications and Reduced mass'!$C$48,IF(Y1152=3,'Specifications and Reduced mass'!$C$49)))</f>
        <v>622.49467060319728</v>
      </c>
      <c r="AA1152" s="10">
        <f t="shared" si="215"/>
        <v>52.735423884848153</v>
      </c>
      <c r="AB1152" s="10">
        <v>0</v>
      </c>
      <c r="AC1152" s="10">
        <f t="shared" si="221"/>
        <v>0</v>
      </c>
      <c r="AD1152" s="10">
        <f t="shared" si="222"/>
        <v>0</v>
      </c>
    </row>
    <row r="1153" spans="7:30" x14ac:dyDescent="0.3">
      <c r="G1153" s="94">
        <v>6200</v>
      </c>
      <c r="H1153" s="94">
        <v>17.440000000000001</v>
      </c>
      <c r="I1153" s="10">
        <f t="shared" si="225"/>
        <v>13.005008000000002</v>
      </c>
      <c r="J1153" s="10">
        <f t="shared" si="226"/>
        <v>20.029390385548389</v>
      </c>
      <c r="K1153" s="10">
        <v>469.2</v>
      </c>
      <c r="L1153" s="10">
        <v>3</v>
      </c>
      <c r="M1153" s="88">
        <v>5</v>
      </c>
      <c r="N1153" s="87">
        <f t="shared" si="219"/>
        <v>1148</v>
      </c>
      <c r="O1153" s="108">
        <f t="shared" si="216"/>
        <v>131.0443929107268</v>
      </c>
      <c r="P1153" s="95">
        <f t="shared" si="213"/>
        <v>46.814631731147401</v>
      </c>
      <c r="Q1153" s="10">
        <f t="shared" si="223"/>
        <v>13.004064369763167</v>
      </c>
      <c r="R1153" s="86">
        <f t="shared" si="224"/>
        <v>-0.16382258686986276</v>
      </c>
      <c r="S1153" s="10">
        <f t="shared" si="217"/>
        <v>107.89417794706868</v>
      </c>
      <c r="T1153" s="10">
        <f>IF(M1153=1,'Specifications and Reduced mass'!$F$13,IF(M1153=2,'Specifications and Reduced mass'!$G$13,IF(M1153=3,'Specifications and Reduced mass'!$H$13,IF(M1153=4,'Specifications and Reduced mass'!$I$13,IF(M1153=5,'Specifications and Reduced mass'!$J$13)))))</f>
        <v>515.02500000000009</v>
      </c>
      <c r="U1153" s="52">
        <f>'Specifications and Reduced mass'!$C$37-'Lap Simulation'!S1153-'Lap Simulation'!T1153-'Lap Simulation'!AC1153</f>
        <v>84.982239375765744</v>
      </c>
      <c r="V1153" s="13">
        <f t="shared" si="218"/>
        <v>0.1365188223915523</v>
      </c>
      <c r="W1153" s="13">
        <f>0.5*359.61*'Lap Simulation'!Q1153^2</f>
        <v>30406.048614353982</v>
      </c>
      <c r="X1153" s="10">
        <f t="shared" si="214"/>
        <v>51.197103817965228</v>
      </c>
      <c r="Y1153" s="10">
        <v>3</v>
      </c>
      <c r="Z1153" s="13">
        <f>IF(Y1153=1,'Specifications and Reduced mass'!$C$47,IF(Y1153=2,'Specifications and Reduced mass'!$C$48,IF(Y1153=3,'Specifications and Reduced mass'!$C$49)))</f>
        <v>622.49467060319728</v>
      </c>
      <c r="AA1153" s="10">
        <f t="shared" si="215"/>
        <v>52.633695438216634</v>
      </c>
      <c r="AB1153" s="10">
        <v>0</v>
      </c>
      <c r="AC1153" s="10">
        <f t="shared" si="221"/>
        <v>0</v>
      </c>
      <c r="AD1153" s="10">
        <f t="shared" si="222"/>
        <v>0</v>
      </c>
    </row>
    <row r="1154" spans="7:30" x14ac:dyDescent="0.3">
      <c r="G1154" s="94">
        <v>6200</v>
      </c>
      <c r="H1154" s="94">
        <v>17.440000000000001</v>
      </c>
      <c r="I1154" s="10">
        <f t="shared" si="225"/>
        <v>13.005008000000002</v>
      </c>
      <c r="J1154" s="10">
        <f t="shared" si="226"/>
        <v>20.029390385548389</v>
      </c>
      <c r="K1154" s="10">
        <v>469.2</v>
      </c>
      <c r="L1154" s="10">
        <v>3</v>
      </c>
      <c r="M1154" s="88">
        <v>5</v>
      </c>
      <c r="N1154" s="87">
        <f t="shared" si="219"/>
        <v>1149</v>
      </c>
      <c r="O1154" s="108">
        <f t="shared" si="216"/>
        <v>131.12136655066939</v>
      </c>
      <c r="P1154" s="95">
        <f t="shared" si="213"/>
        <v>46.769257666455282</v>
      </c>
      <c r="Q1154" s="10">
        <f t="shared" si="223"/>
        <v>12.991460462904245</v>
      </c>
      <c r="R1154" s="86">
        <f t="shared" si="224"/>
        <v>-0.164225572140625</v>
      </c>
      <c r="S1154" s="10">
        <f t="shared" si="217"/>
        <v>107.68513112758448</v>
      </c>
      <c r="T1154" s="10">
        <f>IF(M1154=1,'Specifications and Reduced mass'!$F$13,IF(M1154=2,'Specifications and Reduced mass'!$G$13,IF(M1154=3,'Specifications and Reduced mass'!$H$13,IF(M1154=4,'Specifications and Reduced mass'!$I$13,IF(M1154=5,'Specifications and Reduced mass'!$J$13)))))</f>
        <v>515.02500000000009</v>
      </c>
      <c r="U1154" s="52">
        <f>'Specifications and Reduced mass'!$C$37-'Lap Simulation'!S1154-'Lap Simulation'!T1154-'Lap Simulation'!AC1154</f>
        <v>85.191286195249972</v>
      </c>
      <c r="V1154" s="13">
        <f t="shared" si="218"/>
        <v>0.13685464345052084</v>
      </c>
      <c r="W1154" s="13">
        <f>0.5*359.61*'Lap Simulation'!Q1154^2</f>
        <v>30347.136373889709</v>
      </c>
      <c r="X1154" s="10">
        <f t="shared" si="214"/>
        <v>51.147482137418287</v>
      </c>
      <c r="Y1154" s="10">
        <v>3</v>
      </c>
      <c r="Z1154" s="13">
        <f>IF(Y1154=1,'Specifications and Reduced mass'!$C$47,IF(Y1154=2,'Specifications and Reduced mass'!$C$48,IF(Y1154=3,'Specifications and Reduced mass'!$C$49)))</f>
        <v>622.49467060319728</v>
      </c>
      <c r="AA1154" s="10">
        <f t="shared" si="215"/>
        <v>52.531716750965714</v>
      </c>
      <c r="AB1154" s="10">
        <v>0</v>
      </c>
      <c r="AC1154" s="10">
        <f t="shared" si="221"/>
        <v>0</v>
      </c>
      <c r="AD1154" s="10">
        <f t="shared" si="222"/>
        <v>0</v>
      </c>
    </row>
    <row r="1155" spans="7:30" x14ac:dyDescent="0.3">
      <c r="G1155" s="94">
        <v>6200</v>
      </c>
      <c r="H1155" s="94">
        <v>17.440000000000001</v>
      </c>
      <c r="I1155" s="10">
        <f t="shared" si="225"/>
        <v>13.005008000000002</v>
      </c>
      <c r="J1155" s="10">
        <f t="shared" si="226"/>
        <v>20.029390385548389</v>
      </c>
      <c r="K1155" s="10">
        <v>469.2</v>
      </c>
      <c r="L1155" s="10">
        <v>3</v>
      </c>
      <c r="M1155" s="88">
        <v>5</v>
      </c>
      <c r="N1155" s="87">
        <f t="shared" si="219"/>
        <v>1150</v>
      </c>
      <c r="O1155" s="108">
        <f t="shared" si="216"/>
        <v>131.19841519752501</v>
      </c>
      <c r="P1155" s="95">
        <f t="shared" si="213"/>
        <v>46.723727760543696</v>
      </c>
      <c r="Q1155" s="10">
        <f t="shared" si="223"/>
        <v>12.978813266817692</v>
      </c>
      <c r="R1155" s="86">
        <f t="shared" si="224"/>
        <v>-0.16462954871015448</v>
      </c>
      <c r="S1155" s="10">
        <f t="shared" si="217"/>
        <v>107.47557007626718</v>
      </c>
      <c r="T1155" s="10">
        <f>IF(M1155=1,'Specifications and Reduced mass'!$F$13,IF(M1155=2,'Specifications and Reduced mass'!$G$13,IF(M1155=3,'Specifications and Reduced mass'!$H$13,IF(M1155=4,'Specifications and Reduced mass'!$I$13,IF(M1155=5,'Specifications and Reduced mass'!$J$13)))))</f>
        <v>515.02500000000009</v>
      </c>
      <c r="U1155" s="52">
        <f>'Specifications and Reduced mass'!$C$37-'Lap Simulation'!S1155-'Lap Simulation'!T1155-'Lap Simulation'!AC1155</f>
        <v>85.400847246567196</v>
      </c>
      <c r="V1155" s="13">
        <f t="shared" si="218"/>
        <v>0.13719129059179541</v>
      </c>
      <c r="W1155" s="13">
        <f>0.5*359.61*'Lap Simulation'!Q1155^2</f>
        <v>30288.07921589222</v>
      </c>
      <c r="X1155" s="10">
        <f t="shared" si="214"/>
        <v>51.097690026841306</v>
      </c>
      <c r="Y1155" s="10">
        <v>3</v>
      </c>
      <c r="Z1155" s="13">
        <f>IF(Y1155=1,'Specifications and Reduced mass'!$C$47,IF(Y1155=2,'Specifications and Reduced mass'!$C$48,IF(Y1155=3,'Specifications and Reduced mass'!$C$49)))</f>
        <v>622.49467060319728</v>
      </c>
      <c r="AA1155" s="10">
        <f t="shared" si="215"/>
        <v>52.429487207531409</v>
      </c>
      <c r="AB1155" s="10">
        <v>0</v>
      </c>
      <c r="AC1155" s="10">
        <f t="shared" si="221"/>
        <v>0</v>
      </c>
      <c r="AD1155" s="10">
        <f t="shared" si="222"/>
        <v>0</v>
      </c>
    </row>
    <row r="1156" spans="7:30" x14ac:dyDescent="0.3">
      <c r="G1156" s="94">
        <v>6200</v>
      </c>
      <c r="H1156" s="94">
        <v>17.440000000000001</v>
      </c>
      <c r="I1156" s="10">
        <f t="shared" si="225"/>
        <v>13.005008000000002</v>
      </c>
      <c r="J1156" s="10">
        <f t="shared" si="226"/>
        <v>20.029390385548389</v>
      </c>
      <c r="K1156" s="10">
        <v>469.2</v>
      </c>
      <c r="L1156" s="10">
        <v>3</v>
      </c>
      <c r="M1156" s="88">
        <v>5</v>
      </c>
      <c r="N1156" s="87">
        <f t="shared" si="219"/>
        <v>1151</v>
      </c>
      <c r="O1156" s="108">
        <f t="shared" si="216"/>
        <v>131.275539256314</v>
      </c>
      <c r="P1156" s="95">
        <f t="shared" si="213"/>
        <v>46.678041282157864</v>
      </c>
      <c r="Q1156" s="10">
        <f t="shared" si="223"/>
        <v>12.966122578377185</v>
      </c>
      <c r="R1156" s="86">
        <f t="shared" si="224"/>
        <v>-0.16503451901693608</v>
      </c>
      <c r="S1156" s="10">
        <f t="shared" si="217"/>
        <v>107.26549352816384</v>
      </c>
      <c r="T1156" s="10">
        <f>IF(M1156=1,'Specifications and Reduced mass'!$F$13,IF(M1156=2,'Specifications and Reduced mass'!$G$13,IF(M1156=3,'Specifications and Reduced mass'!$H$13,IF(M1156=4,'Specifications and Reduced mass'!$I$13,IF(M1156=5,'Specifications and Reduced mass'!$J$13)))))</f>
        <v>515.02500000000009</v>
      </c>
      <c r="U1156" s="52">
        <f>'Specifications and Reduced mass'!$C$37-'Lap Simulation'!S1156-'Lap Simulation'!T1156-'Lap Simulation'!AC1156</f>
        <v>85.610923794670612</v>
      </c>
      <c r="V1156" s="13">
        <f t="shared" si="218"/>
        <v>0.13752876584744675</v>
      </c>
      <c r="W1156" s="13">
        <f>0.5*359.61*'Lap Simulation'!Q1156^2</f>
        <v>30228.876783880558</v>
      </c>
      <c r="X1156" s="10">
        <f t="shared" si="214"/>
        <v>51.047726686524349</v>
      </c>
      <c r="Y1156" s="10">
        <v>3</v>
      </c>
      <c r="Z1156" s="13">
        <f>IF(Y1156=1,'Specifications and Reduced mass'!$C$47,IF(Y1156=2,'Specifications and Reduced mass'!$C$48,IF(Y1156=3,'Specifications and Reduced mass'!$C$49)))</f>
        <v>622.49467060319728</v>
      </c>
      <c r="AA1156" s="10">
        <f t="shared" si="215"/>
        <v>52.327006190835526</v>
      </c>
      <c r="AB1156" s="10">
        <v>0</v>
      </c>
      <c r="AC1156" s="10">
        <f t="shared" si="221"/>
        <v>0</v>
      </c>
      <c r="AD1156" s="10">
        <f t="shared" si="222"/>
        <v>0</v>
      </c>
    </row>
    <row r="1157" spans="7:30" x14ac:dyDescent="0.3">
      <c r="G1157" s="94">
        <v>6200</v>
      </c>
      <c r="H1157" s="94">
        <v>17.440000000000001</v>
      </c>
      <c r="I1157" s="10">
        <f t="shared" si="225"/>
        <v>13.005008000000002</v>
      </c>
      <c r="J1157" s="10">
        <f t="shared" si="226"/>
        <v>20.029390385548389</v>
      </c>
      <c r="K1157" s="10">
        <v>469.2</v>
      </c>
      <c r="L1157" s="10">
        <v>3</v>
      </c>
      <c r="M1157" s="88">
        <v>5</v>
      </c>
      <c r="N1157" s="87">
        <f t="shared" si="219"/>
        <v>1152</v>
      </c>
      <c r="O1157" s="108">
        <f t="shared" si="216"/>
        <v>131.35273913522582</v>
      </c>
      <c r="P1157" s="95">
        <f t="shared" si="213"/>
        <v>46.632197494927411</v>
      </c>
      <c r="Q1157" s="10">
        <f t="shared" si="223"/>
        <v>12.953388193035392</v>
      </c>
      <c r="R1157" s="86">
        <f t="shared" si="224"/>
        <v>-0.16544048550545196</v>
      </c>
      <c r="S1157" s="10">
        <f t="shared" si="217"/>
        <v>107.05490021520998</v>
      </c>
      <c r="T1157" s="10">
        <f>IF(M1157=1,'Specifications and Reduced mass'!$F$13,IF(M1157=2,'Specifications and Reduced mass'!$G$13,IF(M1157=3,'Specifications and Reduced mass'!$H$13,IF(M1157=4,'Specifications and Reduced mass'!$I$13,IF(M1157=5,'Specifications and Reduced mass'!$J$13)))))</f>
        <v>515.02500000000009</v>
      </c>
      <c r="U1157" s="52">
        <f>'Specifications and Reduced mass'!$C$37-'Lap Simulation'!S1157-'Lap Simulation'!T1157-'Lap Simulation'!AC1157</f>
        <v>85.821517107624459</v>
      </c>
      <c r="V1157" s="13">
        <f t="shared" si="218"/>
        <v>0.13786707125454331</v>
      </c>
      <c r="W1157" s="13">
        <f>0.5*359.61*'Lap Simulation'!Q1157^2</f>
        <v>30169.528720496874</v>
      </c>
      <c r="X1157" s="10">
        <f t="shared" si="214"/>
        <v>50.997591311162964</v>
      </c>
      <c r="Y1157" s="10">
        <v>3</v>
      </c>
      <c r="Z1157" s="13">
        <f>IF(Y1157=1,'Specifications and Reduced mass'!$C$47,IF(Y1157=2,'Specifications and Reduced mass'!$C$48,IF(Y1157=3,'Specifications and Reduced mass'!$C$49)))</f>
        <v>622.49467060319728</v>
      </c>
      <c r="AA1157" s="10">
        <f t="shared" si="215"/>
        <v>52.224273082281918</v>
      </c>
      <c r="AB1157" s="10">
        <v>0</v>
      </c>
      <c r="AC1157" s="10">
        <f t="shared" si="221"/>
        <v>0</v>
      </c>
      <c r="AD1157" s="10">
        <f t="shared" si="222"/>
        <v>0</v>
      </c>
    </row>
    <row r="1158" spans="7:30" x14ac:dyDescent="0.3">
      <c r="G1158" s="94">
        <v>6200</v>
      </c>
      <c r="H1158" s="94">
        <v>17.440000000000001</v>
      </c>
      <c r="I1158" s="10">
        <f t="shared" si="225"/>
        <v>13.005008000000002</v>
      </c>
      <c r="J1158" s="10">
        <f t="shared" si="226"/>
        <v>20.029390385548389</v>
      </c>
      <c r="K1158" s="10">
        <v>469.2</v>
      </c>
      <c r="L1158" s="10">
        <v>3</v>
      </c>
      <c r="M1158" s="88">
        <v>5</v>
      </c>
      <c r="N1158" s="87">
        <f t="shared" si="219"/>
        <v>1153</v>
      </c>
      <c r="O1158" s="108">
        <f t="shared" si="216"/>
        <v>131.43001524565307</v>
      </c>
      <c r="P1158" s="95">
        <f t="shared" si="213"/>
        <v>46.586195657314768</v>
      </c>
      <c r="Q1158" s="10">
        <f t="shared" si="223"/>
        <v>12.940609904809657</v>
      </c>
      <c r="R1158" s="86">
        <f t="shared" si="224"/>
        <v>-0.16584745062619805</v>
      </c>
      <c r="S1158" s="10">
        <f t="shared" si="217"/>
        <v>106.84378886622176</v>
      </c>
      <c r="T1158" s="10">
        <f>IF(M1158=1,'Specifications and Reduced mass'!$F$13,IF(M1158=2,'Specifications and Reduced mass'!$G$13,IF(M1158=3,'Specifications and Reduced mass'!$H$13,IF(M1158=4,'Specifications and Reduced mass'!$I$13,IF(M1158=5,'Specifications and Reduced mass'!$J$13)))))</f>
        <v>515.02500000000009</v>
      </c>
      <c r="U1158" s="52">
        <f>'Specifications and Reduced mass'!$C$37-'Lap Simulation'!S1158-'Lap Simulation'!T1158-'Lap Simulation'!AC1158</f>
        <v>86.032628456612656</v>
      </c>
      <c r="V1158" s="13">
        <f t="shared" si="218"/>
        <v>0.13820620885516505</v>
      </c>
      <c r="W1158" s="13">
        <f>0.5*359.61*'Lap Simulation'!Q1158^2</f>
        <v>30110.034667504257</v>
      </c>
      <c r="X1158" s="10">
        <f t="shared" si="214"/>
        <v>50.9472830898018</v>
      </c>
      <c r="Y1158" s="10">
        <v>3</v>
      </c>
      <c r="Z1158" s="13">
        <f>IF(Y1158=1,'Specifications and Reduced mass'!$C$47,IF(Y1158=2,'Specifications and Reduced mass'!$C$48,IF(Y1158=3,'Specifications and Reduced mass'!$C$49)))</f>
        <v>622.49467060319728</v>
      </c>
      <c r="AA1158" s="10">
        <f t="shared" si="215"/>
        <v>52.121287261752769</v>
      </c>
      <c r="AB1158" s="10">
        <v>0</v>
      </c>
      <c r="AC1158" s="10">
        <f t="shared" si="221"/>
        <v>0</v>
      </c>
      <c r="AD1158" s="10">
        <f t="shared" si="222"/>
        <v>0</v>
      </c>
    </row>
    <row r="1159" spans="7:30" x14ac:dyDescent="0.3">
      <c r="G1159" s="94">
        <v>6200</v>
      </c>
      <c r="H1159" s="94">
        <v>17.440000000000001</v>
      </c>
      <c r="I1159" s="10">
        <f t="shared" si="225"/>
        <v>13.005008000000002</v>
      </c>
      <c r="J1159" s="10">
        <f t="shared" si="226"/>
        <v>20.029390385548389</v>
      </c>
      <c r="K1159" s="10">
        <v>469.2</v>
      </c>
      <c r="L1159" s="10">
        <v>3</v>
      </c>
      <c r="M1159" s="88">
        <v>5</v>
      </c>
      <c r="N1159" s="87">
        <f t="shared" si="219"/>
        <v>1154</v>
      </c>
      <c r="O1159" s="108">
        <f t="shared" si="216"/>
        <v>131.50736800222609</v>
      </c>
      <c r="P1159" s="95">
        <f t="shared" si="213"/>
        <v>46.540035022562911</v>
      </c>
      <c r="Q1159" s="10">
        <f t="shared" si="223"/>
        <v>12.927787506267475</v>
      </c>
      <c r="R1159" s="86">
        <f t="shared" si="224"/>
        <v>-0.16625541683569833</v>
      </c>
      <c r="S1159" s="10">
        <f t="shared" si="217"/>
        <v>106.63215820688836</v>
      </c>
      <c r="T1159" s="10">
        <f>IF(M1159=1,'Specifications and Reduced mass'!$F$13,IF(M1159=2,'Specifications and Reduced mass'!$G$13,IF(M1159=3,'Specifications and Reduced mass'!$H$13,IF(M1159=4,'Specifications and Reduced mass'!$I$13,IF(M1159=5,'Specifications and Reduced mass'!$J$13)))))</f>
        <v>515.02500000000009</v>
      </c>
      <c r="U1159" s="52">
        <f>'Specifications and Reduced mass'!$C$37-'Lap Simulation'!S1159-'Lap Simulation'!T1159-'Lap Simulation'!AC1159</f>
        <v>86.244259115946079</v>
      </c>
      <c r="V1159" s="13">
        <f t="shared" si="218"/>
        <v>0.13854618069641528</v>
      </c>
      <c r="W1159" s="13">
        <f>0.5*359.61*'Lap Simulation'!Q1159^2</f>
        <v>30050.394265784569</v>
      </c>
      <c r="X1159" s="10">
        <f t="shared" si="214"/>
        <v>50.896801205777457</v>
      </c>
      <c r="Y1159" s="10">
        <v>3</v>
      </c>
      <c r="Z1159" s="13">
        <f>IF(Y1159=1,'Specifications and Reduced mass'!$C$47,IF(Y1159=2,'Specifications and Reduced mass'!$C$48,IF(Y1159=3,'Specifications and Reduced mass'!$C$49)))</f>
        <v>622.49467060319728</v>
      </c>
      <c r="AA1159" s="10">
        <f t="shared" si="215"/>
        <v>52.018048107604834</v>
      </c>
      <c r="AB1159" s="10">
        <v>0</v>
      </c>
      <c r="AC1159" s="10">
        <f t="shared" si="221"/>
        <v>0</v>
      </c>
      <c r="AD1159" s="10">
        <f t="shared" si="222"/>
        <v>0</v>
      </c>
    </row>
    <row r="1160" spans="7:30" x14ac:dyDescent="0.3">
      <c r="G1160" s="94">
        <v>6200</v>
      </c>
      <c r="H1160" s="94">
        <v>17.440000000000001</v>
      </c>
      <c r="I1160" s="10">
        <f t="shared" si="225"/>
        <v>13.005008000000002</v>
      </c>
      <c r="J1160" s="10">
        <f t="shared" si="226"/>
        <v>20.029390385548389</v>
      </c>
      <c r="K1160" s="10">
        <v>469.2</v>
      </c>
      <c r="L1160" s="10">
        <v>3</v>
      </c>
      <c r="M1160" s="88">
        <v>5</v>
      </c>
      <c r="N1160" s="87">
        <f t="shared" si="219"/>
        <v>1155</v>
      </c>
      <c r="O1160" s="108">
        <f t="shared" si="216"/>
        <v>131.58479782284795</v>
      </c>
      <c r="P1160" s="95">
        <f t="shared" si="213"/>
        <v>46.493714838642447</v>
      </c>
      <c r="Q1160" s="10">
        <f t="shared" si="223"/>
        <v>12.91492078851179</v>
      </c>
      <c r="R1160" s="86">
        <f t="shared" si="224"/>
        <v>-0.16666438659651908</v>
      </c>
      <c r="S1160" s="10">
        <f t="shared" si="217"/>
        <v>106.42000695976435</v>
      </c>
      <c r="T1160" s="10">
        <f>IF(M1160=1,'Specifications and Reduced mass'!$F$13,IF(M1160=2,'Specifications and Reduced mass'!$G$13,IF(M1160=3,'Specifications and Reduced mass'!$H$13,IF(M1160=4,'Specifications and Reduced mass'!$I$13,IF(M1160=5,'Specifications and Reduced mass'!$J$13)))))</f>
        <v>515.02500000000009</v>
      </c>
      <c r="U1160" s="52">
        <f>'Specifications and Reduced mass'!$C$37-'Lap Simulation'!S1160-'Lap Simulation'!T1160-'Lap Simulation'!AC1160</f>
        <v>86.456410363070063</v>
      </c>
      <c r="V1160" s="13">
        <f t="shared" si="218"/>
        <v>0.13888698883043257</v>
      </c>
      <c r="W1160" s="13">
        <f>0.5*359.61*'Lap Simulation'!Q1160^2</f>
        <v>29990.607155336278</v>
      </c>
      <c r="X1160" s="10">
        <f t="shared" si="214"/>
        <v>50.846144836660585</v>
      </c>
      <c r="Y1160" s="10">
        <v>3</v>
      </c>
      <c r="Z1160" s="13">
        <f>IF(Y1160=1,'Specifications and Reduced mass'!$C$47,IF(Y1160=2,'Specifications and Reduced mass'!$C$48,IF(Y1160=3,'Specifications and Reduced mass'!$C$49)))</f>
        <v>622.49467060319728</v>
      </c>
      <c r="AA1160" s="10">
        <f t="shared" si="215"/>
        <v>51.914554996665686</v>
      </c>
      <c r="AB1160" s="10">
        <v>0</v>
      </c>
      <c r="AC1160" s="10">
        <f t="shared" si="221"/>
        <v>0</v>
      </c>
      <c r="AD1160" s="10">
        <f t="shared" si="222"/>
        <v>0</v>
      </c>
    </row>
    <row r="1161" spans="7:30" x14ac:dyDescent="0.3">
      <c r="G1161" s="94">
        <v>6200</v>
      </c>
      <c r="H1161" s="94">
        <v>17.440000000000001</v>
      </c>
      <c r="I1161" s="10">
        <f t="shared" si="225"/>
        <v>13.005008000000002</v>
      </c>
      <c r="J1161" s="10">
        <f t="shared" si="226"/>
        <v>20.029390385548389</v>
      </c>
      <c r="K1161" s="10">
        <v>469.2</v>
      </c>
      <c r="L1161" s="10">
        <v>3</v>
      </c>
      <c r="M1161" s="88">
        <v>5</v>
      </c>
      <c r="N1161" s="87">
        <f t="shared" si="219"/>
        <v>1156</v>
      </c>
      <c r="O1161" s="108">
        <f t="shared" si="216"/>
        <v>131.66230512872997</v>
      </c>
      <c r="P1161" s="95">
        <f t="shared" ref="P1161:P1224" si="227">Q1161*3.6</f>
        <v>46.447234348197945</v>
      </c>
      <c r="Q1161" s="10">
        <f t="shared" si="223"/>
        <v>12.902009541166095</v>
      </c>
      <c r="R1161" s="86">
        <f t="shared" si="224"/>
        <v>-0.16707436237728454</v>
      </c>
      <c r="S1161" s="10">
        <f t="shared" si="217"/>
        <v>106.20733384426188</v>
      </c>
      <c r="T1161" s="10">
        <f>IF(M1161=1,'Specifications and Reduced mass'!$F$13,IF(M1161=2,'Specifications and Reduced mass'!$G$13,IF(M1161=3,'Specifications and Reduced mass'!$H$13,IF(M1161=4,'Specifications and Reduced mass'!$I$13,IF(M1161=5,'Specifications and Reduced mass'!$J$13)))))</f>
        <v>515.02500000000009</v>
      </c>
      <c r="U1161" s="52">
        <f>'Specifications and Reduced mass'!$C$37-'Lap Simulation'!S1161-'Lap Simulation'!T1161-'Lap Simulation'!AC1161</f>
        <v>86.669083478572475</v>
      </c>
      <c r="V1161" s="13">
        <f t="shared" si="218"/>
        <v>0.1392286353144038</v>
      </c>
      <c r="W1161" s="13">
        <f>0.5*359.61*'Lap Simulation'!Q1161^2</f>
        <v>29930.672975272304</v>
      </c>
      <c r="X1161" s="10">
        <f t="shared" ref="X1161:X1224" si="228">Q1161/0.254</f>
        <v>50.795313154197224</v>
      </c>
      <c r="Y1161" s="10">
        <v>3</v>
      </c>
      <c r="Z1161" s="13">
        <f>IF(Y1161=1,'Specifications and Reduced mass'!$C$47,IF(Y1161=2,'Specifications and Reduced mass'!$C$48,IF(Y1161=3,'Specifications and Reduced mass'!$C$49)))</f>
        <v>622.49467060319728</v>
      </c>
      <c r="AA1161" s="10">
        <f t="shared" ref="AA1161:AA1224" si="229">(0.5*Z1161*Q1161^2)/1000</f>
        <v>51.810807304230003</v>
      </c>
      <c r="AB1161" s="10">
        <v>0</v>
      </c>
      <c r="AC1161" s="10">
        <f t="shared" si="221"/>
        <v>0</v>
      </c>
      <c r="AD1161" s="10">
        <f t="shared" si="222"/>
        <v>0</v>
      </c>
    </row>
    <row r="1162" spans="7:30" x14ac:dyDescent="0.3">
      <c r="G1162" s="94">
        <v>6200</v>
      </c>
      <c r="H1162" s="94">
        <v>17.440000000000001</v>
      </c>
      <c r="I1162" s="10">
        <f t="shared" si="225"/>
        <v>13.005008000000002</v>
      </c>
      <c r="J1162" s="10">
        <f t="shared" si="226"/>
        <v>20.029390385548389</v>
      </c>
      <c r="K1162" s="10">
        <v>469.2</v>
      </c>
      <c r="L1162" s="10">
        <v>3</v>
      </c>
      <c r="M1162" s="88">
        <v>5</v>
      </c>
      <c r="N1162" s="87">
        <f t="shared" si="219"/>
        <v>1157</v>
      </c>
      <c r="O1162" s="108">
        <f t="shared" si="216"/>
        <v>131.73989034442775</v>
      </c>
      <c r="P1162" s="95">
        <f t="shared" si="227"/>
        <v>46.400592788493555</v>
      </c>
      <c r="Q1162" s="10">
        <f t="shared" si="223"/>
        <v>12.88905355235932</v>
      </c>
      <c r="R1162" s="86">
        <f t="shared" si="224"/>
        <v>-0.16748534665269166</v>
      </c>
      <c r="S1162" s="10">
        <f t="shared" si="217"/>
        <v>105.99413757664304</v>
      </c>
      <c r="T1162" s="10">
        <f>IF(M1162=1,'Specifications and Reduced mass'!$F$13,IF(M1162=2,'Specifications and Reduced mass'!$G$13,IF(M1162=3,'Specifications and Reduced mass'!$H$13,IF(M1162=4,'Specifications and Reduced mass'!$I$13,IF(M1162=5,'Specifications and Reduced mass'!$J$13)))))</f>
        <v>515.02500000000009</v>
      </c>
      <c r="U1162" s="52">
        <f>'Specifications and Reduced mass'!$C$37-'Lap Simulation'!S1162-'Lap Simulation'!T1162-'Lap Simulation'!AC1162</f>
        <v>86.88227974619133</v>
      </c>
      <c r="V1162" s="13">
        <f t="shared" si="218"/>
        <v>0.13957112221057638</v>
      </c>
      <c r="W1162" s="13">
        <f>0.5*359.61*'Lap Simulation'!Q1162^2</f>
        <v>29870.591363817814</v>
      </c>
      <c r="X1162" s="10">
        <f t="shared" si="228"/>
        <v>50.744305324249289</v>
      </c>
      <c r="Y1162" s="10">
        <v>3</v>
      </c>
      <c r="Z1162" s="13">
        <f>IF(Y1162=1,'Specifications and Reduced mass'!$C$47,IF(Y1162=2,'Specifications and Reduced mass'!$C$48,IF(Y1162=3,'Specifications and Reduced mass'!$C$49)))</f>
        <v>622.49467060319728</v>
      </c>
      <c r="AA1162" s="10">
        <f t="shared" si="229"/>
        <v>51.706804404055724</v>
      </c>
      <c r="AB1162" s="10">
        <v>0</v>
      </c>
      <c r="AC1162" s="10">
        <f t="shared" si="221"/>
        <v>0</v>
      </c>
      <c r="AD1162" s="10">
        <f t="shared" si="222"/>
        <v>0</v>
      </c>
    </row>
    <row r="1163" spans="7:30" x14ac:dyDescent="0.3">
      <c r="G1163" s="94">
        <v>6200</v>
      </c>
      <c r="H1163" s="94">
        <v>17.440000000000001</v>
      </c>
      <c r="I1163" s="10">
        <f t="shared" si="225"/>
        <v>13.005008000000002</v>
      </c>
      <c r="J1163" s="10">
        <f t="shared" si="226"/>
        <v>20.029390385548389</v>
      </c>
      <c r="K1163" s="10">
        <v>469.2</v>
      </c>
      <c r="L1163" s="10">
        <v>3</v>
      </c>
      <c r="M1163" s="88">
        <v>5</v>
      </c>
      <c r="N1163" s="87">
        <f t="shared" si="219"/>
        <v>1158</v>
      </c>
      <c r="O1163" s="108">
        <f t="shared" ref="O1163:O1226" si="230">($N$6/Q1163)+O1162</f>
        <v>131.81755389787762</v>
      </c>
      <c r="P1163" s="95">
        <f t="shared" si="227"/>
        <v>46.353789391357878</v>
      </c>
      <c r="Q1163" s="10">
        <f t="shared" si="223"/>
        <v>12.876052608710522</v>
      </c>
      <c r="R1163" s="86">
        <f t="shared" si="224"/>
        <v>-0.16789734190352454</v>
      </c>
      <c r="S1163" s="10">
        <f t="shared" ref="S1163:S1226" si="231">0.5*1.167*0.95*1.151*Q1163^2</f>
        <v>105.780416870012</v>
      </c>
      <c r="T1163" s="10">
        <f>IF(M1163=1,'Specifications and Reduced mass'!$F$13,IF(M1163=2,'Specifications and Reduced mass'!$G$13,IF(M1163=3,'Specifications and Reduced mass'!$H$13,IF(M1163=4,'Specifications and Reduced mass'!$I$13,IF(M1163=5,'Specifications and Reduced mass'!$J$13)))))</f>
        <v>515.02500000000009</v>
      </c>
      <c r="U1163" s="52">
        <f>'Specifications and Reduced mass'!$C$37-'Lap Simulation'!S1163-'Lap Simulation'!T1163-'Lap Simulation'!AC1163</f>
        <v>87.096000452822409</v>
      </c>
      <c r="V1163" s="13">
        <f t="shared" ref="V1163:V1226" si="232">U1163/Z1163</f>
        <v>0.13991445158627044</v>
      </c>
      <c r="W1163" s="13">
        <f>0.5*359.61*'Lap Simulation'!Q1163^2</f>
        <v>29810.361958308044</v>
      </c>
      <c r="X1163" s="10">
        <f t="shared" si="228"/>
        <v>50.693120506734338</v>
      </c>
      <c r="Y1163" s="10">
        <v>3</v>
      </c>
      <c r="Z1163" s="13">
        <f>IF(Y1163=1,'Specifications and Reduced mass'!$C$47,IF(Y1163=2,'Specifications and Reduced mass'!$C$48,IF(Y1163=3,'Specifications and Reduced mass'!$C$49)))</f>
        <v>622.49467060319728</v>
      </c>
      <c r="AA1163" s="10">
        <f t="shared" si="229"/>
        <v>51.602545668360307</v>
      </c>
      <c r="AB1163" s="10">
        <v>0</v>
      </c>
      <c r="AC1163" s="10">
        <f t="shared" si="221"/>
        <v>0</v>
      </c>
      <c r="AD1163" s="10">
        <f t="shared" si="222"/>
        <v>0</v>
      </c>
    </row>
    <row r="1164" spans="7:30" x14ac:dyDescent="0.3">
      <c r="G1164" s="94">
        <v>6200</v>
      </c>
      <c r="H1164" s="94">
        <v>17.440000000000001</v>
      </c>
      <c r="I1164" s="10">
        <f t="shared" si="225"/>
        <v>13.005008000000002</v>
      </c>
      <c r="J1164" s="10">
        <f t="shared" si="226"/>
        <v>20.029390385548389</v>
      </c>
      <c r="K1164" s="10">
        <v>469.2</v>
      </c>
      <c r="L1164" s="10">
        <v>3</v>
      </c>
      <c r="M1164" s="88">
        <v>5</v>
      </c>
      <c r="N1164" s="87">
        <f t="shared" si="219"/>
        <v>1159</v>
      </c>
      <c r="O1164" s="108">
        <f t="shared" si="230"/>
        <v>131.89529622043372</v>
      </c>
      <c r="P1164" s="95">
        <f t="shared" si="227"/>
        <v>46.30682338312814</v>
      </c>
      <c r="Q1164" s="10">
        <f t="shared" si="223"/>
        <v>12.863006495313371</v>
      </c>
      <c r="R1164" s="86">
        <f t="shared" si="224"/>
        <v>-0.1683103506166698</v>
      </c>
      <c r="S1164" s="10">
        <f t="shared" si="231"/>
        <v>105.56617043430735</v>
      </c>
      <c r="T1164" s="10">
        <f>IF(M1164=1,'Specifications and Reduced mass'!$F$13,IF(M1164=2,'Specifications and Reduced mass'!$G$13,IF(M1164=3,'Specifications and Reduced mass'!$H$13,IF(M1164=4,'Specifications and Reduced mass'!$I$13,IF(M1164=5,'Specifications and Reduced mass'!$J$13)))))</f>
        <v>515.02500000000009</v>
      </c>
      <c r="U1164" s="52">
        <f>'Specifications and Reduced mass'!$C$37-'Lap Simulation'!S1164-'Lap Simulation'!T1164-'Lap Simulation'!AC1164</f>
        <v>87.310246888527104</v>
      </c>
      <c r="V1164" s="13">
        <f t="shared" si="232"/>
        <v>0.14025862551389151</v>
      </c>
      <c r="W1164" s="13">
        <f>0.5*359.61*'Lap Simulation'!Q1164^2</f>
        <v>29749.984395186118</v>
      </c>
      <c r="X1164" s="10">
        <f t="shared" si="228"/>
        <v>50.64175785556445</v>
      </c>
      <c r="Y1164" s="10">
        <v>3</v>
      </c>
      <c r="Z1164" s="13">
        <f>IF(Y1164=1,'Specifications and Reduced mass'!$C$47,IF(Y1164=2,'Specifications and Reduced mass'!$C$48,IF(Y1164=3,'Specifications and Reduced mass'!$C$49)))</f>
        <v>622.49467060319728</v>
      </c>
      <c r="AA1164" s="10">
        <f t="shared" si="229"/>
        <v>51.498030467816911</v>
      </c>
      <c r="AB1164" s="10">
        <v>0</v>
      </c>
      <c r="AC1164" s="10">
        <f t="shared" si="221"/>
        <v>0</v>
      </c>
      <c r="AD1164" s="10">
        <f t="shared" si="222"/>
        <v>0</v>
      </c>
    </row>
    <row r="1165" spans="7:30" x14ac:dyDescent="0.3">
      <c r="G1165" s="94">
        <v>6200</v>
      </c>
      <c r="H1165" s="94">
        <v>17.440000000000001</v>
      </c>
      <c r="I1165" s="10">
        <f t="shared" si="225"/>
        <v>13.005008000000002</v>
      </c>
      <c r="J1165" s="10">
        <f t="shared" si="226"/>
        <v>20.029390385548389</v>
      </c>
      <c r="K1165" s="10">
        <v>469.2</v>
      </c>
      <c r="L1165" s="10">
        <v>3</v>
      </c>
      <c r="M1165" s="88">
        <v>5</v>
      </c>
      <c r="N1165" s="87">
        <f t="shared" ref="N1165:N1228" si="233">N1164+1</f>
        <v>1160</v>
      </c>
      <c r="O1165" s="108">
        <f t="shared" si="230"/>
        <v>131.97311774690553</v>
      </c>
      <c r="P1165" s="95">
        <f t="shared" si="227"/>
        <v>46.259693984593532</v>
      </c>
      <c r="Q1165" s="10">
        <f t="shared" si="223"/>
        <v>12.849914995720425</v>
      </c>
      <c r="R1165" s="86">
        <f t="shared" si="224"/>
        <v>-0.16872437528513148</v>
      </c>
      <c r="S1165" s="10">
        <f t="shared" si="231"/>
        <v>105.35139697629431</v>
      </c>
      <c r="T1165" s="10">
        <f>IF(M1165=1,'Specifications and Reduced mass'!$F$13,IF(M1165=2,'Specifications and Reduced mass'!$G$13,IF(M1165=3,'Specifications and Reduced mass'!$H$13,IF(M1165=4,'Specifications and Reduced mass'!$I$13,IF(M1165=5,'Specifications and Reduced mass'!$J$13)))))</f>
        <v>515.02500000000009</v>
      </c>
      <c r="U1165" s="52">
        <f>'Specifications and Reduced mass'!$C$37-'Lap Simulation'!S1165-'Lap Simulation'!T1165-'Lap Simulation'!AC1165</f>
        <v>87.525020346540146</v>
      </c>
      <c r="V1165" s="13">
        <f t="shared" si="232"/>
        <v>0.14060364607094292</v>
      </c>
      <c r="W1165" s="13">
        <f>0.5*359.61*'Lap Simulation'!Q1165^2</f>
        <v>29689.458310000857</v>
      </c>
      <c r="X1165" s="10">
        <f t="shared" si="228"/>
        <v>50.590216518584349</v>
      </c>
      <c r="Y1165" s="10">
        <v>3</v>
      </c>
      <c r="Z1165" s="13">
        <f>IF(Y1165=1,'Specifications and Reduced mass'!$C$47,IF(Y1165=2,'Specifications and Reduced mass'!$C$48,IF(Y1165=3,'Specifications and Reduced mass'!$C$49)))</f>
        <v>622.49467060319728</v>
      </c>
      <c r="AA1165" s="10">
        <f t="shared" si="229"/>
        <v>51.393258171550684</v>
      </c>
      <c r="AB1165" s="10">
        <v>0</v>
      </c>
      <c r="AC1165" s="10">
        <f t="shared" si="221"/>
        <v>0</v>
      </c>
      <c r="AD1165" s="10">
        <f t="shared" si="222"/>
        <v>0</v>
      </c>
    </row>
    <row r="1166" spans="7:30" x14ac:dyDescent="0.3">
      <c r="G1166" s="94">
        <v>6200</v>
      </c>
      <c r="H1166" s="94">
        <v>17.440000000000001</v>
      </c>
      <c r="I1166" s="10">
        <f t="shared" si="225"/>
        <v>13.005008000000002</v>
      </c>
      <c r="J1166" s="10">
        <f t="shared" si="226"/>
        <v>20.029390385548389</v>
      </c>
      <c r="K1166" s="10">
        <v>469.2</v>
      </c>
      <c r="L1166" s="10">
        <v>3</v>
      </c>
      <c r="M1166" s="88">
        <v>5</v>
      </c>
      <c r="N1166" s="87">
        <f t="shared" si="233"/>
        <v>1161</v>
      </c>
      <c r="O1166" s="108">
        <f t="shared" si="230"/>
        <v>132.0510189155959</v>
      </c>
      <c r="P1166" s="95">
        <f t="shared" si="227"/>
        <v>46.212400410937846</v>
      </c>
      <c r="Q1166" s="10">
        <f t="shared" si="223"/>
        <v>12.836777891927179</v>
      </c>
      <c r="R1166" s="86">
        <f t="shared" si="224"/>
        <v>-0.16913941840804619</v>
      </c>
      <c r="S1166" s="10">
        <f t="shared" si="231"/>
        <v>105.13609519955679</v>
      </c>
      <c r="T1166" s="10">
        <f>IF(M1166=1,'Specifications and Reduced mass'!$F$13,IF(M1166=2,'Specifications and Reduced mass'!$G$13,IF(M1166=3,'Specifications and Reduced mass'!$H$13,IF(M1166=4,'Specifications and Reduced mass'!$I$13,IF(M1166=5,'Specifications and Reduced mass'!$J$13)))))</f>
        <v>515.02500000000009</v>
      </c>
      <c r="U1166" s="52">
        <f>'Specifications and Reduced mass'!$C$37-'Lap Simulation'!S1166-'Lap Simulation'!T1166-'Lap Simulation'!AC1166</f>
        <v>87.740322123277565</v>
      </c>
      <c r="V1166" s="13">
        <f t="shared" si="232"/>
        <v>0.14094951534003849</v>
      </c>
      <c r="W1166" s="13">
        <f>0.5*359.61*'Lap Simulation'!Q1166^2</f>
        <v>29628.783337404569</v>
      </c>
      <c r="X1166" s="10">
        <f t="shared" si="228"/>
        <v>50.538495637508575</v>
      </c>
      <c r="Y1166" s="10">
        <v>3</v>
      </c>
      <c r="Z1166" s="13">
        <f>IF(Y1166=1,'Specifications and Reduced mass'!$C$47,IF(Y1166=2,'Specifications and Reduced mass'!$C$48,IF(Y1166=3,'Specifications and Reduced mass'!$C$49)))</f>
        <v>622.49467060319728</v>
      </c>
      <c r="AA1166" s="10">
        <f t="shared" si="229"/>
        <v>51.288228147134831</v>
      </c>
      <c r="AB1166" s="10">
        <v>0</v>
      </c>
      <c r="AC1166" s="10">
        <f t="shared" si="221"/>
        <v>0</v>
      </c>
      <c r="AD1166" s="10">
        <f t="shared" si="222"/>
        <v>0</v>
      </c>
    </row>
    <row r="1167" spans="7:30" x14ac:dyDescent="0.3">
      <c r="G1167" s="94">
        <v>6200</v>
      </c>
      <c r="H1167" s="94">
        <v>17.440000000000001</v>
      </c>
      <c r="I1167" s="10">
        <f t="shared" si="225"/>
        <v>13.005008000000002</v>
      </c>
      <c r="J1167" s="10">
        <f t="shared" si="226"/>
        <v>20.029390385548389</v>
      </c>
      <c r="K1167" s="10">
        <v>469.2</v>
      </c>
      <c r="L1167" s="10">
        <v>3</v>
      </c>
      <c r="M1167" s="88">
        <v>5</v>
      </c>
      <c r="N1167" s="87">
        <f t="shared" si="233"/>
        <v>1162</v>
      </c>
      <c r="O1167" s="108">
        <f t="shared" si="230"/>
        <v>132.12900016833973</v>
      </c>
      <c r="P1167" s="95">
        <f t="shared" si="227"/>
        <v>46.164941871681279</v>
      </c>
      <c r="Q1167" s="10">
        <f t="shared" si="223"/>
        <v>12.823594964355911</v>
      </c>
      <c r="R1167" s="86">
        <f t="shared" si="224"/>
        <v>-0.16955548249069854</v>
      </c>
      <c r="S1167" s="10">
        <f t="shared" si="231"/>
        <v>104.92026380448976</v>
      </c>
      <c r="T1167" s="10">
        <f>IF(M1167=1,'Specifications and Reduced mass'!$F$13,IF(M1167=2,'Specifications and Reduced mass'!$G$13,IF(M1167=3,'Specifications and Reduced mass'!$H$13,IF(M1167=4,'Specifications and Reduced mass'!$I$13,IF(M1167=5,'Specifications and Reduced mass'!$J$13)))))</f>
        <v>515.02500000000009</v>
      </c>
      <c r="U1167" s="52">
        <f>'Specifications and Reduced mass'!$C$37-'Lap Simulation'!S1167-'Lap Simulation'!T1167-'Lap Simulation'!AC1167</f>
        <v>87.956153518344649</v>
      </c>
      <c r="V1167" s="13">
        <f t="shared" si="232"/>
        <v>0.14129623540891545</v>
      </c>
      <c r="W1167" s="13">
        <f>0.5*359.61*'Lap Simulation'!Q1167^2</f>
        <v>29567.959111150845</v>
      </c>
      <c r="X1167" s="10">
        <f t="shared" si="228"/>
        <v>50.486594347857917</v>
      </c>
      <c r="Y1167" s="10">
        <v>3</v>
      </c>
      <c r="Z1167" s="13">
        <f>IF(Y1167=1,'Specifications and Reduced mass'!$C$47,IF(Y1167=2,'Specifications and Reduced mass'!$C$48,IF(Y1167=3,'Specifications and Reduced mass'!$C$49)))</f>
        <v>622.49467060319728</v>
      </c>
      <c r="AA1167" s="10">
        <f t="shared" si="229"/>
        <v>51.182939760586891</v>
      </c>
      <c r="AB1167" s="10">
        <v>0</v>
      </c>
      <c r="AC1167" s="10">
        <f t="shared" si="221"/>
        <v>0</v>
      </c>
      <c r="AD1167" s="10">
        <f t="shared" si="222"/>
        <v>0</v>
      </c>
    </row>
    <row r="1168" spans="7:30" x14ac:dyDescent="0.3">
      <c r="G1168" s="94">
        <v>6100</v>
      </c>
      <c r="H1168" s="94">
        <v>17.37</v>
      </c>
      <c r="I1168" s="10">
        <f t="shared" si="225"/>
        <v>12.952809000000002</v>
      </c>
      <c r="J1168" s="10">
        <f t="shared" si="226"/>
        <v>20.276029931016396</v>
      </c>
      <c r="K1168" s="10">
        <v>469.2</v>
      </c>
      <c r="L1168" s="10">
        <v>3</v>
      </c>
      <c r="M1168" s="88">
        <v>5</v>
      </c>
      <c r="N1168" s="87">
        <f t="shared" si="233"/>
        <v>1163</v>
      </c>
      <c r="O1168" s="108">
        <f t="shared" si="230"/>
        <v>132.20706195054308</v>
      </c>
      <c r="P1168" s="95">
        <f t="shared" si="227"/>
        <v>46.117317570621481</v>
      </c>
      <c r="Q1168" s="10">
        <f t="shared" si="223"/>
        <v>12.8103659918393</v>
      </c>
      <c r="R1168" s="86">
        <f t="shared" si="224"/>
        <v>-0.16997257004453506</v>
      </c>
      <c r="S1168" s="10">
        <f t="shared" si="231"/>
        <v>104.70390148829129</v>
      </c>
      <c r="T1168" s="10">
        <f>IF(M1168=1,'Specifications and Reduced mass'!$F$13,IF(M1168=2,'Specifications and Reduced mass'!$G$13,IF(M1168=3,'Specifications and Reduced mass'!$H$13,IF(M1168=4,'Specifications and Reduced mass'!$I$13,IF(M1168=5,'Specifications and Reduced mass'!$J$13)))))</f>
        <v>515.02500000000009</v>
      </c>
      <c r="U1168" s="52">
        <f>'Specifications and Reduced mass'!$C$37-'Lap Simulation'!S1168-'Lap Simulation'!T1168-'Lap Simulation'!AC1168</f>
        <v>88.172515834543105</v>
      </c>
      <c r="V1168" s="13">
        <f t="shared" si="232"/>
        <v>0.14164380837044588</v>
      </c>
      <c r="W1168" s="13">
        <f>0.5*359.61*'Lap Simulation'!Q1168^2</f>
        <v>29506.985264092367</v>
      </c>
      <c r="X1168" s="10">
        <f t="shared" si="228"/>
        <v>50.43451177889488</v>
      </c>
      <c r="Y1168" s="10">
        <v>3</v>
      </c>
      <c r="Z1168" s="13">
        <f>IF(Y1168=1,'Specifications and Reduced mass'!$C$47,IF(Y1168=2,'Specifications and Reduced mass'!$C$48,IF(Y1168=3,'Specifications and Reduced mass'!$C$49)))</f>
        <v>622.49467060319728</v>
      </c>
      <c r="AA1168" s="10">
        <f t="shared" si="229"/>
        <v>51.077392376364877</v>
      </c>
      <c r="AB1168" s="10">
        <v>0</v>
      </c>
      <c r="AC1168" s="10">
        <f t="shared" si="221"/>
        <v>0</v>
      </c>
      <c r="AD1168" s="10">
        <f t="shared" si="222"/>
        <v>0</v>
      </c>
    </row>
    <row r="1169" spans="7:30" x14ac:dyDescent="0.3">
      <c r="G1169" s="94">
        <v>6100</v>
      </c>
      <c r="H1169" s="94">
        <v>17.37</v>
      </c>
      <c r="I1169" s="10">
        <f t="shared" si="225"/>
        <v>12.952809000000002</v>
      </c>
      <c r="J1169" s="10">
        <f t="shared" si="226"/>
        <v>20.276029931016396</v>
      </c>
      <c r="K1169" s="10">
        <v>469.2</v>
      </c>
      <c r="L1169" s="10">
        <v>3</v>
      </c>
      <c r="M1169" s="88">
        <v>5</v>
      </c>
      <c r="N1169" s="87">
        <f t="shared" si="233"/>
        <v>1164</v>
      </c>
      <c r="O1169" s="108">
        <f t="shared" si="230"/>
        <v>132.28520471122286</v>
      </c>
      <c r="P1169" s="95">
        <f t="shared" si="227"/>
        <v>46.069526705773718</v>
      </c>
      <c r="Q1169" s="10">
        <f t="shared" si="223"/>
        <v>12.797090751603811</v>
      </c>
      <c r="R1169" s="86">
        <f t="shared" si="224"/>
        <v>-0.17039068358718087</v>
      </c>
      <c r="S1169" s="10">
        <f t="shared" si="231"/>
        <v>104.48700694495466</v>
      </c>
      <c r="T1169" s="10">
        <f>IF(M1169=1,'Specifications and Reduced mass'!$F$13,IF(M1169=2,'Specifications and Reduced mass'!$G$13,IF(M1169=3,'Specifications and Reduced mass'!$H$13,IF(M1169=4,'Specifications and Reduced mass'!$I$13,IF(M1169=5,'Specifications and Reduced mass'!$J$13)))))</f>
        <v>515.02500000000009</v>
      </c>
      <c r="U1169" s="52">
        <f>'Specifications and Reduced mass'!$C$37-'Lap Simulation'!S1169-'Lap Simulation'!T1169-'Lap Simulation'!AC1169</f>
        <v>88.389410377879813</v>
      </c>
      <c r="V1169" s="13">
        <f t="shared" si="232"/>
        <v>0.14199223632265073</v>
      </c>
      <c r="W1169" s="13">
        <f>0.5*359.61*'Lap Simulation'!Q1169^2</f>
        <v>29445.86142817865</v>
      </c>
      <c r="X1169" s="10">
        <f t="shared" si="228"/>
        <v>50.382247053558309</v>
      </c>
      <c r="Y1169" s="10">
        <v>3</v>
      </c>
      <c r="Z1169" s="13">
        <f>IF(Y1169=1,'Specifications and Reduced mass'!$C$47,IF(Y1169=2,'Specifications and Reduced mass'!$C$48,IF(Y1169=3,'Specifications and Reduced mass'!$C$49)))</f>
        <v>622.49467060319728</v>
      </c>
      <c r="AA1169" s="10">
        <f t="shared" si="229"/>
        <v>50.971585357363423</v>
      </c>
      <c r="AB1169" s="10">
        <v>0</v>
      </c>
      <c r="AC1169" s="10">
        <f t="shared" si="221"/>
        <v>0</v>
      </c>
      <c r="AD1169" s="10">
        <f t="shared" si="222"/>
        <v>0</v>
      </c>
    </row>
    <row r="1170" spans="7:30" x14ac:dyDescent="0.3">
      <c r="G1170" s="94">
        <v>6100</v>
      </c>
      <c r="H1170" s="94">
        <v>17.37</v>
      </c>
      <c r="I1170" s="10">
        <f t="shared" si="225"/>
        <v>12.952809000000002</v>
      </c>
      <c r="J1170" s="10">
        <f t="shared" si="226"/>
        <v>20.276029931016396</v>
      </c>
      <c r="K1170" s="10">
        <v>469.2</v>
      </c>
      <c r="L1170" s="10">
        <v>3</v>
      </c>
      <c r="M1170" s="88">
        <v>5</v>
      </c>
      <c r="N1170" s="87">
        <f t="shared" si="233"/>
        <v>1165</v>
      </c>
      <c r="O1170" s="108">
        <f t="shared" si="230"/>
        <v>132.36342890304718</v>
      </c>
      <c r="P1170" s="95">
        <f t="shared" si="227"/>
        <v>46.021568469310324</v>
      </c>
      <c r="Q1170" s="10">
        <f t="shared" si="223"/>
        <v>12.783769019252867</v>
      </c>
      <c r="R1170" s="86">
        <f t="shared" si="224"/>
        <v>-0.17080982564245351</v>
      </c>
      <c r="S1170" s="10">
        <f t="shared" si="231"/>
        <v>104.26957886526053</v>
      </c>
      <c r="T1170" s="10">
        <f>IF(M1170=1,'Specifications and Reduced mass'!$F$13,IF(M1170=2,'Specifications and Reduced mass'!$G$13,IF(M1170=3,'Specifications and Reduced mass'!$H$13,IF(M1170=4,'Specifications and Reduced mass'!$I$13,IF(M1170=5,'Specifications and Reduced mass'!$J$13)))))</f>
        <v>515.02500000000009</v>
      </c>
      <c r="U1170" s="52">
        <f>'Specifications and Reduced mass'!$C$37-'Lap Simulation'!S1170-'Lap Simulation'!T1170-'Lap Simulation'!AC1170</f>
        <v>88.606838457573872</v>
      </c>
      <c r="V1170" s="13">
        <f t="shared" si="232"/>
        <v>0.14234152136871125</v>
      </c>
      <c r="W1170" s="13">
        <f>0.5*359.61*'Lap Simulation'!Q1170^2</f>
        <v>29384.587234453862</v>
      </c>
      <c r="X1170" s="10">
        <f t="shared" si="228"/>
        <v>50.329799288397112</v>
      </c>
      <c r="Y1170" s="10">
        <v>3</v>
      </c>
      <c r="Z1170" s="13">
        <f>IF(Y1170=1,'Specifications and Reduced mass'!$C$47,IF(Y1170=2,'Specifications and Reduced mass'!$C$48,IF(Y1170=3,'Specifications and Reduced mass'!$C$49)))</f>
        <v>622.49467060319728</v>
      </c>
      <c r="AA1170" s="10">
        <f t="shared" si="229"/>
        <v>50.865518064909963</v>
      </c>
      <c r="AB1170" s="10">
        <v>0</v>
      </c>
      <c r="AC1170" s="10">
        <f t="shared" si="221"/>
        <v>0</v>
      </c>
      <c r="AD1170" s="10">
        <f t="shared" si="222"/>
        <v>0</v>
      </c>
    </row>
    <row r="1171" spans="7:30" x14ac:dyDescent="0.3">
      <c r="G1171" s="94">
        <v>6100</v>
      </c>
      <c r="H1171" s="94">
        <v>17.37</v>
      </c>
      <c r="I1171" s="10">
        <f t="shared" si="225"/>
        <v>12.952809000000002</v>
      </c>
      <c r="J1171" s="10">
        <f t="shared" si="226"/>
        <v>20.276029931016396</v>
      </c>
      <c r="K1171" s="10">
        <v>469.2</v>
      </c>
      <c r="L1171" s="10">
        <v>3</v>
      </c>
      <c r="M1171" s="88">
        <v>5</v>
      </c>
      <c r="N1171" s="87">
        <f t="shared" si="233"/>
        <v>1166</v>
      </c>
      <c r="O1171" s="108">
        <f t="shared" si="230"/>
        <v>132.4417349823762</v>
      </c>
      <c r="P1171" s="95">
        <f t="shared" si="227"/>
        <v>45.973442047499184</v>
      </c>
      <c r="Q1171" s="10">
        <f t="shared" si="223"/>
        <v>12.770400568749773</v>
      </c>
      <c r="R1171" s="86">
        <f t="shared" si="224"/>
        <v>-0.1712299987403795</v>
      </c>
      <c r="S1171" s="10">
        <f t="shared" si="231"/>
        <v>104.05161593676905</v>
      </c>
      <c r="T1171" s="10">
        <f>IF(M1171=1,'Specifications and Reduced mass'!$F$13,IF(M1171=2,'Specifications and Reduced mass'!$G$13,IF(M1171=3,'Specifications and Reduced mass'!$H$13,IF(M1171=4,'Specifications and Reduced mass'!$I$13,IF(M1171=5,'Specifications and Reduced mass'!$J$13)))))</f>
        <v>515.02500000000009</v>
      </c>
      <c r="U1171" s="52">
        <f>'Specifications and Reduced mass'!$C$37-'Lap Simulation'!S1171-'Lap Simulation'!T1171-'Lap Simulation'!AC1171</f>
        <v>88.82480138606536</v>
      </c>
      <c r="V1171" s="13">
        <f t="shared" si="232"/>
        <v>0.14269166561698293</v>
      </c>
      <c r="W1171" s="13">
        <f>0.5*359.61*'Lap Simulation'!Q1171^2</f>
        <v>29323.162313054581</v>
      </c>
      <c r="X1171" s="10">
        <f t="shared" si="228"/>
        <v>50.277167593503044</v>
      </c>
      <c r="Y1171" s="10">
        <v>3</v>
      </c>
      <c r="Z1171" s="13">
        <f>IF(Y1171=1,'Specifications and Reduced mass'!$C$47,IF(Y1171=2,'Specifications and Reduced mass'!$C$48,IF(Y1171=3,'Specifications and Reduced mass'!$C$49)))</f>
        <v>622.49467060319728</v>
      </c>
      <c r="AA1171" s="10">
        <f t="shared" si="229"/>
        <v>50.759189858760884</v>
      </c>
      <c r="AB1171" s="10">
        <v>0</v>
      </c>
      <c r="AC1171" s="10">
        <f t="shared" si="221"/>
        <v>0</v>
      </c>
      <c r="AD1171" s="10">
        <f t="shared" si="222"/>
        <v>0</v>
      </c>
    </row>
    <row r="1172" spans="7:30" x14ac:dyDescent="0.3">
      <c r="G1172" s="94">
        <v>6100</v>
      </c>
      <c r="H1172" s="94">
        <v>17.37</v>
      </c>
      <c r="I1172" s="10">
        <f t="shared" si="225"/>
        <v>12.952809000000002</v>
      </c>
      <c r="J1172" s="10">
        <f t="shared" si="226"/>
        <v>20.276029931016396</v>
      </c>
      <c r="K1172" s="10">
        <v>469.2</v>
      </c>
      <c r="L1172" s="10">
        <v>3</v>
      </c>
      <c r="M1172" s="88">
        <v>5</v>
      </c>
      <c r="N1172" s="87">
        <f t="shared" si="233"/>
        <v>1167</v>
      </c>
      <c r="O1172" s="108">
        <f t="shared" si="230"/>
        <v>132.52012340930355</v>
      </c>
      <c r="P1172" s="95">
        <f t="shared" si="227"/>
        <v>45.925146620641463</v>
      </c>
      <c r="Q1172" s="10">
        <f t="shared" si="223"/>
        <v>12.756985172400405</v>
      </c>
      <c r="R1172" s="86">
        <f t="shared" ref="R1172:R1235" si="234">IF(Y1172=1,(U1172/Z1172),IF(Y1172=2,0,IF(Y1172=3,(1.2*(-U1172/Z1172)))))</f>
        <v>-0.17165120541720855</v>
      </c>
      <c r="S1172" s="10">
        <f t="shared" si="231"/>
        <v>103.83311684381192</v>
      </c>
      <c r="T1172" s="10">
        <f>IF(M1172=1,'Specifications and Reduced mass'!$F$13,IF(M1172=2,'Specifications and Reduced mass'!$G$13,IF(M1172=3,'Specifications and Reduced mass'!$H$13,IF(M1172=4,'Specifications and Reduced mass'!$I$13,IF(M1172=5,'Specifications and Reduced mass'!$J$13)))))</f>
        <v>515.02500000000009</v>
      </c>
      <c r="U1172" s="52">
        <f>'Specifications and Reduced mass'!$C$37-'Lap Simulation'!S1172-'Lap Simulation'!T1172-'Lap Simulation'!AC1172</f>
        <v>89.043300479022491</v>
      </c>
      <c r="V1172" s="13">
        <f t="shared" si="232"/>
        <v>0.14304267118100714</v>
      </c>
      <c r="W1172" s="13">
        <f>0.5*359.61*'Lap Simulation'!Q1172^2</f>
        <v>29261.586293207562</v>
      </c>
      <c r="X1172" s="10">
        <f t="shared" si="228"/>
        <v>50.224351072442538</v>
      </c>
      <c r="Y1172" s="10">
        <v>3</v>
      </c>
      <c r="Z1172" s="13">
        <f>IF(Y1172=1,'Specifications and Reduced mass'!$C$47,IF(Y1172=2,'Specifications and Reduced mass'!$C$48,IF(Y1172=3,'Specifications and Reduced mass'!$C$49)))</f>
        <v>622.49467060319728</v>
      </c>
      <c r="AA1172" s="10">
        <f t="shared" si="229"/>
        <v>50.652600097097618</v>
      </c>
      <c r="AB1172" s="10">
        <v>0</v>
      </c>
      <c r="AC1172" s="10">
        <f t="shared" ref="AC1172:AC1235" si="235">359.61*9.81*SIN(AB1172-AB1171)</f>
        <v>0</v>
      </c>
      <c r="AD1172" s="10">
        <f t="shared" ref="AD1172:AD1235" si="236">RADIANS(AB1172)</f>
        <v>0</v>
      </c>
    </row>
    <row r="1173" spans="7:30" x14ac:dyDescent="0.3">
      <c r="G1173" s="94">
        <v>6100</v>
      </c>
      <c r="H1173" s="94">
        <v>17.37</v>
      </c>
      <c r="I1173" s="10">
        <f t="shared" si="225"/>
        <v>12.952809000000002</v>
      </c>
      <c r="J1173" s="10">
        <f t="shared" si="226"/>
        <v>20.276029931016396</v>
      </c>
      <c r="K1173" s="10">
        <v>469.2</v>
      </c>
      <c r="L1173" s="10">
        <v>3</v>
      </c>
      <c r="M1173" s="88">
        <v>5</v>
      </c>
      <c r="N1173" s="87">
        <f t="shared" si="233"/>
        <v>1168</v>
      </c>
      <c r="O1173" s="108">
        <f t="shared" si="230"/>
        <v>132.59859464769838</v>
      </c>
      <c r="P1173" s="95">
        <f t="shared" si="227"/>
        <v>45.876681363008394</v>
      </c>
      <c r="Q1173" s="10">
        <f t="shared" si="223"/>
        <v>12.743522600835664</v>
      </c>
      <c r="R1173" s="86">
        <f t="shared" si="234"/>
        <v>-0.17207344821542939</v>
      </c>
      <c r="S1173" s="10">
        <f t="shared" si="231"/>
        <v>103.61408026748437</v>
      </c>
      <c r="T1173" s="10">
        <f>IF(M1173=1,'Specifications and Reduced mass'!$F$13,IF(M1173=2,'Specifications and Reduced mass'!$G$13,IF(M1173=3,'Specifications and Reduced mass'!$H$13,IF(M1173=4,'Specifications and Reduced mass'!$I$13,IF(M1173=5,'Specifications and Reduced mass'!$J$13)))))</f>
        <v>515.02500000000009</v>
      </c>
      <c r="U1173" s="52">
        <f>'Specifications and Reduced mass'!$C$37-'Lap Simulation'!S1173-'Lap Simulation'!T1173-'Lap Simulation'!AC1173</f>
        <v>89.262337055350031</v>
      </c>
      <c r="V1173" s="13">
        <f t="shared" si="232"/>
        <v>0.14339454017952449</v>
      </c>
      <c r="W1173" s="13">
        <f>0.5*359.61*'Lap Simulation'!Q1173^2</f>
        <v>29199.858803227475</v>
      </c>
      <c r="X1173" s="10">
        <f t="shared" si="228"/>
        <v>50.171348822187653</v>
      </c>
      <c r="Y1173" s="10">
        <v>3</v>
      </c>
      <c r="Z1173" s="13">
        <f>IF(Y1173=1,'Specifications and Reduced mass'!$C$47,IF(Y1173=2,'Specifications and Reduced mass'!$C$48,IF(Y1173=3,'Specifications and Reduced mass'!$C$49)))</f>
        <v>622.49467060319728</v>
      </c>
      <c r="AA1173" s="10">
        <f t="shared" si="229"/>
        <v>50.545748136522782</v>
      </c>
      <c r="AB1173" s="10">
        <v>0</v>
      </c>
      <c r="AC1173" s="10">
        <f t="shared" si="235"/>
        <v>0</v>
      </c>
      <c r="AD1173" s="10">
        <f t="shared" si="236"/>
        <v>0</v>
      </c>
    </row>
    <row r="1174" spans="7:30" x14ac:dyDescent="0.3">
      <c r="G1174" s="94">
        <v>6100</v>
      </c>
      <c r="H1174" s="94">
        <v>17.37</v>
      </c>
      <c r="I1174" s="10">
        <f t="shared" si="225"/>
        <v>12.952809000000002</v>
      </c>
      <c r="J1174" s="10">
        <f t="shared" si="226"/>
        <v>20.276029931016396</v>
      </c>
      <c r="K1174" s="10">
        <v>469.2</v>
      </c>
      <c r="L1174" s="10">
        <v>3</v>
      </c>
      <c r="M1174" s="88">
        <v>5</v>
      </c>
      <c r="N1174" s="87">
        <f t="shared" si="233"/>
        <v>1169</v>
      </c>
      <c r="O1174" s="108">
        <f t="shared" si="230"/>
        <v>132.67714916524801</v>
      </c>
      <c r="P1174" s="95">
        <f t="shared" si="227"/>
        <v>45.82804544277726</v>
      </c>
      <c r="Q1174" s="10">
        <f t="shared" si="223"/>
        <v>12.730012622993684</v>
      </c>
      <c r="R1174" s="86">
        <f t="shared" si="234"/>
        <v>-0.17249672968378488</v>
      </c>
      <c r="S1174" s="10">
        <f t="shared" si="231"/>
        <v>103.39450488563739</v>
      </c>
      <c r="T1174" s="10">
        <f>IF(M1174=1,'Specifications and Reduced mass'!$F$13,IF(M1174=2,'Specifications and Reduced mass'!$G$13,IF(M1174=3,'Specifications and Reduced mass'!$H$13,IF(M1174=4,'Specifications and Reduced mass'!$I$13,IF(M1174=5,'Specifications and Reduced mass'!$J$13)))))</f>
        <v>515.02500000000009</v>
      </c>
      <c r="U1174" s="52">
        <f>'Specifications and Reduced mass'!$C$37-'Lap Simulation'!S1174-'Lap Simulation'!T1174-'Lap Simulation'!AC1174</f>
        <v>89.481912437197025</v>
      </c>
      <c r="V1174" s="13">
        <f t="shared" si="232"/>
        <v>0.14374727473648741</v>
      </c>
      <c r="W1174" s="13">
        <f>0.5*359.61*'Lap Simulation'!Q1174^2</f>
        <v>29137.979470514729</v>
      </c>
      <c r="X1174" s="10">
        <f t="shared" si="228"/>
        <v>50.118159933045995</v>
      </c>
      <c r="Y1174" s="10">
        <v>3</v>
      </c>
      <c r="Z1174" s="13">
        <f>IF(Y1174=1,'Specifications and Reduced mass'!$C$47,IF(Y1174=2,'Specifications and Reduced mass'!$C$48,IF(Y1174=3,'Specifications and Reduced mass'!$C$49)))</f>
        <v>622.49467060319728</v>
      </c>
      <c r="AA1174" s="10">
        <f t="shared" si="229"/>
        <v>50.438633332056369</v>
      </c>
      <c r="AB1174" s="10">
        <v>0</v>
      </c>
      <c r="AC1174" s="10">
        <f t="shared" si="235"/>
        <v>0</v>
      </c>
      <c r="AD1174" s="10">
        <f t="shared" si="236"/>
        <v>0</v>
      </c>
    </row>
    <row r="1175" spans="7:30" x14ac:dyDescent="0.3">
      <c r="G1175" s="94">
        <v>6100</v>
      </c>
      <c r="H1175" s="94">
        <v>17.37</v>
      </c>
      <c r="I1175" s="10">
        <f t="shared" si="225"/>
        <v>12.952809000000002</v>
      </c>
      <c r="J1175" s="10">
        <f t="shared" si="226"/>
        <v>20.276029931016396</v>
      </c>
      <c r="K1175" s="10">
        <v>469.2</v>
      </c>
      <c r="L1175" s="10">
        <v>3</v>
      </c>
      <c r="M1175" s="88">
        <v>5</v>
      </c>
      <c r="N1175" s="87">
        <f t="shared" si="233"/>
        <v>1170</v>
      </c>
      <c r="O1175" s="108">
        <f t="shared" si="230"/>
        <v>132.75578743350124</v>
      </c>
      <c r="P1175" s="95">
        <f t="shared" si="227"/>
        <v>45.779238021966407</v>
      </c>
      <c r="Q1175" s="10">
        <f t="shared" si="223"/>
        <v>12.716455006101778</v>
      </c>
      <c r="R1175" s="86">
        <f t="shared" si="234"/>
        <v>-0.17292105237728755</v>
      </c>
      <c r="S1175" s="10">
        <f t="shared" si="231"/>
        <v>103.17438937286951</v>
      </c>
      <c r="T1175" s="10">
        <f>IF(M1175=1,'Specifications and Reduced mass'!$F$13,IF(M1175=2,'Specifications and Reduced mass'!$G$13,IF(M1175=3,'Specifications and Reduced mass'!$H$13,IF(M1175=4,'Specifications and Reduced mass'!$I$13,IF(M1175=5,'Specifications and Reduced mass'!$J$13)))))</f>
        <v>515.02500000000009</v>
      </c>
      <c r="U1175" s="52">
        <f>'Specifications and Reduced mass'!$C$37-'Lap Simulation'!S1175-'Lap Simulation'!T1175-'Lap Simulation'!AC1175</f>
        <v>89.702027949964872</v>
      </c>
      <c r="V1175" s="13">
        <f t="shared" si="232"/>
        <v>0.14410087698107296</v>
      </c>
      <c r="W1175" s="13">
        <f>0.5*359.61*'Lap Simulation'!Q1175^2</f>
        <v>29075.94792155315</v>
      </c>
      <c r="X1175" s="10">
        <f t="shared" si="228"/>
        <v>50.064783488589676</v>
      </c>
      <c r="Y1175" s="10">
        <v>3</v>
      </c>
      <c r="Z1175" s="13">
        <f>IF(Y1175=1,'Specifications and Reduced mass'!$C$47,IF(Y1175=2,'Specifications and Reduced mass'!$C$48,IF(Y1175=3,'Specifications and Reduced mass'!$C$49)))</f>
        <v>622.49467060319728</v>
      </c>
      <c r="AA1175" s="10">
        <f t="shared" si="229"/>
        <v>50.33125503713174</v>
      </c>
      <c r="AB1175" s="10">
        <v>0</v>
      </c>
      <c r="AC1175" s="10">
        <f t="shared" si="235"/>
        <v>0</v>
      </c>
      <c r="AD1175" s="10">
        <f t="shared" si="236"/>
        <v>0</v>
      </c>
    </row>
    <row r="1176" spans="7:30" x14ac:dyDescent="0.3">
      <c r="G1176" s="94">
        <v>6100</v>
      </c>
      <c r="H1176" s="94">
        <v>17.37</v>
      </c>
      <c r="I1176" s="10">
        <f t="shared" si="225"/>
        <v>12.952809000000002</v>
      </c>
      <c r="J1176" s="10">
        <f t="shared" si="226"/>
        <v>20.276029931016396</v>
      </c>
      <c r="K1176" s="10">
        <v>469.2</v>
      </c>
      <c r="L1176" s="10">
        <v>3</v>
      </c>
      <c r="M1176" s="88">
        <v>5</v>
      </c>
      <c r="N1176" s="87">
        <f t="shared" si="233"/>
        <v>1171</v>
      </c>
      <c r="O1176" s="108">
        <f t="shared" si="230"/>
        <v>132.83450992791222</v>
      </c>
      <c r="P1176" s="95">
        <f t="shared" si="227"/>
        <v>45.730258256369325</v>
      </c>
      <c r="Q1176" s="10">
        <f t="shared" si="223"/>
        <v>12.702849515658146</v>
      </c>
      <c r="R1176" s="86">
        <f t="shared" si="234"/>
        <v>-0.17334641885723515</v>
      </c>
      <c r="S1176" s="10">
        <f t="shared" si="231"/>
        <v>102.95373240051899</v>
      </c>
      <c r="T1176" s="10">
        <f>IF(M1176=1,'Specifications and Reduced mass'!$F$13,IF(M1176=2,'Specifications and Reduced mass'!$G$13,IF(M1176=3,'Specifications and Reduced mass'!$H$13,IF(M1176=4,'Specifications and Reduced mass'!$I$13,IF(M1176=5,'Specifications and Reduced mass'!$J$13)))))</f>
        <v>515.02500000000009</v>
      </c>
      <c r="U1176" s="52">
        <f>'Specifications and Reduced mass'!$C$37-'Lap Simulation'!S1176-'Lap Simulation'!T1176-'Lap Simulation'!AC1176</f>
        <v>89.922684922315398</v>
      </c>
      <c r="V1176" s="13">
        <f t="shared" si="232"/>
        <v>0.14445534904769597</v>
      </c>
      <c r="W1176" s="13">
        <f>0.5*359.61*'Lap Simulation'!Q1176^2</f>
        <v>29013.763781907746</v>
      </c>
      <c r="X1176" s="10">
        <f t="shared" si="228"/>
        <v>50.011218565583249</v>
      </c>
      <c r="Y1176" s="10">
        <v>3</v>
      </c>
      <c r="Z1176" s="13">
        <f>IF(Y1176=1,'Specifications and Reduced mass'!$C$47,IF(Y1176=2,'Specifications and Reduced mass'!$C$48,IF(Y1176=3,'Specifications and Reduced mass'!$C$49)))</f>
        <v>622.49467060319728</v>
      </c>
      <c r="AA1176" s="10">
        <f t="shared" si="229"/>
        <v>50.223612603591768</v>
      </c>
      <c r="AB1176" s="10">
        <v>0</v>
      </c>
      <c r="AC1176" s="10">
        <f t="shared" si="235"/>
        <v>0</v>
      </c>
      <c r="AD1176" s="10">
        <f t="shared" si="236"/>
        <v>0</v>
      </c>
    </row>
    <row r="1177" spans="7:30" x14ac:dyDescent="0.3">
      <c r="G1177" s="94">
        <v>6100</v>
      </c>
      <c r="H1177" s="94">
        <v>17.37</v>
      </c>
      <c r="I1177" s="10">
        <f t="shared" si="225"/>
        <v>12.952809000000002</v>
      </c>
      <c r="J1177" s="10">
        <f t="shared" si="226"/>
        <v>20.276029931016396</v>
      </c>
      <c r="K1177" s="10">
        <v>469.2</v>
      </c>
      <c r="L1177" s="10">
        <v>3</v>
      </c>
      <c r="M1177" s="88">
        <v>5</v>
      </c>
      <c r="N1177" s="87">
        <f t="shared" si="233"/>
        <v>1172</v>
      </c>
      <c r="O1177" s="108">
        <f t="shared" si="230"/>
        <v>132.91331712788502</v>
      </c>
      <c r="P1177" s="95">
        <f t="shared" si="227"/>
        <v>45.681105295487924</v>
      </c>
      <c r="Q1177" s="10">
        <f t="shared" si="223"/>
        <v>12.689195915413313</v>
      </c>
      <c r="R1177" s="86">
        <f t="shared" si="234"/>
        <v>-0.17377283169122579</v>
      </c>
      <c r="S1177" s="10">
        <f t="shared" si="231"/>
        <v>102.73253263665573</v>
      </c>
      <c r="T1177" s="10">
        <f>IF(M1177=1,'Specifications and Reduced mass'!$F$13,IF(M1177=2,'Specifications and Reduced mass'!$G$13,IF(M1177=3,'Specifications and Reduced mass'!$H$13,IF(M1177=4,'Specifications and Reduced mass'!$I$13,IF(M1177=5,'Specifications and Reduced mass'!$J$13)))))</f>
        <v>515.02500000000009</v>
      </c>
      <c r="U1177" s="52">
        <f>'Specifications and Reduced mass'!$C$37-'Lap Simulation'!S1177-'Lap Simulation'!T1177-'Lap Simulation'!AC1177</f>
        <v>90.143884686178694</v>
      </c>
      <c r="V1177" s="13">
        <f t="shared" si="232"/>
        <v>0.14481069307602148</v>
      </c>
      <c r="W1177" s="13">
        <f>0.5*359.61*'Lap Simulation'!Q1177^2</f>
        <v>28951.426676222494</v>
      </c>
      <c r="X1177" s="10">
        <f t="shared" si="228"/>
        <v>49.957464233910677</v>
      </c>
      <c r="Y1177" s="10">
        <v>3</v>
      </c>
      <c r="Z1177" s="13">
        <f>IF(Y1177=1,'Specifications and Reduced mass'!$C$47,IF(Y1177=2,'Specifications and Reduced mass'!$C$48,IF(Y1177=3,'Specifications and Reduced mass'!$C$49)))</f>
        <v>622.49467060319728</v>
      </c>
      <c r="AA1177" s="10">
        <f t="shared" si="229"/>
        <v>50.115705381684997</v>
      </c>
      <c r="AB1177" s="10">
        <v>0</v>
      </c>
      <c r="AC1177" s="10">
        <f t="shared" si="235"/>
        <v>0</v>
      </c>
      <c r="AD1177" s="10">
        <f t="shared" si="236"/>
        <v>0</v>
      </c>
    </row>
    <row r="1178" spans="7:30" x14ac:dyDescent="0.3">
      <c r="G1178" s="94">
        <v>6100</v>
      </c>
      <c r="H1178" s="94">
        <v>17.37</v>
      </c>
      <c r="I1178" s="10">
        <f t="shared" si="225"/>
        <v>12.952809000000002</v>
      </c>
      <c r="J1178" s="10">
        <f t="shared" si="226"/>
        <v>20.276029931016396</v>
      </c>
      <c r="K1178" s="10">
        <v>469.2</v>
      </c>
      <c r="L1178" s="10">
        <v>3</v>
      </c>
      <c r="M1178" s="88">
        <v>5</v>
      </c>
      <c r="N1178" s="85">
        <f t="shared" si="233"/>
        <v>1173</v>
      </c>
      <c r="O1178" s="108">
        <f t="shared" si="230"/>
        <v>132.9922095168188</v>
      </c>
      <c r="P1178" s="95">
        <f t="shared" si="227"/>
        <v>45.631778282464722</v>
      </c>
      <c r="Q1178" s="10">
        <f t="shared" si="223"/>
        <v>12.675493967351311</v>
      </c>
      <c r="R1178" s="86">
        <f t="shared" si="234"/>
        <v>-0.17420029345317331</v>
      </c>
      <c r="S1178" s="10">
        <f t="shared" si="231"/>
        <v>102.51078874607325</v>
      </c>
      <c r="T1178" s="10">
        <f>IF(M1178=1,'Specifications and Reduced mass'!$F$13,IF(M1178=2,'Specifications and Reduced mass'!$G$13,IF(M1178=3,'Specifications and Reduced mass'!$H$13,IF(M1178=4,'Specifications and Reduced mass'!$I$13,IF(M1178=5,'Specifications and Reduced mass'!$J$13)))))</f>
        <v>515.02500000000009</v>
      </c>
      <c r="U1178" s="52">
        <f>'Specifications and Reduced mass'!$C$37-'Lap Simulation'!S1178-'Lap Simulation'!T1178-'Lap Simulation'!AC1178</f>
        <v>90.365628576761196</v>
      </c>
      <c r="V1178" s="13">
        <f t="shared" si="232"/>
        <v>0.14516691121097777</v>
      </c>
      <c r="W1178" s="13">
        <f>0.5*359.61*'Lap Simulation'!Q1178^2</f>
        <v>28888.936228218019</v>
      </c>
      <c r="X1178" s="10">
        <f t="shared" si="228"/>
        <v>49.903519556501223</v>
      </c>
      <c r="Y1178" s="10">
        <v>3</v>
      </c>
      <c r="Z1178" s="13">
        <f>IF(Y1178=1,'Specifications and Reduced mass'!$C$47,IF(Y1178=2,'Specifications and Reduced mass'!$C$48,IF(Y1178=3,'Specifications and Reduced mass'!$C$49)))</f>
        <v>622.49467060319728</v>
      </c>
      <c r="AA1178" s="10">
        <f t="shared" si="229"/>
        <v>50.007532720061583</v>
      </c>
      <c r="AB1178" s="10">
        <v>0</v>
      </c>
      <c r="AC1178" s="10">
        <f t="shared" si="235"/>
        <v>0</v>
      </c>
      <c r="AD1178" s="10">
        <f t="shared" si="236"/>
        <v>0</v>
      </c>
    </row>
    <row r="1179" spans="7:30" x14ac:dyDescent="0.3">
      <c r="G1179" s="94">
        <v>6100</v>
      </c>
      <c r="H1179" s="94">
        <v>17.37</v>
      </c>
      <c r="I1179" s="10">
        <f t="shared" si="225"/>
        <v>12.952809000000002</v>
      </c>
      <c r="J1179" s="10">
        <f t="shared" si="226"/>
        <v>20.276029931016396</v>
      </c>
      <c r="K1179" s="10">
        <v>469.2</v>
      </c>
      <c r="L1179" s="10">
        <v>3</v>
      </c>
      <c r="M1179" s="88">
        <v>5</v>
      </c>
      <c r="N1179" s="85">
        <f t="shared" si="233"/>
        <v>1174</v>
      </c>
      <c r="O1179" s="108">
        <f t="shared" si="230"/>
        <v>133.0711875821537</v>
      </c>
      <c r="P1179" s="95">
        <f t="shared" si="227"/>
        <v>45.582276354014098</v>
      </c>
      <c r="Q1179" s="10">
        <f t="shared" ref="Q1179:Q1242" si="237">MIN(13.2,(SQRT((Q1178^2)+2*R1178*$N$6)))</f>
        <v>12.661743431670583</v>
      </c>
      <c r="R1179" s="86">
        <f t="shared" si="234"/>
        <v>-0.17462880672332345</v>
      </c>
      <c r="S1179" s="10">
        <f t="shared" si="231"/>
        <v>102.28849939028053</v>
      </c>
      <c r="T1179" s="10">
        <f>IF(M1179=1,'Specifications and Reduced mass'!$F$13,IF(M1179=2,'Specifications and Reduced mass'!$G$13,IF(M1179=3,'Specifications and Reduced mass'!$H$13,IF(M1179=4,'Specifications and Reduced mass'!$I$13,IF(M1179=5,'Specifications and Reduced mass'!$J$13)))))</f>
        <v>515.02500000000009</v>
      </c>
      <c r="U1179" s="52">
        <f>'Specifications and Reduced mass'!$C$37-'Lap Simulation'!S1179-'Lap Simulation'!T1179-'Lap Simulation'!AC1179</f>
        <v>90.587917932553864</v>
      </c>
      <c r="V1179" s="13">
        <f t="shared" si="232"/>
        <v>0.14552400560276954</v>
      </c>
      <c r="W1179" s="13">
        <f>0.5*359.61*'Lap Simulation'!Q1179^2</f>
        <v>28826.292060689328</v>
      </c>
      <c r="X1179" s="10">
        <f t="shared" si="228"/>
        <v>49.849383589254266</v>
      </c>
      <c r="Y1179" s="10">
        <v>3</v>
      </c>
      <c r="Z1179" s="13">
        <f>IF(Y1179=1,'Specifications and Reduced mass'!$C$47,IF(Y1179=2,'Specifications and Reduced mass'!$C$48,IF(Y1179=3,'Specifications and Reduced mass'!$C$49)))</f>
        <v>622.49467060319728</v>
      </c>
      <c r="AA1179" s="10">
        <f t="shared" si="229"/>
        <v>49.899093965769474</v>
      </c>
      <c r="AB1179" s="10">
        <v>0</v>
      </c>
      <c r="AC1179" s="10">
        <f t="shared" si="235"/>
        <v>0</v>
      </c>
      <c r="AD1179" s="10">
        <f t="shared" si="236"/>
        <v>0</v>
      </c>
    </row>
    <row r="1180" spans="7:30" x14ac:dyDescent="0.3">
      <c r="G1180" s="94">
        <v>6100</v>
      </c>
      <c r="H1180" s="94">
        <v>17.37</v>
      </c>
      <c r="I1180" s="10">
        <f t="shared" si="225"/>
        <v>12.952809000000002</v>
      </c>
      <c r="J1180" s="10">
        <f t="shared" si="226"/>
        <v>20.276029931016396</v>
      </c>
      <c r="K1180" s="10">
        <v>469.2</v>
      </c>
      <c r="L1180" s="10">
        <v>3</v>
      </c>
      <c r="M1180" s="88">
        <v>5</v>
      </c>
      <c r="N1180" s="85">
        <f t="shared" si="233"/>
        <v>1175</v>
      </c>
      <c r="O1180" s="108">
        <f t="shared" si="230"/>
        <v>133.15025181541733</v>
      </c>
      <c r="P1180" s="95">
        <f t="shared" si="227"/>
        <v>45.53259864035266</v>
      </c>
      <c r="Q1180" s="10">
        <f t="shared" si="237"/>
        <v>12.647944066764627</v>
      </c>
      <c r="R1180" s="86">
        <f t="shared" si="234"/>
        <v>-0.17505837408826924</v>
      </c>
      <c r="S1180" s="10">
        <f t="shared" si="231"/>
        <v>102.06566322749407</v>
      </c>
      <c r="T1180" s="10">
        <f>IF(M1180=1,'Specifications and Reduced mass'!$F$13,IF(M1180=2,'Specifications and Reduced mass'!$G$13,IF(M1180=3,'Specifications and Reduced mass'!$H$13,IF(M1180=4,'Specifications and Reduced mass'!$I$13,IF(M1180=5,'Specifications and Reduced mass'!$J$13)))))</f>
        <v>515.02500000000009</v>
      </c>
      <c r="U1180" s="52">
        <f>'Specifications and Reduced mass'!$C$37-'Lap Simulation'!S1180-'Lap Simulation'!T1180-'Lap Simulation'!AC1180</f>
        <v>90.810754095340371</v>
      </c>
      <c r="V1180" s="13">
        <f t="shared" si="232"/>
        <v>0.14588197840689104</v>
      </c>
      <c r="W1180" s="13">
        <f>0.5*359.61*'Lap Simulation'!Q1180^2</f>
        <v>28763.493795503553</v>
      </c>
      <c r="X1180" s="10">
        <f t="shared" si="228"/>
        <v>49.795055380963099</v>
      </c>
      <c r="Y1180" s="10">
        <v>3</v>
      </c>
      <c r="Z1180" s="13">
        <f>IF(Y1180=1,'Specifications and Reduced mass'!$C$47,IF(Y1180=2,'Specifications and Reduced mass'!$C$48,IF(Y1180=3,'Specifications and Reduced mass'!$C$49)))</f>
        <v>622.49467060319728</v>
      </c>
      <c r="AA1180" s="10">
        <f t="shared" si="229"/>
        <v>49.79038846425042</v>
      </c>
      <c r="AB1180" s="10">
        <v>0</v>
      </c>
      <c r="AC1180" s="10">
        <f t="shared" si="235"/>
        <v>0</v>
      </c>
      <c r="AD1180" s="10">
        <f t="shared" si="236"/>
        <v>0</v>
      </c>
    </row>
    <row r="1181" spans="7:30" x14ac:dyDescent="0.3">
      <c r="G1181" s="94">
        <v>6100</v>
      </c>
      <c r="H1181" s="94">
        <v>17.37</v>
      </c>
      <c r="I1181" s="10">
        <f t="shared" si="225"/>
        <v>12.952809000000002</v>
      </c>
      <c r="J1181" s="10">
        <f t="shared" si="226"/>
        <v>20.276029931016396</v>
      </c>
      <c r="K1181" s="10">
        <v>469.2</v>
      </c>
      <c r="L1181" s="10">
        <v>3</v>
      </c>
      <c r="M1181" s="88">
        <v>5</v>
      </c>
      <c r="N1181" s="85">
        <f t="shared" si="233"/>
        <v>1176</v>
      </c>
      <c r="O1181" s="108">
        <f t="shared" si="230"/>
        <v>133.22940271227208</v>
      </c>
      <c r="P1181" s="95">
        <f t="shared" si="227"/>
        <v>45.482744265128474</v>
      </c>
      <c r="Q1181" s="10">
        <f t="shared" si="237"/>
        <v>12.634095629202353</v>
      </c>
      <c r="R1181" s="86">
        <f t="shared" si="234"/>
        <v>-0.17548899814096566</v>
      </c>
      <c r="S1181" s="10">
        <f t="shared" si="231"/>
        <v>101.84227891262975</v>
      </c>
      <c r="T1181" s="10">
        <f>IF(M1181=1,'Specifications and Reduced mass'!$F$13,IF(M1181=2,'Specifications and Reduced mass'!$G$13,IF(M1181=3,'Specifications and Reduced mass'!$H$13,IF(M1181=4,'Specifications and Reduced mass'!$I$13,IF(M1181=5,'Specifications and Reduced mass'!$J$13)))))</f>
        <v>515.02500000000009</v>
      </c>
      <c r="U1181" s="52">
        <f>'Specifications and Reduced mass'!$C$37-'Lap Simulation'!S1181-'Lap Simulation'!T1181-'Lap Simulation'!AC1181</f>
        <v>91.034138410204605</v>
      </c>
      <c r="V1181" s="13">
        <f t="shared" si="232"/>
        <v>0.14624083178413805</v>
      </c>
      <c r="W1181" s="13">
        <f>0.5*359.61*'Lap Simulation'!Q1181^2</f>
        <v>28700.541053597673</v>
      </c>
      <c r="X1181" s="10">
        <f t="shared" si="228"/>
        <v>49.740533973237611</v>
      </c>
      <c r="Y1181" s="10">
        <v>3</v>
      </c>
      <c r="Z1181" s="13">
        <f>IF(Y1181=1,'Specifications and Reduced mass'!$C$47,IF(Y1181=2,'Specifications and Reduced mass'!$C$48,IF(Y1181=3,'Specifications and Reduced mass'!$C$49)))</f>
        <v>622.49467060319728</v>
      </c>
      <c r="AA1181" s="10">
        <f t="shared" si="229"/>
        <v>49.68141555933601</v>
      </c>
      <c r="AB1181" s="10">
        <v>0</v>
      </c>
      <c r="AC1181" s="10">
        <f t="shared" si="235"/>
        <v>0</v>
      </c>
      <c r="AD1181" s="10">
        <f t="shared" si="236"/>
        <v>0</v>
      </c>
    </row>
    <row r="1182" spans="7:30" x14ac:dyDescent="0.3">
      <c r="G1182" s="94">
        <v>6000</v>
      </c>
      <c r="H1182" s="94">
        <v>17.32</v>
      </c>
      <c r="I1182" s="10">
        <f t="shared" si="225"/>
        <v>12.915524000000001</v>
      </c>
      <c r="J1182" s="10">
        <f t="shared" si="226"/>
        <v>20.554625928533333</v>
      </c>
      <c r="K1182" s="10">
        <v>469.2</v>
      </c>
      <c r="L1182" s="10">
        <v>3</v>
      </c>
      <c r="M1182" s="88">
        <v>5</v>
      </c>
      <c r="N1182" s="85">
        <f t="shared" si="233"/>
        <v>1177</v>
      </c>
      <c r="O1182" s="108">
        <f t="shared" si="230"/>
        <v>133.30864077256297</v>
      </c>
      <c r="P1182" s="95">
        <f t="shared" si="227"/>
        <v>45.432712345349394</v>
      </c>
      <c r="Q1182" s="10">
        <f t="shared" si="237"/>
        <v>12.620197873708165</v>
      </c>
      <c r="R1182" s="86">
        <f t="shared" si="234"/>
        <v>-0.17592068148074722</v>
      </c>
      <c r="S1182" s="10">
        <f t="shared" si="231"/>
        <v>101.61834509729465</v>
      </c>
      <c r="T1182" s="10">
        <f>IF(M1182=1,'Specifications and Reduced mass'!$F$13,IF(M1182=2,'Specifications and Reduced mass'!$G$13,IF(M1182=3,'Specifications and Reduced mass'!$H$13,IF(M1182=4,'Specifications and Reduced mass'!$I$13,IF(M1182=5,'Specifications and Reduced mass'!$J$13)))))</f>
        <v>515.02500000000009</v>
      </c>
      <c r="U1182" s="52">
        <f>'Specifications and Reduced mass'!$C$37-'Lap Simulation'!S1182-'Lap Simulation'!T1182-'Lap Simulation'!AC1182</f>
        <v>91.258072225539763</v>
      </c>
      <c r="V1182" s="13">
        <f t="shared" si="232"/>
        <v>0.14660056790062267</v>
      </c>
      <c r="W1182" s="13">
        <f>0.5*359.61*'Lap Simulation'!Q1182^2</f>
        <v>28637.433454976206</v>
      </c>
      <c r="X1182" s="10">
        <f t="shared" si="228"/>
        <v>49.685818400425845</v>
      </c>
      <c r="Y1182" s="10">
        <v>3</v>
      </c>
      <c r="Z1182" s="13">
        <f>IF(Y1182=1,'Specifications and Reduced mass'!$C$47,IF(Y1182=2,'Specifications and Reduced mass'!$C$48,IF(Y1182=3,'Specifications and Reduced mass'!$C$49)))</f>
        <v>622.49467060319728</v>
      </c>
      <c r="AA1182" s="10">
        <f t="shared" si="229"/>
        <v>49.57217459324378</v>
      </c>
      <c r="AB1182" s="10">
        <v>0</v>
      </c>
      <c r="AC1182" s="10">
        <f t="shared" si="235"/>
        <v>0</v>
      </c>
      <c r="AD1182" s="10">
        <f t="shared" si="236"/>
        <v>0</v>
      </c>
    </row>
    <row r="1183" spans="7:30" x14ac:dyDescent="0.3">
      <c r="G1183" s="94">
        <v>6000</v>
      </c>
      <c r="H1183" s="94">
        <v>17.32</v>
      </c>
      <c r="I1183" s="10">
        <f t="shared" si="225"/>
        <v>12.915524000000001</v>
      </c>
      <c r="J1183" s="10">
        <f t="shared" si="226"/>
        <v>20.554625928533333</v>
      </c>
      <c r="K1183" s="10">
        <v>469.2</v>
      </c>
      <c r="L1183" s="10">
        <v>3</v>
      </c>
      <c r="M1183" s="88">
        <v>5</v>
      </c>
      <c r="N1183" s="85">
        <f t="shared" si="233"/>
        <v>1178</v>
      </c>
      <c r="O1183" s="108">
        <f t="shared" si="230"/>
        <v>133.38796650036636</v>
      </c>
      <c r="P1183" s="95">
        <f t="shared" si="227"/>
        <v>45.382501991310292</v>
      </c>
      <c r="Q1183" s="10">
        <f t="shared" si="237"/>
        <v>12.606250553141747</v>
      </c>
      <c r="R1183" s="86">
        <f t="shared" si="234"/>
        <v>-0.1763534267133415</v>
      </c>
      <c r="S1183" s="10">
        <f t="shared" si="231"/>
        <v>101.39386042977895</v>
      </c>
      <c r="T1183" s="10">
        <f>IF(M1183=1,'Specifications and Reduced mass'!$F$13,IF(M1183=2,'Specifications and Reduced mass'!$G$13,IF(M1183=3,'Specifications and Reduced mass'!$H$13,IF(M1183=4,'Specifications and Reduced mass'!$I$13,IF(M1183=5,'Specifications and Reduced mass'!$J$13)))))</f>
        <v>515.02500000000009</v>
      </c>
      <c r="U1183" s="52">
        <f>'Specifications and Reduced mass'!$C$37-'Lap Simulation'!S1183-'Lap Simulation'!T1183-'Lap Simulation'!AC1183</f>
        <v>91.482556893055516</v>
      </c>
      <c r="V1183" s="13">
        <f t="shared" si="232"/>
        <v>0.14696118892778459</v>
      </c>
      <c r="W1183" s="13">
        <f>0.5*359.61*'Lap Simulation'!Q1183^2</f>
        <v>28574.170618708915</v>
      </c>
      <c r="X1183" s="10">
        <f t="shared" si="228"/>
        <v>49.630907689534439</v>
      </c>
      <c r="Y1183" s="10">
        <v>3</v>
      </c>
      <c r="Z1183" s="13">
        <f>IF(Y1183=1,'Specifications and Reduced mass'!$C$47,IF(Y1183=2,'Specifications and Reduced mass'!$C$48,IF(Y1183=3,'Specifications and Reduced mass'!$C$49)))</f>
        <v>622.49467060319728</v>
      </c>
      <c r="AA1183" s="10">
        <f t="shared" si="229"/>
        <v>49.462664906573124</v>
      </c>
      <c r="AB1183" s="10">
        <v>0</v>
      </c>
      <c r="AC1183" s="10">
        <f t="shared" si="235"/>
        <v>0</v>
      </c>
      <c r="AD1183" s="10">
        <f t="shared" si="236"/>
        <v>0</v>
      </c>
    </row>
    <row r="1184" spans="7:30" x14ac:dyDescent="0.3">
      <c r="G1184" s="94">
        <v>6000</v>
      </c>
      <c r="H1184" s="94">
        <v>17.32</v>
      </c>
      <c r="I1184" s="10">
        <f t="shared" si="225"/>
        <v>12.915524000000001</v>
      </c>
      <c r="J1184" s="10">
        <f t="shared" si="226"/>
        <v>20.554625928533333</v>
      </c>
      <c r="K1184" s="10">
        <v>469.2</v>
      </c>
      <c r="L1184" s="10">
        <v>3</v>
      </c>
      <c r="M1184" s="88">
        <v>5</v>
      </c>
      <c r="N1184" s="85">
        <f t="shared" si="233"/>
        <v>1179</v>
      </c>
      <c r="O1184" s="108">
        <f t="shared" si="230"/>
        <v>133.46738040403929</v>
      </c>
      <c r="P1184" s="95">
        <f t="shared" si="227"/>
        <v>45.332112306519235</v>
      </c>
      <c r="Q1184" s="10">
        <f t="shared" si="237"/>
        <v>12.592253418477565</v>
      </c>
      <c r="R1184" s="86">
        <f t="shared" si="234"/>
        <v>-0.17678723645088623</v>
      </c>
      <c r="S1184" s="10">
        <f t="shared" si="231"/>
        <v>101.16882355504782</v>
      </c>
      <c r="T1184" s="10">
        <f>IF(M1184=1,'Specifications and Reduced mass'!$F$13,IF(M1184=2,'Specifications and Reduced mass'!$G$13,IF(M1184=3,'Specifications and Reduced mass'!$H$13,IF(M1184=4,'Specifications and Reduced mass'!$I$13,IF(M1184=5,'Specifications and Reduced mass'!$J$13)))))</f>
        <v>515.02500000000009</v>
      </c>
      <c r="U1184" s="52">
        <f>'Specifications and Reduced mass'!$C$37-'Lap Simulation'!S1184-'Lap Simulation'!T1184-'Lap Simulation'!AC1184</f>
        <v>91.707593767786648</v>
      </c>
      <c r="V1184" s="13">
        <f t="shared" si="232"/>
        <v>0.14732269704240519</v>
      </c>
      <c r="W1184" s="13">
        <f>0.5*359.61*'Lap Simulation'!Q1184^2</f>
        <v>28510.752162928533</v>
      </c>
      <c r="X1184" s="10">
        <f t="shared" si="228"/>
        <v>49.575800860147893</v>
      </c>
      <c r="Y1184" s="10">
        <v>3</v>
      </c>
      <c r="Z1184" s="13">
        <f>IF(Y1184=1,'Specifications and Reduced mass'!$C$47,IF(Y1184=2,'Specifications and Reduced mass'!$C$48,IF(Y1184=3,'Specifications and Reduced mass'!$C$49)))</f>
        <v>622.49467060319728</v>
      </c>
      <c r="AA1184" s="10">
        <f t="shared" si="229"/>
        <v>49.352885838301468</v>
      </c>
      <c r="AB1184" s="10">
        <v>0</v>
      </c>
      <c r="AC1184" s="10">
        <f t="shared" si="235"/>
        <v>0</v>
      </c>
      <c r="AD1184" s="10">
        <f t="shared" si="236"/>
        <v>0</v>
      </c>
    </row>
    <row r="1185" spans="7:30" x14ac:dyDescent="0.3">
      <c r="G1185" s="94">
        <v>6000</v>
      </c>
      <c r="H1185" s="94">
        <v>17.32</v>
      </c>
      <c r="I1185" s="10">
        <f t="shared" si="225"/>
        <v>12.915524000000001</v>
      </c>
      <c r="J1185" s="10">
        <f t="shared" si="226"/>
        <v>20.554625928533333</v>
      </c>
      <c r="K1185" s="10">
        <v>469.2</v>
      </c>
      <c r="L1185" s="10">
        <v>3</v>
      </c>
      <c r="M1185" s="88">
        <v>5</v>
      </c>
      <c r="N1185" s="85">
        <f t="shared" si="233"/>
        <v>1180</v>
      </c>
      <c r="O1185" s="108">
        <f t="shared" si="230"/>
        <v>133.54688299626955</v>
      </c>
      <c r="P1185" s="95">
        <f t="shared" si="227"/>
        <v>45.281542387622636</v>
      </c>
      <c r="Q1185" s="10">
        <f t="shared" si="237"/>
        <v>12.578206218784066</v>
      </c>
      <c r="R1185" s="86">
        <f t="shared" si="234"/>
        <v>-0.17722211331194462</v>
      </c>
      <c r="S1185" s="10">
        <f t="shared" si="231"/>
        <v>100.94323311473316</v>
      </c>
      <c r="T1185" s="10">
        <f>IF(M1185=1,'Specifications and Reduced mass'!$F$13,IF(M1185=2,'Specifications and Reduced mass'!$G$13,IF(M1185=3,'Specifications and Reduced mass'!$H$13,IF(M1185=4,'Specifications and Reduced mass'!$I$13,IF(M1185=5,'Specifications and Reduced mass'!$J$13)))))</f>
        <v>515.02500000000009</v>
      </c>
      <c r="U1185" s="52">
        <f>'Specifications and Reduced mass'!$C$37-'Lap Simulation'!S1185-'Lap Simulation'!T1185-'Lap Simulation'!AC1185</f>
        <v>91.933184208101238</v>
      </c>
      <c r="V1185" s="13">
        <f t="shared" si="232"/>
        <v>0.14768509442662053</v>
      </c>
      <c r="W1185" s="13">
        <f>0.5*359.61*'Lap Simulation'!Q1185^2</f>
        <v>28447.177704828428</v>
      </c>
      <c r="X1185" s="10">
        <f t="shared" si="228"/>
        <v>49.520496924346716</v>
      </c>
      <c r="Y1185" s="10">
        <v>3</v>
      </c>
      <c r="Z1185" s="13">
        <f>IF(Y1185=1,'Specifications and Reduced mass'!$C$47,IF(Y1185=2,'Specifications and Reduced mass'!$C$48,IF(Y1185=3,'Specifications and Reduced mass'!$C$49)))</f>
        <v>622.49467060319728</v>
      </c>
      <c r="AA1185" s="10">
        <f t="shared" si="229"/>
        <v>49.242836725780116</v>
      </c>
      <c r="AB1185" s="10">
        <v>0</v>
      </c>
      <c r="AC1185" s="10">
        <f t="shared" si="235"/>
        <v>0</v>
      </c>
      <c r="AD1185" s="10">
        <f t="shared" si="236"/>
        <v>0</v>
      </c>
    </row>
    <row r="1186" spans="7:30" x14ac:dyDescent="0.3">
      <c r="G1186" s="94">
        <v>6000</v>
      </c>
      <c r="H1186" s="94">
        <v>17.32</v>
      </c>
      <c r="I1186" s="10">
        <f t="shared" si="225"/>
        <v>12.915524000000001</v>
      </c>
      <c r="J1186" s="10">
        <f t="shared" si="226"/>
        <v>20.554625928533333</v>
      </c>
      <c r="K1186" s="10">
        <v>469.2</v>
      </c>
      <c r="L1186" s="10">
        <v>3</v>
      </c>
      <c r="M1186" s="88">
        <v>5</v>
      </c>
      <c r="N1186" s="87">
        <f t="shared" si="233"/>
        <v>1181</v>
      </c>
      <c r="O1186" s="108">
        <f t="shared" si="230"/>
        <v>133.62647479412658</v>
      </c>
      <c r="P1186" s="95">
        <f t="shared" si="227"/>
        <v>45.230791324329267</v>
      </c>
      <c r="Q1186" s="10">
        <f t="shared" si="237"/>
        <v>12.564108701202574</v>
      </c>
      <c r="R1186" s="86">
        <f t="shared" si="234"/>
        <v>-0.17765805992152175</v>
      </c>
      <c r="S1186" s="10">
        <f t="shared" si="231"/>
        <v>100.71708774712545</v>
      </c>
      <c r="T1186" s="10">
        <f>IF(M1186=1,'Specifications and Reduced mass'!$F$13,IF(M1186=2,'Specifications and Reduced mass'!$G$13,IF(M1186=3,'Specifications and Reduced mass'!$H$13,IF(M1186=4,'Specifications and Reduced mass'!$I$13,IF(M1186=5,'Specifications and Reduced mass'!$J$13)))))</f>
        <v>515.02500000000009</v>
      </c>
      <c r="U1186" s="52">
        <f>'Specifications and Reduced mass'!$C$37-'Lap Simulation'!S1186-'Lap Simulation'!T1186-'Lap Simulation'!AC1186</f>
        <v>92.159329575708966</v>
      </c>
      <c r="V1186" s="13">
        <f t="shared" si="232"/>
        <v>0.14804838326793479</v>
      </c>
      <c r="W1186" s="13">
        <f>0.5*359.61*'Lap Simulation'!Q1186^2</f>
        <v>28383.446860660315</v>
      </c>
      <c r="X1186" s="10">
        <f t="shared" si="228"/>
        <v>49.464994886624311</v>
      </c>
      <c r="Y1186" s="10">
        <v>3</v>
      </c>
      <c r="Z1186" s="13">
        <f>IF(Y1186=1,'Specifications and Reduced mass'!$C$47,IF(Y1186=2,'Specifications and Reduced mass'!$C$48,IF(Y1186=3,'Specifications and Reduced mass'!$C$49)))</f>
        <v>622.49467060319728</v>
      </c>
      <c r="AA1186" s="10">
        <f t="shared" si="229"/>
        <v>49.132516904730387</v>
      </c>
      <c r="AB1186" s="10">
        <v>0</v>
      </c>
      <c r="AC1186" s="10">
        <f t="shared" si="235"/>
        <v>0</v>
      </c>
      <c r="AD1186" s="10">
        <f t="shared" si="236"/>
        <v>0</v>
      </c>
    </row>
    <row r="1187" spans="7:30" x14ac:dyDescent="0.3">
      <c r="G1187" s="94">
        <v>6000</v>
      </c>
      <c r="H1187" s="94">
        <v>17.32</v>
      </c>
      <c r="I1187" s="10">
        <f t="shared" si="225"/>
        <v>12.915524000000001</v>
      </c>
      <c r="J1187" s="10">
        <f t="shared" si="226"/>
        <v>20.554625928533333</v>
      </c>
      <c r="K1187" s="10">
        <v>469.2</v>
      </c>
      <c r="L1187" s="10">
        <v>3</v>
      </c>
      <c r="M1187" s="88">
        <v>5</v>
      </c>
      <c r="N1187" s="87">
        <f t="shared" si="233"/>
        <v>1182</v>
      </c>
      <c r="O1187" s="108">
        <f t="shared" si="230"/>
        <v>133.70615631911315</v>
      </c>
      <c r="P1187" s="95">
        <f t="shared" si="227"/>
        <v>45.179858199333182</v>
      </c>
      <c r="Q1187" s="10">
        <f t="shared" si="237"/>
        <v>12.549960610925883</v>
      </c>
      <c r="R1187" s="86">
        <f t="shared" si="234"/>
        <v>-0.17809507891107931</v>
      </c>
      <c r="S1187" s="10">
        <f t="shared" si="231"/>
        <v>100.49038608716549</v>
      </c>
      <c r="T1187" s="10">
        <f>IF(M1187=1,'Specifications and Reduced mass'!$F$13,IF(M1187=2,'Specifications and Reduced mass'!$G$13,IF(M1187=3,'Specifications and Reduced mass'!$H$13,IF(M1187=4,'Specifications and Reduced mass'!$I$13,IF(M1187=5,'Specifications and Reduced mass'!$J$13)))))</f>
        <v>515.02500000000009</v>
      </c>
      <c r="U1187" s="52">
        <f>'Specifications and Reduced mass'!$C$37-'Lap Simulation'!S1187-'Lap Simulation'!T1187-'Lap Simulation'!AC1187</f>
        <v>92.386031235668952</v>
      </c>
      <c r="V1187" s="13">
        <f t="shared" si="232"/>
        <v>0.14841256575923276</v>
      </c>
      <c r="W1187" s="13">
        <f>0.5*359.61*'Lap Simulation'!Q1187^2</f>
        <v>28319.559245731929</v>
      </c>
      <c r="X1187" s="10">
        <f t="shared" si="228"/>
        <v>49.409293743802685</v>
      </c>
      <c r="Y1187" s="10">
        <v>3</v>
      </c>
      <c r="Z1187" s="13">
        <f>IF(Y1187=1,'Specifications and Reduced mass'!$C$47,IF(Y1187=2,'Specifications and Reduced mass'!$C$48,IF(Y1187=3,'Specifications and Reduced mass'!$C$49)))</f>
        <v>622.49467060319728</v>
      </c>
      <c r="AA1187" s="10">
        <f t="shared" si="229"/>
        <v>49.021925709239525</v>
      </c>
      <c r="AB1187" s="10">
        <v>0</v>
      </c>
      <c r="AC1187" s="10">
        <f t="shared" si="235"/>
        <v>0</v>
      </c>
      <c r="AD1187" s="10">
        <f t="shared" si="236"/>
        <v>0</v>
      </c>
    </row>
    <row r="1188" spans="7:30" x14ac:dyDescent="0.3">
      <c r="G1188" s="94">
        <v>6000</v>
      </c>
      <c r="H1188" s="94">
        <v>17.32</v>
      </c>
      <c r="I1188" s="10">
        <f t="shared" si="225"/>
        <v>12.915524000000001</v>
      </c>
      <c r="J1188" s="10">
        <f t="shared" si="226"/>
        <v>20.554625928533333</v>
      </c>
      <c r="K1188" s="10">
        <v>469.2</v>
      </c>
      <c r="L1188" s="10">
        <v>3</v>
      </c>
      <c r="M1188" s="88">
        <v>5</v>
      </c>
      <c r="N1188" s="87">
        <f t="shared" si="233"/>
        <v>1183</v>
      </c>
      <c r="O1188" s="108">
        <f t="shared" si="230"/>
        <v>133.78592809721769</v>
      </c>
      <c r="P1188" s="95">
        <f t="shared" si="227"/>
        <v>45.128742088235498</v>
      </c>
      <c r="Q1188" s="10">
        <f t="shared" si="237"/>
        <v>12.535761691176527</v>
      </c>
      <c r="R1188" s="86">
        <f t="shared" si="234"/>
        <v>-0.17853317291855217</v>
      </c>
      <c r="S1188" s="10">
        <f t="shared" si="231"/>
        <v>100.26312676643627</v>
      </c>
      <c r="T1188" s="10">
        <f>IF(M1188=1,'Specifications and Reduced mass'!$F$13,IF(M1188=2,'Specifications and Reduced mass'!$G$13,IF(M1188=3,'Specifications and Reduced mass'!$H$13,IF(M1188=4,'Specifications and Reduced mass'!$I$13,IF(M1188=5,'Specifications and Reduced mass'!$J$13)))))</f>
        <v>515.02500000000009</v>
      </c>
      <c r="U1188" s="52">
        <f>'Specifications and Reduced mass'!$C$37-'Lap Simulation'!S1188-'Lap Simulation'!T1188-'Lap Simulation'!AC1188</f>
        <v>92.613290556398169</v>
      </c>
      <c r="V1188" s="13">
        <f t="shared" si="232"/>
        <v>0.14877764409879349</v>
      </c>
      <c r="W1188" s="13">
        <f>0.5*359.61*'Lap Simulation'!Q1188^2</f>
        <v>28255.514474404714</v>
      </c>
      <c r="X1188" s="10">
        <f t="shared" si="228"/>
        <v>49.353392484946951</v>
      </c>
      <c r="Y1188" s="10">
        <v>3</v>
      </c>
      <c r="Z1188" s="13">
        <f>IF(Y1188=1,'Specifications and Reduced mass'!$C$47,IF(Y1188=2,'Specifications and Reduced mass'!$C$48,IF(Y1188=3,'Specifications and Reduced mass'!$C$49)))</f>
        <v>622.49467060319728</v>
      </c>
      <c r="AA1188" s="10">
        <f t="shared" si="229"/>
        <v>48.911062471756722</v>
      </c>
      <c r="AB1188" s="10">
        <v>0</v>
      </c>
      <c r="AC1188" s="10">
        <f t="shared" si="235"/>
        <v>0</v>
      </c>
      <c r="AD1188" s="10">
        <f t="shared" si="236"/>
        <v>0</v>
      </c>
    </row>
    <row r="1189" spans="7:30" x14ac:dyDescent="0.3">
      <c r="G1189" s="94">
        <v>6000</v>
      </c>
      <c r="H1189" s="94">
        <v>17.32</v>
      </c>
      <c r="I1189" s="10">
        <f t="shared" si="225"/>
        <v>12.915524000000001</v>
      </c>
      <c r="J1189" s="10">
        <f t="shared" si="226"/>
        <v>20.554625928533333</v>
      </c>
      <c r="K1189" s="10">
        <v>469.2</v>
      </c>
      <c r="L1189" s="10">
        <v>3</v>
      </c>
      <c r="M1189" s="88">
        <v>5</v>
      </c>
      <c r="N1189" s="87">
        <f t="shared" si="233"/>
        <v>1184</v>
      </c>
      <c r="O1189" s="108">
        <f t="shared" si="230"/>
        <v>133.86579065896757</v>
      </c>
      <c r="P1189" s="95">
        <f t="shared" si="227"/>
        <v>45.077442059465056</v>
      </c>
      <c r="Q1189" s="10">
        <f t="shared" si="237"/>
        <v>12.521511683184738</v>
      </c>
      <c r="R1189" s="86">
        <f t="shared" si="234"/>
        <v>-0.17897234458836442</v>
      </c>
      <c r="S1189" s="10">
        <f t="shared" si="231"/>
        <v>100.03530841315454</v>
      </c>
      <c r="T1189" s="10">
        <f>IF(M1189=1,'Specifications and Reduced mass'!$F$13,IF(M1189=2,'Specifications and Reduced mass'!$G$13,IF(M1189=3,'Specifications and Reduced mass'!$H$13,IF(M1189=4,'Specifications and Reduced mass'!$I$13,IF(M1189=5,'Specifications and Reduced mass'!$J$13)))))</f>
        <v>515.02500000000009</v>
      </c>
      <c r="U1189" s="52">
        <f>'Specifications and Reduced mass'!$C$37-'Lap Simulation'!S1189-'Lap Simulation'!T1189-'Lap Simulation'!AC1189</f>
        <v>92.841108909679861</v>
      </c>
      <c r="V1189" s="13">
        <f t="shared" si="232"/>
        <v>0.14914362049030369</v>
      </c>
      <c r="W1189" s="13">
        <f>0.5*359.61*'Lap Simulation'!Q1189^2</f>
        <v>28191.312160091475</v>
      </c>
      <c r="X1189" s="10">
        <f t="shared" si="228"/>
        <v>49.297290091278491</v>
      </c>
      <c r="Y1189" s="10">
        <v>3</v>
      </c>
      <c r="Z1189" s="13">
        <f>IF(Y1189=1,'Specifications and Reduced mass'!$C$47,IF(Y1189=2,'Specifications and Reduced mass'!$C$48,IF(Y1189=3,'Specifications and Reduced mass'!$C$49)))</f>
        <v>622.49467060319728</v>
      </c>
      <c r="AA1189" s="10">
        <f t="shared" si="229"/>
        <v>48.799926523089042</v>
      </c>
      <c r="AB1189" s="10">
        <v>0</v>
      </c>
      <c r="AC1189" s="10">
        <f t="shared" si="235"/>
        <v>0</v>
      </c>
      <c r="AD1189" s="10">
        <f t="shared" si="236"/>
        <v>0</v>
      </c>
    </row>
    <row r="1190" spans="7:30" x14ac:dyDescent="0.3">
      <c r="G1190" s="94">
        <v>6000</v>
      </c>
      <c r="H1190" s="94">
        <v>17.32</v>
      </c>
      <c r="I1190" s="10">
        <f t="shared" si="225"/>
        <v>12.915524000000001</v>
      </c>
      <c r="J1190" s="10">
        <f t="shared" si="226"/>
        <v>20.554625928533333</v>
      </c>
      <c r="K1190" s="10">
        <v>469.2</v>
      </c>
      <c r="L1190" s="10">
        <v>3</v>
      </c>
      <c r="M1190" s="88">
        <v>5</v>
      </c>
      <c r="N1190" s="87">
        <f t="shared" si="233"/>
        <v>1185</v>
      </c>
      <c r="O1190" s="108">
        <f t="shared" si="230"/>
        <v>133.94574453948303</v>
      </c>
      <c r="P1190" s="95">
        <f t="shared" si="227"/>
        <v>45.025957174197849</v>
      </c>
      <c r="Q1190" s="10">
        <f t="shared" si="237"/>
        <v>12.507210326166069</v>
      </c>
      <c r="R1190" s="86">
        <f t="shared" si="234"/>
        <v>-0.17941259657144534</v>
      </c>
      <c r="S1190" s="10">
        <f t="shared" si="231"/>
        <v>99.806929652162623</v>
      </c>
      <c r="T1190" s="10">
        <f>IF(M1190=1,'Specifications and Reduced mass'!$F$13,IF(M1190=2,'Specifications and Reduced mass'!$G$13,IF(M1190=3,'Specifications and Reduced mass'!$H$13,IF(M1190=4,'Specifications and Reduced mass'!$I$13,IF(M1190=5,'Specifications and Reduced mass'!$J$13)))))</f>
        <v>515.02500000000009</v>
      </c>
      <c r="U1190" s="52">
        <f>'Specifications and Reduced mass'!$C$37-'Lap Simulation'!S1190-'Lap Simulation'!T1190-'Lap Simulation'!AC1190</f>
        <v>93.069487670671833</v>
      </c>
      <c r="V1190" s="13">
        <f t="shared" si="232"/>
        <v>0.14951049714287112</v>
      </c>
      <c r="W1190" s="13">
        <f>0.5*359.61*'Lap Simulation'!Q1190^2</f>
        <v>28126.951915254049</v>
      </c>
      <c r="X1190" s="10">
        <f t="shared" si="228"/>
        <v>49.240985536086882</v>
      </c>
      <c r="Y1190" s="10">
        <v>3</v>
      </c>
      <c r="Z1190" s="13">
        <f>IF(Y1190=1,'Specifications and Reduced mass'!$C$47,IF(Y1190=2,'Specifications and Reduced mass'!$C$48,IF(Y1190=3,'Specifications and Reduced mass'!$C$49)))</f>
        <v>622.49467060319728</v>
      </c>
      <c r="AA1190" s="10">
        <f t="shared" si="229"/>
        <v>48.688517192397427</v>
      </c>
      <c r="AB1190" s="10">
        <v>0</v>
      </c>
      <c r="AC1190" s="10">
        <f t="shared" si="235"/>
        <v>0</v>
      </c>
      <c r="AD1190" s="10">
        <f t="shared" si="236"/>
        <v>0</v>
      </c>
    </row>
    <row r="1191" spans="7:30" x14ac:dyDescent="0.3">
      <c r="G1191" s="94">
        <v>6000</v>
      </c>
      <c r="H1191" s="94">
        <v>17.32</v>
      </c>
      <c r="I1191" s="10">
        <f t="shared" si="225"/>
        <v>12.915524000000001</v>
      </c>
      <c r="J1191" s="10">
        <f t="shared" si="226"/>
        <v>20.554625928533333</v>
      </c>
      <c r="K1191" s="10">
        <v>469.2</v>
      </c>
      <c r="L1191" s="10">
        <v>3</v>
      </c>
      <c r="M1191" s="88">
        <v>5</v>
      </c>
      <c r="N1191" s="87">
        <f t="shared" si="233"/>
        <v>1186</v>
      </c>
      <c r="O1191" s="108">
        <f t="shared" si="230"/>
        <v>134.02579027853213</v>
      </c>
      <c r="P1191" s="95">
        <f t="shared" si="227"/>
        <v>44.974286486275318</v>
      </c>
      <c r="Q1191" s="10">
        <f t="shared" si="237"/>
        <v>12.4928573572987</v>
      </c>
      <c r="R1191" s="86">
        <f t="shared" si="234"/>
        <v>-0.17985393152524443</v>
      </c>
      <c r="S1191" s="10">
        <f t="shared" si="231"/>
        <v>99.577989104920178</v>
      </c>
      <c r="T1191" s="10">
        <f>IF(M1191=1,'Specifications and Reduced mass'!$F$13,IF(M1191=2,'Specifications and Reduced mass'!$G$13,IF(M1191=3,'Specifications and Reduced mass'!$H$13,IF(M1191=4,'Specifications and Reduced mass'!$I$13,IF(M1191=5,'Specifications and Reduced mass'!$J$13)))))</f>
        <v>515.02500000000009</v>
      </c>
      <c r="U1191" s="52">
        <f>'Specifications and Reduced mass'!$C$37-'Lap Simulation'!S1191-'Lap Simulation'!T1191-'Lap Simulation'!AC1191</f>
        <v>93.298428217914193</v>
      </c>
      <c r="V1191" s="13">
        <f t="shared" si="232"/>
        <v>0.14987827627103703</v>
      </c>
      <c r="W1191" s="13">
        <f>0.5*359.61*'Lap Simulation'!Q1191^2</f>
        <v>28062.433351400996</v>
      </c>
      <c r="X1191" s="10">
        <f t="shared" si="228"/>
        <v>49.184477784640549</v>
      </c>
      <c r="Y1191" s="10">
        <v>3</v>
      </c>
      <c r="Z1191" s="13">
        <f>IF(Y1191=1,'Specifications and Reduced mass'!$C$47,IF(Y1191=2,'Specifications and Reduced mass'!$C$48,IF(Y1191=3,'Specifications and Reduced mass'!$C$49)))</f>
        <v>622.49467060319728</v>
      </c>
      <c r="AA1191" s="10">
        <f t="shared" si="229"/>
        <v>48.576833807192621</v>
      </c>
      <c r="AB1191" s="10">
        <v>0</v>
      </c>
      <c r="AC1191" s="10">
        <f t="shared" si="235"/>
        <v>0</v>
      </c>
      <c r="AD1191" s="10">
        <f t="shared" si="236"/>
        <v>0</v>
      </c>
    </row>
    <row r="1192" spans="7:30" x14ac:dyDescent="0.3">
      <c r="G1192" s="94">
        <v>6000</v>
      </c>
      <c r="H1192" s="94">
        <v>17.32</v>
      </c>
      <c r="I1192" s="10">
        <f t="shared" si="225"/>
        <v>12.915524000000001</v>
      </c>
      <c r="J1192" s="10">
        <f t="shared" si="226"/>
        <v>20.554625928533333</v>
      </c>
      <c r="K1192" s="10">
        <v>469.2</v>
      </c>
      <c r="L1192" s="10">
        <v>3</v>
      </c>
      <c r="M1192" s="88">
        <v>5</v>
      </c>
      <c r="N1192" s="87">
        <f t="shared" si="233"/>
        <v>1187</v>
      </c>
      <c r="O1192" s="108">
        <f t="shared" si="230"/>
        <v>134.10592842058639</v>
      </c>
      <c r="P1192" s="95">
        <f t="shared" si="227"/>
        <v>44.922429042121401</v>
      </c>
      <c r="Q1192" s="10">
        <f t="shared" si="237"/>
        <v>12.478452511700389</v>
      </c>
      <c r="R1192" s="86">
        <f t="shared" si="234"/>
        <v>-0.18029635211374923</v>
      </c>
      <c r="S1192" s="10">
        <f t="shared" si="231"/>
        <v>99.348485389495707</v>
      </c>
      <c r="T1192" s="10">
        <f>IF(M1192=1,'Specifications and Reduced mass'!$F$13,IF(M1192=2,'Specifications and Reduced mass'!$G$13,IF(M1192=3,'Specifications and Reduced mass'!$H$13,IF(M1192=4,'Specifications and Reduced mass'!$I$13,IF(M1192=5,'Specifications and Reduced mass'!$J$13)))))</f>
        <v>515.02500000000009</v>
      </c>
      <c r="U1192" s="52">
        <f>'Specifications and Reduced mass'!$C$37-'Lap Simulation'!S1192-'Lap Simulation'!T1192-'Lap Simulation'!AC1192</f>
        <v>93.527931933338664</v>
      </c>
      <c r="V1192" s="13">
        <f t="shared" si="232"/>
        <v>0.15024696009479102</v>
      </c>
      <c r="W1192" s="13">
        <f>0.5*359.61*'Lap Simulation'!Q1192^2</f>
        <v>27997.7560790852</v>
      </c>
      <c r="X1192" s="10">
        <f t="shared" si="228"/>
        <v>49.127765794096021</v>
      </c>
      <c r="Y1192" s="10">
        <v>3</v>
      </c>
      <c r="Z1192" s="13">
        <f>IF(Y1192=1,'Specifications and Reduced mass'!$C$47,IF(Y1192=2,'Specifications and Reduced mass'!$C$48,IF(Y1192=3,'Specifications and Reduced mass'!$C$49)))</f>
        <v>622.49467060319728</v>
      </c>
      <c r="AA1192" s="10">
        <f t="shared" si="229"/>
        <v>48.464875693331123</v>
      </c>
      <c r="AB1192" s="10">
        <v>0</v>
      </c>
      <c r="AC1192" s="10">
        <f t="shared" si="235"/>
        <v>0</v>
      </c>
      <c r="AD1192" s="10">
        <f t="shared" si="236"/>
        <v>0</v>
      </c>
    </row>
    <row r="1193" spans="7:30" x14ac:dyDescent="0.3">
      <c r="G1193" s="94">
        <v>6000</v>
      </c>
      <c r="H1193" s="94">
        <v>17.32</v>
      </c>
      <c r="I1193" s="10">
        <f t="shared" si="225"/>
        <v>12.915524000000001</v>
      </c>
      <c r="J1193" s="10">
        <f t="shared" si="226"/>
        <v>20.554625928533333</v>
      </c>
      <c r="K1193" s="10">
        <v>469.2</v>
      </c>
      <c r="L1193" s="10">
        <v>3</v>
      </c>
      <c r="M1193" s="88">
        <v>5</v>
      </c>
      <c r="N1193" s="87">
        <f t="shared" si="233"/>
        <v>1188</v>
      </c>
      <c r="O1193" s="108">
        <f t="shared" si="230"/>
        <v>134.18615951487735</v>
      </c>
      <c r="P1193" s="95">
        <f t="shared" si="227"/>
        <v>44.870383880658345</v>
      </c>
      <c r="Q1193" s="10">
        <f t="shared" si="237"/>
        <v>12.463995522405096</v>
      </c>
      <c r="R1193" s="86">
        <f t="shared" si="234"/>
        <v>-0.18073986100749967</v>
      </c>
      <c r="S1193" s="10">
        <f t="shared" si="231"/>
        <v>99.118417120558405</v>
      </c>
      <c r="T1193" s="10">
        <f>IF(M1193=1,'Specifications and Reduced mass'!$F$13,IF(M1193=2,'Specifications and Reduced mass'!$G$13,IF(M1193=3,'Specifications and Reduced mass'!$H$13,IF(M1193=4,'Specifications and Reduced mass'!$I$13,IF(M1193=5,'Specifications and Reduced mass'!$J$13)))))</f>
        <v>515.02500000000009</v>
      </c>
      <c r="U1193" s="52">
        <f>'Specifications and Reduced mass'!$C$37-'Lap Simulation'!S1193-'Lap Simulation'!T1193-'Lap Simulation'!AC1193</f>
        <v>93.75800020227598</v>
      </c>
      <c r="V1193" s="13">
        <f t="shared" si="232"/>
        <v>0.15061655083958306</v>
      </c>
      <c r="W1193" s="13">
        <f>0.5*359.61*'Lap Simulation'!Q1193^2</f>
        <v>27932.919707901579</v>
      </c>
      <c r="X1193" s="10">
        <f t="shared" si="228"/>
        <v>49.070848513405885</v>
      </c>
      <c r="Y1193" s="10">
        <v>3</v>
      </c>
      <c r="Z1193" s="13">
        <f>IF(Y1193=1,'Specifications and Reduced mass'!$C$47,IF(Y1193=2,'Specifications and Reduced mass'!$C$48,IF(Y1193=3,'Specifications and Reduced mass'!$C$49)))</f>
        <v>622.49467060319728</v>
      </c>
      <c r="AA1193" s="10">
        <f t="shared" si="229"/>
        <v>48.352642175011127</v>
      </c>
      <c r="AB1193" s="10">
        <v>0</v>
      </c>
      <c r="AC1193" s="10">
        <f t="shared" si="235"/>
        <v>0</v>
      </c>
      <c r="AD1193" s="10">
        <f t="shared" si="236"/>
        <v>0</v>
      </c>
    </row>
    <row r="1194" spans="7:30" x14ac:dyDescent="0.3">
      <c r="G1194" s="94">
        <v>6000</v>
      </c>
      <c r="H1194" s="94">
        <v>17.32</v>
      </c>
      <c r="I1194" s="10">
        <f t="shared" si="225"/>
        <v>12.915524000000001</v>
      </c>
      <c r="J1194" s="10">
        <f t="shared" si="226"/>
        <v>20.554625928533333</v>
      </c>
      <c r="K1194" s="10">
        <v>469.2</v>
      </c>
      <c r="L1194" s="10">
        <v>3</v>
      </c>
      <c r="M1194" s="88">
        <v>5</v>
      </c>
      <c r="N1194" s="87">
        <f t="shared" si="233"/>
        <v>1189</v>
      </c>
      <c r="O1194" s="108">
        <f t="shared" si="230"/>
        <v>134.26648411545392</v>
      </c>
      <c r="P1194" s="95">
        <f t="shared" si="227"/>
        <v>44.818150033221251</v>
      </c>
      <c r="Q1194" s="10">
        <f t="shared" si="237"/>
        <v>12.449486120339236</v>
      </c>
      <c r="R1194" s="86">
        <f t="shared" si="234"/>
        <v>-0.18118446088360521</v>
      </c>
      <c r="S1194" s="10">
        <f t="shared" si="231"/>
        <v>98.887782909369619</v>
      </c>
      <c r="T1194" s="10">
        <f>IF(M1194=1,'Specifications and Reduced mass'!$F$13,IF(M1194=2,'Specifications and Reduced mass'!$G$13,IF(M1194=3,'Specifications and Reduced mass'!$H$13,IF(M1194=4,'Specifications and Reduced mass'!$I$13,IF(M1194=5,'Specifications and Reduced mass'!$J$13)))))</f>
        <v>515.02500000000009</v>
      </c>
      <c r="U1194" s="52">
        <f>'Specifications and Reduced mass'!$C$37-'Lap Simulation'!S1194-'Lap Simulation'!T1194-'Lap Simulation'!AC1194</f>
        <v>93.988634413464752</v>
      </c>
      <c r="V1194" s="13">
        <f t="shared" si="232"/>
        <v>0.15098705073633767</v>
      </c>
      <c r="W1194" s="13">
        <f>0.5*359.61*'Lap Simulation'!Q1194^2</f>
        <v>27867.923846484668</v>
      </c>
      <c r="X1194" s="10">
        <f t="shared" si="228"/>
        <v>49.013724883225336</v>
      </c>
      <c r="Y1194" s="10">
        <v>3</v>
      </c>
      <c r="Z1194" s="13">
        <f>IF(Y1194=1,'Specifications and Reduced mass'!$C$47,IF(Y1194=2,'Specifications and Reduced mass'!$C$48,IF(Y1194=3,'Specifications and Reduced mass'!$C$49)))</f>
        <v>622.49467060319728</v>
      </c>
      <c r="AA1194" s="10">
        <f t="shared" si="229"/>
        <v>48.240132574768388</v>
      </c>
      <c r="AB1194" s="10">
        <v>0</v>
      </c>
      <c r="AC1194" s="10">
        <f t="shared" si="235"/>
        <v>0</v>
      </c>
      <c r="AD1194" s="10">
        <f t="shared" si="236"/>
        <v>0</v>
      </c>
    </row>
    <row r="1195" spans="7:30" x14ac:dyDescent="0.3">
      <c r="G1195" s="94">
        <v>5900</v>
      </c>
      <c r="H1195" s="94">
        <v>17.239999999999998</v>
      </c>
      <c r="I1195" s="10">
        <f t="shared" si="225"/>
        <v>12.855867999999999</v>
      </c>
      <c r="J1195" s="10">
        <f t="shared" si="226"/>
        <v>20.80645972176271</v>
      </c>
      <c r="K1195" s="10">
        <v>414.1</v>
      </c>
      <c r="L1195" s="10">
        <v>3</v>
      </c>
      <c r="M1195" s="88">
        <v>5</v>
      </c>
      <c r="N1195" s="87">
        <f t="shared" si="233"/>
        <v>1190</v>
      </c>
      <c r="O1195" s="108">
        <f t="shared" si="230"/>
        <v>134.34690278124086</v>
      </c>
      <c r="P1195" s="95">
        <f t="shared" si="227"/>
        <v>44.765726523471358</v>
      </c>
      <c r="Q1195" s="10">
        <f t="shared" si="237"/>
        <v>12.434924034297598</v>
      </c>
      <c r="R1195" s="86">
        <f t="shared" si="234"/>
        <v>-0.18163015442576061</v>
      </c>
      <c r="S1195" s="10">
        <f t="shared" si="231"/>
        <v>98.656581363774677</v>
      </c>
      <c r="T1195" s="10">
        <f>IF(M1195=1,'Specifications and Reduced mass'!$F$13,IF(M1195=2,'Specifications and Reduced mass'!$G$13,IF(M1195=3,'Specifications and Reduced mass'!$H$13,IF(M1195=4,'Specifications and Reduced mass'!$I$13,IF(M1195=5,'Specifications and Reduced mass'!$J$13)))))</f>
        <v>515.02500000000009</v>
      </c>
      <c r="U1195" s="52">
        <f>'Specifications and Reduced mass'!$C$37-'Lap Simulation'!S1195-'Lap Simulation'!T1195-'Lap Simulation'!AC1195</f>
        <v>94.219835959059765</v>
      </c>
      <c r="V1195" s="13">
        <f t="shared" si="232"/>
        <v>0.15135846202146719</v>
      </c>
      <c r="W1195" s="13">
        <f>0.5*359.61*'Lap Simulation'!Q1195^2</f>
        <v>27802.768102506318</v>
      </c>
      <c r="X1195" s="10">
        <f t="shared" si="228"/>
        <v>48.956393835817316</v>
      </c>
      <c r="Y1195" s="10">
        <v>3</v>
      </c>
      <c r="Z1195" s="13">
        <f>IF(Y1195=1,'Specifications and Reduced mass'!$C$47,IF(Y1195=2,'Specifications and Reduced mass'!$C$48,IF(Y1195=3,'Specifications and Reduced mass'!$C$49)))</f>
        <v>622.49467060319728</v>
      </c>
      <c r="AA1195" s="10">
        <f t="shared" si="229"/>
        <v>48.127346213472229</v>
      </c>
      <c r="AB1195" s="10">
        <v>0</v>
      </c>
      <c r="AC1195" s="10">
        <f t="shared" si="235"/>
        <v>0</v>
      </c>
      <c r="AD1195" s="10">
        <f t="shared" si="236"/>
        <v>0</v>
      </c>
    </row>
    <row r="1196" spans="7:30" x14ac:dyDescent="0.3">
      <c r="G1196" s="94">
        <v>5900</v>
      </c>
      <c r="H1196" s="94">
        <v>17.239999999999998</v>
      </c>
      <c r="I1196" s="10">
        <f t="shared" si="225"/>
        <v>12.855867999999999</v>
      </c>
      <c r="J1196" s="10">
        <f t="shared" si="226"/>
        <v>20.80645972176271</v>
      </c>
      <c r="K1196" s="10">
        <v>414.1</v>
      </c>
      <c r="L1196" s="10">
        <v>3</v>
      </c>
      <c r="M1196" s="88">
        <v>5</v>
      </c>
      <c r="N1196" s="87">
        <f t="shared" si="233"/>
        <v>1191</v>
      </c>
      <c r="O1196" s="108">
        <f t="shared" si="230"/>
        <v>134.42741607609778</v>
      </c>
      <c r="P1196" s="95">
        <f t="shared" si="227"/>
        <v>44.713112367307993</v>
      </c>
      <c r="Q1196" s="10">
        <f t="shared" si="237"/>
        <v>12.420308990918887</v>
      </c>
      <c r="R1196" s="86">
        <f t="shared" si="234"/>
        <v>-0.18207694432426205</v>
      </c>
      <c r="S1196" s="10">
        <f t="shared" si="231"/>
        <v>98.424811088194232</v>
      </c>
      <c r="T1196" s="10">
        <f>IF(M1196=1,'Specifications and Reduced mass'!$F$13,IF(M1196=2,'Specifications and Reduced mass'!$G$13,IF(M1196=3,'Specifications and Reduced mass'!$H$13,IF(M1196=4,'Specifications and Reduced mass'!$I$13,IF(M1196=5,'Specifications and Reduced mass'!$J$13)))))</f>
        <v>515.02500000000009</v>
      </c>
      <c r="U1196" s="52">
        <f>'Specifications and Reduced mass'!$C$37-'Lap Simulation'!S1196-'Lap Simulation'!T1196-'Lap Simulation'!AC1196</f>
        <v>94.451606234640167</v>
      </c>
      <c r="V1196" s="13">
        <f t="shared" si="232"/>
        <v>0.15173078693688505</v>
      </c>
      <c r="W1196" s="13">
        <f>0.5*359.61*'Lap Simulation'!Q1196^2</f>
        <v>27737.45208267327</v>
      </c>
      <c r="X1196" s="10">
        <f t="shared" si="228"/>
        <v>48.898854294956244</v>
      </c>
      <c r="Y1196" s="10">
        <v>3</v>
      </c>
      <c r="Z1196" s="13">
        <f>IF(Y1196=1,'Specifications and Reduced mass'!$C$47,IF(Y1196=2,'Specifications and Reduced mass'!$C$48,IF(Y1196=3,'Specifications and Reduced mass'!$C$49)))</f>
        <v>622.49467060319728</v>
      </c>
      <c r="AA1196" s="10">
        <f t="shared" si="229"/>
        <v>48.014282410321357</v>
      </c>
      <c r="AB1196" s="10">
        <v>0</v>
      </c>
      <c r="AC1196" s="10">
        <f t="shared" si="235"/>
        <v>0</v>
      </c>
      <c r="AD1196" s="10">
        <f t="shared" si="236"/>
        <v>0</v>
      </c>
    </row>
    <row r="1197" spans="7:30" x14ac:dyDescent="0.3">
      <c r="G1197" s="94">
        <v>5900</v>
      </c>
      <c r="H1197" s="94">
        <v>17.239999999999998</v>
      </c>
      <c r="I1197" s="10">
        <f t="shared" si="225"/>
        <v>12.855867999999999</v>
      </c>
      <c r="J1197" s="10">
        <f t="shared" si="226"/>
        <v>20.80645972176271</v>
      </c>
      <c r="K1197" s="10">
        <v>414.1</v>
      </c>
      <c r="L1197" s="10">
        <v>3</v>
      </c>
      <c r="M1197" s="88">
        <v>5</v>
      </c>
      <c r="N1197" s="87">
        <f t="shared" si="233"/>
        <v>1192</v>
      </c>
      <c r="O1197" s="108">
        <f t="shared" si="230"/>
        <v>134.50802456887948</v>
      </c>
      <c r="P1197" s="95">
        <f t="shared" si="227"/>
        <v>44.660306572779213</v>
      </c>
      <c r="Q1197" s="10">
        <f t="shared" si="237"/>
        <v>12.405640714660892</v>
      </c>
      <c r="R1197" s="86">
        <f t="shared" si="234"/>
        <v>-0.1825248332760239</v>
      </c>
      <c r="S1197" s="10">
        <f t="shared" si="231"/>
        <v>98.192470683616037</v>
      </c>
      <c r="T1197" s="10">
        <f>IF(M1197=1,'Specifications and Reduced mass'!$F$13,IF(M1197=2,'Specifications and Reduced mass'!$G$13,IF(M1197=3,'Specifications and Reduced mass'!$H$13,IF(M1197=4,'Specifications and Reduced mass'!$I$13,IF(M1197=5,'Specifications and Reduced mass'!$J$13)))))</f>
        <v>515.02500000000009</v>
      </c>
      <c r="U1197" s="52">
        <f>'Specifications and Reduced mass'!$C$37-'Lap Simulation'!S1197-'Lap Simulation'!T1197-'Lap Simulation'!AC1197</f>
        <v>94.683946639218334</v>
      </c>
      <c r="V1197" s="13">
        <f t="shared" si="232"/>
        <v>0.15210402773001991</v>
      </c>
      <c r="W1197" s="13">
        <f>0.5*359.61*'Lap Simulation'!Q1197^2</f>
        <v>27671.97539272482</v>
      </c>
      <c r="X1197" s="10">
        <f t="shared" si="228"/>
        <v>48.841105175830286</v>
      </c>
      <c r="Y1197" s="10">
        <v>3</v>
      </c>
      <c r="Z1197" s="13">
        <f>IF(Y1197=1,'Specifications and Reduced mass'!$C$47,IF(Y1197=2,'Specifications and Reduced mass'!$C$48,IF(Y1197=3,'Specifications and Reduced mass'!$C$49)))</f>
        <v>622.49467060319728</v>
      </c>
      <c r="AA1197" s="10">
        <f t="shared" si="229"/>
        <v>47.900940482839786</v>
      </c>
      <c r="AB1197" s="10">
        <v>0</v>
      </c>
      <c r="AC1197" s="10">
        <f t="shared" si="235"/>
        <v>0</v>
      </c>
      <c r="AD1197" s="10">
        <f t="shared" si="236"/>
        <v>0</v>
      </c>
    </row>
    <row r="1198" spans="7:30" x14ac:dyDescent="0.3">
      <c r="G1198" s="94">
        <v>5900</v>
      </c>
      <c r="H1198" s="94">
        <v>17.239999999999998</v>
      </c>
      <c r="I1198" s="10">
        <f t="shared" si="225"/>
        <v>12.855867999999999</v>
      </c>
      <c r="J1198" s="10">
        <f t="shared" si="226"/>
        <v>20.80645972176271</v>
      </c>
      <c r="K1198" s="10">
        <v>414.1</v>
      </c>
      <c r="L1198" s="10">
        <v>3</v>
      </c>
      <c r="M1198" s="88">
        <v>5</v>
      </c>
      <c r="N1198" s="87">
        <f t="shared" si="233"/>
        <v>1193</v>
      </c>
      <c r="O1198" s="108">
        <f t="shared" si="230"/>
        <v>134.58872883349687</v>
      </c>
      <c r="P1198" s="95">
        <f t="shared" si="227"/>
        <v>44.607308139991048</v>
      </c>
      <c r="Q1198" s="10">
        <f t="shared" si="237"/>
        <v>12.39091892777529</v>
      </c>
      <c r="R1198" s="86">
        <f t="shared" si="234"/>
        <v>-0.18297382398459447</v>
      </c>
      <c r="S1198" s="10">
        <f t="shared" si="231"/>
        <v>97.959558747586428</v>
      </c>
      <c r="T1198" s="10">
        <f>IF(M1198=1,'Specifications and Reduced mass'!$F$13,IF(M1198=2,'Specifications and Reduced mass'!$G$13,IF(M1198=3,'Specifications and Reduced mass'!$H$13,IF(M1198=4,'Specifications and Reduced mass'!$I$13,IF(M1198=5,'Specifications and Reduced mass'!$J$13)))))</f>
        <v>515.02500000000009</v>
      </c>
      <c r="U1198" s="52">
        <f>'Specifications and Reduced mass'!$C$37-'Lap Simulation'!S1198-'Lap Simulation'!T1198-'Lap Simulation'!AC1198</f>
        <v>94.916858575247943</v>
      </c>
      <c r="V1198" s="13">
        <f t="shared" si="232"/>
        <v>0.15247818665382873</v>
      </c>
      <c r="W1198" s="13">
        <f>0.5*359.61*'Lap Simulation'!Q1198^2</f>
        <v>27606.337637430424</v>
      </c>
      <c r="X1198" s="10">
        <f t="shared" si="228"/>
        <v>48.783145384942088</v>
      </c>
      <c r="Y1198" s="10">
        <v>3</v>
      </c>
      <c r="Z1198" s="13">
        <f>IF(Y1198=1,'Specifications and Reduced mass'!$C$47,IF(Y1198=2,'Specifications and Reduced mass'!$C$48,IF(Y1198=3,'Specifications and Reduced mass'!$C$49)))</f>
        <v>622.49467060319728</v>
      </c>
      <c r="AA1198" s="10">
        <f t="shared" si="229"/>
        <v>47.787319746872726</v>
      </c>
      <c r="AB1198" s="10">
        <v>0</v>
      </c>
      <c r="AC1198" s="10">
        <f t="shared" si="235"/>
        <v>0</v>
      </c>
      <c r="AD1198" s="10">
        <f t="shared" si="236"/>
        <v>0</v>
      </c>
    </row>
    <row r="1199" spans="7:30" x14ac:dyDescent="0.3">
      <c r="G1199" s="94">
        <v>5900</v>
      </c>
      <c r="H1199" s="94">
        <v>17.239999999999998</v>
      </c>
      <c r="I1199" s="10">
        <f t="shared" si="225"/>
        <v>12.855867999999999</v>
      </c>
      <c r="J1199" s="10">
        <f t="shared" si="226"/>
        <v>20.80645972176271</v>
      </c>
      <c r="K1199" s="10">
        <v>414.1</v>
      </c>
      <c r="L1199" s="10">
        <v>3</v>
      </c>
      <c r="M1199" s="88">
        <v>5</v>
      </c>
      <c r="N1199" s="87">
        <f t="shared" si="233"/>
        <v>1194</v>
      </c>
      <c r="O1199" s="108">
        <f t="shared" si="230"/>
        <v>134.66952944897918</v>
      </c>
      <c r="P1199" s="95">
        <f t="shared" si="227"/>
        <v>44.554116061015407</v>
      </c>
      <c r="Q1199" s="10">
        <f t="shared" si="237"/>
        <v>12.376143350282057</v>
      </c>
      <c r="R1199" s="86">
        <f t="shared" si="234"/>
        <v>-0.18342391916017237</v>
      </c>
      <c r="S1199" s="10">
        <f t="shared" si="231"/>
        <v>97.726073874201887</v>
      </c>
      <c r="T1199" s="10">
        <f>IF(M1199=1,'Specifications and Reduced mass'!$F$13,IF(M1199=2,'Specifications and Reduced mass'!$G$13,IF(M1199=3,'Specifications and Reduced mass'!$H$13,IF(M1199=4,'Specifications and Reduced mass'!$I$13,IF(M1199=5,'Specifications and Reduced mass'!$J$13)))))</f>
        <v>515.02500000000009</v>
      </c>
      <c r="U1199" s="52">
        <f>'Specifications and Reduced mass'!$C$37-'Lap Simulation'!S1199-'Lap Simulation'!T1199-'Lap Simulation'!AC1199</f>
        <v>95.150343448632498</v>
      </c>
      <c r="V1199" s="13">
        <f t="shared" si="232"/>
        <v>0.15285326596681031</v>
      </c>
      <c r="W1199" s="13">
        <f>0.5*359.61*'Lap Simulation'!Q1199^2</f>
        <v>27540.538420587331</v>
      </c>
      <c r="X1199" s="10">
        <f t="shared" si="228"/>
        <v>48.724973820008096</v>
      </c>
      <c r="Y1199" s="10">
        <v>3</v>
      </c>
      <c r="Z1199" s="13">
        <f>IF(Y1199=1,'Specifications and Reduced mass'!$C$47,IF(Y1199=2,'Specifications and Reduced mass'!$C$48,IF(Y1199=3,'Specifications and Reduced mass'!$C$49)))</f>
        <v>622.49467060319728</v>
      </c>
      <c r="AA1199" s="10">
        <f t="shared" si="229"/>
        <v>47.673419516582427</v>
      </c>
      <c r="AB1199" s="10">
        <v>0</v>
      </c>
      <c r="AC1199" s="10">
        <f t="shared" si="235"/>
        <v>0</v>
      </c>
      <c r="AD1199" s="10">
        <f t="shared" si="236"/>
        <v>0</v>
      </c>
    </row>
    <row r="1200" spans="7:30" x14ac:dyDescent="0.3">
      <c r="G1200" s="94">
        <v>5900</v>
      </c>
      <c r="H1200" s="94">
        <v>17.239999999999998</v>
      </c>
      <c r="I1200" s="10">
        <f t="shared" si="225"/>
        <v>12.855867999999999</v>
      </c>
      <c r="J1200" s="10">
        <f t="shared" si="226"/>
        <v>20.80645972176271</v>
      </c>
      <c r="K1200" s="10">
        <v>414.1</v>
      </c>
      <c r="L1200" s="10">
        <v>3</v>
      </c>
      <c r="M1200" s="88">
        <v>5</v>
      </c>
      <c r="N1200" s="87">
        <f t="shared" si="233"/>
        <v>1195</v>
      </c>
      <c r="O1200" s="108">
        <f t="shared" si="230"/>
        <v>134.75042699953681</v>
      </c>
      <c r="P1200" s="95">
        <f t="shared" si="227"/>
        <v>44.500729319796534</v>
      </c>
      <c r="Q1200" s="10">
        <f t="shared" si="237"/>
        <v>12.361313699943482</v>
      </c>
      <c r="R1200" s="86">
        <f t="shared" si="234"/>
        <v>-0.18387512151962326</v>
      </c>
      <c r="S1200" s="10">
        <f t="shared" si="231"/>
        <v>97.49201465410043</v>
      </c>
      <c r="T1200" s="10">
        <f>IF(M1200=1,'Specifications and Reduced mass'!$F$13,IF(M1200=2,'Specifications and Reduced mass'!$G$13,IF(M1200=3,'Specifications and Reduced mass'!$H$13,IF(M1200=4,'Specifications and Reduced mass'!$I$13,IF(M1200=5,'Specifications and Reduced mass'!$J$13)))))</f>
        <v>515.02500000000009</v>
      </c>
      <c r="U1200" s="52">
        <f>'Specifications and Reduced mass'!$C$37-'Lap Simulation'!S1200-'Lap Simulation'!T1200-'Lap Simulation'!AC1200</f>
        <v>95.384402668733969</v>
      </c>
      <c r="V1200" s="13">
        <f t="shared" si="232"/>
        <v>0.15322926793301939</v>
      </c>
      <c r="W1200" s="13">
        <f>0.5*359.61*'Lap Simulation'!Q1200^2</f>
        <v>27474.577345018133</v>
      </c>
      <c r="X1200" s="10">
        <f t="shared" si="228"/>
        <v>48.666589369856226</v>
      </c>
      <c r="Y1200" s="10">
        <v>3</v>
      </c>
      <c r="Z1200" s="13">
        <f>IF(Y1200=1,'Specifications and Reduced mass'!$C$47,IF(Y1200=2,'Specifications and Reduced mass'!$C$48,IF(Y1200=3,'Specifications and Reduced mass'!$C$49)))</f>
        <v>622.49467060319728</v>
      </c>
      <c r="AA1200" s="10">
        <f t="shared" si="229"/>
        <v>47.55923910444406</v>
      </c>
      <c r="AB1200" s="10">
        <v>0</v>
      </c>
      <c r="AC1200" s="10">
        <f t="shared" si="235"/>
        <v>0</v>
      </c>
      <c r="AD1200" s="10">
        <f t="shared" si="236"/>
        <v>0</v>
      </c>
    </row>
    <row r="1201" spans="7:30" x14ac:dyDescent="0.3">
      <c r="G1201" s="94">
        <v>5900</v>
      </c>
      <c r="H1201" s="94">
        <v>17.239999999999998</v>
      </c>
      <c r="I1201" s="10">
        <f t="shared" si="225"/>
        <v>12.855867999999999</v>
      </c>
      <c r="J1201" s="10">
        <f t="shared" si="226"/>
        <v>20.80645972176271</v>
      </c>
      <c r="K1201" s="10">
        <v>414.1</v>
      </c>
      <c r="L1201" s="10">
        <v>3</v>
      </c>
      <c r="M1201" s="88">
        <v>5</v>
      </c>
      <c r="N1201" s="87">
        <f t="shared" si="233"/>
        <v>1196</v>
      </c>
      <c r="O1201" s="108">
        <f t="shared" si="230"/>
        <v>134.83142207462549</v>
      </c>
      <c r="P1201" s="95">
        <f t="shared" si="227"/>
        <v>44.447146892056082</v>
      </c>
      <c r="Q1201" s="10">
        <f t="shared" si="237"/>
        <v>12.3464296922378</v>
      </c>
      <c r="R1201" s="86">
        <f t="shared" si="234"/>
        <v>-0.18432743378649571</v>
      </c>
      <c r="S1201" s="10">
        <f t="shared" si="231"/>
        <v>97.257379674453333</v>
      </c>
      <c r="T1201" s="10">
        <f>IF(M1201=1,'Specifications and Reduced mass'!$F$13,IF(M1201=2,'Specifications and Reduced mass'!$G$13,IF(M1201=3,'Specifications and Reduced mass'!$H$13,IF(M1201=4,'Specifications and Reduced mass'!$I$13,IF(M1201=5,'Specifications and Reduced mass'!$J$13)))))</f>
        <v>515.02500000000009</v>
      </c>
      <c r="U1201" s="52">
        <f>'Specifications and Reduced mass'!$C$37-'Lap Simulation'!S1201-'Lap Simulation'!T1201-'Lap Simulation'!AC1201</f>
        <v>95.619037648381095</v>
      </c>
      <c r="V1201" s="13">
        <f t="shared" si="232"/>
        <v>0.15360619482207977</v>
      </c>
      <c r="W1201" s="13">
        <f>0.5*359.61*'Lap Simulation'!Q1201^2</f>
        <v>27408.454012568469</v>
      </c>
      <c r="X1201" s="10">
        <f t="shared" si="228"/>
        <v>48.607990914322045</v>
      </c>
      <c r="Y1201" s="10">
        <v>3</v>
      </c>
      <c r="Z1201" s="13">
        <f>IF(Y1201=1,'Specifications and Reduced mass'!$C$47,IF(Y1201=2,'Specifications and Reduced mass'!$C$48,IF(Y1201=3,'Specifications and Reduced mass'!$C$49)))</f>
        <v>622.49467060319728</v>
      </c>
      <c r="AA1201" s="10">
        <f t="shared" si="229"/>
        <v>47.444777821241587</v>
      </c>
      <c r="AB1201" s="10">
        <v>0</v>
      </c>
      <c r="AC1201" s="10">
        <f t="shared" si="235"/>
        <v>0</v>
      </c>
      <c r="AD1201" s="10">
        <f t="shared" si="236"/>
        <v>0</v>
      </c>
    </row>
    <row r="1202" spans="7:30" x14ac:dyDescent="0.3">
      <c r="G1202" s="94">
        <v>5900</v>
      </c>
      <c r="H1202" s="94">
        <v>17.239999999999998</v>
      </c>
      <c r="I1202" s="10">
        <f t="shared" ref="I1202:I1265" si="238">H1202*0.7457</f>
        <v>12.855867999999999</v>
      </c>
      <c r="J1202" s="10">
        <f t="shared" ref="J1202:J1265" si="239">(9548.8*I1202)/G1202</f>
        <v>20.80645972176271</v>
      </c>
      <c r="K1202" s="10">
        <v>414.1</v>
      </c>
      <c r="L1202" s="10">
        <v>3</v>
      </c>
      <c r="M1202" s="88">
        <v>5</v>
      </c>
      <c r="N1202" s="87">
        <f t="shared" si="233"/>
        <v>1197</v>
      </c>
      <c r="O1202" s="108">
        <f t="shared" si="230"/>
        <v>134.91251526901127</v>
      </c>
      <c r="P1202" s="95">
        <f t="shared" si="227"/>
        <v>44.393367745196635</v>
      </c>
      <c r="Q1202" s="10">
        <f t="shared" si="237"/>
        <v>12.331491040332399</v>
      </c>
      <c r="R1202" s="86">
        <f t="shared" si="234"/>
        <v>-0.18478085869103797</v>
      </c>
      <c r="S1202" s="10">
        <f t="shared" si="231"/>
        <v>97.02216751895638</v>
      </c>
      <c r="T1202" s="10">
        <f>IF(M1202=1,'Specifications and Reduced mass'!$F$13,IF(M1202=2,'Specifications and Reduced mass'!$G$13,IF(M1202=3,'Specifications and Reduced mass'!$H$13,IF(M1202=4,'Specifications and Reduced mass'!$I$13,IF(M1202=5,'Specifications and Reduced mass'!$J$13)))))</f>
        <v>515.02500000000009</v>
      </c>
      <c r="U1202" s="52">
        <f>'Specifications and Reduced mass'!$C$37-'Lap Simulation'!S1202-'Lap Simulation'!T1202-'Lap Simulation'!AC1202</f>
        <v>95.85424980387802</v>
      </c>
      <c r="V1202" s="13">
        <f t="shared" si="232"/>
        <v>0.15398404890919831</v>
      </c>
      <c r="W1202" s="13">
        <f>0.5*359.61*'Lap Simulation'!Q1202^2</f>
        <v>27342.168024104511</v>
      </c>
      <c r="X1202" s="10">
        <f t="shared" si="228"/>
        <v>48.549177324143301</v>
      </c>
      <c r="Y1202" s="10">
        <v>3</v>
      </c>
      <c r="Z1202" s="13">
        <f>IF(Y1202=1,'Specifications and Reduced mass'!$C$47,IF(Y1202=2,'Specifications and Reduced mass'!$C$48,IF(Y1202=3,'Specifications and Reduced mass'!$C$49)))</f>
        <v>622.49467060319728</v>
      </c>
      <c r="AA1202" s="10">
        <f t="shared" si="229"/>
        <v>47.330034976063544</v>
      </c>
      <c r="AB1202" s="10">
        <v>0</v>
      </c>
      <c r="AC1202" s="10">
        <f t="shared" si="235"/>
        <v>0</v>
      </c>
      <c r="AD1202" s="10">
        <f t="shared" si="236"/>
        <v>0</v>
      </c>
    </row>
    <row r="1203" spans="7:30" x14ac:dyDescent="0.3">
      <c r="G1203" s="94">
        <v>5900</v>
      </c>
      <c r="H1203" s="94">
        <v>17.239999999999998</v>
      </c>
      <c r="I1203" s="10">
        <f t="shared" si="238"/>
        <v>12.855867999999999</v>
      </c>
      <c r="J1203" s="10">
        <f t="shared" si="239"/>
        <v>20.80645972176271</v>
      </c>
      <c r="K1203" s="10">
        <v>414.1</v>
      </c>
      <c r="L1203" s="10">
        <v>3</v>
      </c>
      <c r="M1203" s="88">
        <v>5</v>
      </c>
      <c r="N1203" s="87">
        <f t="shared" si="233"/>
        <v>1198</v>
      </c>
      <c r="O1203" s="108">
        <f t="shared" si="230"/>
        <v>134.99370718283652</v>
      </c>
      <c r="P1203" s="95">
        <f t="shared" si="227"/>
        <v>44.339390838203826</v>
      </c>
      <c r="Q1203" s="10">
        <f t="shared" si="237"/>
        <v>12.316497455056618</v>
      </c>
      <c r="R1203" s="86">
        <f t="shared" si="234"/>
        <v>-0.18523539897021474</v>
      </c>
      <c r="S1203" s="10">
        <f t="shared" si="231"/>
        <v>96.786376767821395</v>
      </c>
      <c r="T1203" s="10">
        <f>IF(M1203=1,'Specifications and Reduced mass'!$F$13,IF(M1203=2,'Specifications and Reduced mass'!$G$13,IF(M1203=3,'Specifications and Reduced mass'!$H$13,IF(M1203=4,'Specifications and Reduced mass'!$I$13,IF(M1203=5,'Specifications and Reduced mass'!$J$13)))))</f>
        <v>515.02500000000009</v>
      </c>
      <c r="U1203" s="52">
        <f>'Specifications and Reduced mass'!$C$37-'Lap Simulation'!S1203-'Lap Simulation'!T1203-'Lap Simulation'!AC1203</f>
        <v>96.090040555013047</v>
      </c>
      <c r="V1203" s="13">
        <f t="shared" si="232"/>
        <v>0.15436283247517896</v>
      </c>
      <c r="W1203" s="13">
        <f>0.5*359.61*'Lap Simulation'!Q1203^2</f>
        <v>27275.718979510628</v>
      </c>
      <c r="X1203" s="10">
        <f t="shared" si="228"/>
        <v>48.490147460852825</v>
      </c>
      <c r="Y1203" s="10">
        <v>3</v>
      </c>
      <c r="Z1203" s="13">
        <f>IF(Y1203=1,'Specifications and Reduced mass'!$C$47,IF(Y1203=2,'Specifications and Reduced mass'!$C$48,IF(Y1203=3,'Specifications and Reduced mass'!$C$49)))</f>
        <v>622.49467060319728</v>
      </c>
      <c r="AA1203" s="10">
        <f t="shared" si="229"/>
        <v>47.215009876298886</v>
      </c>
      <c r="AB1203" s="10">
        <v>0</v>
      </c>
      <c r="AC1203" s="10">
        <f t="shared" si="235"/>
        <v>0</v>
      </c>
      <c r="AD1203" s="10">
        <f t="shared" si="236"/>
        <v>0</v>
      </c>
    </row>
    <row r="1204" spans="7:30" x14ac:dyDescent="0.3">
      <c r="G1204" s="94">
        <v>5900</v>
      </c>
      <c r="H1204" s="94">
        <v>17.239999999999998</v>
      </c>
      <c r="I1204" s="10">
        <f t="shared" si="238"/>
        <v>12.855867999999999</v>
      </c>
      <c r="J1204" s="10">
        <f t="shared" si="239"/>
        <v>20.80645972176271</v>
      </c>
      <c r="K1204" s="10">
        <v>414.1</v>
      </c>
      <c r="L1204" s="10">
        <v>3</v>
      </c>
      <c r="M1204" s="88">
        <v>5</v>
      </c>
      <c r="N1204" s="87">
        <f t="shared" si="233"/>
        <v>1199</v>
      </c>
      <c r="O1204" s="108">
        <f t="shared" si="230"/>
        <v>135.07499842168721</v>
      </c>
      <c r="P1204" s="95">
        <f t="shared" si="227"/>
        <v>44.285215121546891</v>
      </c>
      <c r="Q1204" s="10">
        <f t="shared" si="237"/>
        <v>12.301448644874135</v>
      </c>
      <c r="R1204" s="86">
        <f t="shared" si="234"/>
        <v>-0.18569105736772287</v>
      </c>
      <c r="S1204" s="10">
        <f t="shared" si="231"/>
        <v>96.550005997767741</v>
      </c>
      <c r="T1204" s="10">
        <f>IF(M1204=1,'Specifications and Reduced mass'!$F$13,IF(M1204=2,'Specifications and Reduced mass'!$G$13,IF(M1204=3,'Specifications and Reduced mass'!$H$13,IF(M1204=4,'Specifications and Reduced mass'!$I$13,IF(M1204=5,'Specifications and Reduced mass'!$J$13)))))</f>
        <v>515.02500000000009</v>
      </c>
      <c r="U1204" s="52">
        <f>'Specifications and Reduced mass'!$C$37-'Lap Simulation'!S1204-'Lap Simulation'!T1204-'Lap Simulation'!AC1204</f>
        <v>96.326411325066715</v>
      </c>
      <c r="V1204" s="13">
        <f t="shared" si="232"/>
        <v>0.15474254780643573</v>
      </c>
      <c r="W1204" s="13">
        <f>0.5*359.61*'Lap Simulation'!Q1204^2</f>
        <v>27209.106477686946</v>
      </c>
      <c r="X1204" s="10">
        <f t="shared" si="228"/>
        <v>48.430900176669823</v>
      </c>
      <c r="Y1204" s="10">
        <v>3</v>
      </c>
      <c r="Z1204" s="13">
        <f>IF(Y1204=1,'Specifications and Reduced mass'!$C$47,IF(Y1204=2,'Specifications and Reduced mass'!$C$48,IF(Y1204=3,'Specifications and Reduced mass'!$C$49)))</f>
        <v>622.49467060319728</v>
      </c>
      <c r="AA1204" s="10">
        <f t="shared" si="229"/>
        <v>47.09970182763287</v>
      </c>
      <c r="AB1204" s="10">
        <v>0</v>
      </c>
      <c r="AC1204" s="10">
        <f t="shared" si="235"/>
        <v>0</v>
      </c>
      <c r="AD1204" s="10">
        <f t="shared" si="236"/>
        <v>0</v>
      </c>
    </row>
    <row r="1205" spans="7:30" x14ac:dyDescent="0.3">
      <c r="G1205" s="94">
        <v>5900</v>
      </c>
      <c r="H1205" s="94">
        <v>17.239999999999998</v>
      </c>
      <c r="I1205" s="10">
        <f t="shared" si="238"/>
        <v>12.855867999999999</v>
      </c>
      <c r="J1205" s="10">
        <f t="shared" si="239"/>
        <v>20.80645972176271</v>
      </c>
      <c r="K1205" s="10">
        <v>414.1</v>
      </c>
      <c r="L1205" s="10">
        <v>3</v>
      </c>
      <c r="M1205" s="88">
        <v>5</v>
      </c>
      <c r="N1205" s="85">
        <f t="shared" si="233"/>
        <v>1200</v>
      </c>
      <c r="O1205" s="108">
        <f t="shared" si="230"/>
        <v>135.156389596661</v>
      </c>
      <c r="P1205" s="95">
        <f t="shared" si="227"/>
        <v>44.230839537077678</v>
      </c>
      <c r="Q1205" s="10">
        <f t="shared" si="237"/>
        <v>12.28634431585491</v>
      </c>
      <c r="R1205" s="86">
        <f t="shared" si="234"/>
        <v>-0.18614783663400852</v>
      </c>
      <c r="S1205" s="10">
        <f t="shared" si="231"/>
        <v>96.313053782013668</v>
      </c>
      <c r="T1205" s="10">
        <f>IF(M1205=1,'Specifications and Reduced mass'!$F$13,IF(M1205=2,'Specifications and Reduced mass'!$G$13,IF(M1205=3,'Specifications and Reduced mass'!$H$13,IF(M1205=4,'Specifications and Reduced mass'!$I$13,IF(M1205=5,'Specifications and Reduced mass'!$J$13)))))</f>
        <v>515.02500000000009</v>
      </c>
      <c r="U1205" s="52">
        <f>'Specifications and Reduced mass'!$C$37-'Lap Simulation'!S1205-'Lap Simulation'!T1205-'Lap Simulation'!AC1205</f>
        <v>96.563363540820774</v>
      </c>
      <c r="V1205" s="13">
        <f t="shared" si="232"/>
        <v>0.15512319719500711</v>
      </c>
      <c r="W1205" s="13">
        <f>0.5*359.61*'Lap Simulation'!Q1205^2</f>
        <v>27142.330116546938</v>
      </c>
      <c r="X1205" s="10">
        <f t="shared" si="228"/>
        <v>48.371434314389411</v>
      </c>
      <c r="Y1205" s="10">
        <v>3</v>
      </c>
      <c r="Z1205" s="13">
        <f>IF(Y1205=1,'Specifications and Reduced mass'!$C$47,IF(Y1205=2,'Specifications and Reduced mass'!$C$48,IF(Y1205=3,'Specifications and Reduced mass'!$C$49)))</f>
        <v>622.49467060319728</v>
      </c>
      <c r="AA1205" s="10">
        <f t="shared" si="229"/>
        <v>46.984110134042794</v>
      </c>
      <c r="AB1205" s="10">
        <v>0</v>
      </c>
      <c r="AC1205" s="10">
        <f t="shared" si="235"/>
        <v>0</v>
      </c>
      <c r="AD1205" s="10">
        <f t="shared" si="236"/>
        <v>0</v>
      </c>
    </row>
    <row r="1206" spans="7:30" x14ac:dyDescent="0.3">
      <c r="G1206" s="94">
        <v>5900</v>
      </c>
      <c r="H1206" s="94">
        <v>17.239999999999998</v>
      </c>
      <c r="I1206" s="10">
        <f t="shared" si="238"/>
        <v>12.855867999999999</v>
      </c>
      <c r="J1206" s="10">
        <f t="shared" si="239"/>
        <v>20.80645972176271</v>
      </c>
      <c r="K1206" s="10">
        <v>414.1</v>
      </c>
      <c r="L1206" s="10">
        <v>3</v>
      </c>
      <c r="M1206" s="88">
        <v>5</v>
      </c>
      <c r="N1206" s="85">
        <f t="shared" si="233"/>
        <v>1201</v>
      </c>
      <c r="O1206" s="108">
        <f t="shared" si="230"/>
        <v>135.23788132443659</v>
      </c>
      <c r="P1206" s="95">
        <f t="shared" si="227"/>
        <v>44.176263017928086</v>
      </c>
      <c r="Q1206" s="10">
        <f t="shared" si="237"/>
        <v>12.27118417164669</v>
      </c>
      <c r="R1206" s="86">
        <f t="shared" si="234"/>
        <v>-0.18660573952628376</v>
      </c>
      <c r="S1206" s="10">
        <f t="shared" si="231"/>
        <v>96.075518690267643</v>
      </c>
      <c r="T1206" s="10">
        <f>IF(M1206=1,'Specifications and Reduced mass'!$F$13,IF(M1206=2,'Specifications and Reduced mass'!$G$13,IF(M1206=3,'Specifications and Reduced mass'!$H$13,IF(M1206=4,'Specifications and Reduced mass'!$I$13,IF(M1206=5,'Specifications and Reduced mass'!$J$13)))))</f>
        <v>515.02500000000009</v>
      </c>
      <c r="U1206" s="52">
        <f>'Specifications and Reduced mass'!$C$37-'Lap Simulation'!S1206-'Lap Simulation'!T1206-'Lap Simulation'!AC1206</f>
        <v>96.800898632566714</v>
      </c>
      <c r="V1206" s="13">
        <f t="shared" si="232"/>
        <v>0.15550478293856981</v>
      </c>
      <c r="W1206" s="13">
        <f>0.5*359.61*'Lap Simulation'!Q1206^2</f>
        <v>27075.389493014984</v>
      </c>
      <c r="X1206" s="10">
        <f t="shared" si="228"/>
        <v>48.311748707270432</v>
      </c>
      <c r="Y1206" s="10">
        <v>3</v>
      </c>
      <c r="Z1206" s="13">
        <f>IF(Y1206=1,'Specifications and Reduced mass'!$C$47,IF(Y1206=2,'Specifications and Reduced mass'!$C$48,IF(Y1206=3,'Specifications and Reduced mass'!$C$49)))</f>
        <v>622.49467060319728</v>
      </c>
      <c r="AA1206" s="10">
        <f t="shared" si="229"/>
        <v>46.86823409779381</v>
      </c>
      <c r="AB1206" s="10">
        <v>0</v>
      </c>
      <c r="AC1206" s="10">
        <f t="shared" si="235"/>
        <v>0</v>
      </c>
      <c r="AD1206" s="10">
        <f t="shared" si="236"/>
        <v>0</v>
      </c>
    </row>
    <row r="1207" spans="7:30" x14ac:dyDescent="0.3">
      <c r="G1207" s="94">
        <v>5900</v>
      </c>
      <c r="H1207" s="94">
        <v>17.239999999999998</v>
      </c>
      <c r="I1207" s="10">
        <f t="shared" si="238"/>
        <v>12.855867999999999</v>
      </c>
      <c r="J1207" s="10">
        <f t="shared" si="239"/>
        <v>20.80645972176271</v>
      </c>
      <c r="K1207" s="10">
        <v>414.1</v>
      </c>
      <c r="L1207" s="10">
        <v>3</v>
      </c>
      <c r="M1207" s="88">
        <v>5</v>
      </c>
      <c r="N1207" s="85">
        <f t="shared" si="233"/>
        <v>1202</v>
      </c>
      <c r="O1207" s="108">
        <f t="shared" si="230"/>
        <v>135.31947422734416</v>
      </c>
      <c r="P1207" s="95">
        <f t="shared" si="227"/>
        <v>44.121484488405862</v>
      </c>
      <c r="Q1207" s="10">
        <f t="shared" si="237"/>
        <v>12.255967913446073</v>
      </c>
      <c r="R1207" s="86">
        <f t="shared" si="234"/>
        <v>-0.18706476880854353</v>
      </c>
      <c r="S1207" s="10">
        <f t="shared" si="231"/>
        <v>95.837399288719823</v>
      </c>
      <c r="T1207" s="10">
        <f>IF(M1207=1,'Specifications and Reduced mass'!$F$13,IF(M1207=2,'Specifications and Reduced mass'!$G$13,IF(M1207=3,'Specifications and Reduced mass'!$H$13,IF(M1207=4,'Specifications and Reduced mass'!$I$13,IF(M1207=5,'Specifications and Reduced mass'!$J$13)))))</f>
        <v>515.02500000000009</v>
      </c>
      <c r="U1207" s="52">
        <f>'Specifications and Reduced mass'!$C$37-'Lap Simulation'!S1207-'Lap Simulation'!T1207-'Lap Simulation'!AC1207</f>
        <v>97.039018034114633</v>
      </c>
      <c r="V1207" s="13">
        <f t="shared" si="232"/>
        <v>0.15588730734045295</v>
      </c>
      <c r="W1207" s="13">
        <f>0.5*359.61*'Lap Simulation'!Q1207^2</f>
        <v>27008.284203023937</v>
      </c>
      <c r="X1207" s="10">
        <f t="shared" si="228"/>
        <v>48.251842178921542</v>
      </c>
      <c r="Y1207" s="10">
        <v>3</v>
      </c>
      <c r="Z1207" s="13">
        <f>IF(Y1207=1,'Specifications and Reduced mass'!$C$47,IF(Y1207=2,'Specifications and Reduced mass'!$C$48,IF(Y1207=3,'Specifications and Reduced mass'!$C$49)))</f>
        <v>622.49467060319728</v>
      </c>
      <c r="AA1207" s="10">
        <f t="shared" si="229"/>
        <v>46.752073019434725</v>
      </c>
      <c r="AB1207" s="10">
        <v>0</v>
      </c>
      <c r="AC1207" s="10">
        <f t="shared" si="235"/>
        <v>0</v>
      </c>
      <c r="AD1207" s="10">
        <f t="shared" si="236"/>
        <v>0</v>
      </c>
    </row>
    <row r="1208" spans="7:30" x14ac:dyDescent="0.3">
      <c r="G1208" s="94">
        <v>5900</v>
      </c>
      <c r="H1208" s="94">
        <v>17.239999999999998</v>
      </c>
      <c r="I1208" s="10">
        <f t="shared" si="238"/>
        <v>12.855867999999999</v>
      </c>
      <c r="J1208" s="10">
        <f t="shared" si="239"/>
        <v>20.80645972176271</v>
      </c>
      <c r="K1208" s="10">
        <v>414.1</v>
      </c>
      <c r="L1208" s="10">
        <v>3</v>
      </c>
      <c r="M1208" s="88">
        <v>5</v>
      </c>
      <c r="N1208" s="85">
        <f t="shared" si="233"/>
        <v>1203</v>
      </c>
      <c r="O1208" s="108">
        <f t="shared" si="230"/>
        <v>135.40116893343691</v>
      </c>
      <c r="P1208" s="95">
        <f t="shared" si="227"/>
        <v>44.066502863888822</v>
      </c>
      <c r="Q1208" s="10">
        <f t="shared" si="237"/>
        <v>12.240695239969117</v>
      </c>
      <c r="R1208" s="86">
        <f t="shared" si="234"/>
        <v>-0.18752492725158076</v>
      </c>
      <c r="S1208" s="10">
        <f t="shared" si="231"/>
        <v>95.598694140033359</v>
      </c>
      <c r="T1208" s="10">
        <f>IF(M1208=1,'Specifications and Reduced mass'!$F$13,IF(M1208=2,'Specifications and Reduced mass'!$G$13,IF(M1208=3,'Specifications and Reduced mass'!$H$13,IF(M1208=4,'Specifications and Reduced mass'!$I$13,IF(M1208=5,'Specifications and Reduced mass'!$J$13)))))</f>
        <v>515.02500000000009</v>
      </c>
      <c r="U1208" s="52">
        <f>'Specifications and Reduced mass'!$C$37-'Lap Simulation'!S1208-'Lap Simulation'!T1208-'Lap Simulation'!AC1208</f>
        <v>97.277723182801083</v>
      </c>
      <c r="V1208" s="13">
        <f t="shared" si="232"/>
        <v>0.15627077270965065</v>
      </c>
      <c r="W1208" s="13">
        <f>0.5*359.61*'Lap Simulation'!Q1208^2</f>
        <v>26941.013841512697</v>
      </c>
      <c r="X1208" s="10">
        <f t="shared" si="228"/>
        <v>48.1917135431855</v>
      </c>
      <c r="Y1208" s="10">
        <v>3</v>
      </c>
      <c r="Z1208" s="13">
        <f>IF(Y1208=1,'Specifications and Reduced mass'!$C$47,IF(Y1208=2,'Specifications and Reduced mass'!$C$48,IF(Y1208=3,'Specifications and Reduced mass'!$C$49)))</f>
        <v>622.49467060319728</v>
      </c>
      <c r="AA1208" s="10">
        <f t="shared" si="229"/>
        <v>46.63562619779379</v>
      </c>
      <c r="AB1208" s="10">
        <v>0</v>
      </c>
      <c r="AC1208" s="10">
        <f t="shared" si="235"/>
        <v>0</v>
      </c>
      <c r="AD1208" s="10">
        <f t="shared" si="236"/>
        <v>0</v>
      </c>
    </row>
    <row r="1209" spans="7:30" x14ac:dyDescent="0.3">
      <c r="G1209" s="94">
        <v>5900</v>
      </c>
      <c r="H1209" s="94">
        <v>17.239999999999998</v>
      </c>
      <c r="I1209" s="10">
        <f t="shared" si="238"/>
        <v>12.855867999999999</v>
      </c>
      <c r="J1209" s="10">
        <f t="shared" si="239"/>
        <v>20.80645972176271</v>
      </c>
      <c r="K1209" s="10">
        <v>414.1</v>
      </c>
      <c r="L1209" s="10">
        <v>3</v>
      </c>
      <c r="M1209" s="88">
        <v>5</v>
      </c>
      <c r="N1209" s="85">
        <f t="shared" si="233"/>
        <v>1204</v>
      </c>
      <c r="O1209" s="108">
        <f t="shared" si="230"/>
        <v>135.4829660765638</v>
      </c>
      <c r="P1209" s="95">
        <f t="shared" si="227"/>
        <v>44.011317050717309</v>
      </c>
      <c r="Q1209" s="10">
        <f t="shared" si="237"/>
        <v>12.225365847421475</v>
      </c>
      <c r="R1209" s="86">
        <f t="shared" si="234"/>
        <v>-0.1879862176330051</v>
      </c>
      <c r="S1209" s="10">
        <f t="shared" si="231"/>
        <v>95.359401803335658</v>
      </c>
      <c r="T1209" s="10">
        <f>IF(M1209=1,'Specifications and Reduced mass'!$F$13,IF(M1209=2,'Specifications and Reduced mass'!$G$13,IF(M1209=3,'Specifications and Reduced mass'!$H$13,IF(M1209=4,'Specifications and Reduced mass'!$I$13,IF(M1209=5,'Specifications and Reduced mass'!$J$13)))))</f>
        <v>515.02500000000009</v>
      </c>
      <c r="U1209" s="52">
        <f>'Specifications and Reduced mass'!$C$37-'Lap Simulation'!S1209-'Lap Simulation'!T1209-'Lap Simulation'!AC1209</f>
        <v>97.517015519498727</v>
      </c>
      <c r="V1209" s="13">
        <f t="shared" si="232"/>
        <v>0.15665518136083759</v>
      </c>
      <c r="W1209" s="13">
        <f>0.5*359.61*'Lap Simulation'!Q1209^2</f>
        <v>26873.57800242375</v>
      </c>
      <c r="X1209" s="10">
        <f t="shared" si="228"/>
        <v>48.131361604021556</v>
      </c>
      <c r="Y1209" s="10">
        <v>3</v>
      </c>
      <c r="Z1209" s="13">
        <f>IF(Y1209=1,'Specifications and Reduced mass'!$C$47,IF(Y1209=2,'Specifications and Reduced mass'!$C$48,IF(Y1209=3,'Specifications and Reduced mass'!$C$49)))</f>
        <v>622.49467060319728</v>
      </c>
      <c r="AA1209" s="10">
        <f t="shared" si="229"/>
        <v>46.518892929974413</v>
      </c>
      <c r="AB1209" s="10">
        <v>0</v>
      </c>
      <c r="AC1209" s="10">
        <f t="shared" si="235"/>
        <v>0</v>
      </c>
      <c r="AD1209" s="10">
        <f t="shared" si="236"/>
        <v>0</v>
      </c>
    </row>
    <row r="1210" spans="7:30" x14ac:dyDescent="0.3">
      <c r="G1210" s="94">
        <v>5900</v>
      </c>
      <c r="H1210" s="94">
        <v>17.239999999999998</v>
      </c>
      <c r="I1210" s="10">
        <f t="shared" si="238"/>
        <v>12.855867999999999</v>
      </c>
      <c r="J1210" s="10">
        <f t="shared" si="239"/>
        <v>20.80645972176271</v>
      </c>
      <c r="K1210" s="10">
        <v>414.1</v>
      </c>
      <c r="L1210" s="10">
        <v>3</v>
      </c>
      <c r="M1210" s="88">
        <v>5</v>
      </c>
      <c r="N1210" s="85">
        <f t="shared" si="233"/>
        <v>1205</v>
      </c>
      <c r="O1210" s="108">
        <f t="shared" si="230"/>
        <v>135.56486629644348</v>
      </c>
      <c r="P1210" s="95">
        <f t="shared" si="227"/>
        <v>43.955925946085046</v>
      </c>
      <c r="Q1210" s="10">
        <f t="shared" si="237"/>
        <v>12.209979429468069</v>
      </c>
      <c r="R1210" s="86">
        <f t="shared" si="234"/>
        <v>-0.18844864273725889</v>
      </c>
      <c r="S1210" s="10">
        <f t="shared" si="231"/>
        <v>95.119520834209808</v>
      </c>
      <c r="T1210" s="10">
        <f>IF(M1210=1,'Specifications and Reduced mass'!$F$13,IF(M1210=2,'Specifications and Reduced mass'!$G$13,IF(M1210=3,'Specifications and Reduced mass'!$H$13,IF(M1210=4,'Specifications and Reduced mass'!$I$13,IF(M1210=5,'Specifications and Reduced mass'!$J$13)))))</f>
        <v>515.02500000000009</v>
      </c>
      <c r="U1210" s="52">
        <f>'Specifications and Reduced mass'!$C$37-'Lap Simulation'!S1210-'Lap Simulation'!T1210-'Lap Simulation'!AC1210</f>
        <v>97.756896488624648</v>
      </c>
      <c r="V1210" s="13">
        <f t="shared" si="232"/>
        <v>0.15704053561438241</v>
      </c>
      <c r="W1210" s="13">
        <f>0.5*359.61*'Lap Simulation'!Q1210^2</f>
        <v>26805.976278700742</v>
      </c>
      <c r="X1210" s="10">
        <f t="shared" si="228"/>
        <v>48.070785155386098</v>
      </c>
      <c r="Y1210" s="10">
        <v>3</v>
      </c>
      <c r="Z1210" s="13">
        <f>IF(Y1210=1,'Specifications and Reduced mass'!$C$47,IF(Y1210=2,'Specifications and Reduced mass'!$C$48,IF(Y1210=3,'Specifications and Reduced mass'!$C$49)))</f>
        <v>622.49467060319728</v>
      </c>
      <c r="AA1210" s="10">
        <f t="shared" si="229"/>
        <v>46.401872511351016</v>
      </c>
      <c r="AB1210" s="10">
        <v>0</v>
      </c>
      <c r="AC1210" s="10">
        <f t="shared" si="235"/>
        <v>0</v>
      </c>
      <c r="AD1210" s="10">
        <f t="shared" si="236"/>
        <v>0</v>
      </c>
    </row>
    <row r="1211" spans="7:30" x14ac:dyDescent="0.3">
      <c r="G1211" s="94">
        <v>5900</v>
      </c>
      <c r="H1211" s="94">
        <v>17.239999999999998</v>
      </c>
      <c r="I1211" s="10">
        <f t="shared" si="238"/>
        <v>12.855867999999999</v>
      </c>
      <c r="J1211" s="10">
        <f t="shared" si="239"/>
        <v>20.80645972176271</v>
      </c>
      <c r="K1211" s="10">
        <v>414.1</v>
      </c>
      <c r="L1211" s="10">
        <v>3</v>
      </c>
      <c r="M1211" s="88">
        <v>5</v>
      </c>
      <c r="N1211" s="85">
        <f t="shared" si="233"/>
        <v>1206</v>
      </c>
      <c r="O1211" s="108">
        <f t="shared" si="230"/>
        <v>135.6468702387395</v>
      </c>
      <c r="P1211" s="95">
        <f t="shared" si="227"/>
        <v>43.900328437928152</v>
      </c>
      <c r="Q1211" s="10">
        <f t="shared" si="237"/>
        <v>12.194535677202264</v>
      </c>
      <c r="R1211" s="86">
        <f t="shared" si="234"/>
        <v>-0.18891220535563305</v>
      </c>
      <c r="S1211" s="10">
        <f t="shared" si="231"/>
        <v>94.879049784685805</v>
      </c>
      <c r="T1211" s="10">
        <f>IF(M1211=1,'Specifications and Reduced mass'!$F$13,IF(M1211=2,'Specifications and Reduced mass'!$G$13,IF(M1211=3,'Specifications and Reduced mass'!$H$13,IF(M1211=4,'Specifications and Reduced mass'!$I$13,IF(M1211=5,'Specifications and Reduced mass'!$J$13)))))</f>
        <v>515.02500000000009</v>
      </c>
      <c r="U1211" s="52">
        <f>'Specifications and Reduced mass'!$C$37-'Lap Simulation'!S1211-'Lap Simulation'!T1211-'Lap Simulation'!AC1211</f>
        <v>97.997367538148637</v>
      </c>
      <c r="V1211" s="13">
        <f t="shared" si="232"/>
        <v>0.15742683779636088</v>
      </c>
      <c r="W1211" s="13">
        <f>0.5*359.61*'Lap Simulation'!Q1211^2</f>
        <v>26738.208262286003</v>
      </c>
      <c r="X1211" s="10">
        <f t="shared" si="228"/>
        <v>48.009982981111278</v>
      </c>
      <c r="Y1211" s="10">
        <v>3</v>
      </c>
      <c r="Z1211" s="13">
        <f>IF(Y1211=1,'Specifications and Reduced mass'!$C$47,IF(Y1211=2,'Specifications and Reduced mass'!$C$48,IF(Y1211=3,'Specifications and Reduced mass'!$C$49)))</f>
        <v>622.49467060319728</v>
      </c>
      <c r="AA1211" s="10">
        <f t="shared" si="229"/>
        <v>46.28456423556468</v>
      </c>
      <c r="AB1211" s="10">
        <v>0</v>
      </c>
      <c r="AC1211" s="10">
        <f t="shared" si="235"/>
        <v>0</v>
      </c>
      <c r="AD1211" s="10">
        <f t="shared" si="236"/>
        <v>0</v>
      </c>
    </row>
    <row r="1212" spans="7:30" x14ac:dyDescent="0.3">
      <c r="G1212" s="94">
        <v>5900</v>
      </c>
      <c r="H1212" s="94">
        <v>17.239999999999998</v>
      </c>
      <c r="I1212" s="10">
        <f t="shared" si="238"/>
        <v>12.855867999999999</v>
      </c>
      <c r="J1212" s="10">
        <f t="shared" si="239"/>
        <v>20.80645972176271</v>
      </c>
      <c r="K1212" s="10">
        <v>414.1</v>
      </c>
      <c r="L1212" s="10">
        <v>3</v>
      </c>
      <c r="M1212" s="88">
        <v>5</v>
      </c>
      <c r="N1212" s="85">
        <f t="shared" si="233"/>
        <v>1207</v>
      </c>
      <c r="O1212" s="108">
        <f t="shared" si="230"/>
        <v>135.72897855513654</v>
      </c>
      <c r="P1212" s="95">
        <f t="shared" si="227"/>
        <v>43.844523404812435</v>
      </c>
      <c r="Q1212" s="10">
        <f t="shared" si="237"/>
        <v>12.179034279114564</v>
      </c>
      <c r="R1212" s="86">
        <f t="shared" si="234"/>
        <v>-0.18937690828628567</v>
      </c>
      <c r="S1212" s="10">
        <f t="shared" si="231"/>
        <v>94.637987203231674</v>
      </c>
      <c r="T1212" s="10">
        <f>IF(M1212=1,'Specifications and Reduced mass'!$F$13,IF(M1212=2,'Specifications and Reduced mass'!$G$13,IF(M1212=3,'Specifications and Reduced mass'!$H$13,IF(M1212=4,'Specifications and Reduced mass'!$I$13,IF(M1212=5,'Specifications and Reduced mass'!$J$13)))))</f>
        <v>515.02500000000009</v>
      </c>
      <c r="U1212" s="52">
        <f>'Specifications and Reduced mass'!$C$37-'Lap Simulation'!S1212-'Lap Simulation'!T1212-'Lap Simulation'!AC1212</f>
        <v>98.238430119602754</v>
      </c>
      <c r="V1212" s="13">
        <f t="shared" si="232"/>
        <v>0.1578140902385714</v>
      </c>
      <c r="W1212" s="13">
        <f>0.5*359.61*'Lap Simulation'!Q1212^2</f>
        <v>26670.273544118063</v>
      </c>
      <c r="X1212" s="10">
        <f t="shared" si="228"/>
        <v>47.948953854781749</v>
      </c>
      <c r="Y1212" s="10">
        <v>3</v>
      </c>
      <c r="Z1212" s="13">
        <f>IF(Y1212=1,'Specifications and Reduced mass'!$C$47,IF(Y1212=2,'Specifications and Reduced mass'!$C$48,IF(Y1212=3,'Specifications and Reduced mass'!$C$49)))</f>
        <v>622.49467060319728</v>
      </c>
      <c r="AA1212" s="10">
        <f t="shared" si="229"/>
        <v>46.166967394518892</v>
      </c>
      <c r="AB1212" s="10">
        <v>0</v>
      </c>
      <c r="AC1212" s="10">
        <f t="shared" si="235"/>
        <v>0</v>
      </c>
      <c r="AD1212" s="10">
        <f t="shared" si="236"/>
        <v>0</v>
      </c>
    </row>
    <row r="1213" spans="7:30" x14ac:dyDescent="0.3">
      <c r="G1213" s="94">
        <v>5900</v>
      </c>
      <c r="H1213" s="94">
        <v>17.239999999999998</v>
      </c>
      <c r="I1213" s="10">
        <f t="shared" si="238"/>
        <v>12.855867999999999</v>
      </c>
      <c r="J1213" s="10">
        <f t="shared" si="239"/>
        <v>20.80645972176271</v>
      </c>
      <c r="K1213" s="10">
        <v>414.1</v>
      </c>
      <c r="L1213" s="10">
        <v>3</v>
      </c>
      <c r="M1213" s="88">
        <v>5</v>
      </c>
      <c r="N1213" s="85">
        <f t="shared" si="233"/>
        <v>1208</v>
      </c>
      <c r="O1213" s="108">
        <f t="shared" si="230"/>
        <v>135.81119190341815</v>
      </c>
      <c r="P1213" s="95">
        <f t="shared" si="227"/>
        <v>43.788509715818883</v>
      </c>
      <c r="Q1213" s="10">
        <f t="shared" si="237"/>
        <v>12.1634749210608</v>
      </c>
      <c r="R1213" s="86">
        <f t="shared" si="234"/>
        <v>-0.1898427543342576</v>
      </c>
      <c r="S1213" s="10">
        <f t="shared" si="231"/>
        <v>94.396331634744968</v>
      </c>
      <c r="T1213" s="10">
        <f>IF(M1213=1,'Specifications and Reduced mass'!$F$13,IF(M1213=2,'Specifications and Reduced mass'!$G$13,IF(M1213=3,'Specifications and Reduced mass'!$H$13,IF(M1213=4,'Specifications and Reduced mass'!$I$13,IF(M1213=5,'Specifications and Reduced mass'!$J$13)))))</f>
        <v>515.02500000000009</v>
      </c>
      <c r="U1213" s="52">
        <f>'Specifications and Reduced mass'!$C$37-'Lap Simulation'!S1213-'Lap Simulation'!T1213-'Lap Simulation'!AC1213</f>
        <v>98.480085688089503</v>
      </c>
      <c r="V1213" s="13">
        <f t="shared" si="232"/>
        <v>0.15820229527854801</v>
      </c>
      <c r="W1213" s="13">
        <f>0.5*359.61*'Lap Simulation'!Q1213^2</f>
        <v>26602.171714129228</v>
      </c>
      <c r="X1213" s="10">
        <f t="shared" si="228"/>
        <v>47.88769653960945</v>
      </c>
      <c r="Y1213" s="10">
        <v>3</v>
      </c>
      <c r="Z1213" s="13">
        <f>IF(Y1213=1,'Specifications and Reduced mass'!$C$47,IF(Y1213=2,'Specifications and Reduced mass'!$C$48,IF(Y1213=3,'Specifications and Reduced mass'!$C$49)))</f>
        <v>622.49467060319728</v>
      </c>
      <c r="AA1213" s="10">
        <f t="shared" si="229"/>
        <v>46.049081278375361</v>
      </c>
      <c r="AB1213" s="10">
        <v>0</v>
      </c>
      <c r="AC1213" s="10">
        <f t="shared" si="235"/>
        <v>0</v>
      </c>
      <c r="AD1213" s="10">
        <f t="shared" si="236"/>
        <v>0</v>
      </c>
    </row>
    <row r="1214" spans="7:30" x14ac:dyDescent="0.3">
      <c r="G1214" s="94">
        <v>5900</v>
      </c>
      <c r="H1214" s="94">
        <v>17.239999999999998</v>
      </c>
      <c r="I1214" s="10">
        <f t="shared" si="238"/>
        <v>12.855867999999999</v>
      </c>
      <c r="J1214" s="10">
        <f t="shared" si="239"/>
        <v>20.80645972176271</v>
      </c>
      <c r="K1214" s="10">
        <v>414.1</v>
      </c>
      <c r="L1214" s="10">
        <v>3</v>
      </c>
      <c r="M1214" s="88">
        <v>5</v>
      </c>
      <c r="N1214" s="85">
        <f t="shared" si="233"/>
        <v>1209</v>
      </c>
      <c r="O1214" s="108">
        <f t="shared" si="230"/>
        <v>135.89351094754568</v>
      </c>
      <c r="P1214" s="95">
        <f t="shared" si="227"/>
        <v>43.732286230427299</v>
      </c>
      <c r="Q1214" s="10">
        <f t="shared" si="237"/>
        <v>12.147857286229804</v>
      </c>
      <c r="R1214" s="86">
        <f t="shared" si="234"/>
        <v>-0.19030974631148953</v>
      </c>
      <c r="S1214" s="10">
        <f t="shared" si="231"/>
        <v>94.154081620543806</v>
      </c>
      <c r="T1214" s="10">
        <f>IF(M1214=1,'Specifications and Reduced mass'!$F$13,IF(M1214=2,'Specifications and Reduced mass'!$G$13,IF(M1214=3,'Specifications and Reduced mass'!$H$13,IF(M1214=4,'Specifications and Reduced mass'!$I$13,IF(M1214=5,'Specifications and Reduced mass'!$J$13)))))</f>
        <v>515.02500000000009</v>
      </c>
      <c r="U1214" s="52">
        <f>'Specifications and Reduced mass'!$C$37-'Lap Simulation'!S1214-'Lap Simulation'!T1214-'Lap Simulation'!AC1214</f>
        <v>98.722335702290593</v>
      </c>
      <c r="V1214" s="13">
        <f t="shared" si="232"/>
        <v>0.1585914552595746</v>
      </c>
      <c r="W1214" s="13">
        <f>0.5*359.61*'Lap Simulation'!Q1214^2</f>
        <v>26533.90236124309</v>
      </c>
      <c r="X1214" s="10">
        <f t="shared" si="228"/>
        <v>47.826209788306315</v>
      </c>
      <c r="Y1214" s="10">
        <v>3</v>
      </c>
      <c r="Z1214" s="13">
        <f>IF(Y1214=1,'Specifications and Reduced mass'!$C$47,IF(Y1214=2,'Specifications and Reduced mass'!$C$48,IF(Y1214=3,'Specifications and Reduced mass'!$C$49)))</f>
        <v>622.49467060319728</v>
      </c>
      <c r="AA1214" s="10">
        <f t="shared" si="229"/>
        <v>45.930905175549661</v>
      </c>
      <c r="AB1214" s="10">
        <v>0</v>
      </c>
      <c r="AC1214" s="10">
        <f t="shared" si="235"/>
        <v>0</v>
      </c>
      <c r="AD1214" s="10">
        <f t="shared" si="236"/>
        <v>0</v>
      </c>
    </row>
    <row r="1215" spans="7:30" x14ac:dyDescent="0.3">
      <c r="G1215" s="94">
        <v>5900</v>
      </c>
      <c r="H1215" s="94">
        <v>17.239999999999998</v>
      </c>
      <c r="I1215" s="10">
        <f t="shared" si="238"/>
        <v>12.855867999999999</v>
      </c>
      <c r="J1215" s="10">
        <f t="shared" si="239"/>
        <v>20.80645972176271</v>
      </c>
      <c r="K1215" s="10">
        <v>414.1</v>
      </c>
      <c r="L1215" s="10">
        <v>3</v>
      </c>
      <c r="M1215" s="88">
        <v>5</v>
      </c>
      <c r="N1215" s="85">
        <f t="shared" si="233"/>
        <v>1210</v>
      </c>
      <c r="O1215" s="108">
        <f t="shared" si="230"/>
        <v>135.97593635773842</v>
      </c>
      <c r="P1215" s="95">
        <f t="shared" si="227"/>
        <v>43.675851798398014</v>
      </c>
      <c r="Q1215" s="10">
        <f t="shared" si="237"/>
        <v>12.132181055110559</v>
      </c>
      <c r="R1215" s="86">
        <f t="shared" si="234"/>
        <v>-0.19077788703683993</v>
      </c>
      <c r="S1215" s="10">
        <f t="shared" si="231"/>
        <v>93.911235698358084</v>
      </c>
      <c r="T1215" s="10">
        <f>IF(M1215=1,'Specifications and Reduced mass'!$F$13,IF(M1215=2,'Specifications and Reduced mass'!$G$13,IF(M1215=3,'Specifications and Reduced mass'!$H$13,IF(M1215=4,'Specifications and Reduced mass'!$I$13,IF(M1215=5,'Specifications and Reduced mass'!$J$13)))))</f>
        <v>515.02500000000009</v>
      </c>
      <c r="U1215" s="52">
        <f>'Specifications and Reduced mass'!$C$37-'Lap Simulation'!S1215-'Lap Simulation'!T1215-'Lap Simulation'!AC1215</f>
        <v>98.965181624476372</v>
      </c>
      <c r="V1215" s="13">
        <f t="shared" si="232"/>
        <v>0.15898157253069994</v>
      </c>
      <c r="W1215" s="13">
        <f>0.5*359.61*'Lap Simulation'!Q1215^2</f>
        <v>26465.465073372012</v>
      </c>
      <c r="X1215" s="10">
        <f t="shared" si="228"/>
        <v>47.764492342954952</v>
      </c>
      <c r="Y1215" s="10">
        <v>3</v>
      </c>
      <c r="Z1215" s="13">
        <f>IF(Y1215=1,'Specifications and Reduced mass'!$C$47,IF(Y1215=2,'Specifications and Reduced mass'!$C$48,IF(Y1215=3,'Specifications and Reduced mass'!$C$49)))</f>
        <v>622.49467060319728</v>
      </c>
      <c r="AA1215" s="10">
        <f t="shared" si="229"/>
        <v>45.812438372706907</v>
      </c>
      <c r="AB1215" s="10">
        <v>0</v>
      </c>
      <c r="AC1215" s="10">
        <f t="shared" si="235"/>
        <v>0</v>
      </c>
      <c r="AD1215" s="10">
        <f t="shared" si="236"/>
        <v>0</v>
      </c>
    </row>
    <row r="1216" spans="7:30" x14ac:dyDescent="0.3">
      <c r="G1216" s="94">
        <v>5900</v>
      </c>
      <c r="H1216" s="94">
        <v>17.239999999999998</v>
      </c>
      <c r="I1216" s="10">
        <f t="shared" si="238"/>
        <v>12.855867999999999</v>
      </c>
      <c r="J1216" s="10">
        <f t="shared" si="239"/>
        <v>20.80645972176271</v>
      </c>
      <c r="K1216" s="10">
        <v>414.1</v>
      </c>
      <c r="L1216" s="10">
        <v>3</v>
      </c>
      <c r="M1216" s="88">
        <v>5</v>
      </c>
      <c r="N1216" s="85">
        <f t="shared" si="233"/>
        <v>1211</v>
      </c>
      <c r="O1216" s="108">
        <f t="shared" si="230"/>
        <v>136.05846881055524</v>
      </c>
      <c r="P1216" s="95">
        <f t="shared" si="227"/>
        <v>43.619205259651757</v>
      </c>
      <c r="Q1216" s="10">
        <f t="shared" si="237"/>
        <v>12.116445905458821</v>
      </c>
      <c r="R1216" s="86">
        <f t="shared" si="234"/>
        <v>-0.19124717933610036</v>
      </c>
      <c r="S1216" s="10">
        <f t="shared" si="231"/>
        <v>93.667792402320714</v>
      </c>
      <c r="T1216" s="10">
        <f>IF(M1216=1,'Specifications and Reduced mass'!$F$13,IF(M1216=2,'Specifications and Reduced mass'!$G$13,IF(M1216=3,'Specifications and Reduced mass'!$H$13,IF(M1216=4,'Specifications and Reduced mass'!$I$13,IF(M1216=5,'Specifications and Reduced mass'!$J$13)))))</f>
        <v>515.02500000000009</v>
      </c>
      <c r="U1216" s="52">
        <f>'Specifications and Reduced mass'!$C$37-'Lap Simulation'!S1216-'Lap Simulation'!T1216-'Lap Simulation'!AC1216</f>
        <v>99.208624920513671</v>
      </c>
      <c r="V1216" s="13">
        <f t="shared" si="232"/>
        <v>0.15937264944675031</v>
      </c>
      <c r="W1216" s="13">
        <f>0.5*359.61*'Lap Simulation'!Q1216^2</f>
        <v>26396.859437414692</v>
      </c>
      <c r="X1216" s="10">
        <f t="shared" si="228"/>
        <v>47.702542934877251</v>
      </c>
      <c r="Y1216" s="10">
        <v>3</v>
      </c>
      <c r="Z1216" s="13">
        <f>IF(Y1216=1,'Specifications and Reduced mass'!$C$47,IF(Y1216=2,'Specifications and Reduced mass'!$C$48,IF(Y1216=3,'Specifications and Reduced mass'!$C$49)))</f>
        <v>622.49467060319728</v>
      </c>
      <c r="AA1216" s="10">
        <f t="shared" si="229"/>
        <v>45.693680154757537</v>
      </c>
      <c r="AB1216" s="10">
        <v>0</v>
      </c>
      <c r="AC1216" s="10">
        <f t="shared" si="235"/>
        <v>0</v>
      </c>
      <c r="AD1216" s="10">
        <f t="shared" si="236"/>
        <v>0</v>
      </c>
    </row>
    <row r="1217" spans="7:30" x14ac:dyDescent="0.3">
      <c r="G1217" s="94">
        <v>5900</v>
      </c>
      <c r="H1217" s="94">
        <v>17.239999999999998</v>
      </c>
      <c r="I1217" s="10">
        <f t="shared" si="238"/>
        <v>12.855867999999999</v>
      </c>
      <c r="J1217" s="10">
        <f t="shared" si="239"/>
        <v>20.80645972176271</v>
      </c>
      <c r="K1217" s="10">
        <v>414.1</v>
      </c>
      <c r="L1217" s="10">
        <v>3</v>
      </c>
      <c r="M1217" s="88">
        <v>5</v>
      </c>
      <c r="N1217" s="85">
        <f t="shared" si="233"/>
        <v>1212</v>
      </c>
      <c r="O1217" s="108">
        <f t="shared" si="230"/>
        <v>136.14110898897758</v>
      </c>
      <c r="P1217" s="95">
        <f t="shared" si="227"/>
        <v>43.562345444147518</v>
      </c>
      <c r="Q1217" s="10">
        <f t="shared" si="237"/>
        <v>12.1006515122632</v>
      </c>
      <c r="R1217" s="86">
        <f t="shared" si="234"/>
        <v>-0.19171762604201462</v>
      </c>
      <c r="S1217" s="10">
        <f t="shared" si="231"/>
        <v>93.423750262958748</v>
      </c>
      <c r="T1217" s="10">
        <f>IF(M1217=1,'Specifications and Reduced mass'!$F$13,IF(M1217=2,'Specifications and Reduced mass'!$G$13,IF(M1217=3,'Specifications and Reduced mass'!$H$13,IF(M1217=4,'Specifications and Reduced mass'!$I$13,IF(M1217=5,'Specifications and Reduced mass'!$J$13)))))</f>
        <v>515.02500000000009</v>
      </c>
      <c r="U1217" s="52">
        <f>'Specifications and Reduced mass'!$C$37-'Lap Simulation'!S1217-'Lap Simulation'!T1217-'Lap Simulation'!AC1217</f>
        <v>99.452667059875694</v>
      </c>
      <c r="V1217" s="13">
        <f t="shared" si="232"/>
        <v>0.15976468836834551</v>
      </c>
      <c r="W1217" s="13">
        <f>0.5*359.61*'Lap Simulation'!Q1217^2</f>
        <v>26328.085039253641</v>
      </c>
      <c r="X1217" s="10">
        <f t="shared" si="228"/>
        <v>47.640360284500787</v>
      </c>
      <c r="Y1217" s="10">
        <v>3</v>
      </c>
      <c r="Z1217" s="13">
        <f>IF(Y1217=1,'Specifications and Reduced mass'!$C$47,IF(Y1217=2,'Specifications and Reduced mass'!$C$48,IF(Y1217=3,'Specifications and Reduced mass'!$C$49)))</f>
        <v>622.49467060319728</v>
      </c>
      <c r="AA1217" s="10">
        <f t="shared" si="229"/>
        <v>45.574629804852925</v>
      </c>
      <c r="AB1217" s="10">
        <v>0</v>
      </c>
      <c r="AC1217" s="10">
        <f t="shared" si="235"/>
        <v>0</v>
      </c>
      <c r="AD1217" s="10">
        <f t="shared" si="236"/>
        <v>0</v>
      </c>
    </row>
    <row r="1218" spans="7:30" x14ac:dyDescent="0.3">
      <c r="G1218" s="94">
        <v>5900</v>
      </c>
      <c r="H1218" s="94">
        <v>17.239999999999998</v>
      </c>
      <c r="I1218" s="10">
        <f t="shared" si="238"/>
        <v>12.855867999999999</v>
      </c>
      <c r="J1218" s="10">
        <f t="shared" si="239"/>
        <v>20.80645972176271</v>
      </c>
      <c r="K1218" s="10">
        <v>414.1</v>
      </c>
      <c r="L1218" s="10">
        <v>3</v>
      </c>
      <c r="M1218" s="88">
        <v>5</v>
      </c>
      <c r="N1218" s="85">
        <f t="shared" si="233"/>
        <v>1213</v>
      </c>
      <c r="O1218" s="108">
        <f t="shared" si="230"/>
        <v>136.22385758249368</v>
      </c>
      <c r="P1218" s="95">
        <f t="shared" si="227"/>
        <v>43.505271171758388</v>
      </c>
      <c r="Q1218" s="10">
        <f t="shared" si="237"/>
        <v>12.084797547710663</v>
      </c>
      <c r="R1218" s="86">
        <f t="shared" si="234"/>
        <v>-0.19218922999429369</v>
      </c>
      <c r="S1218" s="10">
        <f t="shared" si="231"/>
        <v>93.179107807184423</v>
      </c>
      <c r="T1218" s="10">
        <f>IF(M1218=1,'Specifications and Reduced mass'!$F$13,IF(M1218=2,'Specifications and Reduced mass'!$G$13,IF(M1218=3,'Specifications and Reduced mass'!$H$13,IF(M1218=4,'Specifications and Reduced mass'!$I$13,IF(M1218=5,'Specifications and Reduced mass'!$J$13)))))</f>
        <v>515.02500000000009</v>
      </c>
      <c r="U1218" s="52">
        <f>'Specifications and Reduced mass'!$C$37-'Lap Simulation'!S1218-'Lap Simulation'!T1218-'Lap Simulation'!AC1218</f>
        <v>99.697309515649977</v>
      </c>
      <c r="V1218" s="13">
        <f t="shared" si="232"/>
        <v>0.16015769166191141</v>
      </c>
      <c r="W1218" s="13">
        <f>0.5*359.61*'Lap Simulation'!Q1218^2</f>
        <v>26259.141463752669</v>
      </c>
      <c r="X1218" s="10">
        <f t="shared" si="228"/>
        <v>47.577943101223077</v>
      </c>
      <c r="Y1218" s="10">
        <v>3</v>
      </c>
      <c r="Z1218" s="13">
        <f>IF(Y1218=1,'Specifications and Reduced mass'!$C$47,IF(Y1218=2,'Specifications and Reduced mass'!$C$48,IF(Y1218=3,'Specifications and Reduced mass'!$C$49)))</f>
        <v>622.49467060319728</v>
      </c>
      <c r="AA1218" s="10">
        <f t="shared" si="229"/>
        <v>45.455286604381072</v>
      </c>
      <c r="AB1218" s="10">
        <v>0</v>
      </c>
      <c r="AC1218" s="10">
        <f t="shared" si="235"/>
        <v>0</v>
      </c>
      <c r="AD1218" s="10">
        <f t="shared" si="236"/>
        <v>0</v>
      </c>
    </row>
    <row r="1219" spans="7:30" x14ac:dyDescent="0.3">
      <c r="G1219" s="94">
        <v>5900</v>
      </c>
      <c r="H1219" s="94">
        <v>17.239999999999998</v>
      </c>
      <c r="I1219" s="10">
        <f t="shared" si="238"/>
        <v>12.855867999999999</v>
      </c>
      <c r="J1219" s="10">
        <f t="shared" si="239"/>
        <v>20.80645972176271</v>
      </c>
      <c r="K1219" s="10">
        <v>414.1</v>
      </c>
      <c r="L1219" s="10">
        <v>3</v>
      </c>
      <c r="M1219" s="88">
        <v>5</v>
      </c>
      <c r="N1219" s="85">
        <f t="shared" si="233"/>
        <v>1214</v>
      </c>
      <c r="O1219" s="108">
        <f t="shared" si="230"/>
        <v>136.30671528718443</v>
      </c>
      <c r="P1219" s="95">
        <f t="shared" si="227"/>
        <v>43.447981252145411</v>
      </c>
      <c r="Q1219" s="10">
        <f t="shared" si="237"/>
        <v>12.068883681151503</v>
      </c>
      <c r="R1219" s="86">
        <f t="shared" si="234"/>
        <v>-0.19266199403963463</v>
      </c>
      <c r="S1219" s="10">
        <f t="shared" si="231"/>
        <v>92.933863558286433</v>
      </c>
      <c r="T1219" s="10">
        <f>IF(M1219=1,'Specifications and Reduced mass'!$F$13,IF(M1219=2,'Specifications and Reduced mass'!$G$13,IF(M1219=3,'Specifications and Reduced mass'!$H$13,IF(M1219=4,'Specifications and Reduced mass'!$I$13,IF(M1219=5,'Specifications and Reduced mass'!$J$13)))))</f>
        <v>515.02500000000009</v>
      </c>
      <c r="U1219" s="52">
        <f>'Specifications and Reduced mass'!$C$37-'Lap Simulation'!S1219-'Lap Simulation'!T1219-'Lap Simulation'!AC1219</f>
        <v>99.942553764547938</v>
      </c>
      <c r="V1219" s="13">
        <f t="shared" si="232"/>
        <v>0.16055166169969554</v>
      </c>
      <c r="W1219" s="13">
        <f>0.5*359.61*'Lap Simulation'!Q1219^2</f>
        <v>26190.028294754422</v>
      </c>
      <c r="X1219" s="10">
        <f t="shared" si="228"/>
        <v>47.515290083273634</v>
      </c>
      <c r="Y1219" s="10">
        <v>3</v>
      </c>
      <c r="Z1219" s="13">
        <f>IF(Y1219=1,'Specifications and Reduced mass'!$C$47,IF(Y1219=2,'Specifications and Reduced mass'!$C$48,IF(Y1219=3,'Specifications and Reduced mass'!$C$49)))</f>
        <v>622.49467060319728</v>
      </c>
      <c r="AA1219" s="10">
        <f t="shared" si="229"/>
        <v>45.335649832962289</v>
      </c>
      <c r="AB1219" s="10">
        <v>0</v>
      </c>
      <c r="AC1219" s="10">
        <f t="shared" si="235"/>
        <v>0</v>
      </c>
      <c r="AD1219" s="10">
        <f t="shared" si="236"/>
        <v>0</v>
      </c>
    </row>
    <row r="1220" spans="7:30" x14ac:dyDescent="0.3">
      <c r="G1220" s="94">
        <v>5800</v>
      </c>
      <c r="H1220" s="94">
        <v>17.18</v>
      </c>
      <c r="I1220" s="10">
        <f t="shared" si="238"/>
        <v>12.811126</v>
      </c>
      <c r="J1220" s="10">
        <f t="shared" si="239"/>
        <v>21.091531025655172</v>
      </c>
      <c r="K1220" s="10">
        <v>443.8</v>
      </c>
      <c r="L1220" s="10">
        <v>3</v>
      </c>
      <c r="M1220" s="88">
        <v>5</v>
      </c>
      <c r="N1220" s="85">
        <f t="shared" si="233"/>
        <v>1215</v>
      </c>
      <c r="O1220" s="108">
        <f t="shared" si="230"/>
        <v>136.38968280581057</v>
      </c>
      <c r="P1220" s="95">
        <f t="shared" si="227"/>
        <v>43.390474484629358</v>
      </c>
      <c r="Q1220" s="10">
        <f t="shared" si="237"/>
        <v>12.05290957906371</v>
      </c>
      <c r="R1220" s="86">
        <f t="shared" si="234"/>
        <v>-0.19313592103173696</v>
      </c>
      <c r="S1220" s="10">
        <f t="shared" si="231"/>
        <v>92.688016035920896</v>
      </c>
      <c r="T1220" s="10">
        <f>IF(M1220=1,'Specifications and Reduced mass'!$F$13,IF(M1220=2,'Specifications and Reduced mass'!$G$13,IF(M1220=3,'Specifications and Reduced mass'!$H$13,IF(M1220=4,'Specifications and Reduced mass'!$I$13,IF(M1220=5,'Specifications and Reduced mass'!$J$13)))))</f>
        <v>515.02500000000009</v>
      </c>
      <c r="U1220" s="52">
        <f>'Specifications and Reduced mass'!$C$37-'Lap Simulation'!S1220-'Lap Simulation'!T1220-'Lap Simulation'!AC1220</f>
        <v>100.18840128691352</v>
      </c>
      <c r="V1220" s="13">
        <f t="shared" si="232"/>
        <v>0.1609466008597808</v>
      </c>
      <c r="W1220" s="13">
        <f>0.5*359.61*'Lap Simulation'!Q1220^2</f>
        <v>26120.745115077825</v>
      </c>
      <c r="X1220" s="10">
        <f t="shared" si="228"/>
        <v>47.452399917573665</v>
      </c>
      <c r="Y1220" s="10">
        <v>3</v>
      </c>
      <c r="Z1220" s="13">
        <f>IF(Y1220=1,'Specifications and Reduced mass'!$C$47,IF(Y1220=2,'Specifications and Reduced mass'!$C$48,IF(Y1220=3,'Specifications and Reduced mass'!$C$49)))</f>
        <v>622.49467060319728</v>
      </c>
      <c r="AA1220" s="10">
        <f t="shared" si="229"/>
        <v>45.21571876844483</v>
      </c>
      <c r="AB1220" s="10">
        <v>0</v>
      </c>
      <c r="AC1220" s="10">
        <f t="shared" si="235"/>
        <v>0</v>
      </c>
      <c r="AD1220" s="10">
        <f t="shared" si="236"/>
        <v>0</v>
      </c>
    </row>
    <row r="1221" spans="7:30" x14ac:dyDescent="0.3">
      <c r="G1221" s="94">
        <v>5700</v>
      </c>
      <c r="H1221" s="94">
        <v>17.11</v>
      </c>
      <c r="I1221" s="10">
        <f t="shared" si="238"/>
        <v>12.758927</v>
      </c>
      <c r="J1221" s="10">
        <f t="shared" si="239"/>
        <v>21.374112655719298</v>
      </c>
      <c r="K1221" s="10">
        <v>443.8</v>
      </c>
      <c r="L1221" s="10">
        <v>3</v>
      </c>
      <c r="M1221" s="88">
        <v>5</v>
      </c>
      <c r="N1221" s="85">
        <f t="shared" si="233"/>
        <v>1216</v>
      </c>
      <c r="O1221" s="108">
        <f t="shared" si="230"/>
        <v>136.4727608479013</v>
      </c>
      <c r="P1221" s="95">
        <f t="shared" si="227"/>
        <v>43.332749658060344</v>
      </c>
      <c r="Q1221" s="10">
        <f t="shared" si="237"/>
        <v>12.036874905016761</v>
      </c>
      <c r="R1221" s="86">
        <f t="shared" si="234"/>
        <v>-0.19361101383131976</v>
      </c>
      <c r="S1221" s="10">
        <f t="shared" si="231"/>
        <v>92.441563756102411</v>
      </c>
      <c r="T1221" s="10">
        <f>IF(M1221=1,'Specifications and Reduced mass'!$F$13,IF(M1221=2,'Specifications and Reduced mass'!$G$13,IF(M1221=3,'Specifications and Reduced mass'!$H$13,IF(M1221=4,'Specifications and Reduced mass'!$I$13,IF(M1221=5,'Specifications and Reduced mass'!$J$13)))))</f>
        <v>515.02500000000009</v>
      </c>
      <c r="U1221" s="52">
        <f>'Specifications and Reduced mass'!$C$37-'Lap Simulation'!S1221-'Lap Simulation'!T1221-'Lap Simulation'!AC1221</f>
        <v>100.43485356673204</v>
      </c>
      <c r="V1221" s="13">
        <f t="shared" si="232"/>
        <v>0.1613425115260998</v>
      </c>
      <c r="W1221" s="13">
        <f>0.5*359.61*'Lap Simulation'!Q1221^2</f>
        <v>26051.291506515598</v>
      </c>
      <c r="X1221" s="10">
        <f t="shared" si="228"/>
        <v>47.389271279593544</v>
      </c>
      <c r="Y1221" s="10">
        <v>3</v>
      </c>
      <c r="Z1221" s="13">
        <f>IF(Y1221=1,'Specifications and Reduced mass'!$C$47,IF(Y1221=2,'Specifications and Reduced mass'!$C$48,IF(Y1221=3,'Specifications and Reduced mass'!$C$49)))</f>
        <v>622.49467060319728</v>
      </c>
      <c r="AA1221" s="10">
        <f t="shared" si="229"/>
        <v>45.095492686900521</v>
      </c>
      <c r="AB1221" s="10">
        <v>0</v>
      </c>
      <c r="AC1221" s="10">
        <f t="shared" si="235"/>
        <v>0</v>
      </c>
      <c r="AD1221" s="10">
        <f t="shared" si="236"/>
        <v>0</v>
      </c>
    </row>
    <row r="1222" spans="7:30" x14ac:dyDescent="0.3">
      <c r="G1222" s="94">
        <v>5700</v>
      </c>
      <c r="H1222" s="94">
        <v>17.11</v>
      </c>
      <c r="I1222" s="10">
        <f t="shared" si="238"/>
        <v>12.758927</v>
      </c>
      <c r="J1222" s="10">
        <f t="shared" si="239"/>
        <v>21.374112655719298</v>
      </c>
      <c r="K1222" s="10">
        <v>443.8</v>
      </c>
      <c r="L1222" s="10">
        <v>3</v>
      </c>
      <c r="M1222" s="88">
        <v>5</v>
      </c>
      <c r="N1222" s="85">
        <f t="shared" si="233"/>
        <v>1217</v>
      </c>
      <c r="O1222" s="108">
        <f t="shared" si="230"/>
        <v>136.55595012984466</v>
      </c>
      <c r="P1222" s="95">
        <f t="shared" si="227"/>
        <v>43.274805550685272</v>
      </c>
      <c r="Q1222" s="10">
        <f t="shared" si="237"/>
        <v>12.020779319634798</v>
      </c>
      <c r="R1222" s="86">
        <f t="shared" si="234"/>
        <v>-0.19408727530613901</v>
      </c>
      <c r="S1222" s="10">
        <f t="shared" si="231"/>
        <v>92.194505231195222</v>
      </c>
      <c r="T1222" s="10">
        <f>IF(M1222=1,'Specifications and Reduced mass'!$F$13,IF(M1222=2,'Specifications and Reduced mass'!$G$13,IF(M1222=3,'Specifications and Reduced mass'!$H$13,IF(M1222=4,'Specifications and Reduced mass'!$I$13,IF(M1222=5,'Specifications and Reduced mass'!$J$13)))))</f>
        <v>515.02500000000009</v>
      </c>
      <c r="U1222" s="52">
        <f>'Specifications and Reduced mass'!$C$37-'Lap Simulation'!S1222-'Lap Simulation'!T1222-'Lap Simulation'!AC1222</f>
        <v>100.68191209163922</v>
      </c>
      <c r="V1222" s="13">
        <f t="shared" si="232"/>
        <v>0.16173939608844917</v>
      </c>
      <c r="W1222" s="13">
        <f>0.5*359.61*'Lap Simulation'!Q1222^2</f>
        <v>25981.667049831718</v>
      </c>
      <c r="X1222" s="10">
        <f t="shared" si="228"/>
        <v>47.325902833207863</v>
      </c>
      <c r="Y1222" s="10">
        <v>3</v>
      </c>
      <c r="Z1222" s="13">
        <f>IF(Y1222=1,'Specifications and Reduced mass'!$C$47,IF(Y1222=2,'Specifications and Reduced mass'!$C$48,IF(Y1222=3,'Specifications and Reduced mass'!$C$49)))</f>
        <v>622.49467060319728</v>
      </c>
      <c r="AA1222" s="10">
        <f t="shared" si="229"/>
        <v>44.974970862620445</v>
      </c>
      <c r="AB1222" s="10">
        <v>0</v>
      </c>
      <c r="AC1222" s="10">
        <f t="shared" si="235"/>
        <v>0</v>
      </c>
      <c r="AD1222" s="10">
        <f t="shared" si="236"/>
        <v>0</v>
      </c>
    </row>
    <row r="1223" spans="7:30" x14ac:dyDescent="0.3">
      <c r="G1223" s="94">
        <v>5700</v>
      </c>
      <c r="H1223" s="94">
        <v>17.11</v>
      </c>
      <c r="I1223" s="10">
        <f t="shared" si="238"/>
        <v>12.758927</v>
      </c>
      <c r="J1223" s="10">
        <f t="shared" si="239"/>
        <v>21.374112655719298</v>
      </c>
      <c r="K1223" s="10">
        <v>443.8</v>
      </c>
      <c r="L1223" s="10">
        <v>3</v>
      </c>
      <c r="M1223" s="88">
        <v>5</v>
      </c>
      <c r="N1223" s="85">
        <f t="shared" si="233"/>
        <v>1218</v>
      </c>
      <c r="O1223" s="108">
        <f t="shared" si="230"/>
        <v>136.63925137497915</v>
      </c>
      <c r="P1223" s="95">
        <f t="shared" si="227"/>
        <v>43.216640930013121</v>
      </c>
      <c r="Q1223" s="10">
        <f t="shared" si="237"/>
        <v>12.004622480559201</v>
      </c>
      <c r="R1223" s="86">
        <f t="shared" si="234"/>
        <v>-0.19456470833100542</v>
      </c>
      <c r="S1223" s="10">
        <f t="shared" si="231"/>
        <v>91.946838969904078</v>
      </c>
      <c r="T1223" s="10">
        <f>IF(M1223=1,'Specifications and Reduced mass'!$F$13,IF(M1223=2,'Specifications and Reduced mass'!$G$13,IF(M1223=3,'Specifications and Reduced mass'!$H$13,IF(M1223=4,'Specifications and Reduced mass'!$I$13,IF(M1223=5,'Specifications and Reduced mass'!$J$13)))))</f>
        <v>515.02500000000009</v>
      </c>
      <c r="U1223" s="52">
        <f>'Specifications and Reduced mass'!$C$37-'Lap Simulation'!S1223-'Lap Simulation'!T1223-'Lap Simulation'!AC1223</f>
        <v>100.92957835293032</v>
      </c>
      <c r="V1223" s="13">
        <f t="shared" si="232"/>
        <v>0.16213725694250453</v>
      </c>
      <c r="W1223" s="13">
        <f>0.5*359.61*'Lap Simulation'!Q1223^2</f>
        <v>25911.871324758875</v>
      </c>
      <c r="X1223" s="10">
        <f t="shared" si="228"/>
        <v>47.262293230548032</v>
      </c>
      <c r="Y1223" s="10">
        <v>3</v>
      </c>
      <c r="Z1223" s="13">
        <f>IF(Y1223=1,'Specifications and Reduced mass'!$C$47,IF(Y1223=2,'Specifications and Reduced mass'!$C$48,IF(Y1223=3,'Specifications and Reduced mass'!$C$49)))</f>
        <v>622.49467060319728</v>
      </c>
      <c r="AA1223" s="10">
        <f t="shared" si="229"/>
        <v>44.854152568110479</v>
      </c>
      <c r="AB1223" s="10">
        <v>0</v>
      </c>
      <c r="AC1223" s="10">
        <f t="shared" si="235"/>
        <v>0</v>
      </c>
      <c r="AD1223" s="10">
        <f t="shared" si="236"/>
        <v>0</v>
      </c>
    </row>
    <row r="1224" spans="7:30" x14ac:dyDescent="0.3">
      <c r="G1224" s="94">
        <v>5700</v>
      </c>
      <c r="H1224" s="94">
        <v>17.11</v>
      </c>
      <c r="I1224" s="10">
        <f t="shared" si="238"/>
        <v>12.758927</v>
      </c>
      <c r="J1224" s="10">
        <f t="shared" si="239"/>
        <v>21.374112655719298</v>
      </c>
      <c r="K1224" s="10">
        <v>443.8</v>
      </c>
      <c r="L1224" s="10">
        <v>3</v>
      </c>
      <c r="M1224" s="88">
        <v>5</v>
      </c>
      <c r="N1224" s="85">
        <f t="shared" si="233"/>
        <v>1219</v>
      </c>
      <c r="O1224" s="108">
        <f t="shared" si="230"/>
        <v>136.72266531368712</v>
      </c>
      <c r="P1224" s="95">
        <f t="shared" si="227"/>
        <v>43.158254552677938</v>
      </c>
      <c r="Q1224" s="10">
        <f t="shared" si="237"/>
        <v>11.988404042410538</v>
      </c>
      <c r="R1224" s="86">
        <f t="shared" si="234"/>
        <v>-0.19504331578780149</v>
      </c>
      <c r="S1224" s="10">
        <f t="shared" si="231"/>
        <v>91.698563477265338</v>
      </c>
      <c r="T1224" s="10">
        <f>IF(M1224=1,'Specifications and Reduced mass'!$F$13,IF(M1224=2,'Specifications and Reduced mass'!$G$13,IF(M1224=3,'Specifications and Reduced mass'!$H$13,IF(M1224=4,'Specifications and Reduced mass'!$I$13,IF(M1224=5,'Specifications and Reduced mass'!$J$13)))))</f>
        <v>515.02500000000009</v>
      </c>
      <c r="U1224" s="52">
        <f>'Specifications and Reduced mass'!$C$37-'Lap Simulation'!S1224-'Lap Simulation'!T1224-'Lap Simulation'!AC1224</f>
        <v>101.17785384556908</v>
      </c>
      <c r="V1224" s="13">
        <f t="shared" si="232"/>
        <v>0.16253609648983458</v>
      </c>
      <c r="W1224" s="13">
        <f>0.5*359.61*'Lap Simulation'!Q1224^2</f>
        <v>25841.903909995963</v>
      </c>
      <c r="X1224" s="10">
        <f t="shared" si="228"/>
        <v>47.19844111185251</v>
      </c>
      <c r="Y1224" s="10">
        <v>3</v>
      </c>
      <c r="Z1224" s="13">
        <f>IF(Y1224=1,'Specifications and Reduced mass'!$C$47,IF(Y1224=2,'Specifications and Reduced mass'!$C$48,IF(Y1224=3,'Specifications and Reduced mass'!$C$49)))</f>
        <v>622.49467060319728</v>
      </c>
      <c r="AA1224" s="10">
        <f t="shared" si="229"/>
        <v>44.733037074086965</v>
      </c>
      <c r="AB1224" s="10">
        <v>0</v>
      </c>
      <c r="AC1224" s="10">
        <f t="shared" si="235"/>
        <v>0</v>
      </c>
      <c r="AD1224" s="10">
        <f t="shared" si="236"/>
        <v>0</v>
      </c>
    </row>
    <row r="1225" spans="7:30" x14ac:dyDescent="0.3">
      <c r="G1225" s="94">
        <v>5700</v>
      </c>
      <c r="H1225" s="94">
        <v>17.11</v>
      </c>
      <c r="I1225" s="10">
        <f t="shared" si="238"/>
        <v>12.758927</v>
      </c>
      <c r="J1225" s="10">
        <f t="shared" si="239"/>
        <v>21.374112655719298</v>
      </c>
      <c r="K1225" s="10">
        <v>443.8</v>
      </c>
      <c r="L1225" s="10">
        <v>3</v>
      </c>
      <c r="M1225" s="88">
        <v>5</v>
      </c>
      <c r="N1225" s="85">
        <f t="shared" si="233"/>
        <v>1220</v>
      </c>
      <c r="O1225" s="108">
        <f t="shared" si="230"/>
        <v>136.80619268348974</v>
      </c>
      <c r="P1225" s="95">
        <f t="shared" ref="P1225:P1288" si="240">Q1225*3.6</f>
        <v>43.09964516429951</v>
      </c>
      <c r="Q1225" s="10">
        <f t="shared" si="237"/>
        <v>11.972123656749863</v>
      </c>
      <c r="R1225" s="86">
        <f t="shared" si="234"/>
        <v>-0.19552310056549851</v>
      </c>
      <c r="S1225" s="10">
        <f t="shared" si="231"/>
        <v>91.449677254637933</v>
      </c>
      <c r="T1225" s="10">
        <f>IF(M1225=1,'Specifications and Reduced mass'!$F$13,IF(M1225=2,'Specifications and Reduced mass'!$G$13,IF(M1225=3,'Specifications and Reduced mass'!$H$13,IF(M1225=4,'Specifications and Reduced mass'!$I$13,IF(M1225=5,'Specifications and Reduced mass'!$J$13)))))</f>
        <v>515.02500000000009</v>
      </c>
      <c r="U1225" s="52">
        <f>'Specifications and Reduced mass'!$C$37-'Lap Simulation'!S1225-'Lap Simulation'!T1225-'Lap Simulation'!AC1225</f>
        <v>101.42674006819652</v>
      </c>
      <c r="V1225" s="13">
        <f t="shared" si="232"/>
        <v>0.16293591713791544</v>
      </c>
      <c r="W1225" s="13">
        <f>0.5*359.61*'Lap Simulation'!Q1225^2</f>
        <v>25771.764383205515</v>
      </c>
      <c r="X1225" s="10">
        <f t="shared" ref="X1225:X1288" si="241">Q1225/0.254</f>
        <v>47.134345105314424</v>
      </c>
      <c r="Y1225" s="10">
        <v>3</v>
      </c>
      <c r="Z1225" s="13">
        <f>IF(Y1225=1,'Specifications and Reduced mass'!$C$47,IF(Y1225=2,'Specifications and Reduced mass'!$C$48,IF(Y1225=3,'Specifications and Reduced mass'!$C$49)))</f>
        <v>622.49467060319728</v>
      </c>
      <c r="AA1225" s="10">
        <f t="shared" ref="AA1225:AA1288" si="242">(0.5*Z1225*Q1225^2)/1000</f>
        <v>44.611623649472286</v>
      </c>
      <c r="AB1225" s="10">
        <v>0</v>
      </c>
      <c r="AC1225" s="10">
        <f t="shared" si="235"/>
        <v>0</v>
      </c>
      <c r="AD1225" s="10">
        <f t="shared" si="236"/>
        <v>0</v>
      </c>
    </row>
    <row r="1226" spans="7:30" x14ac:dyDescent="0.3">
      <c r="G1226" s="94">
        <v>5700</v>
      </c>
      <c r="H1226" s="94">
        <v>17.11</v>
      </c>
      <c r="I1226" s="10">
        <f t="shared" si="238"/>
        <v>12.758927</v>
      </c>
      <c r="J1226" s="10">
        <f t="shared" si="239"/>
        <v>21.374112655719298</v>
      </c>
      <c r="K1226" s="10">
        <v>443.8</v>
      </c>
      <c r="L1226" s="10">
        <v>3</v>
      </c>
      <c r="M1226" s="88">
        <v>5</v>
      </c>
      <c r="N1226" s="85">
        <f t="shared" si="233"/>
        <v>1221</v>
      </c>
      <c r="O1226" s="108">
        <f t="shared" si="230"/>
        <v>136.88983422914356</v>
      </c>
      <c r="P1226" s="95">
        <f t="shared" si="240"/>
        <v>43.040811499341743</v>
      </c>
      <c r="Q1226" s="10">
        <f t="shared" si="237"/>
        <v>11.955780972039372</v>
      </c>
      <c r="R1226" s="86">
        <f t="shared" si="234"/>
        <v>-0.19600406556017444</v>
      </c>
      <c r="S1226" s="10">
        <f t="shared" si="231"/>
        <v>91.200178799694243</v>
      </c>
      <c r="T1226" s="10">
        <f>IF(M1226=1,'Specifications and Reduced mass'!$F$13,IF(M1226=2,'Specifications and Reduced mass'!$G$13,IF(M1226=3,'Specifications and Reduced mass'!$H$13,IF(M1226=4,'Specifications and Reduced mass'!$I$13,IF(M1226=5,'Specifications and Reduced mass'!$J$13)))))</f>
        <v>515.02500000000009</v>
      </c>
      <c r="U1226" s="52">
        <f>'Specifications and Reduced mass'!$C$37-'Lap Simulation'!S1226-'Lap Simulation'!T1226-'Lap Simulation'!AC1226</f>
        <v>101.67623852314023</v>
      </c>
      <c r="V1226" s="13">
        <f t="shared" si="232"/>
        <v>0.16333672130014537</v>
      </c>
      <c r="W1226" s="13">
        <f>0.5*359.61*'Lap Simulation'!Q1226^2</f>
        <v>25701.452321011151</v>
      </c>
      <c r="X1226" s="10">
        <f t="shared" si="241"/>
        <v>47.070003826926666</v>
      </c>
      <c r="Y1226" s="10">
        <v>3</v>
      </c>
      <c r="Z1226" s="13">
        <f>IF(Y1226=1,'Specifications and Reduced mass'!$C$47,IF(Y1226=2,'Specifications and Reduced mass'!$C$48,IF(Y1226=3,'Specifications and Reduced mass'!$C$49)))</f>
        <v>622.49467060319728</v>
      </c>
      <c r="AA1226" s="10">
        <f t="shared" si="242"/>
        <v>44.489911561390436</v>
      </c>
      <c r="AB1226" s="10">
        <v>0</v>
      </c>
      <c r="AC1226" s="10">
        <f t="shared" si="235"/>
        <v>0</v>
      </c>
      <c r="AD1226" s="10">
        <f t="shared" si="236"/>
        <v>0</v>
      </c>
    </row>
    <row r="1227" spans="7:30" x14ac:dyDescent="0.3">
      <c r="G1227" s="94">
        <v>5700</v>
      </c>
      <c r="H1227" s="94">
        <v>17.11</v>
      </c>
      <c r="I1227" s="10">
        <f t="shared" si="238"/>
        <v>12.758927</v>
      </c>
      <c r="J1227" s="10">
        <f t="shared" si="239"/>
        <v>21.374112655719298</v>
      </c>
      <c r="K1227" s="10">
        <v>443.8</v>
      </c>
      <c r="L1227" s="10">
        <v>3</v>
      </c>
      <c r="M1227" s="88">
        <v>5</v>
      </c>
      <c r="N1227" s="85">
        <f t="shared" si="233"/>
        <v>1222</v>
      </c>
      <c r="O1227" s="108">
        <f t="shared" ref="O1227:O1290" si="243">($N$6/Q1227)+O1226</f>
        <v>136.97359070273885</v>
      </c>
      <c r="P1227" s="95">
        <f t="shared" si="240"/>
        <v>42.981752280968585</v>
      </c>
      <c r="Q1227" s="10">
        <f t="shared" si="237"/>
        <v>11.939375633602385</v>
      </c>
      <c r="R1227" s="86">
        <f t="shared" si="234"/>
        <v>-0.19648621367503108</v>
      </c>
      <c r="S1227" s="10">
        <f t="shared" ref="S1227:S1290" si="244">0.5*1.167*0.95*1.151*Q1227^2</f>
        <v>90.950066606411184</v>
      </c>
      <c r="T1227" s="10">
        <f>IF(M1227=1,'Specifications and Reduced mass'!$F$13,IF(M1227=2,'Specifications and Reduced mass'!$G$13,IF(M1227=3,'Specifications and Reduced mass'!$H$13,IF(M1227=4,'Specifications and Reduced mass'!$I$13,IF(M1227=5,'Specifications and Reduced mass'!$J$13)))))</f>
        <v>515.02500000000009</v>
      </c>
      <c r="U1227" s="52">
        <f>'Specifications and Reduced mass'!$C$37-'Lap Simulation'!S1227-'Lap Simulation'!T1227-'Lap Simulation'!AC1227</f>
        <v>101.92635071642326</v>
      </c>
      <c r="V1227" s="13">
        <f t="shared" ref="V1227:V1290" si="245">U1227/Z1227</f>
        <v>0.16373851139585924</v>
      </c>
      <c r="W1227" s="13">
        <f>0.5*359.61*'Lap Simulation'!Q1227^2</f>
        <v>25630.967298995056</v>
      </c>
      <c r="X1227" s="10">
        <f t="shared" si="241"/>
        <v>47.00541588032435</v>
      </c>
      <c r="Y1227" s="10">
        <v>3</v>
      </c>
      <c r="Z1227" s="13">
        <f>IF(Y1227=1,'Specifications and Reduced mass'!$C$47,IF(Y1227=2,'Specifications and Reduced mass'!$C$48,IF(Y1227=3,'Specifications and Reduced mass'!$C$49)))</f>
        <v>622.49467060319728</v>
      </c>
      <c r="AA1227" s="10">
        <f t="shared" si="242"/>
        <v>44.367900075162666</v>
      </c>
      <c r="AB1227" s="10">
        <v>0</v>
      </c>
      <c r="AC1227" s="10">
        <f t="shared" si="235"/>
        <v>0</v>
      </c>
      <c r="AD1227" s="10">
        <f t="shared" si="236"/>
        <v>0</v>
      </c>
    </row>
    <row r="1228" spans="7:30" x14ac:dyDescent="0.3">
      <c r="G1228" s="94">
        <v>5700</v>
      </c>
      <c r="H1228" s="94">
        <v>17.11</v>
      </c>
      <c r="I1228" s="10">
        <f t="shared" si="238"/>
        <v>12.758927</v>
      </c>
      <c r="J1228" s="10">
        <f t="shared" si="239"/>
        <v>21.374112655719298</v>
      </c>
      <c r="K1228" s="10">
        <v>443.8</v>
      </c>
      <c r="L1228" s="10">
        <v>3</v>
      </c>
      <c r="M1228" s="88">
        <v>5</v>
      </c>
      <c r="N1228" s="85">
        <f t="shared" si="233"/>
        <v>1223</v>
      </c>
      <c r="O1228" s="108">
        <f t="shared" si="243"/>
        <v>137.05746286379951</v>
      </c>
      <c r="P1228" s="95">
        <f t="shared" si="240"/>
        <v>42.922466220897554</v>
      </c>
      <c r="Q1228" s="10">
        <f t="shared" si="237"/>
        <v>11.922907283582655</v>
      </c>
      <c r="R1228" s="86">
        <f t="shared" si="234"/>
        <v>-0.19696954782041198</v>
      </c>
      <c r="S1228" s="10">
        <f t="shared" si="244"/>
        <v>90.699339165060962</v>
      </c>
      <c r="T1228" s="10">
        <f>IF(M1228=1,'Specifications and Reduced mass'!$F$13,IF(M1228=2,'Specifications and Reduced mass'!$G$13,IF(M1228=3,'Specifications and Reduced mass'!$H$13,IF(M1228=4,'Specifications and Reduced mass'!$I$13,IF(M1228=5,'Specifications and Reduced mass'!$J$13)))))</f>
        <v>515.02500000000009</v>
      </c>
      <c r="U1228" s="52">
        <f>'Specifications and Reduced mass'!$C$37-'Lap Simulation'!S1228-'Lap Simulation'!T1228-'Lap Simulation'!AC1228</f>
        <v>102.17707815777339</v>
      </c>
      <c r="V1228" s="13">
        <f t="shared" si="245"/>
        <v>0.16414128985034332</v>
      </c>
      <c r="W1228" s="13">
        <f>0.5*359.61*'Lap Simulation'!Q1228^2</f>
        <v>25560.308891695382</v>
      </c>
      <c r="X1228" s="10">
        <f t="shared" si="241"/>
        <v>46.940579856624623</v>
      </c>
      <c r="Y1228" s="10">
        <v>3</v>
      </c>
      <c r="Z1228" s="13">
        <f>IF(Y1228=1,'Specifications and Reduced mass'!$C$47,IF(Y1228=2,'Specifications and Reduced mass'!$C$48,IF(Y1228=3,'Specifications and Reduced mass'!$C$49)))</f>
        <v>622.49467060319728</v>
      </c>
      <c r="AA1228" s="10">
        <f t="shared" si="242"/>
        <v>44.245588454302968</v>
      </c>
      <c r="AB1228" s="10">
        <v>0</v>
      </c>
      <c r="AC1228" s="10">
        <f t="shared" si="235"/>
        <v>0</v>
      </c>
      <c r="AD1228" s="10">
        <f t="shared" si="236"/>
        <v>0</v>
      </c>
    </row>
    <row r="1229" spans="7:30" x14ac:dyDescent="0.3">
      <c r="G1229" s="94">
        <v>5700</v>
      </c>
      <c r="H1229" s="94">
        <v>17.11</v>
      </c>
      <c r="I1229" s="10">
        <f t="shared" si="238"/>
        <v>12.758927</v>
      </c>
      <c r="J1229" s="10">
        <f t="shared" si="239"/>
        <v>21.374112655719298</v>
      </c>
      <c r="K1229" s="10">
        <v>443.8</v>
      </c>
      <c r="L1229" s="10">
        <v>3</v>
      </c>
      <c r="M1229" s="88">
        <v>5</v>
      </c>
      <c r="N1229" s="85">
        <f t="shared" ref="N1229:N1290" si="246">N1228+1</f>
        <v>1224</v>
      </c>
      <c r="O1229" s="108">
        <f t="shared" si="243"/>
        <v>137.1414514793849</v>
      </c>
      <c r="P1229" s="95">
        <f t="shared" si="240"/>
        <v>42.862952019250692</v>
      </c>
      <c r="Q1229" s="10">
        <f t="shared" si="237"/>
        <v>11.906375560902969</v>
      </c>
      <c r="R1229" s="86">
        <f t="shared" si="234"/>
        <v>-0.19745407091382033</v>
      </c>
      <c r="S1229" s="10">
        <f t="shared" si="244"/>
        <v>90.447994962202003</v>
      </c>
      <c r="T1229" s="10">
        <f>IF(M1229=1,'Specifications and Reduced mass'!$F$13,IF(M1229=2,'Specifications and Reduced mass'!$G$13,IF(M1229=3,'Specifications and Reduced mass'!$H$13,IF(M1229=4,'Specifications and Reduced mass'!$I$13,IF(M1229=5,'Specifications and Reduced mass'!$J$13)))))</f>
        <v>515.02500000000009</v>
      </c>
      <c r="U1229" s="52">
        <f>'Specifications and Reduced mass'!$C$37-'Lap Simulation'!S1229-'Lap Simulation'!T1229-'Lap Simulation'!AC1229</f>
        <v>102.42842236063245</v>
      </c>
      <c r="V1229" s="13">
        <f t="shared" si="245"/>
        <v>0.16454505909485029</v>
      </c>
      <c r="W1229" s="13">
        <f>0.5*359.61*'Lap Simulation'!Q1229^2</f>
        <v>25489.476672603683</v>
      </c>
      <c r="X1229" s="10">
        <f t="shared" si="241"/>
        <v>46.875494334263657</v>
      </c>
      <c r="Y1229" s="10">
        <v>3</v>
      </c>
      <c r="Z1229" s="13">
        <f>IF(Y1229=1,'Specifications and Reduced mass'!$C$47,IF(Y1229=2,'Specifications and Reduced mass'!$C$48,IF(Y1229=3,'Specifications and Reduced mass'!$C$49)))</f>
        <v>622.49467060319728</v>
      </c>
      <c r="AA1229" s="10">
        <f t="shared" si="242"/>
        <v>44.122975960513642</v>
      </c>
      <c r="AB1229" s="10">
        <v>0</v>
      </c>
      <c r="AC1229" s="10">
        <f t="shared" si="235"/>
        <v>0</v>
      </c>
      <c r="AD1229" s="10">
        <f t="shared" si="236"/>
        <v>0</v>
      </c>
    </row>
    <row r="1230" spans="7:30" x14ac:dyDescent="0.3">
      <c r="G1230" s="94">
        <v>5700</v>
      </c>
      <c r="H1230" s="94">
        <v>17.11</v>
      </c>
      <c r="I1230" s="10">
        <f t="shared" si="238"/>
        <v>12.758927</v>
      </c>
      <c r="J1230" s="10">
        <f t="shared" si="239"/>
        <v>21.374112655719298</v>
      </c>
      <c r="K1230" s="10">
        <v>443.8</v>
      </c>
      <c r="L1230" s="10">
        <v>3</v>
      </c>
      <c r="M1230" s="88">
        <v>5</v>
      </c>
      <c r="N1230" s="85">
        <f t="shared" si="246"/>
        <v>1225</v>
      </c>
      <c r="O1230" s="108">
        <f t="shared" si="243"/>
        <v>137.22555732419335</v>
      </c>
      <c r="P1230" s="95">
        <f t="shared" si="240"/>
        <v>42.803208364403019</v>
      </c>
      <c r="Q1230" s="10">
        <f t="shared" si="237"/>
        <v>11.88978010122306</v>
      </c>
      <c r="R1230" s="86">
        <f t="shared" si="234"/>
        <v>-0.19793978587993494</v>
      </c>
      <c r="S1230" s="10">
        <f t="shared" si="244"/>
        <v>90.196032480669885</v>
      </c>
      <c r="T1230" s="10">
        <f>IF(M1230=1,'Specifications and Reduced mass'!$F$13,IF(M1230=2,'Specifications and Reduced mass'!$G$13,IF(M1230=3,'Specifications and Reduced mass'!$H$13,IF(M1230=4,'Specifications and Reduced mass'!$I$13,IF(M1230=5,'Specifications and Reduced mass'!$J$13)))))</f>
        <v>515.02500000000009</v>
      </c>
      <c r="U1230" s="52">
        <f>'Specifications and Reduced mass'!$C$37-'Lap Simulation'!S1230-'Lap Simulation'!T1230-'Lap Simulation'!AC1230</f>
        <v>102.68038484216459</v>
      </c>
      <c r="V1230" s="13">
        <f t="shared" si="245"/>
        <v>0.16494982156661245</v>
      </c>
      <c r="W1230" s="13">
        <f>0.5*359.61*'Lap Simulation'!Q1230^2</f>
        <v>25418.470214162364</v>
      </c>
      <c r="X1230" s="10">
        <f t="shared" si="241"/>
        <v>46.810157878830942</v>
      </c>
      <c r="Y1230" s="10">
        <v>3</v>
      </c>
      <c r="Z1230" s="13">
        <f>IF(Y1230=1,'Specifications and Reduced mass'!$C$47,IF(Y1230=2,'Specifications and Reduced mass'!$C$48,IF(Y1230=3,'Specifications and Reduced mass'!$C$49)))</f>
        <v>622.49467060319728</v>
      </c>
      <c r="AA1230" s="10">
        <f t="shared" si="242"/>
        <v>44.000061853680883</v>
      </c>
      <c r="AB1230" s="10">
        <v>0</v>
      </c>
      <c r="AC1230" s="10">
        <f t="shared" si="235"/>
        <v>0</v>
      </c>
      <c r="AD1230" s="10">
        <f t="shared" si="236"/>
        <v>0</v>
      </c>
    </row>
    <row r="1231" spans="7:30" x14ac:dyDescent="0.3">
      <c r="G1231" s="94">
        <v>5700</v>
      </c>
      <c r="H1231" s="94">
        <v>17.11</v>
      </c>
      <c r="I1231" s="10">
        <f t="shared" si="238"/>
        <v>12.758927</v>
      </c>
      <c r="J1231" s="10">
        <f t="shared" si="239"/>
        <v>21.374112655719298</v>
      </c>
      <c r="K1231" s="10">
        <v>443.8</v>
      </c>
      <c r="L1231" s="10">
        <v>3</v>
      </c>
      <c r="M1231" s="88">
        <v>5</v>
      </c>
      <c r="N1231" s="85">
        <f t="shared" si="246"/>
        <v>1226</v>
      </c>
      <c r="O1231" s="108">
        <f t="shared" si="243"/>
        <v>137.3097811806675</v>
      </c>
      <c r="P1231" s="95">
        <f t="shared" si="240"/>
        <v>42.743233932828396</v>
      </c>
      <c r="Q1231" s="10">
        <f t="shared" si="237"/>
        <v>11.873120536896776</v>
      </c>
      <c r="R1231" s="86">
        <f t="shared" si="234"/>
        <v>-0.19842669565062956</v>
      </c>
      <c r="S1231" s="10">
        <f t="shared" si="244"/>
        <v>89.943450199568105</v>
      </c>
      <c r="T1231" s="10">
        <f>IF(M1231=1,'Specifications and Reduced mass'!$F$13,IF(M1231=2,'Specifications and Reduced mass'!$G$13,IF(M1231=3,'Specifications and Reduced mass'!$H$13,IF(M1231=4,'Specifications and Reduced mass'!$I$13,IF(M1231=5,'Specifications and Reduced mass'!$J$13)))))</f>
        <v>515.02500000000009</v>
      </c>
      <c r="U1231" s="52">
        <f>'Specifications and Reduced mass'!$C$37-'Lap Simulation'!S1231-'Lap Simulation'!T1231-'Lap Simulation'!AC1231</f>
        <v>102.93296712326628</v>
      </c>
      <c r="V1231" s="13">
        <f t="shared" si="245"/>
        <v>0.16535557970885797</v>
      </c>
      <c r="W1231" s="13">
        <f>0.5*359.61*'Lap Simulation'!Q1231^2</f>
        <v>25347.289087762081</v>
      </c>
      <c r="X1231" s="10">
        <f t="shared" si="241"/>
        <v>46.744569042900693</v>
      </c>
      <c r="Y1231" s="10">
        <v>3</v>
      </c>
      <c r="Z1231" s="13">
        <f>IF(Y1231=1,'Specifications and Reduced mass'!$C$47,IF(Y1231=2,'Specifications and Reduced mass'!$C$48,IF(Y1231=3,'Specifications and Reduced mass'!$C$49)))</f>
        <v>622.49467060319728</v>
      </c>
      <c r="AA1231" s="10">
        <f t="shared" si="242"/>
        <v>43.876845391870283</v>
      </c>
      <c r="AB1231" s="10">
        <v>0</v>
      </c>
      <c r="AC1231" s="10">
        <f t="shared" si="235"/>
        <v>0</v>
      </c>
      <c r="AD1231" s="10">
        <f t="shared" si="236"/>
        <v>0</v>
      </c>
    </row>
    <row r="1232" spans="7:30" x14ac:dyDescent="0.3">
      <c r="G1232" s="94">
        <v>5600</v>
      </c>
      <c r="H1232" s="94">
        <v>17.05</v>
      </c>
      <c r="I1232" s="10">
        <f t="shared" si="238"/>
        <v>12.714185000000001</v>
      </c>
      <c r="J1232" s="10">
        <f t="shared" si="239"/>
        <v>21.679501737142857</v>
      </c>
      <c r="K1232" s="10">
        <v>443.8</v>
      </c>
      <c r="L1232" s="10">
        <v>3</v>
      </c>
      <c r="M1232" s="88">
        <v>5</v>
      </c>
      <c r="N1232" s="85">
        <f t="shared" si="246"/>
        <v>1227</v>
      </c>
      <c r="O1232" s="108">
        <f t="shared" si="243"/>
        <v>137.39412383910164</v>
      </c>
      <c r="P1232" s="95">
        <f t="shared" si="240"/>
        <v>42.683027388942655</v>
      </c>
      <c r="Q1232" s="10">
        <f t="shared" si="237"/>
        <v>11.856396496928514</v>
      </c>
      <c r="R1232" s="86">
        <f t="shared" si="234"/>
        <v>-0.19891480316499044</v>
      </c>
      <c r="S1232" s="10">
        <f t="shared" si="244"/>
        <v>89.690246594258966</v>
      </c>
      <c r="T1232" s="10">
        <f>IF(M1232=1,'Specifications and Reduced mass'!$F$13,IF(M1232=2,'Specifications and Reduced mass'!$G$13,IF(M1232=3,'Specifications and Reduced mass'!$H$13,IF(M1232=4,'Specifications and Reduced mass'!$I$13,IF(M1232=5,'Specifications and Reduced mass'!$J$13)))))</f>
        <v>515.02500000000009</v>
      </c>
      <c r="U1232" s="52">
        <f>'Specifications and Reduced mass'!$C$37-'Lap Simulation'!S1232-'Lap Simulation'!T1232-'Lap Simulation'!AC1232</f>
        <v>103.18617072857546</v>
      </c>
      <c r="V1232" s="13">
        <f t="shared" si="245"/>
        <v>0.16576233597082538</v>
      </c>
      <c r="W1232" s="13">
        <f>0.5*359.61*'Lap Simulation'!Q1232^2</f>
        <v>25275.932863739163</v>
      </c>
      <c r="X1232" s="10">
        <f t="shared" si="241"/>
        <v>46.678726365860292</v>
      </c>
      <c r="Y1232" s="10">
        <v>3</v>
      </c>
      <c r="Z1232" s="13">
        <f>IF(Y1232=1,'Specifications and Reduced mass'!$C$47,IF(Y1232=2,'Specifications and Reduced mass'!$C$48,IF(Y1232=3,'Specifications and Reduced mass'!$C$49)))</f>
        <v>622.49467060319728</v>
      </c>
      <c r="AA1232" s="10">
        <f t="shared" si="242"/>
        <v>43.753325831322371</v>
      </c>
      <c r="AB1232" s="10">
        <v>0</v>
      </c>
      <c r="AC1232" s="10">
        <f t="shared" si="235"/>
        <v>0</v>
      </c>
      <c r="AD1232" s="10">
        <f t="shared" si="236"/>
        <v>0</v>
      </c>
    </row>
    <row r="1233" spans="7:30" x14ac:dyDescent="0.3">
      <c r="G1233" s="94">
        <v>5600</v>
      </c>
      <c r="H1233" s="94">
        <v>17.05</v>
      </c>
      <c r="I1233" s="10">
        <f t="shared" si="238"/>
        <v>12.714185000000001</v>
      </c>
      <c r="J1233" s="10">
        <f t="shared" si="239"/>
        <v>21.679501737142857</v>
      </c>
      <c r="K1233" s="10">
        <v>443.8</v>
      </c>
      <c r="L1233" s="10">
        <v>3</v>
      </c>
      <c r="M1233" s="88">
        <v>5</v>
      </c>
      <c r="N1233" s="85">
        <f t="shared" si="246"/>
        <v>1228</v>
      </c>
      <c r="O1233" s="108">
        <f t="shared" si="243"/>
        <v>137.47858609775071</v>
      </c>
      <c r="P1233" s="95">
        <f t="shared" si="240"/>
        <v>42.622587384944055</v>
      </c>
      <c r="Q1233" s="10">
        <f t="shared" si="237"/>
        <v>11.839607606928904</v>
      </c>
      <c r="R1233" s="86">
        <f t="shared" si="234"/>
        <v>-0.19940411136933314</v>
      </c>
      <c r="S1233" s="10">
        <f t="shared" si="244"/>
        <v>89.436420136354229</v>
      </c>
      <c r="T1233" s="10">
        <f>IF(M1233=1,'Specifications and Reduced mass'!$F$13,IF(M1233=2,'Specifications and Reduced mass'!$G$13,IF(M1233=3,'Specifications and Reduced mass'!$H$13,IF(M1233=4,'Specifications and Reduced mass'!$I$13,IF(M1233=5,'Specifications and Reduced mass'!$J$13)))))</f>
        <v>515.02500000000009</v>
      </c>
      <c r="U1233" s="52">
        <f>'Specifications and Reduced mass'!$C$37-'Lap Simulation'!S1233-'Lap Simulation'!T1233-'Lap Simulation'!AC1233</f>
        <v>103.43999718648024</v>
      </c>
      <c r="V1233" s="13">
        <f t="shared" si="245"/>
        <v>0.16617009280777761</v>
      </c>
      <c r="W1233" s="13">
        <f>0.5*359.61*'Lap Simulation'!Q1233^2</f>
        <v>25204.401111372998</v>
      </c>
      <c r="X1233" s="10">
        <f t="shared" si="241"/>
        <v>46.612628373735845</v>
      </c>
      <c r="Y1233" s="10">
        <v>3</v>
      </c>
      <c r="Z1233" s="13">
        <f>IF(Y1233=1,'Specifications and Reduced mass'!$C$47,IF(Y1233=2,'Specifications and Reduced mass'!$C$48,IF(Y1233=3,'Specifications and Reduced mass'!$C$49)))</f>
        <v>622.49467060319728</v>
      </c>
      <c r="AA1233" s="10">
        <f t="shared" si="242"/>
        <v>43.629502426448084</v>
      </c>
      <c r="AB1233" s="10">
        <v>0</v>
      </c>
      <c r="AC1233" s="10">
        <f t="shared" si="235"/>
        <v>0</v>
      </c>
      <c r="AD1233" s="10">
        <f t="shared" si="236"/>
        <v>0</v>
      </c>
    </row>
    <row r="1234" spans="7:30" x14ac:dyDescent="0.3">
      <c r="G1234" s="94">
        <v>5600</v>
      </c>
      <c r="H1234" s="94">
        <v>17.05</v>
      </c>
      <c r="I1234" s="10">
        <f t="shared" si="238"/>
        <v>12.714185000000001</v>
      </c>
      <c r="J1234" s="10">
        <f t="shared" si="239"/>
        <v>21.679501737142857</v>
      </c>
      <c r="K1234" s="10">
        <v>443.8</v>
      </c>
      <c r="L1234" s="10">
        <v>3</v>
      </c>
      <c r="M1234" s="88">
        <v>5</v>
      </c>
      <c r="N1234" s="85">
        <f t="shared" si="246"/>
        <v>1229</v>
      </c>
      <c r="O1234" s="108">
        <f t="shared" si="243"/>
        <v>137.56316876294156</v>
      </c>
      <c r="P1234" s="95">
        <f t="shared" si="240"/>
        <v>42.561912560650974</v>
      </c>
      <c r="Q1234" s="10">
        <f t="shared" si="237"/>
        <v>11.822753489069715</v>
      </c>
      <c r="R1234" s="86">
        <f t="shared" si="234"/>
        <v>-0.19989462321722046</v>
      </c>
      <c r="S1234" s="10">
        <f t="shared" si="244"/>
        <v>89.181969293706132</v>
      </c>
      <c r="T1234" s="10">
        <f>IF(M1234=1,'Specifications and Reduced mass'!$F$13,IF(M1234=2,'Specifications and Reduced mass'!$G$13,IF(M1234=3,'Specifications and Reduced mass'!$H$13,IF(M1234=4,'Specifications and Reduced mass'!$I$13,IF(M1234=5,'Specifications and Reduced mass'!$J$13)))))</f>
        <v>515.02500000000009</v>
      </c>
      <c r="U1234" s="52">
        <f>'Specifications and Reduced mass'!$C$37-'Lap Simulation'!S1234-'Lap Simulation'!T1234-'Lap Simulation'!AC1234</f>
        <v>103.69444802912824</v>
      </c>
      <c r="V1234" s="13">
        <f t="shared" si="245"/>
        <v>0.16657885268101705</v>
      </c>
      <c r="W1234" s="13">
        <f>0.5*359.61*'Lap Simulation'!Q1234^2</f>
        <v>25132.693398883479</v>
      </c>
      <c r="X1234" s="10">
        <f t="shared" si="241"/>
        <v>46.546273579014624</v>
      </c>
      <c r="Y1234" s="10">
        <v>3</v>
      </c>
      <c r="Z1234" s="13">
        <f>IF(Y1234=1,'Specifications and Reduced mass'!$C$47,IF(Y1234=2,'Specifications and Reduced mass'!$C$48,IF(Y1234=3,'Specifications and Reduced mass'!$C$49)))</f>
        <v>622.49467060319728</v>
      </c>
      <c r="AA1234" s="10">
        <f t="shared" si="242"/>
        <v>43.505374429824307</v>
      </c>
      <c r="AB1234" s="10">
        <v>0</v>
      </c>
      <c r="AC1234" s="10">
        <f t="shared" si="235"/>
        <v>0</v>
      </c>
      <c r="AD1234" s="10">
        <f t="shared" si="236"/>
        <v>0</v>
      </c>
    </row>
    <row r="1235" spans="7:30" x14ac:dyDescent="0.3">
      <c r="G1235" s="94">
        <v>5600</v>
      </c>
      <c r="H1235" s="94">
        <v>17.05</v>
      </c>
      <c r="I1235" s="10">
        <f t="shared" si="238"/>
        <v>12.714185000000001</v>
      </c>
      <c r="J1235" s="10">
        <f t="shared" si="239"/>
        <v>21.679501737142857</v>
      </c>
      <c r="K1235" s="10">
        <v>443.8</v>
      </c>
      <c r="L1235" s="10">
        <v>3</v>
      </c>
      <c r="M1235" s="88">
        <v>5</v>
      </c>
      <c r="N1235" s="85">
        <f t="shared" si="246"/>
        <v>1230</v>
      </c>
      <c r="O1235" s="108">
        <f t="shared" si="243"/>
        <v>137.64787264918596</v>
      </c>
      <c r="P1235" s="95">
        <f t="shared" si="240"/>
        <v>42.501001543336706</v>
      </c>
      <c r="Q1235" s="10">
        <f t="shared" si="237"/>
        <v>11.805833762037974</v>
      </c>
      <c r="R1235" s="86">
        <f t="shared" si="234"/>
        <v>-0.20038634166948197</v>
      </c>
      <c r="S1235" s="10">
        <f t="shared" si="244"/>
        <v>88.926892530397865</v>
      </c>
      <c r="T1235" s="10">
        <f>IF(M1235=1,'Specifications and Reduced mass'!$F$13,IF(M1235=2,'Specifications and Reduced mass'!$G$13,IF(M1235=3,'Specifications and Reduced mass'!$H$13,IF(M1235=4,'Specifications and Reduced mass'!$I$13,IF(M1235=5,'Specifications and Reduced mass'!$J$13)))))</f>
        <v>515.02500000000009</v>
      </c>
      <c r="U1235" s="52">
        <f>'Specifications and Reduced mass'!$C$37-'Lap Simulation'!S1235-'Lap Simulation'!T1235-'Lap Simulation'!AC1235</f>
        <v>103.94952479243659</v>
      </c>
      <c r="V1235" s="13">
        <f t="shared" si="245"/>
        <v>0.16698861805790163</v>
      </c>
      <c r="W1235" s="13">
        <f>0.5*359.61*'Lap Simulation'!Q1235^2</f>
        <v>25060.809293428334</v>
      </c>
      <c r="X1235" s="10">
        <f t="shared" si="241"/>
        <v>46.47966048046446</v>
      </c>
      <c r="Y1235" s="10">
        <v>3</v>
      </c>
      <c r="Z1235" s="13">
        <f>IF(Y1235=1,'Specifications and Reduced mass'!$C$47,IF(Y1235=2,'Specifications and Reduced mass'!$C$48,IF(Y1235=3,'Specifications and Reduced mass'!$C$49)))</f>
        <v>622.49467060319728</v>
      </c>
      <c r="AA1235" s="10">
        <f t="shared" si="242"/>
        <v>43.38094109218936</v>
      </c>
      <c r="AB1235" s="10">
        <v>0</v>
      </c>
      <c r="AC1235" s="10">
        <f t="shared" si="235"/>
        <v>0</v>
      </c>
      <c r="AD1235" s="10">
        <f t="shared" si="236"/>
        <v>0</v>
      </c>
    </row>
    <row r="1236" spans="7:30" x14ac:dyDescent="0.3">
      <c r="G1236" s="94">
        <v>5600</v>
      </c>
      <c r="H1236" s="94">
        <v>17.05</v>
      </c>
      <c r="I1236" s="10">
        <f t="shared" si="238"/>
        <v>12.714185000000001</v>
      </c>
      <c r="J1236" s="10">
        <f t="shared" si="239"/>
        <v>21.679501737142857</v>
      </c>
      <c r="K1236" s="10">
        <v>443.8</v>
      </c>
      <c r="L1236" s="10">
        <v>3</v>
      </c>
      <c r="M1236" s="88">
        <v>5</v>
      </c>
      <c r="N1236" s="85">
        <f t="shared" si="246"/>
        <v>1231</v>
      </c>
      <c r="O1236" s="108">
        <f t="shared" si="243"/>
        <v>137.73269857929574</v>
      </c>
      <c r="P1236" s="95">
        <f t="shared" si="240"/>
        <v>42.439852947561398</v>
      </c>
      <c r="Q1236" s="10">
        <f t="shared" si="237"/>
        <v>11.788848040989278</v>
      </c>
      <c r="R1236" s="86">
        <f t="shared" ref="R1236:R1291" si="247">IF(Y1236=1,(U1236/Z1236),IF(Y1236=2,0,IF(Y1236=3,(1.2*(-U1236/Z1236)))))</f>
        <v>-0.20087926969422895</v>
      </c>
      <c r="S1236" s="10">
        <f t="shared" si="244"/>
        <v>88.671188306734521</v>
      </c>
      <c r="T1236" s="10">
        <f>IF(M1236=1,'Specifications and Reduced mass'!$F$13,IF(M1236=2,'Specifications and Reduced mass'!$G$13,IF(M1236=3,'Specifications and Reduced mass'!$H$13,IF(M1236=4,'Specifications and Reduced mass'!$I$13,IF(M1236=5,'Specifications and Reduced mass'!$J$13)))))</f>
        <v>515.02500000000009</v>
      </c>
      <c r="U1236" s="52">
        <f>'Specifications and Reduced mass'!$C$37-'Lap Simulation'!S1236-'Lap Simulation'!T1236-'Lap Simulation'!AC1236</f>
        <v>104.20522901609991</v>
      </c>
      <c r="V1236" s="13">
        <f t="shared" si="245"/>
        <v>0.16739939141185747</v>
      </c>
      <c r="W1236" s="13">
        <f>0.5*359.61*'Lap Simulation'!Q1236^2</f>
        <v>24988.74836110057</v>
      </c>
      <c r="X1236" s="10">
        <f t="shared" si="241"/>
        <v>46.412787562949909</v>
      </c>
      <c r="Y1236" s="10">
        <v>3</v>
      </c>
      <c r="Z1236" s="13">
        <f>IF(Y1236=1,'Specifications and Reduced mass'!$C$47,IF(Y1236=2,'Specifications and Reduced mass'!$C$48,IF(Y1236=3,'Specifications and Reduced mass'!$C$49)))</f>
        <v>622.49467060319728</v>
      </c>
      <c r="AA1236" s="10">
        <f t="shared" si="242"/>
        <v>43.256201662438436</v>
      </c>
      <c r="AB1236" s="10">
        <v>0</v>
      </c>
      <c r="AC1236" s="10">
        <f t="shared" ref="AC1236:AC1291" si="248">359.61*9.81*SIN(AB1236-AB1235)</f>
        <v>0</v>
      </c>
      <c r="AD1236" s="10">
        <f t="shared" ref="AD1236:AD1291" si="249">RADIANS(AB1236)</f>
        <v>0</v>
      </c>
    </row>
    <row r="1237" spans="7:30" x14ac:dyDescent="0.3">
      <c r="G1237" s="94">
        <v>5600</v>
      </c>
      <c r="H1237" s="94">
        <v>17.05</v>
      </c>
      <c r="I1237" s="10">
        <f t="shared" si="238"/>
        <v>12.714185000000001</v>
      </c>
      <c r="J1237" s="10">
        <f t="shared" si="239"/>
        <v>21.679501737142857</v>
      </c>
      <c r="K1237" s="10">
        <v>443.8</v>
      </c>
      <c r="L1237" s="10">
        <v>3</v>
      </c>
      <c r="M1237" s="88">
        <v>5</v>
      </c>
      <c r="N1237" s="85">
        <f t="shared" si="246"/>
        <v>1232</v>
      </c>
      <c r="O1237" s="108">
        <f t="shared" si="243"/>
        <v>137.81764738450008</v>
      </c>
      <c r="P1237" s="95">
        <f t="shared" si="240"/>
        <v>42.378465375001035</v>
      </c>
      <c r="Q1237" s="10">
        <f t="shared" si="237"/>
        <v>11.771795937500288</v>
      </c>
      <c r="R1237" s="86">
        <f t="shared" si="247"/>
        <v>-0.20137341026687502</v>
      </c>
      <c r="S1237" s="10">
        <f t="shared" si="244"/>
        <v>88.414855079233703</v>
      </c>
      <c r="T1237" s="10">
        <f>IF(M1237=1,'Specifications and Reduced mass'!$F$13,IF(M1237=2,'Specifications and Reduced mass'!$G$13,IF(M1237=3,'Specifications and Reduced mass'!$H$13,IF(M1237=4,'Specifications and Reduced mass'!$I$13,IF(M1237=5,'Specifications and Reduced mass'!$J$13)))))</f>
        <v>515.02500000000009</v>
      </c>
      <c r="U1237" s="52">
        <f>'Specifications and Reduced mass'!$C$37-'Lap Simulation'!S1237-'Lap Simulation'!T1237-'Lap Simulation'!AC1237</f>
        <v>104.46156224360072</v>
      </c>
      <c r="V1237" s="13">
        <f t="shared" si="245"/>
        <v>0.16781117522239586</v>
      </c>
      <c r="W1237" s="13">
        <f>0.5*359.61*'Lap Simulation'!Q1237^2</f>
        <v>24916.510166925837</v>
      </c>
      <c r="X1237" s="10">
        <f t="shared" si="241"/>
        <v>46.345653297245228</v>
      </c>
      <c r="Y1237" s="10">
        <v>3</v>
      </c>
      <c r="Z1237" s="13">
        <f>IF(Y1237=1,'Specifications and Reduced mass'!$C$47,IF(Y1237=2,'Specifications and Reduced mass'!$C$48,IF(Y1237=3,'Specifications and Reduced mass'!$C$49)))</f>
        <v>622.49467060319728</v>
      </c>
      <c r="AA1237" s="10">
        <f t="shared" si="242"/>
        <v>43.131155387619124</v>
      </c>
      <c r="AB1237" s="10">
        <v>0</v>
      </c>
      <c r="AC1237" s="10">
        <f t="shared" si="248"/>
        <v>0</v>
      </c>
      <c r="AD1237" s="10">
        <f t="shared" si="249"/>
        <v>0</v>
      </c>
    </row>
    <row r="1238" spans="7:30" x14ac:dyDescent="0.3">
      <c r="G1238" s="94">
        <v>5600</v>
      </c>
      <c r="H1238" s="94">
        <v>17.05</v>
      </c>
      <c r="I1238" s="10">
        <f t="shared" si="238"/>
        <v>12.714185000000001</v>
      </c>
      <c r="J1238" s="10">
        <f t="shared" si="239"/>
        <v>21.679501737142857</v>
      </c>
      <c r="K1238" s="10">
        <v>443.8</v>
      </c>
      <c r="L1238" s="10">
        <v>3</v>
      </c>
      <c r="M1238" s="88">
        <v>5</v>
      </c>
      <c r="N1238" s="85">
        <f t="shared" si="246"/>
        <v>1233</v>
      </c>
      <c r="O1238" s="108">
        <f t="shared" si="243"/>
        <v>137.90271990456478</v>
      </c>
      <c r="P1238" s="95">
        <f t="shared" si="240"/>
        <v>42.316837414273344</v>
      </c>
      <c r="Q1238" s="10">
        <f t="shared" si="237"/>
        <v>11.754677059520374</v>
      </c>
      <c r="R1238" s="86">
        <f t="shared" si="247"/>
        <v>-0.20186876637015258</v>
      </c>
      <c r="S1238" s="10">
        <f t="shared" si="244"/>
        <v>88.157891300616186</v>
      </c>
      <c r="T1238" s="10">
        <f>IF(M1238=1,'Specifications and Reduced mass'!$F$13,IF(M1238=2,'Specifications and Reduced mass'!$G$13,IF(M1238=3,'Specifications and Reduced mass'!$H$13,IF(M1238=4,'Specifications and Reduced mass'!$I$13,IF(M1238=5,'Specifications and Reduced mass'!$J$13)))))</f>
        <v>515.02500000000009</v>
      </c>
      <c r="U1238" s="52">
        <f>'Specifications and Reduced mass'!$C$37-'Lap Simulation'!S1238-'Lap Simulation'!T1238-'Lap Simulation'!AC1238</f>
        <v>104.71852602221827</v>
      </c>
      <c r="V1238" s="13">
        <f t="shared" si="245"/>
        <v>0.16822397197512715</v>
      </c>
      <c r="W1238" s="13">
        <f>0.5*359.61*'Lap Simulation'!Q1238^2</f>
        <v>24844.094274859763</v>
      </c>
      <c r="X1238" s="10">
        <f t="shared" si="241"/>
        <v>46.27825613984399</v>
      </c>
      <c r="Y1238" s="10">
        <v>3</v>
      </c>
      <c r="Z1238" s="13">
        <f>IF(Y1238=1,'Specifications and Reduced mass'!$C$47,IF(Y1238=2,'Specifications and Reduced mass'!$C$48,IF(Y1238=3,'Specifications and Reduced mass'!$C$49)))</f>
        <v>622.49467060319728</v>
      </c>
      <c r="AA1238" s="10">
        <f t="shared" si="242"/>
        <v>43.005801512926801</v>
      </c>
      <c r="AB1238" s="10">
        <v>0</v>
      </c>
      <c r="AC1238" s="10">
        <f t="shared" si="248"/>
        <v>0</v>
      </c>
      <c r="AD1238" s="10">
        <f t="shared" si="249"/>
        <v>0</v>
      </c>
    </row>
    <row r="1239" spans="7:30" x14ac:dyDescent="0.3">
      <c r="G1239" s="94">
        <v>5600</v>
      </c>
      <c r="H1239" s="94">
        <v>17.05</v>
      </c>
      <c r="I1239" s="10">
        <f t="shared" si="238"/>
        <v>12.714185000000001</v>
      </c>
      <c r="J1239" s="10">
        <f t="shared" si="239"/>
        <v>21.679501737142857</v>
      </c>
      <c r="K1239" s="10">
        <v>443.8</v>
      </c>
      <c r="L1239" s="10">
        <v>3</v>
      </c>
      <c r="M1239" s="88">
        <v>5</v>
      </c>
      <c r="N1239" s="85">
        <f t="shared" si="246"/>
        <v>1234</v>
      </c>
      <c r="O1239" s="108">
        <f t="shared" si="243"/>
        <v>137.98791698791379</v>
      </c>
      <c r="P1239" s="95">
        <f t="shared" si="240"/>
        <v>42.254967640760654</v>
      </c>
      <c r="Q1239" s="10">
        <f t="shared" si="237"/>
        <v>11.737491011322403</v>
      </c>
      <c r="R1239" s="86">
        <f t="shared" si="247"/>
        <v>-0.20236534099413109</v>
      </c>
      <c r="S1239" s="10">
        <f t="shared" si="244"/>
        <v>87.900295419796606</v>
      </c>
      <c r="T1239" s="10">
        <f>IF(M1239=1,'Specifications and Reduced mass'!$F$13,IF(M1239=2,'Specifications and Reduced mass'!$G$13,IF(M1239=3,'Specifications and Reduced mass'!$H$13,IF(M1239=4,'Specifications and Reduced mass'!$I$13,IF(M1239=5,'Specifications and Reduced mass'!$J$13)))))</f>
        <v>515.02500000000009</v>
      </c>
      <c r="U1239" s="52">
        <f>'Specifications and Reduced mass'!$C$37-'Lap Simulation'!S1239-'Lap Simulation'!T1239-'Lap Simulation'!AC1239</f>
        <v>104.97612190303778</v>
      </c>
      <c r="V1239" s="13">
        <f t="shared" si="245"/>
        <v>0.16863778416177591</v>
      </c>
      <c r="W1239" s="13">
        <f>0.5*359.61*'Lap Simulation'!Q1239^2</f>
        <v>24771.500247785385</v>
      </c>
      <c r="X1239" s="10">
        <f t="shared" si="241"/>
        <v>46.210594532765363</v>
      </c>
      <c r="Y1239" s="10">
        <v>3</v>
      </c>
      <c r="Z1239" s="13">
        <f>IF(Y1239=1,'Specifications and Reduced mass'!$C$47,IF(Y1239=2,'Specifications and Reduced mass'!$C$48,IF(Y1239=3,'Specifications and Reduced mass'!$C$49)))</f>
        <v>622.49467060319728</v>
      </c>
      <c r="AA1239" s="10">
        <f t="shared" si="242"/>
        <v>42.880139281700124</v>
      </c>
      <c r="AB1239" s="10">
        <v>0</v>
      </c>
      <c r="AC1239" s="10">
        <f t="shared" si="248"/>
        <v>0</v>
      </c>
      <c r="AD1239" s="10">
        <f t="shared" si="249"/>
        <v>0</v>
      </c>
    </row>
    <row r="1240" spans="7:30" x14ac:dyDescent="0.3">
      <c r="G1240" s="94">
        <v>5600</v>
      </c>
      <c r="H1240" s="94">
        <v>17.05</v>
      </c>
      <c r="I1240" s="10">
        <f t="shared" si="238"/>
        <v>12.714185000000001</v>
      </c>
      <c r="J1240" s="10">
        <f t="shared" si="239"/>
        <v>21.679501737142857</v>
      </c>
      <c r="K1240" s="10">
        <v>443.8</v>
      </c>
      <c r="L1240" s="10">
        <v>3</v>
      </c>
      <c r="M1240" s="88">
        <v>5</v>
      </c>
      <c r="N1240" s="85">
        <f t="shared" si="246"/>
        <v>1235</v>
      </c>
      <c r="O1240" s="108">
        <f t="shared" si="243"/>
        <v>138.07323949175307</v>
      </c>
      <c r="P1240" s="95">
        <f t="shared" si="240"/>
        <v>42.192854616429564</v>
      </c>
      <c r="Q1240" s="10">
        <f t="shared" si="237"/>
        <v>11.720237393452656</v>
      </c>
      <c r="R1240" s="86">
        <f t="shared" si="247"/>
        <v>-0.20286313713623555</v>
      </c>
      <c r="S1240" s="10">
        <f t="shared" si="244"/>
        <v>87.642065881874203</v>
      </c>
      <c r="T1240" s="10">
        <f>IF(M1240=1,'Specifications and Reduced mass'!$F$13,IF(M1240=2,'Specifications and Reduced mass'!$G$13,IF(M1240=3,'Specifications and Reduced mass'!$H$13,IF(M1240=4,'Specifications and Reduced mass'!$I$13,IF(M1240=5,'Specifications and Reduced mass'!$J$13)))))</f>
        <v>515.02500000000009</v>
      </c>
      <c r="U1240" s="52">
        <f>'Specifications and Reduced mass'!$C$37-'Lap Simulation'!S1240-'Lap Simulation'!T1240-'Lap Simulation'!AC1240</f>
        <v>105.23435144096015</v>
      </c>
      <c r="V1240" s="13">
        <f t="shared" si="245"/>
        <v>0.1690526142801963</v>
      </c>
      <c r="W1240" s="13">
        <f>0.5*359.61*'Lap Simulation'!Q1240^2</f>
        <v>24698.727647510485</v>
      </c>
      <c r="X1240" s="10">
        <f t="shared" si="241"/>
        <v>46.142666903356911</v>
      </c>
      <c r="Y1240" s="10">
        <v>3</v>
      </c>
      <c r="Z1240" s="13">
        <f>IF(Y1240=1,'Specifications and Reduced mass'!$C$47,IF(Y1240=2,'Specifications and Reduced mass'!$C$48,IF(Y1240=3,'Specifications and Reduced mass'!$C$49)))</f>
        <v>622.49467060319728</v>
      </c>
      <c r="AA1240" s="10">
        <f t="shared" si="242"/>
        <v>42.754167935416483</v>
      </c>
      <c r="AB1240" s="10">
        <v>0</v>
      </c>
      <c r="AC1240" s="10">
        <f t="shared" si="248"/>
        <v>0</v>
      </c>
      <c r="AD1240" s="10">
        <f t="shared" si="249"/>
        <v>0</v>
      </c>
    </row>
    <row r="1241" spans="7:30" x14ac:dyDescent="0.3">
      <c r="G1241" s="94">
        <v>5600</v>
      </c>
      <c r="H1241" s="94">
        <v>17.05</v>
      </c>
      <c r="I1241" s="10">
        <f t="shared" si="238"/>
        <v>12.714185000000001</v>
      </c>
      <c r="J1241" s="10">
        <f t="shared" si="239"/>
        <v>21.679501737142857</v>
      </c>
      <c r="K1241" s="10">
        <v>443.8</v>
      </c>
      <c r="L1241" s="10">
        <v>3</v>
      </c>
      <c r="M1241" s="88">
        <v>5</v>
      </c>
      <c r="N1241" s="86">
        <f t="shared" si="246"/>
        <v>1236</v>
      </c>
      <c r="O1241" s="108">
        <f t="shared" si="243"/>
        <v>138.15868828219647</v>
      </c>
      <c r="P1241" s="95">
        <f t="shared" si="240"/>
        <v>42.130496889647411</v>
      </c>
      <c r="Q1241" s="10">
        <f t="shared" si="237"/>
        <v>11.702915802679836</v>
      </c>
      <c r="R1241" s="86">
        <f t="shared" si="247"/>
        <v>-0.20336215780126424</v>
      </c>
      <c r="S1241" s="10">
        <f t="shared" si="244"/>
        <v>87.383201128123204</v>
      </c>
      <c r="T1241" s="10">
        <f>IF(M1241=1,'Specifications and Reduced mass'!$F$13,IF(M1241=2,'Specifications and Reduced mass'!$G$13,IF(M1241=3,'Specifications and Reduced mass'!$H$13,IF(M1241=4,'Specifications and Reduced mass'!$I$13,IF(M1241=5,'Specifications and Reduced mass'!$J$13)))))</f>
        <v>515.02500000000009</v>
      </c>
      <c r="U1241" s="52">
        <f>'Specifications and Reduced mass'!$C$37-'Lap Simulation'!S1241-'Lap Simulation'!T1241-'Lap Simulation'!AC1241</f>
        <v>105.49321619471118</v>
      </c>
      <c r="V1241" s="13">
        <f t="shared" si="245"/>
        <v>0.16946846483438688</v>
      </c>
      <c r="W1241" s="13">
        <f>0.5*359.61*'Lap Simulation'!Q1241^2</f>
        <v>24625.77603476492</v>
      </c>
      <c r="X1241" s="10">
        <f t="shared" si="241"/>
        <v>46.074471664093842</v>
      </c>
      <c r="Y1241" s="10">
        <v>3</v>
      </c>
      <c r="Z1241" s="13">
        <f>IF(Y1241=1,'Specifications and Reduced mass'!$C$47,IF(Y1241=2,'Specifications and Reduced mass'!$C$48,IF(Y1241=3,'Specifications and Reduced mass'!$C$49)))</f>
        <v>622.49467060319728</v>
      </c>
      <c r="AA1241" s="10">
        <f t="shared" si="242"/>
        <v>42.627886713687325</v>
      </c>
      <c r="AB1241" s="10">
        <v>0</v>
      </c>
      <c r="AC1241" s="10">
        <f t="shared" si="248"/>
        <v>0</v>
      </c>
      <c r="AD1241" s="10">
        <f t="shared" si="249"/>
        <v>0</v>
      </c>
    </row>
    <row r="1242" spans="7:30" x14ac:dyDescent="0.3">
      <c r="G1242" s="94">
        <v>5500</v>
      </c>
      <c r="H1242" s="94">
        <v>16.940000000000001</v>
      </c>
      <c r="I1242" s="10">
        <f t="shared" si="238"/>
        <v>12.632158000000002</v>
      </c>
      <c r="J1242" s="10">
        <f t="shared" si="239"/>
        <v>21.931263692800002</v>
      </c>
      <c r="K1242" s="10">
        <v>443.8</v>
      </c>
      <c r="L1242" s="10">
        <v>3</v>
      </c>
      <c r="M1242" s="88">
        <v>5</v>
      </c>
      <c r="N1242" s="86">
        <f t="shared" si="246"/>
        <v>1237</v>
      </c>
      <c r="O1242" s="108">
        <f t="shared" si="243"/>
        <v>138.24426423439422</v>
      </c>
      <c r="P1242" s="95">
        <f t="shared" si="240"/>
        <v>42.067892994995375</v>
      </c>
      <c r="Q1242" s="10">
        <f t="shared" si="237"/>
        <v>11.68552583194316</v>
      </c>
      <c r="R1242" s="86">
        <f t="shared" si="247"/>
        <v>-0.20386240600140684</v>
      </c>
      <c r="S1242" s="10">
        <f t="shared" si="244"/>
        <v>87.123699595983609</v>
      </c>
      <c r="T1242" s="10">
        <f>IF(M1242=1,'Specifications and Reduced mass'!$F$13,IF(M1242=2,'Specifications and Reduced mass'!$G$13,IF(M1242=3,'Specifications and Reduced mass'!$H$13,IF(M1242=4,'Specifications and Reduced mass'!$I$13,IF(M1242=5,'Specifications and Reduced mass'!$J$13)))))</f>
        <v>515.02500000000009</v>
      </c>
      <c r="U1242" s="52">
        <f>'Specifications and Reduced mass'!$C$37-'Lap Simulation'!S1242-'Lap Simulation'!T1242-'Lap Simulation'!AC1242</f>
        <v>105.75271772685085</v>
      </c>
      <c r="V1242" s="13">
        <f t="shared" si="245"/>
        <v>0.1698853383345057</v>
      </c>
      <c r="W1242" s="13">
        <f>0.5*359.61*'Lap Simulation'!Q1242^2</f>
        <v>24552.644969198001</v>
      </c>
      <c r="X1242" s="10">
        <f t="shared" si="241"/>
        <v>46.006007212374648</v>
      </c>
      <c r="Y1242" s="10">
        <v>3</v>
      </c>
      <c r="Z1242" s="13">
        <f>IF(Y1242=1,'Specifications and Reduced mass'!$C$47,IF(Y1242=2,'Specifications and Reduced mass'!$C$48,IF(Y1242=3,'Specifications and Reduced mass'!$C$49)))</f>
        <v>622.49467060319728</v>
      </c>
      <c r="AA1242" s="10">
        <f t="shared" si="242"/>
        <v>42.501294854253658</v>
      </c>
      <c r="AB1242" s="10">
        <v>0</v>
      </c>
      <c r="AC1242" s="10">
        <f t="shared" si="248"/>
        <v>0</v>
      </c>
      <c r="AD1242" s="10">
        <f t="shared" si="249"/>
        <v>0</v>
      </c>
    </row>
    <row r="1243" spans="7:30" x14ac:dyDescent="0.3">
      <c r="G1243" s="94">
        <v>5500</v>
      </c>
      <c r="H1243" s="94">
        <v>16.940000000000001</v>
      </c>
      <c r="I1243" s="10">
        <f t="shared" si="238"/>
        <v>12.632158000000002</v>
      </c>
      <c r="J1243" s="10">
        <f t="shared" si="239"/>
        <v>21.931263692800002</v>
      </c>
      <c r="K1243" s="10">
        <v>443.8</v>
      </c>
      <c r="L1243" s="10">
        <v>3</v>
      </c>
      <c r="M1243" s="88">
        <v>5</v>
      </c>
      <c r="N1243" s="86">
        <f t="shared" si="246"/>
        <v>1238</v>
      </c>
      <c r="O1243" s="108">
        <f t="shared" si="243"/>
        <v>138.32996823266362</v>
      </c>
      <c r="P1243" s="95">
        <f t="shared" si="240"/>
        <v>42.005041453078277</v>
      </c>
      <c r="Q1243" s="10">
        <f t="shared" ref="Q1243:Q1291" si="250">MIN(13.2,(SQRT((Q1242^2)+2*R1242*$N$6)))</f>
        <v>11.668067070299522</v>
      </c>
      <c r="R1243" s="86">
        <f t="shared" si="247"/>
        <v>-0.20436388475626219</v>
      </c>
      <c r="S1243" s="10">
        <f t="shared" si="244"/>
        <v>86.863559719051707</v>
      </c>
      <c r="T1243" s="10">
        <f>IF(M1243=1,'Specifications and Reduced mass'!$F$13,IF(M1243=2,'Specifications and Reduced mass'!$G$13,IF(M1243=3,'Specifications and Reduced mass'!$H$13,IF(M1243=4,'Specifications and Reduced mass'!$I$13,IF(M1243=5,'Specifications and Reduced mass'!$J$13)))))</f>
        <v>515.02500000000009</v>
      </c>
      <c r="U1243" s="52">
        <f>'Specifications and Reduced mass'!$C$37-'Lap Simulation'!S1243-'Lap Simulation'!T1243-'Lap Simulation'!AC1243</f>
        <v>106.01285760378266</v>
      </c>
      <c r="V1243" s="13">
        <f t="shared" si="245"/>
        <v>0.17030323729688515</v>
      </c>
      <c r="W1243" s="13">
        <f>0.5*359.61*'Lap Simulation'!Q1243^2</f>
        <v>24479.334009375834</v>
      </c>
      <c r="X1243" s="10">
        <f t="shared" si="241"/>
        <v>45.937271930313074</v>
      </c>
      <c r="Y1243" s="10">
        <v>3</v>
      </c>
      <c r="Z1243" s="13">
        <f>IF(Y1243=1,'Specifications and Reduced mass'!$C$47,IF(Y1243=2,'Specifications and Reduced mass'!$C$48,IF(Y1243=3,'Specifications and Reduced mass'!$C$49)))</f>
        <v>622.49467060319728</v>
      </c>
      <c r="AA1243" s="10">
        <f t="shared" si="242"/>
        <v>42.374391592981439</v>
      </c>
      <c r="AB1243" s="10">
        <v>0</v>
      </c>
      <c r="AC1243" s="10">
        <f t="shared" si="248"/>
        <v>0</v>
      </c>
      <c r="AD1243" s="10">
        <f t="shared" si="249"/>
        <v>0</v>
      </c>
    </row>
    <row r="1244" spans="7:30" x14ac:dyDescent="0.3">
      <c r="G1244" s="94">
        <v>5500</v>
      </c>
      <c r="H1244" s="94">
        <v>16.940000000000001</v>
      </c>
      <c r="I1244" s="10">
        <f t="shared" si="238"/>
        <v>12.632158000000002</v>
      </c>
      <c r="J1244" s="10">
        <f t="shared" si="239"/>
        <v>21.931263692800002</v>
      </c>
      <c r="K1244" s="10">
        <v>443.8</v>
      </c>
      <c r="L1244" s="10">
        <v>3</v>
      </c>
      <c r="M1244" s="88">
        <v>5</v>
      </c>
      <c r="N1244" s="86">
        <f t="shared" si="246"/>
        <v>1239</v>
      </c>
      <c r="O1244" s="108">
        <f t="shared" si="243"/>
        <v>138.41580117062213</v>
      </c>
      <c r="P1244" s="95">
        <f t="shared" si="240"/>
        <v>41.941940770330866</v>
      </c>
      <c r="Q1244" s="10">
        <f t="shared" si="250"/>
        <v>11.650539102869685</v>
      </c>
      <c r="R1244" s="86">
        <f t="shared" si="247"/>
        <v>-0.20486659709285795</v>
      </c>
      <c r="S1244" s="10">
        <f t="shared" si="244"/>
        <v>86.602779927070614</v>
      </c>
      <c r="T1244" s="10">
        <f>IF(M1244=1,'Specifications and Reduced mass'!$F$13,IF(M1244=2,'Specifications and Reduced mass'!$G$13,IF(M1244=3,'Specifications and Reduced mass'!$H$13,IF(M1244=4,'Specifications and Reduced mass'!$I$13,IF(M1244=5,'Specifications and Reduced mass'!$J$13)))))</f>
        <v>515.02500000000009</v>
      </c>
      <c r="U1244" s="52">
        <f>'Specifications and Reduced mass'!$C$37-'Lap Simulation'!S1244-'Lap Simulation'!T1244-'Lap Simulation'!AC1244</f>
        <v>106.27363739576379</v>
      </c>
      <c r="V1244" s="13">
        <f t="shared" si="245"/>
        <v>0.17072216424404829</v>
      </c>
      <c r="W1244" s="13">
        <f>0.5*359.61*'Lap Simulation'!Q1244^2</f>
        <v>24405.842712778642</v>
      </c>
      <c r="X1244" s="10">
        <f t="shared" si="241"/>
        <v>45.868264184526318</v>
      </c>
      <c r="Y1244" s="10">
        <v>3</v>
      </c>
      <c r="Z1244" s="13">
        <f>IF(Y1244=1,'Specifications and Reduced mass'!$C$47,IF(Y1244=2,'Specifications and Reduced mass'!$C$48,IF(Y1244=3,'Specifications and Reduced mass'!$C$49)))</f>
        <v>622.49467060319728</v>
      </c>
      <c r="AA1244" s="10">
        <f t="shared" si="242"/>
        <v>42.247176163856906</v>
      </c>
      <c r="AB1244" s="10">
        <v>0</v>
      </c>
      <c r="AC1244" s="10">
        <f t="shared" si="248"/>
        <v>0</v>
      </c>
      <c r="AD1244" s="10">
        <f t="shared" si="249"/>
        <v>0</v>
      </c>
    </row>
    <row r="1245" spans="7:30" x14ac:dyDescent="0.3">
      <c r="G1245" s="94">
        <v>5500</v>
      </c>
      <c r="H1245" s="94">
        <v>16.940000000000001</v>
      </c>
      <c r="I1245" s="10">
        <f t="shared" si="238"/>
        <v>12.632158000000002</v>
      </c>
      <c r="J1245" s="10">
        <f t="shared" si="239"/>
        <v>21.931263692800002</v>
      </c>
      <c r="K1245" s="10">
        <v>443.8</v>
      </c>
      <c r="L1245" s="10">
        <v>3</v>
      </c>
      <c r="M1245" s="88">
        <v>5</v>
      </c>
      <c r="N1245" s="86">
        <f t="shared" si="246"/>
        <v>1240</v>
      </c>
      <c r="O1245" s="108">
        <f t="shared" si="243"/>
        <v>138.50176395132323</v>
      </c>
      <c r="P1245" s="95">
        <f t="shared" si="240"/>
        <v>41.87858943882059</v>
      </c>
      <c r="Q1245" s="10">
        <f t="shared" si="250"/>
        <v>11.632941510783498</v>
      </c>
      <c r="R1245" s="86">
        <f t="shared" si="247"/>
        <v>-0.20537054604566743</v>
      </c>
      <c r="S1245" s="10">
        <f t="shared" si="244"/>
        <v>86.341358645920693</v>
      </c>
      <c r="T1245" s="10">
        <f>IF(M1245=1,'Specifications and Reduced mass'!$F$13,IF(M1245=2,'Specifications and Reduced mass'!$G$13,IF(M1245=3,'Specifications and Reduced mass'!$H$13,IF(M1245=4,'Specifications and Reduced mass'!$I$13,IF(M1245=5,'Specifications and Reduced mass'!$J$13)))))</f>
        <v>515.02500000000009</v>
      </c>
      <c r="U1245" s="52">
        <f>'Specifications and Reduced mass'!$C$37-'Lap Simulation'!S1245-'Lap Simulation'!T1245-'Lap Simulation'!AC1245</f>
        <v>106.53505867691376</v>
      </c>
      <c r="V1245" s="13">
        <f t="shared" si="245"/>
        <v>0.17114212170472287</v>
      </c>
      <c r="W1245" s="13">
        <f>0.5*359.61*'Lap Simulation'!Q1245^2</f>
        <v>24332.170635798077</v>
      </c>
      <c r="X1245" s="10">
        <f t="shared" si="241"/>
        <v>45.798982325919283</v>
      </c>
      <c r="Y1245" s="10">
        <v>3</v>
      </c>
      <c r="Z1245" s="13">
        <f>IF(Y1245=1,'Specifications and Reduced mass'!$C$47,IF(Y1245=2,'Specifications and Reduced mass'!$C$48,IF(Y1245=3,'Specifications and Reduced mass'!$C$49)))</f>
        <v>622.49467060319728</v>
      </c>
      <c r="AA1245" s="10">
        <f t="shared" si="242"/>
        <v>42.119647798981994</v>
      </c>
      <c r="AB1245" s="10">
        <v>0</v>
      </c>
      <c r="AC1245" s="10">
        <f t="shared" si="248"/>
        <v>0</v>
      </c>
      <c r="AD1245" s="10">
        <f t="shared" si="249"/>
        <v>0</v>
      </c>
    </row>
    <row r="1246" spans="7:30" x14ac:dyDescent="0.3">
      <c r="G1246" s="94">
        <v>5500</v>
      </c>
      <c r="H1246" s="94">
        <v>16.940000000000001</v>
      </c>
      <c r="I1246" s="10">
        <f t="shared" si="238"/>
        <v>12.632158000000002</v>
      </c>
      <c r="J1246" s="10">
        <f t="shared" si="239"/>
        <v>21.931263692800002</v>
      </c>
      <c r="K1246" s="10">
        <v>443.8</v>
      </c>
      <c r="L1246" s="10">
        <v>3</v>
      </c>
      <c r="M1246" s="88">
        <v>5</v>
      </c>
      <c r="N1246" s="86">
        <f t="shared" si="246"/>
        <v>1241</v>
      </c>
      <c r="O1246" s="108">
        <f t="shared" si="243"/>
        <v>138.58785748739439</v>
      </c>
      <c r="P1246" s="95">
        <f t="shared" si="240"/>
        <v>41.814985936046803</v>
      </c>
      <c r="Q1246" s="10">
        <f t="shared" si="250"/>
        <v>11.615273871124112</v>
      </c>
      <c r="R1246" s="86">
        <f t="shared" si="247"/>
        <v>-0.20587573465662823</v>
      </c>
      <c r="S1246" s="10">
        <f t="shared" si="244"/>
        <v>86.079294297610261</v>
      </c>
      <c r="T1246" s="10">
        <f>IF(M1246=1,'Specifications and Reduced mass'!$F$13,IF(M1246=2,'Specifications and Reduced mass'!$G$13,IF(M1246=3,'Specifications and Reduced mass'!$H$13,IF(M1246=4,'Specifications and Reduced mass'!$I$13,IF(M1246=5,'Specifications and Reduced mass'!$J$13)))))</f>
        <v>515.02500000000009</v>
      </c>
      <c r="U1246" s="52">
        <f>'Specifications and Reduced mass'!$C$37-'Lap Simulation'!S1246-'Lap Simulation'!T1246-'Lap Simulation'!AC1246</f>
        <v>106.79712302522421</v>
      </c>
      <c r="V1246" s="13">
        <f t="shared" si="245"/>
        <v>0.17156311221385687</v>
      </c>
      <c r="W1246" s="13">
        <f>0.5*359.61*'Lap Simulation'!Q1246^2</f>
        <v>24258.317333734594</v>
      </c>
      <c r="X1246" s="10">
        <f t="shared" si="241"/>
        <v>45.729424689465006</v>
      </c>
      <c r="Y1246" s="10">
        <v>3</v>
      </c>
      <c r="Z1246" s="13">
        <f>IF(Y1246=1,'Specifications and Reduced mass'!$C$47,IF(Y1246=2,'Specifications and Reduced mass'!$C$48,IF(Y1246=3,'Specifications and Reduced mass'!$C$49)))</f>
        <v>622.49467060319728</v>
      </c>
      <c r="AA1246" s="10">
        <f t="shared" si="242"/>
        <v>41.991805728569695</v>
      </c>
      <c r="AB1246" s="10">
        <v>0</v>
      </c>
      <c r="AC1246" s="10">
        <f t="shared" si="248"/>
        <v>0</v>
      </c>
      <c r="AD1246" s="10">
        <f t="shared" si="249"/>
        <v>0</v>
      </c>
    </row>
    <row r="1247" spans="7:30" x14ac:dyDescent="0.3">
      <c r="G1247" s="94">
        <v>5500</v>
      </c>
      <c r="H1247" s="94">
        <v>16.940000000000001</v>
      </c>
      <c r="I1247" s="10">
        <f t="shared" si="238"/>
        <v>12.632158000000002</v>
      </c>
      <c r="J1247" s="10">
        <f t="shared" si="239"/>
        <v>21.931263692800002</v>
      </c>
      <c r="K1247" s="10">
        <v>443.8</v>
      </c>
      <c r="L1247" s="10">
        <v>3</v>
      </c>
      <c r="M1247" s="88">
        <v>5</v>
      </c>
      <c r="N1247" s="86">
        <f t="shared" si="246"/>
        <v>1242</v>
      </c>
      <c r="O1247" s="108">
        <f t="shared" si="243"/>
        <v>138.67408270117807</v>
      </c>
      <c r="P1247" s="95">
        <f t="shared" si="240"/>
        <v>41.751128724736198</v>
      </c>
      <c r="Q1247" s="10">
        <f t="shared" si="250"/>
        <v>11.597535756871165</v>
      </c>
      <c r="R1247" s="86">
        <f t="shared" si="247"/>
        <v>-0.20638216597516107</v>
      </c>
      <c r="S1247" s="10">
        <f t="shared" si="244"/>
        <v>85.816585300265899</v>
      </c>
      <c r="T1247" s="10">
        <f>IF(M1247=1,'Specifications and Reduced mass'!$F$13,IF(M1247=2,'Specifications and Reduced mass'!$G$13,IF(M1247=3,'Specifications and Reduced mass'!$H$13,IF(M1247=4,'Specifications and Reduced mass'!$I$13,IF(M1247=5,'Specifications and Reduced mass'!$J$13)))))</f>
        <v>515.02500000000009</v>
      </c>
      <c r="U1247" s="52">
        <f>'Specifications and Reduced mass'!$C$37-'Lap Simulation'!S1247-'Lap Simulation'!T1247-'Lap Simulation'!AC1247</f>
        <v>107.05983202256857</v>
      </c>
      <c r="V1247" s="13">
        <f t="shared" si="245"/>
        <v>0.17198513831263423</v>
      </c>
      <c r="W1247" s="13">
        <f>0.5*359.61*'Lap Simulation'!Q1247^2</f>
        <v>24184.282360794721</v>
      </c>
      <c r="X1247" s="10">
        <f t="shared" si="241"/>
        <v>45.659589593980968</v>
      </c>
      <c r="Y1247" s="10">
        <v>3</v>
      </c>
      <c r="Z1247" s="13">
        <f>IF(Y1247=1,'Specifications and Reduced mass'!$C$47,IF(Y1247=2,'Specifications and Reduced mass'!$C$48,IF(Y1247=3,'Specifications and Reduced mass'!$C$49)))</f>
        <v>622.49467060319728</v>
      </c>
      <c r="AA1247" s="10">
        <f t="shared" si="242"/>
        <v>41.863649180939419</v>
      </c>
      <c r="AB1247" s="10">
        <v>0</v>
      </c>
      <c r="AC1247" s="10">
        <f t="shared" si="248"/>
        <v>0</v>
      </c>
      <c r="AD1247" s="10">
        <f t="shared" si="249"/>
        <v>0</v>
      </c>
    </row>
    <row r="1248" spans="7:30" x14ac:dyDescent="0.3">
      <c r="G1248" s="94">
        <v>5500</v>
      </c>
      <c r="H1248" s="94">
        <v>16.940000000000001</v>
      </c>
      <c r="I1248" s="10">
        <f t="shared" si="238"/>
        <v>12.632158000000002</v>
      </c>
      <c r="J1248" s="10">
        <f t="shared" si="239"/>
        <v>21.931263692800002</v>
      </c>
      <c r="K1248" s="10">
        <v>443.8</v>
      </c>
      <c r="L1248" s="10">
        <v>3</v>
      </c>
      <c r="M1248" s="88">
        <v>5</v>
      </c>
      <c r="N1248" s="86">
        <f t="shared" si="246"/>
        <v>1243</v>
      </c>
      <c r="O1248" s="108">
        <f t="shared" si="243"/>
        <v>138.76044052487509</v>
      </c>
      <c r="P1248" s="95">
        <f t="shared" si="240"/>
        <v>41.687016252634535</v>
      </c>
      <c r="Q1248" s="10">
        <f t="shared" si="250"/>
        <v>11.579726736842927</v>
      </c>
      <c r="R1248" s="86">
        <f t="shared" si="247"/>
        <v>-0.20688984305818772</v>
      </c>
      <c r="S1248" s="10">
        <f t="shared" si="244"/>
        <v>85.553230068123</v>
      </c>
      <c r="T1248" s="10">
        <f>IF(M1248=1,'Specifications and Reduced mass'!$F$13,IF(M1248=2,'Specifications and Reduced mass'!$G$13,IF(M1248=3,'Specifications and Reduced mass'!$H$13,IF(M1248=4,'Specifications and Reduced mass'!$I$13,IF(M1248=5,'Specifications and Reduced mass'!$J$13)))))</f>
        <v>515.02500000000009</v>
      </c>
      <c r="U1248" s="52">
        <f>'Specifications and Reduced mass'!$C$37-'Lap Simulation'!S1248-'Lap Simulation'!T1248-'Lap Simulation'!AC1248</f>
        <v>107.32318725471146</v>
      </c>
      <c r="V1248" s="13">
        <f t="shared" si="245"/>
        <v>0.17240820254848976</v>
      </c>
      <c r="W1248" s="13">
        <f>0.5*359.61*'Lap Simulation'!Q1248^2</f>
        <v>24110.065270088402</v>
      </c>
      <c r="X1248" s="10">
        <f t="shared" si="241"/>
        <v>45.589475341901284</v>
      </c>
      <c r="Y1248" s="10">
        <v>3</v>
      </c>
      <c r="Z1248" s="13">
        <f>IF(Y1248=1,'Specifications and Reduced mass'!$C$47,IF(Y1248=2,'Specifications and Reduced mass'!$C$48,IF(Y1248=3,'Specifications and Reduced mass'!$C$49)))</f>
        <v>622.49467060319728</v>
      </c>
      <c r="AA1248" s="10">
        <f t="shared" si="242"/>
        <v>41.735177382512347</v>
      </c>
      <c r="AB1248" s="10">
        <v>0</v>
      </c>
      <c r="AC1248" s="10">
        <f t="shared" si="248"/>
        <v>0</v>
      </c>
      <c r="AD1248" s="10">
        <f t="shared" si="249"/>
        <v>0</v>
      </c>
    </row>
    <row r="1249" spans="7:30" x14ac:dyDescent="0.3">
      <c r="G1249" s="94">
        <v>5500</v>
      </c>
      <c r="H1249" s="94">
        <v>16.940000000000001</v>
      </c>
      <c r="I1249" s="10">
        <f t="shared" si="238"/>
        <v>12.632158000000002</v>
      </c>
      <c r="J1249" s="10">
        <f t="shared" si="239"/>
        <v>21.931263692800002</v>
      </c>
      <c r="K1249" s="10">
        <v>443.8</v>
      </c>
      <c r="L1249" s="10">
        <v>3</v>
      </c>
      <c r="M1249" s="88">
        <v>5</v>
      </c>
      <c r="N1249" s="86">
        <f t="shared" si="246"/>
        <v>1244</v>
      </c>
      <c r="O1249" s="108">
        <f t="shared" si="243"/>
        <v>138.84693190069092</v>
      </c>
      <c r="P1249" s="95">
        <f t="shared" si="240"/>
        <v>41.622646952294467</v>
      </c>
      <c r="Q1249" s="10">
        <f t="shared" si="250"/>
        <v>11.561846375637352</v>
      </c>
      <c r="R1249" s="86">
        <f t="shared" si="247"/>
        <v>-0.20739876897014992</v>
      </c>
      <c r="S1249" s="10">
        <f t="shared" si="244"/>
        <v>85.289227011516061</v>
      </c>
      <c r="T1249" s="10">
        <f>IF(M1249=1,'Specifications and Reduced mass'!$F$13,IF(M1249=2,'Specifications and Reduced mass'!$G$13,IF(M1249=3,'Specifications and Reduced mass'!$H$13,IF(M1249=4,'Specifications and Reduced mass'!$I$13,IF(M1249=5,'Specifications and Reduced mass'!$J$13)))))</f>
        <v>515.02500000000009</v>
      </c>
      <c r="U1249" s="52">
        <f>'Specifications and Reduced mass'!$C$37-'Lap Simulation'!S1249-'Lap Simulation'!T1249-'Lap Simulation'!AC1249</f>
        <v>107.58719031131841</v>
      </c>
      <c r="V1249" s="13">
        <f t="shared" si="245"/>
        <v>0.17283230747512493</v>
      </c>
      <c r="W1249" s="13">
        <f>0.5*359.61*'Lap Simulation'!Q1249^2</f>
        <v>24035.665613626246</v>
      </c>
      <c r="X1249" s="10">
        <f t="shared" si="241"/>
        <v>45.519080219044689</v>
      </c>
      <c r="Y1249" s="10">
        <v>3</v>
      </c>
      <c r="Z1249" s="13">
        <f>IF(Y1249=1,'Specifications and Reduced mass'!$C$47,IF(Y1249=2,'Specifications and Reduced mass'!$C$48,IF(Y1249=3,'Specifications and Reduced mass'!$C$49)))</f>
        <v>622.49467060319728</v>
      </c>
      <c r="AA1249" s="10">
        <f t="shared" si="242"/>
        <v>41.606389557806693</v>
      </c>
      <c r="AB1249" s="10">
        <v>0</v>
      </c>
      <c r="AC1249" s="10">
        <f t="shared" si="248"/>
        <v>0</v>
      </c>
      <c r="AD1249" s="10">
        <f t="shared" si="249"/>
        <v>0</v>
      </c>
    </row>
    <row r="1250" spans="7:30" x14ac:dyDescent="0.3">
      <c r="G1250" s="94">
        <v>5500</v>
      </c>
      <c r="H1250" s="94">
        <v>16.940000000000001</v>
      </c>
      <c r="I1250" s="10">
        <f t="shared" si="238"/>
        <v>12.632158000000002</v>
      </c>
      <c r="J1250" s="10">
        <f t="shared" si="239"/>
        <v>21.931263692800002</v>
      </c>
      <c r="K1250" s="10">
        <v>443.8</v>
      </c>
      <c r="L1250" s="10">
        <v>3</v>
      </c>
      <c r="M1250" s="88">
        <v>5</v>
      </c>
      <c r="N1250" s="86">
        <f t="shared" si="246"/>
        <v>1245</v>
      </c>
      <c r="O1250" s="108">
        <f t="shared" si="243"/>
        <v>138.93355778098456</v>
      </c>
      <c r="P1250" s="95">
        <f t="shared" si="240"/>
        <v>41.558019240859423</v>
      </c>
      <c r="Q1250" s="10">
        <f t="shared" si="250"/>
        <v>11.543894233572061</v>
      </c>
      <c r="R1250" s="86">
        <f t="shared" si="247"/>
        <v>-0.2079089467830271</v>
      </c>
      <c r="S1250" s="10">
        <f t="shared" si="244"/>
        <v>85.024574536869281</v>
      </c>
      <c r="T1250" s="10">
        <f>IF(M1250=1,'Specifications and Reduced mass'!$F$13,IF(M1250=2,'Specifications and Reduced mass'!$G$13,IF(M1250=3,'Specifications and Reduced mass'!$H$13,IF(M1250=4,'Specifications and Reduced mass'!$I$13,IF(M1250=5,'Specifications and Reduced mass'!$J$13)))))</f>
        <v>515.02500000000009</v>
      </c>
      <c r="U1250" s="52">
        <f>'Specifications and Reduced mass'!$C$37-'Lap Simulation'!S1250-'Lap Simulation'!T1250-'Lap Simulation'!AC1250</f>
        <v>107.85184278596512</v>
      </c>
      <c r="V1250" s="13">
        <f t="shared" si="245"/>
        <v>0.1732574556525226</v>
      </c>
      <c r="W1250" s="13">
        <f>0.5*359.61*'Lap Simulation'!Q1250^2</f>
        <v>23961.082942316894</v>
      </c>
      <c r="X1250" s="10">
        <f t="shared" si="241"/>
        <v>45.448402494378193</v>
      </c>
      <c r="Y1250" s="10">
        <v>3</v>
      </c>
      <c r="Z1250" s="13">
        <f>IF(Y1250=1,'Specifications and Reduced mass'!$C$47,IF(Y1250=2,'Specifications and Reduced mass'!$C$48,IF(Y1250=3,'Specifications and Reduced mass'!$C$49)))</f>
        <v>622.49467060319728</v>
      </c>
      <c r="AA1250" s="10">
        <f t="shared" si="242"/>
        <v>41.477284929433118</v>
      </c>
      <c r="AB1250" s="10">
        <v>0</v>
      </c>
      <c r="AC1250" s="10">
        <f t="shared" si="248"/>
        <v>0</v>
      </c>
      <c r="AD1250" s="10">
        <f t="shared" si="249"/>
        <v>0</v>
      </c>
    </row>
    <row r="1251" spans="7:30" x14ac:dyDescent="0.3">
      <c r="G1251" s="94">
        <v>5500</v>
      </c>
      <c r="H1251" s="94">
        <v>16.940000000000001</v>
      </c>
      <c r="I1251" s="10">
        <f t="shared" si="238"/>
        <v>12.632158000000002</v>
      </c>
      <c r="J1251" s="10">
        <f t="shared" si="239"/>
        <v>21.931263692800002</v>
      </c>
      <c r="K1251" s="10">
        <v>443.8</v>
      </c>
      <c r="L1251" s="10">
        <v>3</v>
      </c>
      <c r="M1251" s="88">
        <v>5</v>
      </c>
      <c r="N1251" s="86">
        <f t="shared" si="246"/>
        <v>1246</v>
      </c>
      <c r="O1251" s="108">
        <f t="shared" si="243"/>
        <v>139.02031912842054</v>
      </c>
      <c r="P1251" s="95">
        <f t="shared" si="240"/>
        <v>41.493131519843452</v>
      </c>
      <c r="Q1251" s="10">
        <f t="shared" si="250"/>
        <v>11.52586986662318</v>
      </c>
      <c r="R1251" s="86">
        <f t="shared" si="247"/>
        <v>-0.20842037957635617</v>
      </c>
      <c r="S1251" s="10">
        <f t="shared" si="244"/>
        <v>84.759271046686791</v>
      </c>
      <c r="T1251" s="10">
        <f>IF(M1251=1,'Specifications and Reduced mass'!$F$13,IF(M1251=2,'Specifications and Reduced mass'!$G$13,IF(M1251=3,'Specifications and Reduced mass'!$H$13,IF(M1251=4,'Specifications and Reduced mass'!$I$13,IF(M1251=5,'Specifications and Reduced mass'!$J$13)))))</f>
        <v>515.02500000000009</v>
      </c>
      <c r="U1251" s="52">
        <f>'Specifications and Reduced mass'!$C$37-'Lap Simulation'!S1251-'Lap Simulation'!T1251-'Lap Simulation'!AC1251</f>
        <v>108.11714627614765</v>
      </c>
      <c r="V1251" s="13">
        <f t="shared" si="245"/>
        <v>0.17368364964696348</v>
      </c>
      <c r="W1251" s="13">
        <f>0.5*359.61*'Lap Simulation'!Q1251^2</f>
        <v>23886.316805964252</v>
      </c>
      <c r="X1251" s="10">
        <f t="shared" si="241"/>
        <v>45.377440419776299</v>
      </c>
      <c r="Y1251" s="10">
        <v>3</v>
      </c>
      <c r="Z1251" s="13">
        <f>IF(Y1251=1,'Specifications and Reduced mass'!$C$47,IF(Y1251=2,'Specifications and Reduced mass'!$C$48,IF(Y1251=3,'Specifications and Reduced mass'!$C$49)))</f>
        <v>622.49467060319728</v>
      </c>
      <c r="AA1251" s="10">
        <f t="shared" si="242"/>
        <v>41.347862718089964</v>
      </c>
      <c r="AB1251" s="10">
        <v>0</v>
      </c>
      <c r="AC1251" s="10">
        <f t="shared" si="248"/>
        <v>0</v>
      </c>
      <c r="AD1251" s="10">
        <f t="shared" si="249"/>
        <v>0</v>
      </c>
    </row>
    <row r="1252" spans="7:30" x14ac:dyDescent="0.3">
      <c r="G1252" s="94">
        <v>5500</v>
      </c>
      <c r="H1252" s="94">
        <v>16.940000000000001</v>
      </c>
      <c r="I1252" s="10">
        <f t="shared" si="238"/>
        <v>12.632158000000002</v>
      </c>
      <c r="J1252" s="10">
        <f t="shared" si="239"/>
        <v>21.931263692800002</v>
      </c>
      <c r="K1252" s="10">
        <v>443.8</v>
      </c>
      <c r="L1252" s="10">
        <v>3</v>
      </c>
      <c r="M1252" s="88">
        <v>5</v>
      </c>
      <c r="N1252" s="86">
        <f t="shared" si="246"/>
        <v>1247</v>
      </c>
      <c r="O1252" s="108">
        <f t="shared" si="243"/>
        <v>139.10721691612358</v>
      </c>
      <c r="P1252" s="95">
        <f t="shared" si="240"/>
        <v>41.427982174906937</v>
      </c>
      <c r="Q1252" s="10">
        <f t="shared" si="250"/>
        <v>11.507772826363038</v>
      </c>
      <c r="R1252" s="86">
        <f t="shared" si="247"/>
        <v>-0.20893307043724843</v>
      </c>
      <c r="S1252" s="10">
        <f t="shared" si="244"/>
        <v>84.493314939543041</v>
      </c>
      <c r="T1252" s="10">
        <f>IF(M1252=1,'Specifications and Reduced mass'!$F$13,IF(M1252=2,'Specifications and Reduced mass'!$G$13,IF(M1252=3,'Specifications and Reduced mass'!$H$13,IF(M1252=4,'Specifications and Reduced mass'!$I$13,IF(M1252=5,'Specifications and Reduced mass'!$J$13)))))</f>
        <v>515.02500000000009</v>
      </c>
      <c r="U1252" s="52">
        <f>'Specifications and Reduced mass'!$C$37-'Lap Simulation'!S1252-'Lap Simulation'!T1252-'Lap Simulation'!AC1252</f>
        <v>108.38310238329132</v>
      </c>
      <c r="V1252" s="13">
        <f t="shared" si="245"/>
        <v>0.17411089203104035</v>
      </c>
      <c r="W1252" s="13">
        <f>0.5*359.61*'Lap Simulation'!Q1252^2</f>
        <v>23811.3667532648</v>
      </c>
      <c r="X1252" s="10">
        <f t="shared" si="241"/>
        <v>45.306192229775739</v>
      </c>
      <c r="Y1252" s="10">
        <v>3</v>
      </c>
      <c r="Z1252" s="13">
        <f>IF(Y1252=1,'Specifications and Reduced mass'!$C$47,IF(Y1252=2,'Specifications and Reduced mass'!$C$48,IF(Y1252=3,'Specifications and Reduced mass'!$C$49)))</f>
        <v>622.49467060319728</v>
      </c>
      <c r="AA1252" s="10">
        <f t="shared" si="242"/>
        <v>41.218122142558592</v>
      </c>
      <c r="AB1252" s="10">
        <v>0</v>
      </c>
      <c r="AC1252" s="10">
        <f t="shared" si="248"/>
        <v>0</v>
      </c>
      <c r="AD1252" s="10">
        <f t="shared" si="249"/>
        <v>0</v>
      </c>
    </row>
    <row r="1253" spans="7:30" x14ac:dyDescent="0.3">
      <c r="G1253" s="94">
        <v>5500</v>
      </c>
      <c r="H1253" s="94">
        <v>16.940000000000001</v>
      </c>
      <c r="I1253" s="10">
        <f t="shared" si="238"/>
        <v>12.632158000000002</v>
      </c>
      <c r="J1253" s="10">
        <f t="shared" si="239"/>
        <v>21.931263692800002</v>
      </c>
      <c r="K1253" s="10">
        <v>443.8</v>
      </c>
      <c r="L1253" s="10">
        <v>3</v>
      </c>
      <c r="M1253" s="88">
        <v>5</v>
      </c>
      <c r="N1253" s="86">
        <f t="shared" si="246"/>
        <v>1248</v>
      </c>
      <c r="O1253" s="108">
        <f t="shared" si="243"/>
        <v>139.19425212783636</v>
      </c>
      <c r="P1253" s="95">
        <f t="shared" si="240"/>
        <v>41.362569575628079</v>
      </c>
      <c r="Q1253" s="10">
        <f t="shared" si="250"/>
        <v>11.489602659896688</v>
      </c>
      <c r="R1253" s="86">
        <f t="shared" si="247"/>
        <v>-0.20944702246041016</v>
      </c>
      <c r="S1253" s="10">
        <f t="shared" si="244"/>
        <v>84.226704610073199</v>
      </c>
      <c r="T1253" s="10">
        <f>IF(M1253=1,'Specifications and Reduced mass'!$F$13,IF(M1253=2,'Specifications and Reduced mass'!$G$13,IF(M1253=3,'Specifications and Reduced mass'!$H$13,IF(M1253=4,'Specifications and Reduced mass'!$I$13,IF(M1253=5,'Specifications and Reduced mass'!$J$13)))))</f>
        <v>515.02500000000009</v>
      </c>
      <c r="U1253" s="52">
        <f>'Specifications and Reduced mass'!$C$37-'Lap Simulation'!S1253-'Lap Simulation'!T1253-'Lap Simulation'!AC1253</f>
        <v>108.64971271276124</v>
      </c>
      <c r="V1253" s="13">
        <f t="shared" si="245"/>
        <v>0.17453918538367513</v>
      </c>
      <c r="W1253" s="13">
        <f>0.5*359.61*'Lap Simulation'!Q1253^2</f>
        <v>23736.232331804858</v>
      </c>
      <c r="X1253" s="10">
        <f t="shared" si="241"/>
        <v>45.234656141325544</v>
      </c>
      <c r="Y1253" s="10">
        <v>3</v>
      </c>
      <c r="Z1253" s="13">
        <f>IF(Y1253=1,'Specifications and Reduced mass'!$C$47,IF(Y1253=2,'Specifications and Reduced mass'!$C$48,IF(Y1253=3,'Specifications and Reduced mass'!$C$49)))</f>
        <v>622.49467060319728</v>
      </c>
      <c r="AA1253" s="10">
        <f t="shared" si="242"/>
        <v>41.08806241969863</v>
      </c>
      <c r="AB1253" s="10">
        <v>0</v>
      </c>
      <c r="AC1253" s="10">
        <f t="shared" si="248"/>
        <v>0</v>
      </c>
      <c r="AD1253" s="10">
        <f t="shared" si="249"/>
        <v>0</v>
      </c>
    </row>
    <row r="1254" spans="7:30" x14ac:dyDescent="0.3">
      <c r="G1254" s="94">
        <v>5000</v>
      </c>
      <c r="H1254" s="94">
        <v>15.26</v>
      </c>
      <c r="I1254" s="10">
        <f t="shared" si="238"/>
        <v>11.379382</v>
      </c>
      <c r="J1254" s="10">
        <f t="shared" si="239"/>
        <v>21.731888568319999</v>
      </c>
      <c r="K1254" s="10">
        <v>470.5</v>
      </c>
      <c r="L1254" s="10">
        <v>3</v>
      </c>
      <c r="M1254" s="88">
        <v>5</v>
      </c>
      <c r="N1254" s="87">
        <f t="shared" si="246"/>
        <v>1249</v>
      </c>
      <c r="O1254" s="108">
        <f t="shared" si="243"/>
        <v>139.28142575808047</v>
      </c>
      <c r="P1254" s="95">
        <f t="shared" si="240"/>
        <v>41.296892075270016</v>
      </c>
      <c r="Q1254" s="10">
        <f t="shared" si="250"/>
        <v>11.471358909797226</v>
      </c>
      <c r="R1254" s="86">
        <f t="shared" si="247"/>
        <v>-0.20996223874815917</v>
      </c>
      <c r="S1254" s="10">
        <f t="shared" si="244"/>
        <v>83.959438448963411</v>
      </c>
      <c r="T1254" s="10">
        <f>IF(M1254=1,'Specifications and Reduced mass'!$F$13,IF(M1254=2,'Specifications and Reduced mass'!$G$13,IF(M1254=3,'Specifications and Reduced mass'!$H$13,IF(M1254=4,'Specifications and Reduced mass'!$I$13,IF(M1254=5,'Specifications and Reduced mass'!$J$13)))))</f>
        <v>515.02500000000009</v>
      </c>
      <c r="U1254" s="52">
        <f>'Specifications and Reduced mass'!$C$37-'Lap Simulation'!S1254-'Lap Simulation'!T1254-'Lap Simulation'!AC1254</f>
        <v>108.91697887387102</v>
      </c>
      <c r="V1254" s="13">
        <f t="shared" si="245"/>
        <v>0.17496853229013265</v>
      </c>
      <c r="W1254" s="13">
        <f>0.5*359.61*'Lap Simulation'!Q1254^2</f>
        <v>23660.91308805787</v>
      </c>
      <c r="X1254" s="10">
        <f t="shared" si="241"/>
        <v>45.162830353532385</v>
      </c>
      <c r="Y1254" s="10">
        <v>3</v>
      </c>
      <c r="Z1254" s="13">
        <f>IF(Y1254=1,'Specifications and Reduced mass'!$C$47,IF(Y1254=2,'Specifications and Reduced mass'!$C$48,IF(Y1254=3,'Specifications and Reduced mass'!$C$49)))</f>
        <v>622.49467060319728</v>
      </c>
      <c r="AA1254" s="10">
        <f t="shared" si="242"/>
        <v>40.957682764443319</v>
      </c>
      <c r="AB1254" s="10">
        <v>0</v>
      </c>
      <c r="AC1254" s="10">
        <f t="shared" si="248"/>
        <v>0</v>
      </c>
      <c r="AD1254" s="10">
        <f t="shared" si="249"/>
        <v>0</v>
      </c>
    </row>
    <row r="1255" spans="7:30" x14ac:dyDescent="0.3">
      <c r="G1255" s="94">
        <v>5000</v>
      </c>
      <c r="H1255" s="94">
        <v>15.26</v>
      </c>
      <c r="I1255" s="10">
        <f t="shared" si="238"/>
        <v>11.379382</v>
      </c>
      <c r="J1255" s="10">
        <f t="shared" si="239"/>
        <v>21.731888568319999</v>
      </c>
      <c r="K1255" s="10">
        <v>470.5</v>
      </c>
      <c r="L1255" s="10">
        <v>3</v>
      </c>
      <c r="M1255" s="88">
        <v>5</v>
      </c>
      <c r="N1255" s="87">
        <f t="shared" si="246"/>
        <v>1250</v>
      </c>
      <c r="O1255" s="108">
        <f t="shared" si="243"/>
        <v>139.3687388123202</v>
      </c>
      <c r="P1255" s="95">
        <f t="shared" si="240"/>
        <v>41.230948010543578</v>
      </c>
      <c r="Q1255" s="10">
        <f t="shared" si="250"/>
        <v>11.453041114039882</v>
      </c>
      <c r="R1255" s="86">
        <f t="shared" si="247"/>
        <v>-0.21047872241044543</v>
      </c>
      <c r="S1255" s="10">
        <f t="shared" si="244"/>
        <v>83.691514842941046</v>
      </c>
      <c r="T1255" s="10">
        <f>IF(M1255=1,'Specifications and Reduced mass'!$F$13,IF(M1255=2,'Specifications and Reduced mass'!$G$13,IF(M1255=3,'Specifications and Reduced mass'!$H$13,IF(M1255=4,'Specifications and Reduced mass'!$I$13,IF(M1255=5,'Specifications and Reduced mass'!$J$13)))))</f>
        <v>515.02500000000009</v>
      </c>
      <c r="U1255" s="52">
        <f>'Specifications and Reduced mass'!$C$37-'Lap Simulation'!S1255-'Lap Simulation'!T1255-'Lap Simulation'!AC1255</f>
        <v>109.18490247989337</v>
      </c>
      <c r="V1255" s="13">
        <f t="shared" si="245"/>
        <v>0.17539893534203788</v>
      </c>
      <c r="W1255" s="13">
        <f>0.5*359.61*'Lap Simulation'!Q1255^2</f>
        <v>23585.408567381644</v>
      </c>
      <c r="X1255" s="10">
        <f t="shared" si="241"/>
        <v>45.09071304740111</v>
      </c>
      <c r="Y1255" s="10">
        <v>3</v>
      </c>
      <c r="Z1255" s="13">
        <f>IF(Y1255=1,'Specifications and Reduced mass'!$C$47,IF(Y1255=2,'Specifications and Reduced mass'!$C$48,IF(Y1255=3,'Specifications and Reduced mass'!$C$49)))</f>
        <v>622.49467060319728</v>
      </c>
      <c r="AA1255" s="10">
        <f t="shared" si="242"/>
        <v>40.826982389794679</v>
      </c>
      <c r="AB1255" s="10">
        <v>0</v>
      </c>
      <c r="AC1255" s="10">
        <f t="shared" si="248"/>
        <v>0</v>
      </c>
      <c r="AD1255" s="10">
        <f t="shared" si="249"/>
        <v>0</v>
      </c>
    </row>
    <row r="1256" spans="7:30" x14ac:dyDescent="0.3">
      <c r="G1256" s="94">
        <v>5000</v>
      </c>
      <c r="H1256" s="94">
        <v>15.26</v>
      </c>
      <c r="I1256" s="10">
        <f t="shared" si="238"/>
        <v>11.379382</v>
      </c>
      <c r="J1256" s="10">
        <f t="shared" si="239"/>
        <v>21.731888568319999</v>
      </c>
      <c r="K1256" s="10">
        <v>470.5</v>
      </c>
      <c r="L1256" s="10">
        <v>3</v>
      </c>
      <c r="M1256" s="88">
        <v>5</v>
      </c>
      <c r="N1256" s="87">
        <f t="shared" si="246"/>
        <v>1251</v>
      </c>
      <c r="O1256" s="108">
        <f t="shared" si="243"/>
        <v>139.45619230712984</v>
      </c>
      <c r="P1256" s="95">
        <f t="shared" si="240"/>
        <v>41.164735701365416</v>
      </c>
      <c r="Q1256" s="10">
        <f t="shared" si="250"/>
        <v>11.434648805934838</v>
      </c>
      <c r="R1256" s="86">
        <f t="shared" si="247"/>
        <v>-0.21099647656486881</v>
      </c>
      <c r="S1256" s="10">
        <f t="shared" si="244"/>
        <v>83.422932174765066</v>
      </c>
      <c r="T1256" s="10">
        <f>IF(M1256=1,'Specifications and Reduced mass'!$F$13,IF(M1256=2,'Specifications and Reduced mass'!$G$13,IF(M1256=3,'Specifications and Reduced mass'!$H$13,IF(M1256=4,'Specifications and Reduced mass'!$I$13,IF(M1256=5,'Specifications and Reduced mass'!$J$13)))))</f>
        <v>515.02500000000009</v>
      </c>
      <c r="U1256" s="52">
        <f>'Specifications and Reduced mass'!$C$37-'Lap Simulation'!S1256-'Lap Simulation'!T1256-'Lap Simulation'!AC1256</f>
        <v>109.45348514806938</v>
      </c>
      <c r="V1256" s="13">
        <f t="shared" si="245"/>
        <v>0.17583039713739068</v>
      </c>
      <c r="W1256" s="13">
        <f>0.5*359.61*'Lap Simulation'!Q1256^2</f>
        <v>23509.718314015627</v>
      </c>
      <c r="X1256" s="10">
        <f t="shared" si="241"/>
        <v>45.01830238557023</v>
      </c>
      <c r="Y1256" s="10">
        <v>3</v>
      </c>
      <c r="Z1256" s="13">
        <f>IF(Y1256=1,'Specifications and Reduced mass'!$C$47,IF(Y1256=2,'Specifications and Reduced mass'!$C$48,IF(Y1256=3,'Specifications and Reduced mass'!$C$49)))</f>
        <v>622.49467060319728</v>
      </c>
      <c r="AA1256" s="10">
        <f t="shared" si="242"/>
        <v>40.6959605068188</v>
      </c>
      <c r="AB1256" s="10">
        <v>0</v>
      </c>
      <c r="AC1256" s="10">
        <f t="shared" si="248"/>
        <v>0</v>
      </c>
      <c r="AD1256" s="10">
        <f t="shared" si="249"/>
        <v>0</v>
      </c>
    </row>
    <row r="1257" spans="7:30" x14ac:dyDescent="0.3">
      <c r="G1257" s="94">
        <v>5000</v>
      </c>
      <c r="H1257" s="94">
        <v>15.26</v>
      </c>
      <c r="I1257" s="10">
        <f t="shared" si="238"/>
        <v>11.379382</v>
      </c>
      <c r="J1257" s="10">
        <f t="shared" si="239"/>
        <v>21.731888568319999</v>
      </c>
      <c r="K1257" s="10">
        <v>470.5</v>
      </c>
      <c r="L1257" s="10">
        <v>3</v>
      </c>
      <c r="M1257" s="88">
        <v>5</v>
      </c>
      <c r="N1257" s="87">
        <f t="shared" si="246"/>
        <v>1252</v>
      </c>
      <c r="O1257" s="108">
        <f t="shared" si="243"/>
        <v>139.54378727036413</v>
      </c>
      <c r="P1257" s="95">
        <f t="shared" si="240"/>
        <v>41.098253450611587</v>
      </c>
      <c r="Q1257" s="10">
        <f t="shared" si="250"/>
        <v>11.416181514058774</v>
      </c>
      <c r="R1257" s="86">
        <f t="shared" si="247"/>
        <v>-0.21151550433669788</v>
      </c>
      <c r="S1257" s="10">
        <f t="shared" si="244"/>
        <v>83.153688823216143</v>
      </c>
      <c r="T1257" s="10">
        <f>IF(M1257=1,'Specifications and Reduced mass'!$F$13,IF(M1257=2,'Specifications and Reduced mass'!$G$13,IF(M1257=3,'Specifications and Reduced mass'!$H$13,IF(M1257=4,'Specifications and Reduced mass'!$I$13,IF(M1257=5,'Specifications and Reduced mass'!$J$13)))))</f>
        <v>515.02500000000009</v>
      </c>
      <c r="U1257" s="52">
        <f>'Specifications and Reduced mass'!$C$37-'Lap Simulation'!S1257-'Lap Simulation'!T1257-'Lap Simulation'!AC1257</f>
        <v>109.72272849961826</v>
      </c>
      <c r="V1257" s="13">
        <f t="shared" si="245"/>
        <v>0.17626292028058158</v>
      </c>
      <c r="W1257" s="13">
        <f>0.5*359.61*'Lap Simulation'!Q1257^2</f>
        <v>23433.841871078137</v>
      </c>
      <c r="X1257" s="10">
        <f t="shared" si="241"/>
        <v>44.945596512042414</v>
      </c>
      <c r="Y1257" s="10">
        <v>3</v>
      </c>
      <c r="Z1257" s="13">
        <f>IF(Y1257=1,'Specifications and Reduced mass'!$C$47,IF(Y1257=2,'Specifications and Reduced mass'!$C$48,IF(Y1257=3,'Specifications and Reduced mass'!$C$49)))</f>
        <v>622.49467060319728</v>
      </c>
      <c r="AA1257" s="10">
        <f t="shared" si="242"/>
        <v>40.564616324641129</v>
      </c>
      <c r="AB1257" s="10">
        <v>0</v>
      </c>
      <c r="AC1257" s="10">
        <f t="shared" si="248"/>
        <v>0</v>
      </c>
      <c r="AD1257" s="10">
        <f t="shared" si="249"/>
        <v>0</v>
      </c>
    </row>
    <row r="1258" spans="7:30" x14ac:dyDescent="0.3">
      <c r="G1258" s="94">
        <v>5000</v>
      </c>
      <c r="H1258" s="94">
        <v>15.26</v>
      </c>
      <c r="I1258" s="10">
        <f t="shared" si="238"/>
        <v>11.379382</v>
      </c>
      <c r="J1258" s="10">
        <f t="shared" si="239"/>
        <v>21.731888568319999</v>
      </c>
      <c r="K1258" s="10">
        <v>470.5</v>
      </c>
      <c r="L1258" s="10">
        <v>3</v>
      </c>
      <c r="M1258" s="88">
        <v>5</v>
      </c>
      <c r="N1258" s="87">
        <f t="shared" si="246"/>
        <v>1253</v>
      </c>
      <c r="O1258" s="108">
        <f t="shared" si="243"/>
        <v>139.63152474133204</v>
      </c>
      <c r="P1258" s="95">
        <f t="shared" si="240"/>
        <v>41.031499543866296</v>
      </c>
      <c r="Q1258" s="10">
        <f t="shared" si="250"/>
        <v>11.397638762185082</v>
      </c>
      <c r="R1258" s="86">
        <f t="shared" si="247"/>
        <v>-0.21203580885888956</v>
      </c>
      <c r="S1258" s="10">
        <f t="shared" si="244"/>
        <v>82.883783163086946</v>
      </c>
      <c r="T1258" s="10">
        <f>IF(M1258=1,'Specifications and Reduced mass'!$F$13,IF(M1258=2,'Specifications and Reduced mass'!$G$13,IF(M1258=3,'Specifications and Reduced mass'!$H$13,IF(M1258=4,'Specifications and Reduced mass'!$I$13,IF(M1258=5,'Specifications and Reduced mass'!$J$13)))))</f>
        <v>515.02500000000009</v>
      </c>
      <c r="U1258" s="52">
        <f>'Specifications and Reduced mass'!$C$37-'Lap Simulation'!S1258-'Lap Simulation'!T1258-'Lap Simulation'!AC1258</f>
        <v>109.99263415974747</v>
      </c>
      <c r="V1258" s="13">
        <f t="shared" si="245"/>
        <v>0.17669650738240797</v>
      </c>
      <c r="W1258" s="13">
        <f>0.5*359.61*'Lap Simulation'!Q1258^2</f>
        <v>23357.778780563614</v>
      </c>
      <c r="X1258" s="10">
        <f t="shared" si="241"/>
        <v>44.872593551909773</v>
      </c>
      <c r="Y1258" s="10">
        <v>3</v>
      </c>
      <c r="Z1258" s="13">
        <f>IF(Y1258=1,'Specifications and Reduced mass'!$C$47,IF(Y1258=2,'Specifications and Reduced mass'!$C$48,IF(Y1258=3,'Specifications and Reduced mass'!$C$49)))</f>
        <v>622.49467060319728</v>
      </c>
      <c r="AA1258" s="10">
        <f t="shared" si="242"/>
        <v>40.432949050441579</v>
      </c>
      <c r="AB1258" s="10">
        <v>0</v>
      </c>
      <c r="AC1258" s="10">
        <f t="shared" si="248"/>
        <v>0</v>
      </c>
      <c r="AD1258" s="10">
        <f t="shared" si="249"/>
        <v>0</v>
      </c>
    </row>
    <row r="1259" spans="7:30" x14ac:dyDescent="0.3">
      <c r="G1259" s="94">
        <v>5000</v>
      </c>
      <c r="H1259" s="94">
        <v>15.26</v>
      </c>
      <c r="I1259" s="10">
        <f t="shared" si="238"/>
        <v>11.379382</v>
      </c>
      <c r="J1259" s="10">
        <f t="shared" si="239"/>
        <v>21.731888568319999</v>
      </c>
      <c r="K1259" s="10">
        <v>470.5</v>
      </c>
      <c r="L1259" s="10">
        <v>3</v>
      </c>
      <c r="M1259" s="88">
        <v>5</v>
      </c>
      <c r="N1259" s="87">
        <f t="shared" si="246"/>
        <v>1254</v>
      </c>
      <c r="O1259" s="108">
        <f t="shared" si="243"/>
        <v>139.71940577097411</v>
      </c>
      <c r="P1259" s="95">
        <f t="shared" si="240"/>
        <v>40.964472249165837</v>
      </c>
      <c r="Q1259" s="10">
        <f t="shared" si="250"/>
        <v>11.379020069212732</v>
      </c>
      <c r="R1259" s="86">
        <f t="shared" si="247"/>
        <v>-0.2125573932721069</v>
      </c>
      <c r="S1259" s="10">
        <f t="shared" si="244"/>
        <v>82.613213565172344</v>
      </c>
      <c r="T1259" s="10">
        <f>IF(M1259=1,'Specifications and Reduced mass'!$F$13,IF(M1259=2,'Specifications and Reduced mass'!$G$13,IF(M1259=3,'Specifications and Reduced mass'!$H$13,IF(M1259=4,'Specifications and Reduced mass'!$I$13,IF(M1259=5,'Specifications and Reduced mass'!$J$13)))))</f>
        <v>515.02500000000009</v>
      </c>
      <c r="U1259" s="52">
        <f>'Specifications and Reduced mass'!$C$37-'Lap Simulation'!S1259-'Lap Simulation'!T1259-'Lap Simulation'!AC1259</f>
        <v>110.26320375766204</v>
      </c>
      <c r="V1259" s="13">
        <f t="shared" si="245"/>
        <v>0.17713116106008908</v>
      </c>
      <c r="W1259" s="13">
        <f>0.5*359.61*'Lap Simulation'!Q1259^2</f>
        <v>23281.52858333987</v>
      </c>
      <c r="X1259" s="10">
        <f t="shared" si="241"/>
        <v>44.799291611073748</v>
      </c>
      <c r="Y1259" s="10">
        <v>3</v>
      </c>
      <c r="Z1259" s="13">
        <f>IF(Y1259=1,'Specifications and Reduced mass'!$C$47,IF(Y1259=2,'Specifications and Reduced mass'!$C$48,IF(Y1259=3,'Specifications and Reduced mass'!$C$49)))</f>
        <v>622.49467060319728</v>
      </c>
      <c r="AA1259" s="10">
        <f t="shared" si="242"/>
        <v>40.30095788944989</v>
      </c>
      <c r="AB1259" s="10">
        <v>0</v>
      </c>
      <c r="AC1259" s="10">
        <f t="shared" si="248"/>
        <v>0</v>
      </c>
      <c r="AD1259" s="10">
        <f t="shared" si="249"/>
        <v>0</v>
      </c>
    </row>
    <row r="1260" spans="7:30" x14ac:dyDescent="0.3">
      <c r="G1260" s="94">
        <v>5000</v>
      </c>
      <c r="H1260" s="94">
        <v>15.26</v>
      </c>
      <c r="I1260" s="10">
        <f t="shared" si="238"/>
        <v>11.379382</v>
      </c>
      <c r="J1260" s="10">
        <f t="shared" si="239"/>
        <v>21.731888568319999</v>
      </c>
      <c r="K1260" s="10">
        <v>470.5</v>
      </c>
      <c r="L1260" s="10">
        <v>3</v>
      </c>
      <c r="M1260" s="88">
        <v>5</v>
      </c>
      <c r="N1260" s="87">
        <f t="shared" si="246"/>
        <v>1255</v>
      </c>
      <c r="O1260" s="108">
        <f t="shared" si="243"/>
        <v>139.80743142204315</v>
      </c>
      <c r="P1260" s="95">
        <f t="shared" si="240"/>
        <v>40.897169816737502</v>
      </c>
      <c r="Q1260" s="10">
        <f t="shared" si="250"/>
        <v>11.36032494909375</v>
      </c>
      <c r="R1260" s="86">
        <f t="shared" si="247"/>
        <v>-0.21308026072473918</v>
      </c>
      <c r="S1260" s="10">
        <f t="shared" si="244"/>
        <v>82.341978396259492</v>
      </c>
      <c r="T1260" s="10">
        <f>IF(M1260=1,'Specifications and Reduced mass'!$F$13,IF(M1260=2,'Specifications and Reduced mass'!$G$13,IF(M1260=3,'Specifications and Reduced mass'!$H$13,IF(M1260=4,'Specifications and Reduced mass'!$I$13,IF(M1260=5,'Specifications and Reduced mass'!$J$13)))))</f>
        <v>515.02500000000009</v>
      </c>
      <c r="U1260" s="52">
        <f>'Specifications and Reduced mass'!$C$37-'Lap Simulation'!S1260-'Lap Simulation'!T1260-'Lap Simulation'!AC1260</f>
        <v>110.53443892657492</v>
      </c>
      <c r="V1260" s="13">
        <f t="shared" si="245"/>
        <v>0.17756688393728265</v>
      </c>
      <c r="W1260" s="13">
        <f>0.5*359.61*'Lap Simulation'!Q1260^2</f>
        <v>23205.090819145287</v>
      </c>
      <c r="X1260" s="10">
        <f t="shared" si="241"/>
        <v>44.725688775959647</v>
      </c>
      <c r="Y1260" s="10">
        <v>3</v>
      </c>
      <c r="Z1260" s="13">
        <f>IF(Y1260=1,'Specifications and Reduced mass'!$C$47,IF(Y1260=2,'Specifications and Reduced mass'!$C$48,IF(Y1260=3,'Specifications and Reduced mass'!$C$49)))</f>
        <v>622.49467060319728</v>
      </c>
      <c r="AA1260" s="10">
        <f t="shared" si="242"/>
        <v>40.168642044940697</v>
      </c>
      <c r="AB1260" s="10">
        <v>0</v>
      </c>
      <c r="AC1260" s="10">
        <f t="shared" si="248"/>
        <v>0</v>
      </c>
      <c r="AD1260" s="10">
        <f t="shared" si="249"/>
        <v>0</v>
      </c>
    </row>
    <row r="1261" spans="7:30" x14ac:dyDescent="0.3">
      <c r="G1261" s="94">
        <v>5000</v>
      </c>
      <c r="H1261" s="94">
        <v>15.26</v>
      </c>
      <c r="I1261" s="10">
        <f t="shared" si="238"/>
        <v>11.379382</v>
      </c>
      <c r="J1261" s="10">
        <f t="shared" si="239"/>
        <v>21.731888568319999</v>
      </c>
      <c r="K1261" s="10">
        <v>470.5</v>
      </c>
      <c r="L1261" s="10">
        <v>3</v>
      </c>
      <c r="M1261" s="88">
        <v>5</v>
      </c>
      <c r="N1261" s="87">
        <f t="shared" si="246"/>
        <v>1256</v>
      </c>
      <c r="O1261" s="108">
        <f t="shared" si="243"/>
        <v>139.89560276928884</v>
      </c>
      <c r="P1261" s="95">
        <f t="shared" si="240"/>
        <v>40.829590478733436</v>
      </c>
      <c r="Q1261" s="10">
        <f t="shared" si="250"/>
        <v>11.341552910759287</v>
      </c>
      <c r="R1261" s="86">
        <f t="shared" si="247"/>
        <v>-0.21360441437291974</v>
      </c>
      <c r="S1261" s="10">
        <f t="shared" si="244"/>
        <v>82.070076019118119</v>
      </c>
      <c r="T1261" s="10">
        <f>IF(M1261=1,'Specifications and Reduced mass'!$F$13,IF(M1261=2,'Specifications and Reduced mass'!$G$13,IF(M1261=3,'Specifications and Reduced mass'!$H$13,IF(M1261=4,'Specifications and Reduced mass'!$I$13,IF(M1261=5,'Specifications and Reduced mass'!$J$13)))))</f>
        <v>515.02500000000009</v>
      </c>
      <c r="U1261" s="52">
        <f>'Specifications and Reduced mass'!$C$37-'Lap Simulation'!S1261-'Lap Simulation'!T1261-'Lap Simulation'!AC1261</f>
        <v>110.80634130371629</v>
      </c>
      <c r="V1261" s="13">
        <f t="shared" si="245"/>
        <v>0.1780036786440998</v>
      </c>
      <c r="W1261" s="13">
        <f>0.5*359.61*'Lap Simulation'!Q1261^2</f>
        <v>23128.465026586069</v>
      </c>
      <c r="X1261" s="10">
        <f t="shared" si="241"/>
        <v>44.651783113225541</v>
      </c>
      <c r="Y1261" s="10">
        <v>3</v>
      </c>
      <c r="Z1261" s="13">
        <f>IF(Y1261=1,'Specifications and Reduced mass'!$C$47,IF(Y1261=2,'Specifications and Reduced mass'!$C$48,IF(Y1261=3,'Specifications and Reduced mass'!$C$49)))</f>
        <v>622.49467060319728</v>
      </c>
      <c r="AA1261" s="10">
        <f t="shared" si="242"/>
        <v>40.03600071822882</v>
      </c>
      <c r="AB1261" s="10">
        <v>0</v>
      </c>
      <c r="AC1261" s="10">
        <f t="shared" si="248"/>
        <v>0</v>
      </c>
      <c r="AD1261" s="10">
        <f t="shared" si="249"/>
        <v>0</v>
      </c>
    </row>
    <row r="1262" spans="7:30" x14ac:dyDescent="0.3">
      <c r="G1262" s="94">
        <v>5000</v>
      </c>
      <c r="H1262" s="94">
        <v>15.26</v>
      </c>
      <c r="I1262" s="10">
        <f t="shared" si="238"/>
        <v>11.379382</v>
      </c>
      <c r="J1262" s="10">
        <f t="shared" si="239"/>
        <v>21.731888568319999</v>
      </c>
      <c r="K1262" s="10">
        <v>470.5</v>
      </c>
      <c r="L1262" s="10">
        <v>3</v>
      </c>
      <c r="M1262" s="88">
        <v>5</v>
      </c>
      <c r="N1262" s="87">
        <f t="shared" si="246"/>
        <v>1257</v>
      </c>
      <c r="O1262" s="108">
        <f t="shared" si="243"/>
        <v>139.98392089964574</v>
      </c>
      <c r="P1262" s="95">
        <f t="shared" si="240"/>
        <v>40.761732448959208</v>
      </c>
      <c r="Q1262" s="10">
        <f t="shared" si="250"/>
        <v>11.322703458044224</v>
      </c>
      <c r="R1262" s="86">
        <f t="shared" si="247"/>
        <v>-0.21412985738054641</v>
      </c>
      <c r="S1262" s="10">
        <f t="shared" si="244"/>
        <v>81.7975047924904</v>
      </c>
      <c r="T1262" s="10">
        <f>IF(M1262=1,'Specifications and Reduced mass'!$F$13,IF(M1262=2,'Specifications and Reduced mass'!$G$13,IF(M1262=3,'Specifications and Reduced mass'!$H$13,IF(M1262=4,'Specifications and Reduced mass'!$I$13,IF(M1262=5,'Specifications and Reduced mass'!$J$13)))))</f>
        <v>515.02500000000009</v>
      </c>
      <c r="U1262" s="52">
        <f>'Specifications and Reduced mass'!$C$37-'Lap Simulation'!S1262-'Lap Simulation'!T1262-'Lap Simulation'!AC1262</f>
        <v>111.07891253034404</v>
      </c>
      <c r="V1262" s="13">
        <f t="shared" si="245"/>
        <v>0.17844154781712201</v>
      </c>
      <c r="W1262" s="13">
        <f>0.5*359.61*'Lap Simulation'!Q1262^2</f>
        <v>23051.650743133425</v>
      </c>
      <c r="X1262" s="10">
        <f t="shared" si="241"/>
        <v>44.577572669465447</v>
      </c>
      <c r="Y1262" s="10">
        <v>3</v>
      </c>
      <c r="Z1262" s="13">
        <f>IF(Y1262=1,'Specifications and Reduced mass'!$C$47,IF(Y1262=2,'Specifications and Reduced mass'!$C$48,IF(Y1262=3,'Specifications and Reduced mass'!$C$49)))</f>
        <v>622.49467060319728</v>
      </c>
      <c r="AA1262" s="10">
        <f t="shared" si="242"/>
        <v>39.903033108664346</v>
      </c>
      <c r="AB1262" s="10">
        <v>0</v>
      </c>
      <c r="AC1262" s="10">
        <f t="shared" si="248"/>
        <v>0</v>
      </c>
      <c r="AD1262" s="10">
        <f t="shared" si="249"/>
        <v>0</v>
      </c>
    </row>
    <row r="1263" spans="7:30" x14ac:dyDescent="0.3">
      <c r="G1263" s="94">
        <v>4900</v>
      </c>
      <c r="H1263" s="94">
        <v>14.97</v>
      </c>
      <c r="I1263" s="10">
        <f t="shared" si="238"/>
        <v>11.163129000000001</v>
      </c>
      <c r="J1263" s="10">
        <f t="shared" si="239"/>
        <v>21.753976774530614</v>
      </c>
      <c r="K1263" s="10">
        <v>483</v>
      </c>
      <c r="L1263" s="10">
        <v>3</v>
      </c>
      <c r="M1263" s="88">
        <v>5</v>
      </c>
      <c r="N1263" s="87">
        <f t="shared" si="246"/>
        <v>1258</v>
      </c>
      <c r="O1263" s="108">
        <f t="shared" si="243"/>
        <v>140.07238691242523</v>
      </c>
      <c r="P1263" s="95">
        <f t="shared" si="240"/>
        <v>40.693593922597074</v>
      </c>
      <c r="Q1263" s="10">
        <f t="shared" si="250"/>
        <v>11.303776089610299</v>
      </c>
      <c r="R1263" s="86">
        <f t="shared" si="247"/>
        <v>-0.21465659291929906</v>
      </c>
      <c r="S1263" s="10">
        <f t="shared" si="244"/>
        <v>81.524263071081307</v>
      </c>
      <c r="T1263" s="10">
        <f>IF(M1263=1,'Specifications and Reduced mass'!$F$13,IF(M1263=2,'Specifications and Reduced mass'!$G$13,IF(M1263=3,'Specifications and Reduced mass'!$H$13,IF(M1263=4,'Specifications and Reduced mass'!$I$13,IF(M1263=5,'Specifications and Reduced mass'!$J$13)))))</f>
        <v>515.02500000000009</v>
      </c>
      <c r="U1263" s="52">
        <f>'Specifications and Reduced mass'!$C$37-'Lap Simulation'!S1263-'Lap Simulation'!T1263-'Lap Simulation'!AC1263</f>
        <v>111.35215425175306</v>
      </c>
      <c r="V1263" s="13">
        <f t="shared" si="245"/>
        <v>0.17888049409941589</v>
      </c>
      <c r="W1263" s="13">
        <f>0.5*359.61*'Lap Simulation'!Q1263^2</f>
        <v>22974.647505120804</v>
      </c>
      <c r="X1263" s="10">
        <f t="shared" si="241"/>
        <v>44.503055470906688</v>
      </c>
      <c r="Y1263" s="10">
        <v>3</v>
      </c>
      <c r="Z1263" s="13">
        <f>IF(Y1263=1,'Specifications and Reduced mass'!$C$47,IF(Y1263=2,'Specifications and Reduced mass'!$C$48,IF(Y1263=3,'Specifications and Reduced mass'!$C$49)))</f>
        <v>622.49467060319728</v>
      </c>
      <c r="AA1263" s="10">
        <f t="shared" si="242"/>
        <v>39.769738413627934</v>
      </c>
      <c r="AB1263" s="10">
        <v>0</v>
      </c>
      <c r="AC1263" s="10">
        <f t="shared" si="248"/>
        <v>0</v>
      </c>
      <c r="AD1263" s="10">
        <f t="shared" si="249"/>
        <v>0</v>
      </c>
    </row>
    <row r="1264" spans="7:30" x14ac:dyDescent="0.3">
      <c r="G1264" s="94">
        <v>4900</v>
      </c>
      <c r="H1264" s="94">
        <v>14.97</v>
      </c>
      <c r="I1264" s="10">
        <f t="shared" si="238"/>
        <v>11.163129000000001</v>
      </c>
      <c r="J1264" s="10">
        <f t="shared" si="239"/>
        <v>21.753976774530614</v>
      </c>
      <c r="K1264" s="10">
        <v>483</v>
      </c>
      <c r="L1264" s="10">
        <v>3</v>
      </c>
      <c r="M1264" s="88">
        <v>5</v>
      </c>
      <c r="N1264" s="87">
        <f t="shared" si="246"/>
        <v>1259</v>
      </c>
      <c r="O1264" s="108">
        <f t="shared" si="243"/>
        <v>140.16100191951139</v>
      </c>
      <c r="P1264" s="95">
        <f t="shared" si="240"/>
        <v>40.625173075923769</v>
      </c>
      <c r="Q1264" s="10">
        <f t="shared" si="250"/>
        <v>11.284770298867713</v>
      </c>
      <c r="R1264" s="86">
        <f t="shared" si="247"/>
        <v>-0.21518462416866033</v>
      </c>
      <c r="S1264" s="10">
        <f t="shared" si="244"/>
        <v>81.250349205548588</v>
      </c>
      <c r="T1264" s="10">
        <f>IF(M1264=1,'Specifications and Reduced mass'!$F$13,IF(M1264=2,'Specifications and Reduced mass'!$G$13,IF(M1264=3,'Specifications and Reduced mass'!$H$13,IF(M1264=4,'Specifications and Reduced mass'!$I$13,IF(M1264=5,'Specifications and Reduced mass'!$J$13)))))</f>
        <v>515.02500000000009</v>
      </c>
      <c r="U1264" s="52">
        <f>'Specifications and Reduced mass'!$C$37-'Lap Simulation'!S1264-'Lap Simulation'!T1264-'Lap Simulation'!AC1264</f>
        <v>111.62606811728585</v>
      </c>
      <c r="V1264" s="13">
        <f t="shared" si="245"/>
        <v>0.17932052014055028</v>
      </c>
      <c r="W1264" s="13">
        <f>0.5*359.61*'Lap Simulation'!Q1264^2</f>
        <v>22897.45484774109</v>
      </c>
      <c r="X1264" s="10">
        <f t="shared" si="241"/>
        <v>44.42822952310123</v>
      </c>
      <c r="Y1264" s="10">
        <v>3</v>
      </c>
      <c r="Z1264" s="13">
        <f>IF(Y1264=1,'Specifications and Reduced mass'!$C$47,IF(Y1264=2,'Specifications and Reduced mass'!$C$48,IF(Y1264=3,'Specifications and Reduced mass'!$C$49)))</f>
        <v>622.49467060319728</v>
      </c>
      <c r="AA1264" s="10">
        <f t="shared" si="242"/>
        <v>39.636115828525831</v>
      </c>
      <c r="AB1264" s="10">
        <v>0</v>
      </c>
      <c r="AC1264" s="10">
        <f t="shared" si="248"/>
        <v>0</v>
      </c>
      <c r="AD1264" s="10">
        <f t="shared" si="249"/>
        <v>0</v>
      </c>
    </row>
    <row r="1265" spans="7:30" x14ac:dyDescent="0.3">
      <c r="G1265" s="94">
        <v>4900</v>
      </c>
      <c r="H1265" s="94">
        <v>14.97</v>
      </c>
      <c r="I1265" s="10">
        <f t="shared" si="238"/>
        <v>11.163129000000001</v>
      </c>
      <c r="J1265" s="10">
        <f t="shared" si="239"/>
        <v>21.753976774530614</v>
      </c>
      <c r="K1265" s="10">
        <v>483</v>
      </c>
      <c r="L1265" s="10">
        <v>3</v>
      </c>
      <c r="M1265" s="88">
        <v>5</v>
      </c>
      <c r="N1265" s="87">
        <f t="shared" si="246"/>
        <v>1260</v>
      </c>
      <c r="O1265" s="108">
        <f t="shared" si="243"/>
        <v>140.24976704556082</v>
      </c>
      <c r="P1265" s="95">
        <f t="shared" si="240"/>
        <v>40.556468066022582</v>
      </c>
      <c r="Q1265" s="10">
        <f t="shared" si="250"/>
        <v>11.265685573895162</v>
      </c>
      <c r="R1265" s="86">
        <f t="shared" si="247"/>
        <v>-0.21571395431593332</v>
      </c>
      <c r="S1265" s="10">
        <f t="shared" si="244"/>
        <v>80.97576154249272</v>
      </c>
      <c r="T1265" s="10">
        <f>IF(M1265=1,'Specifications and Reduced mass'!$F$13,IF(M1265=2,'Specifications and Reduced mass'!$G$13,IF(M1265=3,'Specifications and Reduced mass'!$H$13,IF(M1265=4,'Specifications and Reduced mass'!$I$13,IF(M1265=5,'Specifications and Reduced mass'!$J$13)))))</f>
        <v>515.02500000000009</v>
      </c>
      <c r="U1265" s="52">
        <f>'Specifications and Reduced mass'!$C$37-'Lap Simulation'!S1265-'Lap Simulation'!T1265-'Lap Simulation'!AC1265</f>
        <v>111.90065578034171</v>
      </c>
      <c r="V1265" s="13">
        <f t="shared" si="245"/>
        <v>0.1797616285966111</v>
      </c>
      <c r="W1265" s="13">
        <f>0.5*359.61*'Lap Simulation'!Q1265^2</f>
        <v>22820.072305043799</v>
      </c>
      <c r="X1265" s="10">
        <f t="shared" si="241"/>
        <v>44.353092810610875</v>
      </c>
      <c r="Y1265" s="10">
        <v>3</v>
      </c>
      <c r="Z1265" s="13">
        <f>IF(Y1265=1,'Specifications and Reduced mass'!$C$47,IF(Y1265=2,'Specifications and Reduced mass'!$C$48,IF(Y1265=3,'Specifications and Reduced mass'!$C$49)))</f>
        <v>622.49467060319728</v>
      </c>
      <c r="AA1265" s="10">
        <f t="shared" si="242"/>
        <v>39.502164546785082</v>
      </c>
      <c r="AB1265" s="10">
        <v>0</v>
      </c>
      <c r="AC1265" s="10">
        <f t="shared" si="248"/>
        <v>0</v>
      </c>
      <c r="AD1265" s="10">
        <f t="shared" si="249"/>
        <v>0</v>
      </c>
    </row>
    <row r="1266" spans="7:30" x14ac:dyDescent="0.3">
      <c r="G1266" s="94">
        <v>4900</v>
      </c>
      <c r="H1266" s="94">
        <v>14.97</v>
      </c>
      <c r="I1266" s="10">
        <f t="shared" ref="I1266:I1291" si="251">H1266*0.7457</f>
        <v>11.163129000000001</v>
      </c>
      <c r="J1266" s="10">
        <f t="shared" ref="J1266:J1291" si="252">(9548.8*I1266)/G1266</f>
        <v>21.753976774530614</v>
      </c>
      <c r="K1266" s="10">
        <v>483</v>
      </c>
      <c r="L1266" s="10">
        <v>3</v>
      </c>
      <c r="M1266" s="88">
        <v>5</v>
      </c>
      <c r="N1266" s="87">
        <f t="shared" si="246"/>
        <v>1261</v>
      </c>
      <c r="O1266" s="108">
        <f t="shared" si="243"/>
        <v>140.33868342820648</v>
      </c>
      <c r="P1266" s="95">
        <f t="shared" si="240"/>
        <v>40.487477030489821</v>
      </c>
      <c r="Q1266" s="10">
        <f t="shared" si="250"/>
        <v>11.246521397358283</v>
      </c>
      <c r="R1266" s="86">
        <f t="shared" si="247"/>
        <v>-0.21624458655626197</v>
      </c>
      <c r="S1266" s="10">
        <f t="shared" si="244"/>
        <v>80.700498424447062</v>
      </c>
      <c r="T1266" s="10">
        <f>IF(M1266=1,'Specifications and Reduced mass'!$F$13,IF(M1266=2,'Specifications and Reduced mass'!$G$13,IF(M1266=3,'Specifications and Reduced mass'!$H$13,IF(M1266=4,'Specifications and Reduced mass'!$I$13,IF(M1266=5,'Specifications and Reduced mass'!$J$13)))))</f>
        <v>515.02500000000009</v>
      </c>
      <c r="U1266" s="52">
        <f>'Specifications and Reduced mass'!$C$37-'Lap Simulation'!S1266-'Lap Simulation'!T1266-'Lap Simulation'!AC1266</f>
        <v>112.17591889838741</v>
      </c>
      <c r="V1266" s="13">
        <f t="shared" si="245"/>
        <v>0.18020382213021832</v>
      </c>
      <c r="W1266" s="13">
        <f>0.5*359.61*'Lap Simulation'!Q1266^2</f>
        <v>22742.499409932247</v>
      </c>
      <c r="X1266" s="10">
        <f t="shared" si="241"/>
        <v>44.277643296686151</v>
      </c>
      <c r="Y1266" s="10">
        <v>3</v>
      </c>
      <c r="Z1266" s="13">
        <f>IF(Y1266=1,'Specifications and Reduced mass'!$C$47,IF(Y1266=2,'Specifications and Reduced mass'!$C$48,IF(Y1266=3,'Specifications and Reduced mass'!$C$49)))</f>
        <v>622.49467060319728</v>
      </c>
      <c r="AA1266" s="10">
        <f t="shared" si="242"/>
        <v>39.367883759848674</v>
      </c>
      <c r="AB1266" s="10">
        <v>0</v>
      </c>
      <c r="AC1266" s="10">
        <f t="shared" si="248"/>
        <v>0</v>
      </c>
      <c r="AD1266" s="10">
        <f t="shared" si="249"/>
        <v>0</v>
      </c>
    </row>
    <row r="1267" spans="7:30" x14ac:dyDescent="0.3">
      <c r="G1267" s="94">
        <v>4900</v>
      </c>
      <c r="H1267" s="94">
        <v>14.97</v>
      </c>
      <c r="I1267" s="10">
        <f t="shared" si="251"/>
        <v>11.163129000000001</v>
      </c>
      <c r="J1267" s="10">
        <f t="shared" si="252"/>
        <v>21.753976774530614</v>
      </c>
      <c r="K1267" s="10">
        <v>483</v>
      </c>
      <c r="L1267" s="10">
        <v>3</v>
      </c>
      <c r="M1267" s="88">
        <v>5</v>
      </c>
      <c r="N1267" s="87">
        <f t="shared" si="246"/>
        <v>1262</v>
      </c>
      <c r="O1267" s="108">
        <f t="shared" si="243"/>
        <v>140.42775221826582</v>
      </c>
      <c r="P1267" s="95">
        <f t="shared" si="240"/>
        <v>40.418198087135231</v>
      </c>
      <c r="Q1267" s="10">
        <f t="shared" si="250"/>
        <v>11.227277246426453</v>
      </c>
      <c r="R1267" s="86">
        <f t="shared" si="247"/>
        <v>-0.21677652409264961</v>
      </c>
      <c r="S1267" s="10">
        <f t="shared" si="244"/>
        <v>80.424558189867724</v>
      </c>
      <c r="T1267" s="10">
        <f>IF(M1267=1,'Specifications and Reduced mass'!$F$13,IF(M1267=2,'Specifications and Reduced mass'!$G$13,IF(M1267=3,'Specifications and Reduced mass'!$H$13,IF(M1267=4,'Specifications and Reduced mass'!$I$13,IF(M1267=5,'Specifications and Reduced mass'!$J$13)))))</f>
        <v>515.02500000000009</v>
      </c>
      <c r="U1267" s="52">
        <f>'Specifications and Reduced mass'!$C$37-'Lap Simulation'!S1267-'Lap Simulation'!T1267-'Lap Simulation'!AC1267</f>
        <v>112.45185913296666</v>
      </c>
      <c r="V1267" s="13">
        <f t="shared" si="245"/>
        <v>0.18064710341054135</v>
      </c>
      <c r="W1267" s="13">
        <f>0.5*359.61*'Lap Simulation'!Q1267^2</f>
        <v>22664.735694160747</v>
      </c>
      <c r="X1267" s="10">
        <f t="shared" si="241"/>
        <v>44.201878922938789</v>
      </c>
      <c r="Y1267" s="10">
        <v>3</v>
      </c>
      <c r="Z1267" s="13">
        <f>IF(Y1267=1,'Specifications and Reduced mass'!$C$47,IF(Y1267=2,'Specifications and Reduced mass'!$C$48,IF(Y1267=3,'Specifications and Reduced mass'!$C$49)))</f>
        <v>622.49467060319728</v>
      </c>
      <c r="AA1267" s="10">
        <f t="shared" si="242"/>
        <v>39.233272657170602</v>
      </c>
      <c r="AB1267" s="10">
        <v>0</v>
      </c>
      <c r="AC1267" s="10">
        <f t="shared" si="248"/>
        <v>0</v>
      </c>
      <c r="AD1267" s="10">
        <f t="shared" si="249"/>
        <v>0</v>
      </c>
    </row>
    <row r="1268" spans="7:30" x14ac:dyDescent="0.3">
      <c r="G1268" s="94">
        <v>4900</v>
      </c>
      <c r="H1268" s="94">
        <v>14.97</v>
      </c>
      <c r="I1268" s="10">
        <f t="shared" si="251"/>
        <v>11.163129000000001</v>
      </c>
      <c r="J1268" s="10">
        <f t="shared" si="252"/>
        <v>21.753976774530614</v>
      </c>
      <c r="K1268" s="10">
        <v>483</v>
      </c>
      <c r="L1268" s="10">
        <v>3</v>
      </c>
      <c r="M1268" s="88">
        <v>5</v>
      </c>
      <c r="N1268" s="87">
        <f t="shared" si="246"/>
        <v>1263</v>
      </c>
      <c r="O1268" s="108">
        <f t="shared" si="243"/>
        <v>140.51697457995323</v>
      </c>
      <c r="P1268" s="95">
        <f t="shared" si="240"/>
        <v>40.348629333676506</v>
      </c>
      <c r="Q1268" s="10">
        <f t="shared" si="250"/>
        <v>11.207952592687919</v>
      </c>
      <c r="R1268" s="86">
        <f t="shared" si="247"/>
        <v>-0.21730977013597927</v>
      </c>
      <c r="S1268" s="10">
        <f t="shared" si="244"/>
        <v>80.14793917312366</v>
      </c>
      <c r="T1268" s="10">
        <f>IF(M1268=1,'Specifications and Reduced mass'!$F$13,IF(M1268=2,'Specifications and Reduced mass'!$G$13,IF(M1268=3,'Specifications and Reduced mass'!$H$13,IF(M1268=4,'Specifications and Reduced mass'!$I$13,IF(M1268=5,'Specifications and Reduced mass'!$J$13)))))</f>
        <v>515.02500000000009</v>
      </c>
      <c r="U1268" s="52">
        <f>'Specifications and Reduced mass'!$C$37-'Lap Simulation'!S1268-'Lap Simulation'!T1268-'Lap Simulation'!AC1268</f>
        <v>112.72847814971078</v>
      </c>
      <c r="V1268" s="13">
        <f t="shared" si="245"/>
        <v>0.18109147511331605</v>
      </c>
      <c r="W1268" s="13">
        <f>0.5*359.61*'Lap Simulation'!Q1268^2</f>
        <v>22586.780688331783</v>
      </c>
      <c r="X1268" s="10">
        <f t="shared" si="241"/>
        <v>44.125797609007556</v>
      </c>
      <c r="Y1268" s="10">
        <v>3</v>
      </c>
      <c r="Z1268" s="13">
        <f>IF(Y1268=1,'Specifications and Reduced mass'!$C$47,IF(Y1268=2,'Specifications and Reduced mass'!$C$48,IF(Y1268=3,'Specifications and Reduced mass'!$C$49)))</f>
        <v>622.49467060319728</v>
      </c>
      <c r="AA1268" s="10">
        <f t="shared" si="242"/>
        <v>39.098330426211042</v>
      </c>
      <c r="AB1268" s="10">
        <v>0</v>
      </c>
      <c r="AC1268" s="10">
        <f t="shared" si="248"/>
        <v>0</v>
      </c>
      <c r="AD1268" s="10">
        <f t="shared" si="249"/>
        <v>0</v>
      </c>
    </row>
    <row r="1269" spans="7:30" x14ac:dyDescent="0.3">
      <c r="G1269" s="94">
        <v>4900</v>
      </c>
      <c r="H1269" s="94">
        <v>14.97</v>
      </c>
      <c r="I1269" s="10">
        <f t="shared" si="251"/>
        <v>11.163129000000001</v>
      </c>
      <c r="J1269" s="10">
        <f t="shared" si="252"/>
        <v>21.753976774530614</v>
      </c>
      <c r="K1269" s="10">
        <v>483</v>
      </c>
      <c r="L1269" s="10">
        <v>3</v>
      </c>
      <c r="M1269" s="88">
        <v>5</v>
      </c>
      <c r="N1269" s="87">
        <f t="shared" si="246"/>
        <v>1264</v>
      </c>
      <c r="O1269" s="108">
        <f t="shared" si="243"/>
        <v>140.60635169109673</v>
      </c>
      <c r="P1269" s="95">
        <f t="shared" si="240"/>
        <v>40.2787688474275</v>
      </c>
      <c r="Q1269" s="10">
        <f t="shared" si="250"/>
        <v>11.188546902063194</v>
      </c>
      <c r="R1269" s="86">
        <f t="shared" si="247"/>
        <v>-0.21784432790503128</v>
      </c>
      <c r="S1269" s="10">
        <f t="shared" si="244"/>
        <v>79.870639704486578</v>
      </c>
      <c r="T1269" s="10">
        <f>IF(M1269=1,'Specifications and Reduced mass'!$F$13,IF(M1269=2,'Specifications and Reduced mass'!$G$13,IF(M1269=3,'Specifications and Reduced mass'!$H$13,IF(M1269=4,'Specifications and Reduced mass'!$I$13,IF(M1269=5,'Specifications and Reduced mass'!$J$13)))))</f>
        <v>515.02500000000009</v>
      </c>
      <c r="U1269" s="52">
        <f>'Specifications and Reduced mass'!$C$37-'Lap Simulation'!S1269-'Lap Simulation'!T1269-'Lap Simulation'!AC1269</f>
        <v>113.00577761834779</v>
      </c>
      <c r="V1269" s="13">
        <f t="shared" si="245"/>
        <v>0.1815369399208594</v>
      </c>
      <c r="W1269" s="13">
        <f>0.5*359.61*'Lap Simulation'!Q1269^2</f>
        <v>22508.63392189319</v>
      </c>
      <c r="X1269" s="10">
        <f t="shared" si="241"/>
        <v>44.049397252217304</v>
      </c>
      <c r="Y1269" s="10">
        <v>3</v>
      </c>
      <c r="Z1269" s="13">
        <f>IF(Y1269=1,'Specifications and Reduced mass'!$C$47,IF(Y1269=2,'Specifications and Reduced mass'!$C$48,IF(Y1269=3,'Specifications and Reduced mass'!$C$49)))</f>
        <v>622.49467060319728</v>
      </c>
      <c r="AA1269" s="10">
        <f t="shared" si="242"/>
        <v>38.963056252431393</v>
      </c>
      <c r="AB1269" s="10">
        <v>0</v>
      </c>
      <c r="AC1269" s="10">
        <f t="shared" si="248"/>
        <v>0</v>
      </c>
      <c r="AD1269" s="10">
        <f t="shared" si="249"/>
        <v>0</v>
      </c>
    </row>
    <row r="1270" spans="7:30" x14ac:dyDescent="0.3">
      <c r="G1270" s="94">
        <v>4900</v>
      </c>
      <c r="H1270" s="94">
        <v>14.97</v>
      </c>
      <c r="I1270" s="10">
        <f t="shared" si="251"/>
        <v>11.163129000000001</v>
      </c>
      <c r="J1270" s="10">
        <f t="shared" si="252"/>
        <v>21.753976774530614</v>
      </c>
      <c r="K1270" s="10">
        <v>483</v>
      </c>
      <c r="L1270" s="10">
        <v>3</v>
      </c>
      <c r="M1270" s="88">
        <v>5</v>
      </c>
      <c r="N1270" s="87">
        <f t="shared" si="246"/>
        <v>1265</v>
      </c>
      <c r="O1270" s="108">
        <f t="shared" si="243"/>
        <v>140.69588474335941</v>
      </c>
      <c r="P1270" s="95">
        <f t="shared" si="240"/>
        <v>40.208614684980105</v>
      </c>
      <c r="Q1270" s="10">
        <f t="shared" si="250"/>
        <v>11.169059634716696</v>
      </c>
      <c r="R1270" s="86">
        <f t="shared" si="247"/>
        <v>-0.21838020062650507</v>
      </c>
      <c r="S1270" s="10">
        <f t="shared" si="244"/>
        <v>79.592658110120752</v>
      </c>
      <c r="T1270" s="10">
        <f>IF(M1270=1,'Specifications and Reduced mass'!$F$13,IF(M1270=2,'Specifications and Reduced mass'!$G$13,IF(M1270=3,'Specifications and Reduced mass'!$H$13,IF(M1270=4,'Specifications and Reduced mass'!$I$13,IF(M1270=5,'Specifications and Reduced mass'!$J$13)))))</f>
        <v>515.02500000000009</v>
      </c>
      <c r="U1270" s="52">
        <f>'Specifications and Reduced mass'!$C$37-'Lap Simulation'!S1270-'Lap Simulation'!T1270-'Lap Simulation'!AC1270</f>
        <v>113.28375921271368</v>
      </c>
      <c r="V1270" s="13">
        <f t="shared" si="245"/>
        <v>0.18198350052208756</v>
      </c>
      <c r="W1270" s="13">
        <f>0.5*359.61*'Lap Simulation'!Q1270^2</f>
        <v>22430.294923135261</v>
      </c>
      <c r="X1270" s="10">
        <f t="shared" si="241"/>
        <v>43.972675727231085</v>
      </c>
      <c r="Y1270" s="10">
        <v>3</v>
      </c>
      <c r="Z1270" s="13">
        <f>IF(Y1270=1,'Specifications and Reduced mass'!$C$47,IF(Y1270=2,'Specifications and Reduced mass'!$C$48,IF(Y1270=3,'Specifications and Reduced mass'!$C$49)))</f>
        <v>622.49467060319728</v>
      </c>
      <c r="AA1270" s="10">
        <f t="shared" si="242"/>
        <v>38.827449319289379</v>
      </c>
      <c r="AB1270" s="10">
        <v>0</v>
      </c>
      <c r="AC1270" s="10">
        <f t="shared" si="248"/>
        <v>0</v>
      </c>
      <c r="AD1270" s="10">
        <f t="shared" si="249"/>
        <v>0</v>
      </c>
    </row>
    <row r="1271" spans="7:30" x14ac:dyDescent="0.3">
      <c r="G1271" s="94">
        <v>4900</v>
      </c>
      <c r="H1271" s="94">
        <v>14.97</v>
      </c>
      <c r="I1271" s="10">
        <f t="shared" si="251"/>
        <v>11.163129000000001</v>
      </c>
      <c r="J1271" s="10">
        <f t="shared" si="252"/>
        <v>21.753976774530614</v>
      </c>
      <c r="K1271" s="10">
        <v>483</v>
      </c>
      <c r="L1271" s="10">
        <v>3</v>
      </c>
      <c r="M1271" s="88">
        <v>5</v>
      </c>
      <c r="N1271" s="87">
        <f t="shared" si="246"/>
        <v>1266</v>
      </c>
      <c r="O1271" s="108">
        <f t="shared" si="243"/>
        <v>140.78557494246527</v>
      </c>
      <c r="P1271" s="95">
        <f t="shared" si="240"/>
        <v>40.138164881879675</v>
      </c>
      <c r="Q1271" s="10">
        <f t="shared" si="250"/>
        <v>11.149490244966575</v>
      </c>
      <c r="R1271" s="86">
        <f t="shared" si="247"/>
        <v>-0.21891739153503634</v>
      </c>
      <c r="S1271" s="10">
        <f t="shared" si="244"/>
        <v>79.313992712073059</v>
      </c>
      <c r="T1271" s="10">
        <f>IF(M1271=1,'Specifications and Reduced mass'!$F$13,IF(M1271=2,'Specifications and Reduced mass'!$G$13,IF(M1271=3,'Specifications and Reduced mass'!$H$13,IF(M1271=4,'Specifications and Reduced mass'!$I$13,IF(M1271=5,'Specifications and Reduced mass'!$J$13)))))</f>
        <v>515.02500000000009</v>
      </c>
      <c r="U1271" s="52">
        <f>'Specifications and Reduced mass'!$C$37-'Lap Simulation'!S1271-'Lap Simulation'!T1271-'Lap Simulation'!AC1271</f>
        <v>113.56242461076135</v>
      </c>
      <c r="V1271" s="13">
        <f t="shared" si="245"/>
        <v>0.18243115961253029</v>
      </c>
      <c r="W1271" s="13">
        <f>0.5*359.61*'Lap Simulation'!Q1271^2</f>
        <v>22351.76321918796</v>
      </c>
      <c r="X1271" s="10">
        <f t="shared" si="241"/>
        <v>43.895630885695176</v>
      </c>
      <c r="Y1271" s="10">
        <v>3</v>
      </c>
      <c r="Z1271" s="13">
        <f>IF(Y1271=1,'Specifications and Reduced mass'!$C$47,IF(Y1271=2,'Specifications and Reduced mass'!$C$48,IF(Y1271=3,'Specifications and Reduced mass'!$C$49)))</f>
        <v>622.49467060319728</v>
      </c>
      <c r="AA1271" s="10">
        <f t="shared" si="242"/>
        <v>38.691508808234119</v>
      </c>
      <c r="AB1271" s="10">
        <v>0</v>
      </c>
      <c r="AC1271" s="10">
        <f t="shared" si="248"/>
        <v>0</v>
      </c>
      <c r="AD1271" s="10">
        <f t="shared" si="249"/>
        <v>0</v>
      </c>
    </row>
    <row r="1272" spans="7:30" x14ac:dyDescent="0.3">
      <c r="G1272" s="94">
        <v>4800</v>
      </c>
      <c r="H1272" s="94">
        <v>14.68</v>
      </c>
      <c r="I1272" s="10">
        <f t="shared" si="251"/>
        <v>10.946876</v>
      </c>
      <c r="J1272" s="10">
        <f t="shared" si="252"/>
        <v>21.776985322666665</v>
      </c>
      <c r="K1272" s="10">
        <v>483</v>
      </c>
      <c r="L1272" s="10">
        <v>3</v>
      </c>
      <c r="M1272" s="88">
        <v>5</v>
      </c>
      <c r="N1272" s="87">
        <f t="shared" si="246"/>
        <v>1267</v>
      </c>
      <c r="O1272" s="108">
        <f t="shared" si="243"/>
        <v>140.87542350843003</v>
      </c>
      <c r="P1272" s="95">
        <f t="shared" si="240"/>
        <v>40.067417452293704</v>
      </c>
      <c r="Q1272" s="10">
        <f t="shared" si="250"/>
        <v>11.129838181192696</v>
      </c>
      <c r="R1272" s="86">
        <f t="shared" si="247"/>
        <v>-0.21945590387321826</v>
      </c>
      <c r="S1272" s="10">
        <f t="shared" si="244"/>
        <v>79.034641828262806</v>
      </c>
      <c r="T1272" s="10">
        <f>IF(M1272=1,'Specifications and Reduced mass'!$F$13,IF(M1272=2,'Specifications and Reduced mass'!$G$13,IF(M1272=3,'Specifications and Reduced mass'!$H$13,IF(M1272=4,'Specifications and Reduced mass'!$I$13,IF(M1272=5,'Specifications and Reduced mass'!$J$13)))))</f>
        <v>515.02500000000009</v>
      </c>
      <c r="U1272" s="52">
        <f>'Specifications and Reduced mass'!$C$37-'Lap Simulation'!S1272-'Lap Simulation'!T1272-'Lap Simulation'!AC1272</f>
        <v>113.84177549457161</v>
      </c>
      <c r="V1272" s="13">
        <f t="shared" si="245"/>
        <v>0.18287991989434854</v>
      </c>
      <c r="W1272" s="13">
        <f>0.5*359.61*'Lap Simulation'!Q1272^2</f>
        <v>22273.038336018046</v>
      </c>
      <c r="X1272" s="10">
        <f t="shared" si="241"/>
        <v>43.818260555876755</v>
      </c>
      <c r="Y1272" s="10">
        <v>3</v>
      </c>
      <c r="Z1272" s="13">
        <f>IF(Y1272=1,'Specifications and Reduced mass'!$C$47,IF(Y1272=2,'Specifications and Reduced mass'!$C$48,IF(Y1272=3,'Specifications and Reduced mass'!$C$49)))</f>
        <v>622.49467060319728</v>
      </c>
      <c r="AA1272" s="10">
        <f t="shared" si="242"/>
        <v>38.555233898701196</v>
      </c>
      <c r="AB1272" s="10">
        <v>0</v>
      </c>
      <c r="AC1272" s="10">
        <f t="shared" si="248"/>
        <v>0</v>
      </c>
      <c r="AD1272" s="10">
        <f t="shared" si="249"/>
        <v>0</v>
      </c>
    </row>
    <row r="1273" spans="7:30" x14ac:dyDescent="0.3">
      <c r="G1273" s="94">
        <v>4800</v>
      </c>
      <c r="H1273" s="94">
        <v>14.68</v>
      </c>
      <c r="I1273" s="10">
        <f t="shared" si="251"/>
        <v>10.946876</v>
      </c>
      <c r="J1273" s="10">
        <f t="shared" si="252"/>
        <v>21.776985322666665</v>
      </c>
      <c r="K1273" s="10">
        <v>483</v>
      </c>
      <c r="L1273" s="10">
        <v>3</v>
      </c>
      <c r="M1273" s="88">
        <v>5</v>
      </c>
      <c r="N1273" s="87">
        <f t="shared" si="246"/>
        <v>1268</v>
      </c>
      <c r="O1273" s="108">
        <f t="shared" si="243"/>
        <v>140.96543167579662</v>
      </c>
      <c r="P1273" s="95">
        <f t="shared" si="240"/>
        <v>39.996370388673725</v>
      </c>
      <c r="Q1273" s="10">
        <f t="shared" si="250"/>
        <v>11.110102885742702</v>
      </c>
      <c r="R1273" s="86">
        <f t="shared" si="247"/>
        <v>-0.21999574089162013</v>
      </c>
      <c r="S1273" s="10">
        <f t="shared" si="244"/>
        <v>78.754603772471583</v>
      </c>
      <c r="T1273" s="10">
        <f>IF(M1273=1,'Specifications and Reduced mass'!$F$13,IF(M1273=2,'Specifications and Reduced mass'!$G$13,IF(M1273=3,'Specifications and Reduced mass'!$H$13,IF(M1273=4,'Specifications and Reduced mass'!$I$13,IF(M1273=5,'Specifications and Reduced mass'!$J$13)))))</f>
        <v>515.02500000000009</v>
      </c>
      <c r="U1273" s="52">
        <f>'Specifications and Reduced mass'!$C$37-'Lap Simulation'!S1273-'Lap Simulation'!T1273-'Lap Simulation'!AC1273</f>
        <v>114.12181355036284</v>
      </c>
      <c r="V1273" s="13">
        <f t="shared" si="245"/>
        <v>0.18332978407635012</v>
      </c>
      <c r="W1273" s="13">
        <f>0.5*359.61*'Lap Simulation'!Q1273^2</f>
        <v>22194.1197984262</v>
      </c>
      <c r="X1273" s="10">
        <f t="shared" si="241"/>
        <v>43.7405625422941</v>
      </c>
      <c r="Y1273" s="10">
        <v>3</v>
      </c>
      <c r="Z1273" s="13">
        <f>IF(Y1273=1,'Specifications and Reduced mass'!$C$47,IF(Y1273=2,'Specifications and Reduced mass'!$C$48,IF(Y1273=3,'Specifications and Reduced mass'!$C$49)))</f>
        <v>622.49467060319728</v>
      </c>
      <c r="AA1273" s="10">
        <f t="shared" si="242"/>
        <v>38.418623768107722</v>
      </c>
      <c r="AB1273" s="10">
        <v>0</v>
      </c>
      <c r="AC1273" s="10">
        <f t="shared" si="248"/>
        <v>0</v>
      </c>
      <c r="AD1273" s="10">
        <f t="shared" si="249"/>
        <v>0</v>
      </c>
    </row>
    <row r="1274" spans="7:30" x14ac:dyDescent="0.3">
      <c r="G1274" s="94">
        <v>4800</v>
      </c>
      <c r="H1274" s="94">
        <v>14.68</v>
      </c>
      <c r="I1274" s="10">
        <f t="shared" si="251"/>
        <v>10.946876</v>
      </c>
      <c r="J1274" s="10">
        <f t="shared" si="252"/>
        <v>21.776985322666665</v>
      </c>
      <c r="K1274" s="10">
        <v>483</v>
      </c>
      <c r="L1274" s="10">
        <v>3</v>
      </c>
      <c r="M1274" s="88">
        <v>5</v>
      </c>
      <c r="N1274" s="87">
        <f t="shared" si="246"/>
        <v>1269</v>
      </c>
      <c r="O1274" s="108">
        <f t="shared" si="243"/>
        <v>141.05560069387582</v>
      </c>
      <c r="P1274" s="95">
        <f t="shared" si="240"/>
        <v>39.925021661410106</v>
      </c>
      <c r="Q1274" s="10">
        <f t="shared" si="250"/>
        <v>11.090283794836139</v>
      </c>
      <c r="R1274" s="86">
        <f t="shared" si="247"/>
        <v>-0.22053690584880725</v>
      </c>
      <c r="S1274" s="10">
        <f t="shared" si="244"/>
        <v>78.473876854333028</v>
      </c>
      <c r="T1274" s="10">
        <f>IF(M1274=1,'Specifications and Reduced mass'!$F$13,IF(M1274=2,'Specifications and Reduced mass'!$G$13,IF(M1274=3,'Specifications and Reduced mass'!$H$13,IF(M1274=4,'Specifications and Reduced mass'!$I$13,IF(M1274=5,'Specifications and Reduced mass'!$J$13)))))</f>
        <v>515.02500000000009</v>
      </c>
      <c r="U1274" s="52">
        <f>'Specifications and Reduced mass'!$C$37-'Lap Simulation'!S1274-'Lap Simulation'!T1274-'Lap Simulation'!AC1274</f>
        <v>114.40254046850134</v>
      </c>
      <c r="V1274" s="13">
        <f t="shared" si="245"/>
        <v>0.18378075487400605</v>
      </c>
      <c r="W1274" s="13">
        <f>0.5*359.61*'Lap Simulation'!Q1274^2</f>
        <v>22115.007130044163</v>
      </c>
      <c r="X1274" s="10">
        <f t="shared" si="241"/>
        <v>43.662534625339134</v>
      </c>
      <c r="Y1274" s="10">
        <v>3</v>
      </c>
      <c r="Z1274" s="13">
        <f>IF(Y1274=1,'Specifications and Reduced mass'!$C$47,IF(Y1274=2,'Specifications and Reduced mass'!$C$48,IF(Y1274=3,'Specifications and Reduced mass'!$C$49)))</f>
        <v>622.49467060319728</v>
      </c>
      <c r="AA1274" s="10">
        <f t="shared" si="242"/>
        <v>38.281677591847277</v>
      </c>
      <c r="AB1274" s="10">
        <v>0</v>
      </c>
      <c r="AC1274" s="10">
        <f t="shared" si="248"/>
        <v>0</v>
      </c>
      <c r="AD1274" s="10">
        <f t="shared" si="249"/>
        <v>0</v>
      </c>
    </row>
    <row r="1275" spans="7:30" x14ac:dyDescent="0.3">
      <c r="G1275" s="94">
        <v>4800</v>
      </c>
      <c r="H1275" s="94">
        <v>14.68</v>
      </c>
      <c r="I1275" s="10">
        <f t="shared" si="251"/>
        <v>10.946876</v>
      </c>
      <c r="J1275" s="10">
        <f t="shared" si="252"/>
        <v>21.776985322666665</v>
      </c>
      <c r="K1275" s="10">
        <v>483</v>
      </c>
      <c r="L1275" s="10">
        <v>3</v>
      </c>
      <c r="M1275" s="88">
        <v>5</v>
      </c>
      <c r="N1275" s="87">
        <f t="shared" si="246"/>
        <v>1270</v>
      </c>
      <c r="O1275" s="108">
        <f t="shared" si="243"/>
        <v>141.14593182699193</v>
      </c>
      <c r="P1275" s="95">
        <f t="shared" si="240"/>
        <v>39.853369218479692</v>
      </c>
      <c r="Q1275" s="10">
        <f t="shared" si="250"/>
        <v>11.070380338466581</v>
      </c>
      <c r="R1275" s="86">
        <f t="shared" si="247"/>
        <v>-0.22107940201136106</v>
      </c>
      <c r="S1275" s="10">
        <f t="shared" si="244"/>
        <v>78.192459379322685</v>
      </c>
      <c r="T1275" s="10">
        <f>IF(M1275=1,'Specifications and Reduced mass'!$F$13,IF(M1275=2,'Specifications and Reduced mass'!$G$13,IF(M1275=3,'Specifications and Reduced mass'!$H$13,IF(M1275=4,'Specifications and Reduced mass'!$I$13,IF(M1275=5,'Specifications and Reduced mass'!$J$13)))))</f>
        <v>515.02500000000009</v>
      </c>
      <c r="U1275" s="52">
        <f>'Specifications and Reduced mass'!$C$37-'Lap Simulation'!S1275-'Lap Simulation'!T1275-'Lap Simulation'!AC1275</f>
        <v>114.6839579435117</v>
      </c>
      <c r="V1275" s="13">
        <f t="shared" si="245"/>
        <v>0.18423283500946755</v>
      </c>
      <c r="W1275" s="13">
        <f>0.5*359.61*'Lap Simulation'!Q1275^2</f>
        <v>22035.699853331873</v>
      </c>
      <c r="X1275" s="10">
        <f t="shared" si="241"/>
        <v>43.584174560892052</v>
      </c>
      <c r="Y1275" s="10">
        <v>3</v>
      </c>
      <c r="Z1275" s="13">
        <f>IF(Y1275=1,'Specifications and Reduced mass'!$C$47,IF(Y1275=2,'Specifications and Reduced mass'!$C$48,IF(Y1275=3,'Specifications and Reduced mass'!$C$49)))</f>
        <v>622.49467060319728</v>
      </c>
      <c r="AA1275" s="10">
        <f t="shared" si="242"/>
        <v>38.144394543285074</v>
      </c>
      <c r="AB1275" s="10">
        <v>0</v>
      </c>
      <c r="AC1275" s="10">
        <f t="shared" si="248"/>
        <v>0</v>
      </c>
      <c r="AD1275" s="10">
        <f t="shared" si="249"/>
        <v>0</v>
      </c>
    </row>
    <row r="1276" spans="7:30" x14ac:dyDescent="0.3">
      <c r="G1276" s="94">
        <v>4800</v>
      </c>
      <c r="H1276" s="94">
        <v>14.68</v>
      </c>
      <c r="I1276" s="10">
        <f t="shared" si="251"/>
        <v>10.946876</v>
      </c>
      <c r="J1276" s="10">
        <f t="shared" si="252"/>
        <v>21.776985322666665</v>
      </c>
      <c r="K1276" s="10">
        <v>483</v>
      </c>
      <c r="L1276" s="10">
        <v>3</v>
      </c>
      <c r="M1276" s="88">
        <v>5</v>
      </c>
      <c r="N1276" s="87">
        <f t="shared" si="246"/>
        <v>1271</v>
      </c>
      <c r="O1276" s="108">
        <f t="shared" si="243"/>
        <v>141.23642635473379</v>
      </c>
      <c r="P1276" s="95">
        <f t="shared" si="240"/>
        <v>39.781410985086119</v>
      </c>
      <c r="Q1276" s="10">
        <f t="shared" si="250"/>
        <v>11.050391940301699</v>
      </c>
      <c r="R1276" s="86">
        <f t="shared" si="247"/>
        <v>-0.22162323265389791</v>
      </c>
      <c r="S1276" s="10">
        <f t="shared" si="244"/>
        <v>77.910349648747768</v>
      </c>
      <c r="T1276" s="10">
        <f>IF(M1276=1,'Specifications and Reduced mass'!$F$13,IF(M1276=2,'Specifications and Reduced mass'!$G$13,IF(M1276=3,'Specifications and Reduced mass'!$H$13,IF(M1276=4,'Specifications and Reduced mass'!$I$13,IF(M1276=5,'Specifications and Reduced mass'!$J$13)))))</f>
        <v>515.02500000000009</v>
      </c>
      <c r="U1276" s="52">
        <f>'Specifications and Reduced mass'!$C$37-'Lap Simulation'!S1276-'Lap Simulation'!T1276-'Lap Simulation'!AC1276</f>
        <v>114.96606767408662</v>
      </c>
      <c r="V1276" s="13">
        <f t="shared" si="245"/>
        <v>0.18468602721158159</v>
      </c>
      <c r="W1276" s="13">
        <f>0.5*359.61*'Lap Simulation'!Q1276^2</f>
        <v>21956.19748957457</v>
      </c>
      <c r="X1276" s="10">
        <f t="shared" si="241"/>
        <v>43.505480079927949</v>
      </c>
      <c r="Y1276" s="10">
        <v>3</v>
      </c>
      <c r="Z1276" s="13">
        <f>IF(Y1276=1,'Specifications and Reduced mass'!$C$47,IF(Y1276=2,'Specifications and Reduced mass'!$C$48,IF(Y1276=3,'Specifications and Reduced mass'!$C$49)))</f>
        <v>622.49467060319728</v>
      </c>
      <c r="AA1276" s="10">
        <f t="shared" si="242"/>
        <v>38.006773793752863</v>
      </c>
      <c r="AB1276" s="10">
        <v>0</v>
      </c>
      <c r="AC1276" s="10">
        <f t="shared" si="248"/>
        <v>0</v>
      </c>
      <c r="AD1276" s="10">
        <f t="shared" si="249"/>
        <v>0</v>
      </c>
    </row>
    <row r="1277" spans="7:30" x14ac:dyDescent="0.3">
      <c r="G1277" s="94">
        <v>4800</v>
      </c>
      <c r="H1277" s="94">
        <v>14.68</v>
      </c>
      <c r="I1277" s="10">
        <f t="shared" si="251"/>
        <v>10.946876</v>
      </c>
      <c r="J1277" s="10">
        <f t="shared" si="252"/>
        <v>21.776985322666665</v>
      </c>
      <c r="K1277" s="10">
        <v>483</v>
      </c>
      <c r="L1277" s="10">
        <v>3</v>
      </c>
      <c r="M1277" s="88">
        <v>5</v>
      </c>
      <c r="N1277" s="87">
        <f t="shared" si="246"/>
        <v>1272</v>
      </c>
      <c r="O1277" s="108">
        <f t="shared" si="243"/>
        <v>141.32708557221113</v>
      </c>
      <c r="P1277" s="95">
        <f t="shared" si="240"/>
        <v>39.709144863292401</v>
      </c>
      <c r="Q1277" s="10">
        <f t="shared" si="250"/>
        <v>11.030318017581223</v>
      </c>
      <c r="R1277" s="86">
        <f t="shared" si="247"/>
        <v>-0.22216840105908972</v>
      </c>
      <c r="S1277" s="10">
        <f t="shared" si="244"/>
        <v>77.627545959736892</v>
      </c>
      <c r="T1277" s="10">
        <f>IF(M1277=1,'Specifications and Reduced mass'!$F$13,IF(M1277=2,'Specifications and Reduced mass'!$G$13,IF(M1277=3,'Specifications and Reduced mass'!$H$13,IF(M1277=4,'Specifications and Reduced mass'!$I$13,IF(M1277=5,'Specifications and Reduced mass'!$J$13)))))</f>
        <v>515.02500000000009</v>
      </c>
      <c r="U1277" s="52">
        <f>'Specifications and Reduced mass'!$C$37-'Lap Simulation'!S1277-'Lap Simulation'!T1277-'Lap Simulation'!AC1277</f>
        <v>115.24887136309758</v>
      </c>
      <c r="V1277" s="13">
        <f t="shared" si="245"/>
        <v>0.18514033421590811</v>
      </c>
      <c r="W1277" s="13">
        <f>0.5*359.61*'Lap Simulation'!Q1277^2</f>
        <v>21876.499558879903</v>
      </c>
      <c r="X1277" s="10">
        <f t="shared" si="241"/>
        <v>43.426448888115047</v>
      </c>
      <c r="Y1277" s="10">
        <v>3</v>
      </c>
      <c r="Z1277" s="13">
        <f>IF(Y1277=1,'Specifications and Reduced mass'!$C$47,IF(Y1277=2,'Specifications and Reduced mass'!$C$48,IF(Y1277=3,'Specifications and Reduced mass'!$C$49)))</f>
        <v>622.49467060319728</v>
      </c>
      <c r="AA1277" s="10">
        <f t="shared" si="242"/>
        <v>37.86881451254397</v>
      </c>
      <c r="AB1277" s="10">
        <v>0</v>
      </c>
      <c r="AC1277" s="10">
        <f t="shared" si="248"/>
        <v>0</v>
      </c>
      <c r="AD1277" s="10">
        <f t="shared" si="249"/>
        <v>0</v>
      </c>
    </row>
    <row r="1278" spans="7:30" x14ac:dyDescent="0.3">
      <c r="G1278" s="94">
        <v>4800</v>
      </c>
      <c r="H1278" s="94">
        <v>14.68</v>
      </c>
      <c r="I1278" s="10">
        <f t="shared" si="251"/>
        <v>10.946876</v>
      </c>
      <c r="J1278" s="10">
        <f t="shared" si="252"/>
        <v>21.776985322666665</v>
      </c>
      <c r="K1278" s="10">
        <v>483</v>
      </c>
      <c r="L1278" s="10">
        <v>3</v>
      </c>
      <c r="M1278" s="88">
        <v>5</v>
      </c>
      <c r="N1278" s="87">
        <f t="shared" si="246"/>
        <v>1273</v>
      </c>
      <c r="O1278" s="108">
        <f t="shared" si="243"/>
        <v>141.41791079031648</v>
      </c>
      <c r="P1278" s="95">
        <f t="shared" si="240"/>
        <v>39.636568731645909</v>
      </c>
      <c r="Q1278" s="10">
        <f t="shared" si="250"/>
        <v>11.010157981012751</v>
      </c>
      <c r="R1278" s="86">
        <f t="shared" si="247"/>
        <v>-0.22271491051768288</v>
      </c>
      <c r="S1278" s="10">
        <f t="shared" si="244"/>
        <v>77.344046605229778</v>
      </c>
      <c r="T1278" s="10">
        <f>IF(M1278=1,'Specifications and Reduced mass'!$F$13,IF(M1278=2,'Specifications and Reduced mass'!$G$13,IF(M1278=3,'Specifications and Reduced mass'!$H$13,IF(M1278=4,'Specifications and Reduced mass'!$I$13,IF(M1278=5,'Specifications and Reduced mass'!$J$13)))))</f>
        <v>515.02500000000009</v>
      </c>
      <c r="U1278" s="52">
        <f>'Specifications and Reduced mass'!$C$37-'Lap Simulation'!S1278-'Lap Simulation'!T1278-'Lap Simulation'!AC1278</f>
        <v>115.53237071760464</v>
      </c>
      <c r="V1278" s="13">
        <f t="shared" si="245"/>
        <v>0.18559575876473575</v>
      </c>
      <c r="W1278" s="13">
        <f>0.5*359.61*'Lap Simulation'!Q1278^2</f>
        <v>21796.605580175044</v>
      </c>
      <c r="X1278" s="10">
        <f t="shared" si="241"/>
        <v>43.347078665404531</v>
      </c>
      <c r="Y1278" s="10">
        <v>3</v>
      </c>
      <c r="Z1278" s="13">
        <f>IF(Y1278=1,'Specifications and Reduced mass'!$C$47,IF(Y1278=2,'Specifications and Reduced mass'!$C$48,IF(Y1278=3,'Specifications and Reduced mass'!$C$49)))</f>
        <v>622.49467060319728</v>
      </c>
      <c r="AA1278" s="10">
        <f t="shared" si="242"/>
        <v>37.730515866908249</v>
      </c>
      <c r="AB1278" s="10">
        <v>0</v>
      </c>
      <c r="AC1278" s="10">
        <f t="shared" si="248"/>
        <v>0</v>
      </c>
      <c r="AD1278" s="10">
        <f t="shared" si="249"/>
        <v>0</v>
      </c>
    </row>
    <row r="1279" spans="7:30" x14ac:dyDescent="0.3">
      <c r="G1279" s="94">
        <v>4800</v>
      </c>
      <c r="H1279" s="94">
        <v>14.68</v>
      </c>
      <c r="I1279" s="10">
        <f t="shared" si="251"/>
        <v>10.946876</v>
      </c>
      <c r="J1279" s="10">
        <f t="shared" si="252"/>
        <v>21.776985322666665</v>
      </c>
      <c r="K1279" s="10">
        <v>483</v>
      </c>
      <c r="L1279" s="10">
        <v>3</v>
      </c>
      <c r="M1279" s="88">
        <v>5</v>
      </c>
      <c r="N1279" s="87">
        <f t="shared" si="246"/>
        <v>1274</v>
      </c>
      <c r="O1279" s="108">
        <f t="shared" si="243"/>
        <v>141.5089033359929</v>
      </c>
      <c r="P1279" s="95">
        <f t="shared" si="240"/>
        <v>39.563680444795224</v>
      </c>
      <c r="Q1279" s="10">
        <f t="shared" si="250"/>
        <v>10.989911234665339</v>
      </c>
      <c r="R1279" s="86">
        <f t="shared" si="247"/>
        <v>-0.22326276432851935</v>
      </c>
      <c r="S1279" s="10">
        <f t="shared" si="244"/>
        <v>77.059849873966996</v>
      </c>
      <c r="T1279" s="10">
        <f>IF(M1279=1,'Specifications and Reduced mass'!$F$13,IF(M1279=2,'Specifications and Reduced mass'!$G$13,IF(M1279=3,'Specifications and Reduced mass'!$H$13,IF(M1279=4,'Specifications and Reduced mass'!$I$13,IF(M1279=5,'Specifications and Reduced mass'!$J$13)))))</f>
        <v>515.02500000000009</v>
      </c>
      <c r="U1279" s="52">
        <f>'Specifications and Reduced mass'!$C$37-'Lap Simulation'!S1279-'Lap Simulation'!T1279-'Lap Simulation'!AC1279</f>
        <v>115.81656744886743</v>
      </c>
      <c r="V1279" s="13">
        <f t="shared" si="245"/>
        <v>0.18605230360709946</v>
      </c>
      <c r="W1279" s="13">
        <f>0.5*359.61*'Lap Simulation'!Q1279^2</f>
        <v>21716.515071203783</v>
      </c>
      <c r="X1279" s="10">
        <f t="shared" si="241"/>
        <v>43.267367065611573</v>
      </c>
      <c r="Y1279" s="10">
        <v>3</v>
      </c>
      <c r="Z1279" s="13">
        <f>IF(Y1279=1,'Specifications and Reduced mass'!$C$47,IF(Y1279=2,'Specifications and Reduced mass'!$C$48,IF(Y1279=3,'Specifications and Reduced mass'!$C$49)))</f>
        <v>622.49467060319728</v>
      </c>
      <c r="AA1279" s="10">
        <f t="shared" si="242"/>
        <v>37.591877022047129</v>
      </c>
      <c r="AB1279" s="10">
        <v>0</v>
      </c>
      <c r="AC1279" s="10">
        <f t="shared" si="248"/>
        <v>0</v>
      </c>
      <c r="AD1279" s="10">
        <f t="shared" si="249"/>
        <v>0</v>
      </c>
    </row>
    <row r="1280" spans="7:30" x14ac:dyDescent="0.3">
      <c r="G1280" s="94">
        <v>4800</v>
      </c>
      <c r="H1280" s="94">
        <v>14.68</v>
      </c>
      <c r="I1280" s="10">
        <f t="shared" si="251"/>
        <v>10.946876</v>
      </c>
      <c r="J1280" s="10">
        <f t="shared" si="252"/>
        <v>21.776985322666665</v>
      </c>
      <c r="K1280" s="10">
        <v>483</v>
      </c>
      <c r="L1280" s="10">
        <v>3</v>
      </c>
      <c r="M1280" s="88">
        <v>5</v>
      </c>
      <c r="N1280" s="87">
        <f t="shared" si="246"/>
        <v>1275</v>
      </c>
      <c r="O1280" s="108">
        <f t="shared" si="243"/>
        <v>141.60006455250729</v>
      </c>
      <c r="P1280" s="95">
        <f t="shared" si="240"/>
        <v>39.490477833098915</v>
      </c>
      <c r="Q1280" s="10">
        <f t="shared" si="250"/>
        <v>10.96957717586081</v>
      </c>
      <c r="R1280" s="86">
        <f t="shared" si="247"/>
        <v>-0.22381196579855547</v>
      </c>
      <c r="S1280" s="10">
        <f t="shared" si="244"/>
        <v>76.774954050479593</v>
      </c>
      <c r="T1280" s="10">
        <f>IF(M1280=1,'Specifications and Reduced mass'!$F$13,IF(M1280=2,'Specifications and Reduced mass'!$G$13,IF(M1280=3,'Specifications and Reduced mass'!$H$13,IF(M1280=4,'Specifications and Reduced mass'!$I$13,IF(M1280=5,'Specifications and Reduced mass'!$J$13)))))</f>
        <v>515.02500000000009</v>
      </c>
      <c r="U1280" s="52">
        <f>'Specifications and Reduced mass'!$C$37-'Lap Simulation'!S1280-'Lap Simulation'!T1280-'Lap Simulation'!AC1280</f>
        <v>116.10146327235486</v>
      </c>
      <c r="V1280" s="13">
        <f t="shared" si="245"/>
        <v>0.18650997149879622</v>
      </c>
      <c r="W1280" s="13">
        <f>0.5*359.61*'Lap Simulation'!Q1280^2</f>
        <v>21636.227548523606</v>
      </c>
      <c r="X1280" s="10">
        <f t="shared" si="241"/>
        <v>43.187311715987441</v>
      </c>
      <c r="Y1280" s="10">
        <v>3</v>
      </c>
      <c r="Z1280" s="13">
        <f>IF(Y1280=1,'Specifications and Reduced mass'!$C$47,IF(Y1280=2,'Specifications and Reduced mass'!$C$48,IF(Y1280=3,'Specifications and Reduced mass'!$C$49)))</f>
        <v>622.49467060319728</v>
      </c>
      <c r="AA1280" s="10">
        <f t="shared" si="242"/>
        <v>37.452897141108494</v>
      </c>
      <c r="AB1280" s="10">
        <v>0</v>
      </c>
      <c r="AC1280" s="10">
        <f t="shared" si="248"/>
        <v>0</v>
      </c>
      <c r="AD1280" s="10">
        <f t="shared" si="249"/>
        <v>0</v>
      </c>
    </row>
    <row r="1281" spans="7:30" x14ac:dyDescent="0.3">
      <c r="G1281" s="94">
        <v>4800</v>
      </c>
      <c r="H1281" s="94">
        <v>14.68</v>
      </c>
      <c r="I1281" s="10">
        <f t="shared" si="251"/>
        <v>10.946876</v>
      </c>
      <c r="J1281" s="10">
        <f t="shared" si="252"/>
        <v>21.776985322666665</v>
      </c>
      <c r="K1281" s="10">
        <v>483</v>
      </c>
      <c r="L1281" s="10">
        <v>3</v>
      </c>
      <c r="M1281" s="88">
        <v>5</v>
      </c>
      <c r="N1281" s="87">
        <f t="shared" si="246"/>
        <v>1276</v>
      </c>
      <c r="O1281" s="108">
        <f t="shared" si="243"/>
        <v>141.69139579973</v>
      </c>
      <c r="P1281" s="95">
        <f t="shared" si="240"/>
        <v>39.416958702225855</v>
      </c>
      <c r="Q1281" s="10">
        <f t="shared" si="250"/>
        <v>10.949155195062737</v>
      </c>
      <c r="R1281" s="86">
        <f t="shared" si="247"/>
        <v>-0.2243625182428822</v>
      </c>
      <c r="S1281" s="10">
        <f t="shared" si="244"/>
        <v>76.489357415078771</v>
      </c>
      <c r="T1281" s="10">
        <f>IF(M1281=1,'Specifications and Reduced mass'!$F$13,IF(M1281=2,'Specifications and Reduced mass'!$G$13,IF(M1281=3,'Specifications and Reduced mass'!$H$13,IF(M1281=4,'Specifications and Reduced mass'!$I$13,IF(M1281=5,'Specifications and Reduced mass'!$J$13)))))</f>
        <v>515.02500000000009</v>
      </c>
      <c r="U1281" s="52">
        <f>'Specifications and Reduced mass'!$C$37-'Lap Simulation'!S1281-'Lap Simulation'!T1281-'Lap Simulation'!AC1281</f>
        <v>116.38705990775566</v>
      </c>
      <c r="V1281" s="13">
        <f t="shared" si="245"/>
        <v>0.18696876520240183</v>
      </c>
      <c r="W1281" s="13">
        <f>0.5*359.61*'Lap Simulation'!Q1281^2</f>
        <v>21555.742527502793</v>
      </c>
      <c r="X1281" s="10">
        <f t="shared" si="241"/>
        <v>43.106910216782431</v>
      </c>
      <c r="Y1281" s="10">
        <v>3</v>
      </c>
      <c r="Z1281" s="13">
        <f>IF(Y1281=1,'Specifications and Reduced mass'!$C$47,IF(Y1281=2,'Specifications and Reduced mass'!$C$48,IF(Y1281=3,'Specifications and Reduced mass'!$C$49)))</f>
        <v>622.49467060319728</v>
      </c>
      <c r="AA1281" s="10">
        <f t="shared" si="242"/>
        <v>37.313575385181672</v>
      </c>
      <c r="AB1281" s="10">
        <v>0</v>
      </c>
      <c r="AC1281" s="10">
        <f t="shared" si="248"/>
        <v>0</v>
      </c>
      <c r="AD1281" s="10">
        <f t="shared" si="249"/>
        <v>0</v>
      </c>
    </row>
    <row r="1282" spans="7:30" x14ac:dyDescent="0.3">
      <c r="G1282" s="94">
        <v>4700</v>
      </c>
      <c r="H1282" s="94">
        <v>14.39</v>
      </c>
      <c r="I1282" s="10">
        <f t="shared" si="251"/>
        <v>10.730623000000001</v>
      </c>
      <c r="J1282" s="10">
        <f t="shared" si="252"/>
        <v>21.800972957957448</v>
      </c>
      <c r="K1282" s="10">
        <v>483</v>
      </c>
      <c r="L1282" s="10">
        <v>3</v>
      </c>
      <c r="M1282" s="88">
        <v>5</v>
      </c>
      <c r="N1282" s="87">
        <f t="shared" si="246"/>
        <v>1277</v>
      </c>
      <c r="O1282" s="108">
        <f t="shared" si="243"/>
        <v>141.78289845442038</v>
      </c>
      <c r="P1282" s="95">
        <f t="shared" si="240"/>
        <v>39.343120832746898</v>
      </c>
      <c r="Q1282" s="10">
        <f t="shared" si="250"/>
        <v>10.928644675763026</v>
      </c>
      <c r="R1282" s="86">
        <f t="shared" si="247"/>
        <v>-0.22491442498474559</v>
      </c>
      <c r="S1282" s="10">
        <f t="shared" si="244"/>
        <v>76.203058243845447</v>
      </c>
      <c r="T1282" s="10">
        <f>IF(M1282=1,'Specifications and Reduced mass'!$F$13,IF(M1282=2,'Specifications and Reduced mass'!$G$13,IF(M1282=3,'Specifications and Reduced mass'!$H$13,IF(M1282=4,'Specifications and Reduced mass'!$I$13,IF(M1282=5,'Specifications and Reduced mass'!$J$13)))))</f>
        <v>515.02500000000009</v>
      </c>
      <c r="U1282" s="52">
        <f>'Specifications and Reduced mass'!$C$37-'Lap Simulation'!S1282-'Lap Simulation'!T1282-'Lap Simulation'!AC1282</f>
        <v>116.67335907898894</v>
      </c>
      <c r="V1282" s="13">
        <f t="shared" si="245"/>
        <v>0.187428687487288</v>
      </c>
      <c r="W1282" s="13">
        <f>0.5*359.61*'Lap Simulation'!Q1282^2</f>
        <v>21475.059522317468</v>
      </c>
      <c r="X1282" s="10">
        <f t="shared" si="241"/>
        <v>43.026160140799313</v>
      </c>
      <c r="Y1282" s="10">
        <v>3</v>
      </c>
      <c r="Z1282" s="13">
        <f>IF(Y1282=1,'Specifications and Reduced mass'!$C$47,IF(Y1282=2,'Specifications and Reduced mass'!$C$48,IF(Y1282=3,'Specifications and Reduced mass'!$C$49)))</f>
        <v>622.49467060319728</v>
      </c>
      <c r="AA1282" s="10">
        <f t="shared" si="242"/>
        <v>37.17391091329236</v>
      </c>
      <c r="AB1282" s="10">
        <v>0</v>
      </c>
      <c r="AC1282" s="10">
        <f t="shared" si="248"/>
        <v>0</v>
      </c>
      <c r="AD1282" s="10">
        <f t="shared" si="249"/>
        <v>0</v>
      </c>
    </row>
    <row r="1283" spans="7:30" x14ac:dyDescent="0.3">
      <c r="G1283" s="94">
        <v>4700</v>
      </c>
      <c r="H1283" s="94">
        <v>14.39</v>
      </c>
      <c r="I1283" s="10">
        <f t="shared" si="251"/>
        <v>10.730623000000001</v>
      </c>
      <c r="J1283" s="10">
        <f t="shared" si="252"/>
        <v>21.800972957957448</v>
      </c>
      <c r="K1283" s="10">
        <v>483</v>
      </c>
      <c r="L1283" s="10">
        <v>3</v>
      </c>
      <c r="M1283" s="88">
        <v>5</v>
      </c>
      <c r="N1283" s="87">
        <f t="shared" si="246"/>
        <v>1278</v>
      </c>
      <c r="O1283" s="108">
        <f t="shared" si="243"/>
        <v>141.87457391051873</v>
      </c>
      <c r="P1283" s="95">
        <f t="shared" si="240"/>
        <v>39.268961979717744</v>
      </c>
      <c r="Q1283" s="10">
        <f t="shared" si="250"/>
        <v>10.90804499436604</v>
      </c>
      <c r="R1283" s="86">
        <f t="shared" si="247"/>
        <v>-0.22546768935556644</v>
      </c>
      <c r="S1283" s="10">
        <f t="shared" si="244"/>
        <v>75.916054808619933</v>
      </c>
      <c r="T1283" s="10">
        <f>IF(M1283=1,'Specifications and Reduced mass'!$F$13,IF(M1283=2,'Specifications and Reduced mass'!$G$13,IF(M1283=3,'Specifications and Reduced mass'!$H$13,IF(M1283=4,'Specifications and Reduced mass'!$I$13,IF(M1283=5,'Specifications and Reduced mass'!$J$13)))))</f>
        <v>515.02500000000009</v>
      </c>
      <c r="U1283" s="52">
        <f>'Specifications and Reduced mass'!$C$37-'Lap Simulation'!S1283-'Lap Simulation'!T1283-'Lap Simulation'!AC1283</f>
        <v>116.96036251421447</v>
      </c>
      <c r="V1283" s="13">
        <f t="shared" si="245"/>
        <v>0.18788974112963872</v>
      </c>
      <c r="W1283" s="13">
        <f>0.5*359.61*'Lap Simulation'!Q1283^2</f>
        <v>21394.178045948698</v>
      </c>
      <c r="X1283" s="10">
        <f t="shared" si="241"/>
        <v>42.945059032937166</v>
      </c>
      <c r="Y1283" s="10">
        <v>3</v>
      </c>
      <c r="Z1283" s="13">
        <f>IF(Y1283=1,'Specifications and Reduced mass'!$C$47,IF(Y1283=2,'Specifications and Reduced mass'!$C$48,IF(Y1283=3,'Specifications and Reduced mass'!$C$49)))</f>
        <v>622.49467060319728</v>
      </c>
      <c r="AA1283" s="10">
        <f t="shared" si="242"/>
        <v>37.03390288239757</v>
      </c>
      <c r="AB1283" s="10">
        <v>0</v>
      </c>
      <c r="AC1283" s="10">
        <f t="shared" si="248"/>
        <v>0</v>
      </c>
      <c r="AD1283" s="10">
        <f t="shared" si="249"/>
        <v>0</v>
      </c>
    </row>
    <row r="1284" spans="7:30" x14ac:dyDescent="0.3">
      <c r="G1284" s="94">
        <v>4700</v>
      </c>
      <c r="H1284" s="94">
        <v>14.39</v>
      </c>
      <c r="I1284" s="10">
        <f t="shared" si="251"/>
        <v>10.730623000000001</v>
      </c>
      <c r="J1284" s="10">
        <f t="shared" si="252"/>
        <v>21.800972957957448</v>
      </c>
      <c r="K1284" s="10">
        <v>483</v>
      </c>
      <c r="L1284" s="10">
        <v>3</v>
      </c>
      <c r="M1284" s="88">
        <v>5</v>
      </c>
      <c r="N1284" s="87">
        <f t="shared" si="246"/>
        <v>1279</v>
      </c>
      <c r="O1284" s="108">
        <f t="shared" si="243"/>
        <v>141.96642357944492</v>
      </c>
      <c r="P1284" s="95">
        <f t="shared" si="240"/>
        <v>39.194479872252693</v>
      </c>
      <c r="Q1284" s="10">
        <f t="shared" si="250"/>
        <v>10.887355520070193</v>
      </c>
      <c r="R1284" s="86">
        <f t="shared" si="247"/>
        <v>-0.22602231469496042</v>
      </c>
      <c r="S1284" s="10">
        <f t="shared" si="244"/>
        <v>75.628345376991476</v>
      </c>
      <c r="T1284" s="10">
        <f>IF(M1284=1,'Specifications and Reduced mass'!$F$13,IF(M1284=2,'Specifications and Reduced mass'!$G$13,IF(M1284=3,'Specifications and Reduced mass'!$H$13,IF(M1284=4,'Specifications and Reduced mass'!$I$13,IF(M1284=5,'Specifications and Reduced mass'!$J$13)))))</f>
        <v>515.02500000000009</v>
      </c>
      <c r="U1284" s="52">
        <f>'Specifications and Reduced mass'!$C$37-'Lap Simulation'!S1284-'Lap Simulation'!T1284-'Lap Simulation'!AC1284</f>
        <v>117.24807194584298</v>
      </c>
      <c r="V1284" s="13">
        <f t="shared" si="245"/>
        <v>0.18835192891246702</v>
      </c>
      <c r="W1284" s="13">
        <f>0.5*359.61*'Lap Simulation'!Q1284^2</f>
        <v>21313.097610179542</v>
      </c>
      <c r="X1284" s="10">
        <f t="shared" si="241"/>
        <v>42.86360440972517</v>
      </c>
      <c r="Y1284" s="10">
        <v>3</v>
      </c>
      <c r="Z1284" s="13">
        <f>IF(Y1284=1,'Specifications and Reduced mass'!$C$47,IF(Y1284=2,'Specifications and Reduced mass'!$C$48,IF(Y1284=3,'Specifications and Reduced mass'!$C$49)))</f>
        <v>622.49467060319728</v>
      </c>
      <c r="AA1284" s="10">
        <f t="shared" si="242"/>
        <v>36.893550447380512</v>
      </c>
      <c r="AB1284" s="10">
        <v>0</v>
      </c>
      <c r="AC1284" s="10">
        <f t="shared" si="248"/>
        <v>0</v>
      </c>
      <c r="AD1284" s="10">
        <f t="shared" si="249"/>
        <v>0</v>
      </c>
    </row>
    <row r="1285" spans="7:30" x14ac:dyDescent="0.3">
      <c r="G1285" s="94">
        <v>4700</v>
      </c>
      <c r="H1285" s="94">
        <v>14.39</v>
      </c>
      <c r="I1285" s="10">
        <f t="shared" si="251"/>
        <v>10.730623000000001</v>
      </c>
      <c r="J1285" s="10">
        <f t="shared" si="252"/>
        <v>21.800972957957448</v>
      </c>
      <c r="K1285" s="10">
        <v>483</v>
      </c>
      <c r="L1285" s="10">
        <v>3</v>
      </c>
      <c r="M1285" s="88">
        <v>5</v>
      </c>
      <c r="N1285" s="87">
        <f t="shared" si="246"/>
        <v>1280</v>
      </c>
      <c r="O1285" s="108">
        <f t="shared" si="243"/>
        <v>142.05844889040333</v>
      </c>
      <c r="P1285" s="95">
        <f t="shared" si="240"/>
        <v>39.119672213089004</v>
      </c>
      <c r="Q1285" s="10">
        <f t="shared" si="250"/>
        <v>10.866575614746946</v>
      </c>
      <c r="R1285" s="86">
        <f t="shared" si="247"/>
        <v>-0.22657830435075782</v>
      </c>
      <c r="S1285" s="10">
        <f t="shared" si="244"/>
        <v>75.339928212287731</v>
      </c>
      <c r="T1285" s="10">
        <f>IF(M1285=1,'Specifications and Reduced mass'!$F$13,IF(M1285=2,'Specifications and Reduced mass'!$G$13,IF(M1285=3,'Specifications and Reduced mass'!$H$13,IF(M1285=4,'Specifications and Reduced mass'!$I$13,IF(M1285=5,'Specifications and Reduced mass'!$J$13)))))</f>
        <v>515.02500000000009</v>
      </c>
      <c r="U1285" s="52">
        <f>'Specifications and Reduced mass'!$C$37-'Lap Simulation'!S1285-'Lap Simulation'!T1285-'Lap Simulation'!AC1285</f>
        <v>117.53648911054665</v>
      </c>
      <c r="V1285" s="13">
        <f t="shared" si="245"/>
        <v>0.18881525362563154</v>
      </c>
      <c r="W1285" s="13">
        <f>0.5*359.61*'Lap Simulation'!Q1285^2</f>
        <v>21231.817725592085</v>
      </c>
      <c r="X1285" s="10">
        <f t="shared" si="241"/>
        <v>42.781793758846241</v>
      </c>
      <c r="Y1285" s="10">
        <v>3</v>
      </c>
      <c r="Z1285" s="13">
        <f>IF(Y1285=1,'Specifications and Reduced mass'!$C$47,IF(Y1285=2,'Specifications and Reduced mass'!$C$48,IF(Y1285=3,'Specifications and Reduced mass'!$C$49)))</f>
        <v>622.49467060319728</v>
      </c>
      <c r="AA1285" s="10">
        <f t="shared" si="242"/>
        <v>36.752852761045496</v>
      </c>
      <c r="AB1285" s="10">
        <v>0</v>
      </c>
      <c r="AC1285" s="10">
        <f t="shared" si="248"/>
        <v>0</v>
      </c>
      <c r="AD1285" s="10">
        <f t="shared" si="249"/>
        <v>0</v>
      </c>
    </row>
    <row r="1286" spans="7:30" x14ac:dyDescent="0.3">
      <c r="G1286" s="94">
        <v>4700</v>
      </c>
      <c r="H1286" s="94">
        <v>14.39</v>
      </c>
      <c r="I1286" s="10">
        <f t="shared" si="251"/>
        <v>10.730623000000001</v>
      </c>
      <c r="J1286" s="10">
        <f t="shared" si="252"/>
        <v>21.800972957957448</v>
      </c>
      <c r="K1286" s="10">
        <v>483</v>
      </c>
      <c r="L1286" s="10">
        <v>3</v>
      </c>
      <c r="M1286" s="88">
        <v>5</v>
      </c>
      <c r="N1286" s="87">
        <f t="shared" si="246"/>
        <v>1281</v>
      </c>
      <c r="O1286" s="108">
        <f t="shared" si="243"/>
        <v>142.15065129069498</v>
      </c>
      <c r="P1286" s="95">
        <f t="shared" si="240"/>
        <v>39.044536678141753</v>
      </c>
      <c r="Q1286" s="10">
        <f t="shared" si="250"/>
        <v>10.845704632817153</v>
      </c>
      <c r="R1286" s="86">
        <f t="shared" si="247"/>
        <v>-0.22713566167902513</v>
      </c>
      <c r="S1286" s="10">
        <f t="shared" si="244"/>
        <v>75.050801573564385</v>
      </c>
      <c r="T1286" s="10">
        <f>IF(M1286=1,'Specifications and Reduced mass'!$F$13,IF(M1286=2,'Specifications and Reduced mass'!$G$13,IF(M1286=3,'Specifications and Reduced mass'!$H$13,IF(M1286=4,'Specifications and Reduced mass'!$I$13,IF(M1286=5,'Specifications and Reduced mass'!$J$13)))))</f>
        <v>515.02500000000009</v>
      </c>
      <c r="U1286" s="52">
        <f>'Specifications and Reduced mass'!$C$37-'Lap Simulation'!S1286-'Lap Simulation'!T1286-'Lap Simulation'!AC1286</f>
        <v>117.82561574927001</v>
      </c>
      <c r="V1286" s="13">
        <f t="shared" si="245"/>
        <v>0.18927971806585428</v>
      </c>
      <c r="W1286" s="13">
        <f>0.5*359.61*'Lap Simulation'!Q1286^2</f>
        <v>21150.337901564511</v>
      </c>
      <c r="X1286" s="10">
        <f t="shared" si="241"/>
        <v>42.699624538650205</v>
      </c>
      <c r="Y1286" s="10">
        <v>3</v>
      </c>
      <c r="Z1286" s="13">
        <f>IF(Y1286=1,'Specifications and Reduced mass'!$C$47,IF(Y1286=2,'Specifications and Reduced mass'!$C$48,IF(Y1286=3,'Specifications and Reduced mass'!$C$49)))</f>
        <v>622.49467060319728</v>
      </c>
      <c r="AA1286" s="10">
        <f t="shared" si="242"/>
        <v>36.61180897411284</v>
      </c>
      <c r="AB1286" s="10">
        <v>0</v>
      </c>
      <c r="AC1286" s="10">
        <f t="shared" si="248"/>
        <v>0</v>
      </c>
      <c r="AD1286" s="10">
        <f t="shared" si="249"/>
        <v>0</v>
      </c>
    </row>
    <row r="1287" spans="7:30" x14ac:dyDescent="0.3">
      <c r="G1287" s="94">
        <v>4700</v>
      </c>
      <c r="H1287" s="94">
        <v>14.39</v>
      </c>
      <c r="I1287" s="10">
        <f t="shared" si="251"/>
        <v>10.730623000000001</v>
      </c>
      <c r="J1287" s="10">
        <f t="shared" si="252"/>
        <v>21.800972957957448</v>
      </c>
      <c r="K1287" s="10">
        <v>483</v>
      </c>
      <c r="L1287" s="10">
        <v>3</v>
      </c>
      <c r="M1287" s="88">
        <v>5</v>
      </c>
      <c r="N1287" s="87">
        <f t="shared" si="246"/>
        <v>1282</v>
      </c>
      <c r="O1287" s="108">
        <f t="shared" si="243"/>
        <v>142.24303224603659</v>
      </c>
      <c r="P1287" s="95">
        <f t="shared" si="240"/>
        <v>38.96907091604875</v>
      </c>
      <c r="Q1287" s="10">
        <f t="shared" si="250"/>
        <v>10.824741921124652</v>
      </c>
      <c r="R1287" s="86">
        <f t="shared" si="247"/>
        <v>-0.22769439004408368</v>
      </c>
      <c r="S1287" s="10">
        <f t="shared" si="244"/>
        <v>74.760963715594542</v>
      </c>
      <c r="T1287" s="10">
        <f>IF(M1287=1,'Specifications and Reduced mass'!$F$13,IF(M1287=2,'Specifications and Reduced mass'!$G$13,IF(M1287=3,'Specifications and Reduced mass'!$H$13,IF(M1287=4,'Specifications and Reduced mass'!$I$13,IF(M1287=5,'Specifications and Reduced mass'!$J$13)))))</f>
        <v>515.02500000000009</v>
      </c>
      <c r="U1287" s="52">
        <f>'Specifications and Reduced mass'!$C$37-'Lap Simulation'!S1287-'Lap Simulation'!T1287-'Lap Simulation'!AC1287</f>
        <v>118.11545360723983</v>
      </c>
      <c r="V1287" s="13">
        <f t="shared" si="245"/>
        <v>0.18974532503673641</v>
      </c>
      <c r="W1287" s="13">
        <f>0.5*359.61*'Lap Simulation'!Q1287^2</f>
        <v>21068.657646268119</v>
      </c>
      <c r="X1287" s="10">
        <f t="shared" si="241"/>
        <v>42.617094177656107</v>
      </c>
      <c r="Y1287" s="10">
        <v>3</v>
      </c>
      <c r="Z1287" s="13">
        <f>IF(Y1287=1,'Specifications and Reduced mass'!$C$47,IF(Y1287=2,'Specifications and Reduced mass'!$C$48,IF(Y1287=3,'Specifications and Reduced mass'!$C$49)))</f>
        <v>622.49467060319728</v>
      </c>
      <c r="AA1287" s="10">
        <f t="shared" si="242"/>
        <v>36.470418235213721</v>
      </c>
      <c r="AB1287" s="10">
        <v>0</v>
      </c>
      <c r="AC1287" s="10">
        <f t="shared" si="248"/>
        <v>0</v>
      </c>
      <c r="AD1287" s="10">
        <f t="shared" si="249"/>
        <v>0</v>
      </c>
    </row>
    <row r="1288" spans="7:30" x14ac:dyDescent="0.3">
      <c r="G1288" s="94">
        <v>4700</v>
      </c>
      <c r="H1288" s="94">
        <v>14.39</v>
      </c>
      <c r="I1288" s="10">
        <f t="shared" si="251"/>
        <v>10.730623000000001</v>
      </c>
      <c r="J1288" s="10">
        <f t="shared" si="252"/>
        <v>21.800972957957448</v>
      </c>
      <c r="K1288" s="10">
        <v>483</v>
      </c>
      <c r="L1288" s="10">
        <v>2</v>
      </c>
      <c r="M1288" s="88">
        <v>5</v>
      </c>
      <c r="N1288" s="87">
        <f t="shared" si="246"/>
        <v>1283</v>
      </c>
      <c r="O1288" s="108">
        <f t="shared" si="243"/>
        <v>142.33559324088691</v>
      </c>
      <c r="P1288" s="95">
        <f t="shared" si="240"/>
        <v>38.893272547705386</v>
      </c>
      <c r="Q1288" s="10">
        <f t="shared" si="250"/>
        <v>10.803686818807051</v>
      </c>
      <c r="R1288" s="86">
        <f t="shared" si="247"/>
        <v>-0.22825449281853108</v>
      </c>
      <c r="S1288" s="10">
        <f t="shared" si="244"/>
        <v>74.470412888858277</v>
      </c>
      <c r="T1288" s="10">
        <f>IF(M1288=1,'Specifications and Reduced mass'!$F$13,IF(M1288=2,'Specifications and Reduced mass'!$G$13,IF(M1288=3,'Specifications and Reduced mass'!$H$13,IF(M1288=4,'Specifications and Reduced mass'!$I$13,IF(M1288=5,'Specifications and Reduced mass'!$J$13)))))</f>
        <v>515.02500000000009</v>
      </c>
      <c r="U1288" s="52">
        <f>'Specifications and Reduced mass'!$C$37-'Lap Simulation'!S1288-'Lap Simulation'!T1288-'Lap Simulation'!AC1288</f>
        <v>118.40600443397614</v>
      </c>
      <c r="V1288" s="13">
        <f t="shared" si="245"/>
        <v>0.1902120773487759</v>
      </c>
      <c r="W1288" s="13">
        <f>0.5*359.61*'Lap Simulation'!Q1288^2</f>
        <v>20986.776466664363</v>
      </c>
      <c r="X1288" s="10">
        <f t="shared" si="241"/>
        <v>42.534200074043511</v>
      </c>
      <c r="Y1288" s="10">
        <v>3</v>
      </c>
      <c r="Z1288" s="13">
        <f>IF(Y1288=1,'Specifications and Reduced mass'!$C$47,IF(Y1288=2,'Specifications and Reduced mass'!$C$48,IF(Y1288=3,'Specifications and Reduced mass'!$C$49)))</f>
        <v>622.49467060319728</v>
      </c>
      <c r="AA1288" s="10">
        <f t="shared" si="242"/>
        <v>36.328679690885032</v>
      </c>
      <c r="AB1288" s="10">
        <v>0</v>
      </c>
      <c r="AC1288" s="10">
        <f t="shared" si="248"/>
        <v>0</v>
      </c>
      <c r="AD1288" s="10">
        <f t="shared" si="249"/>
        <v>0</v>
      </c>
    </row>
    <row r="1289" spans="7:30" x14ac:dyDescent="0.3">
      <c r="G1289" s="94">
        <v>4700</v>
      </c>
      <c r="H1289" s="94">
        <v>14.39</v>
      </c>
      <c r="I1289" s="10">
        <f t="shared" si="251"/>
        <v>10.730623000000001</v>
      </c>
      <c r="J1289" s="10">
        <f t="shared" si="252"/>
        <v>21.800972957957448</v>
      </c>
      <c r="K1289" s="10">
        <v>483</v>
      </c>
      <c r="L1289" s="10">
        <v>2</v>
      </c>
      <c r="M1289" s="88">
        <v>5</v>
      </c>
      <c r="N1289" s="87">
        <f t="shared" si="246"/>
        <v>1284</v>
      </c>
      <c r="O1289" s="108">
        <f t="shared" si="243"/>
        <v>142.42833577878039</v>
      </c>
      <c r="P1289" s="95">
        <f t="shared" ref="P1289:P1291" si="253">Q1289*3.6</f>
        <v>38.817139165789094</v>
      </c>
      <c r="Q1289" s="10">
        <f t="shared" si="250"/>
        <v>10.782538657163636</v>
      </c>
      <c r="R1289" s="86">
        <f t="shared" si="247"/>
        <v>-0.22881597338326071</v>
      </c>
      <c r="S1289" s="10">
        <f t="shared" si="244"/>
        <v>74.179147339532079</v>
      </c>
      <c r="T1289" s="10">
        <f>IF(M1289=1,'Specifications and Reduced mass'!$F$13,IF(M1289=2,'Specifications and Reduced mass'!$G$13,IF(M1289=3,'Specifications and Reduced mass'!$H$13,IF(M1289=4,'Specifications and Reduced mass'!$I$13,IF(M1289=5,'Specifications and Reduced mass'!$J$13)))))</f>
        <v>515.02500000000009</v>
      </c>
      <c r="U1289" s="52">
        <f>'Specifications and Reduced mass'!$C$37-'Lap Simulation'!S1289-'Lap Simulation'!T1289-'Lap Simulation'!AC1289</f>
        <v>118.69726998330236</v>
      </c>
      <c r="V1289" s="13">
        <f t="shared" si="245"/>
        <v>0.19067997781938392</v>
      </c>
      <c r="W1289" s="13">
        <f>0.5*359.61*'Lap Simulation'!Q1289^2</f>
        <v>20904.693868501894</v>
      </c>
      <c r="X1289" s="10">
        <f t="shared" ref="X1289:X1291" si="254">Q1289/0.254</f>
        <v>42.450939595132425</v>
      </c>
      <c r="Y1289" s="10">
        <v>3</v>
      </c>
      <c r="Z1289" s="13">
        <f>IF(Y1289=1,'Specifications and Reduced mass'!$C$47,IF(Y1289=2,'Specifications and Reduced mass'!$C$48,IF(Y1289=3,'Specifications and Reduced mass'!$C$49)))</f>
        <v>622.49467060319728</v>
      </c>
      <c r="AA1289" s="10">
        <f t="shared" ref="AA1289:AA1291" si="255">(0.5*Z1289*Q1289^2)/1000</f>
        <v>36.186592485564262</v>
      </c>
      <c r="AB1289" s="10">
        <v>0</v>
      </c>
      <c r="AC1289" s="10">
        <f t="shared" si="248"/>
        <v>0</v>
      </c>
      <c r="AD1289" s="10">
        <f t="shared" si="249"/>
        <v>0</v>
      </c>
    </row>
    <row r="1290" spans="7:30" x14ac:dyDescent="0.3">
      <c r="G1290" s="94">
        <v>4700</v>
      </c>
      <c r="H1290" s="94">
        <v>14.39</v>
      </c>
      <c r="I1290" s="10">
        <f t="shared" si="251"/>
        <v>10.730623000000001</v>
      </c>
      <c r="J1290" s="10">
        <f t="shared" si="252"/>
        <v>21.800972957957448</v>
      </c>
      <c r="K1290" s="10">
        <v>483</v>
      </c>
      <c r="L1290" s="10">
        <v>2</v>
      </c>
      <c r="M1290" s="88">
        <v>5</v>
      </c>
      <c r="N1290" s="87">
        <f t="shared" si="246"/>
        <v>1285</v>
      </c>
      <c r="O1290" s="108">
        <f t="shared" si="243"/>
        <v>142.52126138266874</v>
      </c>
      <c r="P1290" s="95">
        <f t="shared" si="253"/>
        <v>38.740668334273003</v>
      </c>
      <c r="Q1290" s="10">
        <f t="shared" si="250"/>
        <v>10.761296759520279</v>
      </c>
      <c r="R1290" s="86">
        <f t="shared" si="247"/>
        <v>-0.22937883512748275</v>
      </c>
      <c r="S1290" s="10">
        <f t="shared" si="244"/>
        <v>73.887165309478121</v>
      </c>
      <c r="T1290" s="10">
        <f>IF(M1290=1,'Specifications and Reduced mass'!$F$13,IF(M1290=2,'Specifications and Reduced mass'!$G$13,IF(M1290=3,'Specifications and Reduced mass'!$H$13,IF(M1290=4,'Specifications and Reduced mass'!$I$13,IF(M1290=5,'Specifications and Reduced mass'!$J$13)))))</f>
        <v>515.02500000000009</v>
      </c>
      <c r="U1290" s="52">
        <f>'Specifications and Reduced mass'!$C$37-'Lap Simulation'!S1290-'Lap Simulation'!T1290-'Lap Simulation'!AC1290</f>
        <v>118.98925201335624</v>
      </c>
      <c r="V1290" s="13">
        <f t="shared" si="245"/>
        <v>0.19114902927290231</v>
      </c>
      <c r="W1290" s="13">
        <f>0.5*359.61*'Lap Simulation'!Q1290^2</f>
        <v>20822.409356313539</v>
      </c>
      <c r="X1290" s="10">
        <f t="shared" si="254"/>
        <v>42.367310076851496</v>
      </c>
      <c r="Y1290" s="10">
        <v>3</v>
      </c>
      <c r="Z1290" s="13">
        <f>IF(Y1290=1,'Specifications and Reduced mass'!$C$47,IF(Y1290=2,'Specifications and Reduced mass'!$C$48,IF(Y1290=3,'Specifications and Reduced mass'!$C$49)))</f>
        <v>622.49467060319728</v>
      </c>
      <c r="AA1290" s="10">
        <f t="shared" si="255"/>
        <v>36.0441557615843</v>
      </c>
      <c r="AB1290" s="10">
        <v>0</v>
      </c>
      <c r="AC1290" s="10">
        <f t="shared" si="248"/>
        <v>0</v>
      </c>
      <c r="AD1290" s="10">
        <f t="shared" si="249"/>
        <v>0</v>
      </c>
    </row>
    <row r="1291" spans="7:30" x14ac:dyDescent="0.3">
      <c r="G1291" s="94">
        <v>4700</v>
      </c>
      <c r="H1291" s="94">
        <v>14.39</v>
      </c>
      <c r="I1291" s="10">
        <f t="shared" si="251"/>
        <v>10.730623000000001</v>
      </c>
      <c r="J1291" s="10">
        <f t="shared" si="252"/>
        <v>21.800972957957448</v>
      </c>
      <c r="K1291" s="10">
        <v>483</v>
      </c>
      <c r="L1291" s="10">
        <v>2</v>
      </c>
      <c r="M1291" s="88">
        <v>5</v>
      </c>
      <c r="N1291" s="87">
        <v>1286</v>
      </c>
      <c r="O1291" s="108">
        <f t="shared" ref="O1291" si="256">($N$6/Q1291)+O1290</f>
        <v>142.61437159527009</v>
      </c>
      <c r="P1291" s="95">
        <f t="shared" si="253"/>
        <v>38.663857587928788</v>
      </c>
      <c r="Q1291" s="10">
        <f t="shared" si="250"/>
        <v>10.739960441091331</v>
      </c>
      <c r="R1291" s="86">
        <f t="shared" si="247"/>
        <v>-0.22994308144874501</v>
      </c>
      <c r="S1291" s="10">
        <f t="shared" ref="S1291" si="257">0.5*1.167*0.95*1.151*Q1291^2</f>
        <v>73.594465036233871</v>
      </c>
      <c r="T1291" s="10">
        <f>IF(M1291=1,'Specifications and Reduced mass'!$F$13,IF(M1291=2,'Specifications and Reduced mass'!$G$13,IF(M1291=3,'Specifications and Reduced mass'!$H$13,IF(M1291=4,'Specifications and Reduced mass'!$I$13,IF(M1291=5,'Specifications and Reduced mass'!$J$13)))))</f>
        <v>515.02500000000009</v>
      </c>
      <c r="U1291" s="52">
        <f>'Specifications and Reduced mass'!$C$37-'Lap Simulation'!S1291-'Lap Simulation'!T1291-'Lap Simulation'!AC1291</f>
        <v>119.28195228660059</v>
      </c>
      <c r="V1291" s="13">
        <f t="shared" ref="V1291" si="258">U1291/Z1291</f>
        <v>0.19161923454062085</v>
      </c>
      <c r="W1291" s="13">
        <f>0.5*359.61*'Lap Simulation'!Q1291^2</f>
        <v>20739.922433413343</v>
      </c>
      <c r="X1291" s="10">
        <f t="shared" si="254"/>
        <v>42.283308823194211</v>
      </c>
      <c r="Y1291" s="10">
        <v>3</v>
      </c>
      <c r="Z1291" s="13">
        <f>IF(Y1291=1,'Specifications and Reduced mass'!$C$47,IF(Y1291=2,'Specifications and Reduced mass'!$C$48,IF(Y1291=3,'Specifications and Reduced mass'!$C$49)))</f>
        <v>622.49467060319728</v>
      </c>
      <c r="AA1291" s="10">
        <f t="shared" si="255"/>
        <v>35.90136865916827</v>
      </c>
      <c r="AB1291" s="10">
        <v>0</v>
      </c>
      <c r="AC1291" s="10">
        <f t="shared" si="248"/>
        <v>0</v>
      </c>
      <c r="AD1291" s="10">
        <f t="shared" si="249"/>
        <v>0</v>
      </c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AF916-0CA0-46D5-BF5B-91C98922727A}">
  <dimension ref="B2:W65"/>
  <sheetViews>
    <sheetView zoomScaleNormal="100" workbookViewId="0">
      <selection activeCell="A6" sqref="A6"/>
    </sheetView>
  </sheetViews>
  <sheetFormatPr defaultRowHeight="14.4" x14ac:dyDescent="0.3"/>
  <cols>
    <col min="2" max="2" width="5" customWidth="1"/>
    <col min="3" max="3" width="13" customWidth="1"/>
    <col min="4" max="4" width="11.88671875" customWidth="1"/>
    <col min="5" max="5" width="17.44140625" bestFit="1" customWidth="1"/>
    <col min="6" max="6" width="17" bestFit="1" customWidth="1"/>
    <col min="7" max="7" width="17.88671875" bestFit="1" customWidth="1"/>
    <col min="9" max="9" width="10" customWidth="1"/>
    <col min="10" max="14" width="8.88671875" customWidth="1"/>
    <col min="20" max="20" width="8.88671875" customWidth="1"/>
  </cols>
  <sheetData>
    <row r="2" spans="2:23" ht="18" x14ac:dyDescent="0.35">
      <c r="B2" s="164" t="s">
        <v>250</v>
      </c>
    </row>
    <row r="3" spans="2:23" ht="15" thickBot="1" x14ac:dyDescent="0.35"/>
    <row r="4" spans="2:23" x14ac:dyDescent="0.3">
      <c r="B4" s="10" t="s">
        <v>48</v>
      </c>
      <c r="C4" s="10" t="s">
        <v>193</v>
      </c>
      <c r="D4" s="10" t="s">
        <v>192</v>
      </c>
      <c r="E4" s="10" t="s">
        <v>194</v>
      </c>
      <c r="F4" s="10" t="s">
        <v>195</v>
      </c>
      <c r="G4" s="10" t="s">
        <v>196</v>
      </c>
      <c r="I4" s="105" t="s">
        <v>200</v>
      </c>
      <c r="J4" s="103">
        <v>500</v>
      </c>
      <c r="K4" s="99">
        <v>1000</v>
      </c>
      <c r="L4" s="99">
        <v>1500</v>
      </c>
      <c r="M4" s="99">
        <v>2000</v>
      </c>
      <c r="N4" s="99">
        <v>2500</v>
      </c>
      <c r="O4" s="99">
        <v>3000</v>
      </c>
      <c r="P4" s="99">
        <v>3500</v>
      </c>
      <c r="Q4" s="99">
        <v>4000</v>
      </c>
      <c r="R4" s="99">
        <v>4500</v>
      </c>
      <c r="S4" s="99">
        <v>5000</v>
      </c>
      <c r="T4" s="99">
        <v>5500</v>
      </c>
      <c r="U4" s="99">
        <v>6000</v>
      </c>
      <c r="V4" s="99">
        <v>6500</v>
      </c>
      <c r="W4" s="100">
        <v>7000</v>
      </c>
    </row>
    <row r="5" spans="2:23" x14ac:dyDescent="0.3">
      <c r="B5" s="10">
        <v>1000</v>
      </c>
      <c r="C5" s="24">
        <v>0.68</v>
      </c>
      <c r="D5" s="24">
        <f t="shared" ref="D5:D36" si="0">(C5*7127)/B5</f>
        <v>4.8463600000000007</v>
      </c>
      <c r="E5" s="10">
        <f>((B5*PI()*0.23084)/(30*'Specifications and Reduced mass'!$G$6*'Specifications and Reduced mass'!$G$9)*1.6)</f>
        <v>4.3149467097776038</v>
      </c>
      <c r="F5" s="10">
        <f>((B5*PI()*0.22254)/(30*'Specifications and Reduced mass'!$G$7*'Specifications and Reduced mass'!$G$9)*1.6)</f>
        <v>5.6724545974026164</v>
      </c>
      <c r="G5" s="10">
        <f>((B5*PI()*0.2184)/(30*'Specifications and Reduced mass'!$G$8*'Specifications and Reduced mass'!$G$9)*1.6)</f>
        <v>7.2908794668813286</v>
      </c>
      <c r="I5" s="121">
        <v>22</v>
      </c>
      <c r="J5" s="119">
        <v>0</v>
      </c>
      <c r="K5" s="115">
        <v>0</v>
      </c>
      <c r="L5" s="115">
        <v>0</v>
      </c>
      <c r="M5" s="115">
        <v>0</v>
      </c>
      <c r="N5" s="115">
        <v>0</v>
      </c>
      <c r="O5" s="115">
        <v>0</v>
      </c>
      <c r="P5" s="115">
        <v>0</v>
      </c>
      <c r="Q5" s="115">
        <v>0</v>
      </c>
      <c r="R5" s="115">
        <v>0</v>
      </c>
      <c r="S5" s="112">
        <v>477.26299999999998</v>
      </c>
      <c r="T5" s="112">
        <v>457.65679050000006</v>
      </c>
      <c r="U5" s="101">
        <v>0</v>
      </c>
      <c r="V5" s="101">
        <v>0</v>
      </c>
      <c r="W5" s="102">
        <v>0</v>
      </c>
    </row>
    <row r="6" spans="2:23" x14ac:dyDescent="0.3">
      <c r="B6" s="10">
        <v>1100</v>
      </c>
      <c r="C6" s="24">
        <v>0.86</v>
      </c>
      <c r="D6" s="24">
        <f t="shared" si="0"/>
        <v>5.5720181818181818</v>
      </c>
      <c r="E6" s="10">
        <f>((B6*PI()*0.23084)/(30*'Specifications and Reduced mass'!$G$6*'Specifications and Reduced mass'!$G$9)*1.6)</f>
        <v>4.746441380755364</v>
      </c>
      <c r="F6" s="10">
        <f>((B6*PI()*0.22254)/(30*'Specifications and Reduced mass'!$G$7*'Specifications and Reduced mass'!$G$9)*1.6)</f>
        <v>6.2397000571428789</v>
      </c>
      <c r="G6" s="10">
        <f>((B6*PI()*0.2184)/(30*'Specifications and Reduced mass'!$G$8*'Specifications and Reduced mass'!$G$9)*1.6)</f>
        <v>8.0199674135694625</v>
      </c>
      <c r="I6" s="121">
        <v>21</v>
      </c>
      <c r="J6" s="119">
        <v>0</v>
      </c>
      <c r="K6" s="115">
        <v>0</v>
      </c>
      <c r="L6" s="115">
        <v>0</v>
      </c>
      <c r="M6" s="115">
        <v>0</v>
      </c>
      <c r="N6" s="115">
        <v>0</v>
      </c>
      <c r="O6" s="115">
        <v>0</v>
      </c>
      <c r="P6" s="115">
        <v>0</v>
      </c>
      <c r="Q6" s="115">
        <v>0</v>
      </c>
      <c r="R6" s="112">
        <v>483</v>
      </c>
      <c r="S6" s="112">
        <v>470.50444350000004</v>
      </c>
      <c r="T6" s="112">
        <v>443.88070662500002</v>
      </c>
      <c r="U6" s="115">
        <v>477</v>
      </c>
      <c r="V6" s="101">
        <v>0</v>
      </c>
      <c r="W6" s="102">
        <v>0</v>
      </c>
    </row>
    <row r="7" spans="2:23" x14ac:dyDescent="0.3">
      <c r="B7" s="10">
        <v>1200</v>
      </c>
      <c r="C7" s="24">
        <v>1.03</v>
      </c>
      <c r="D7" s="24">
        <f t="shared" si="0"/>
        <v>6.1173416666666673</v>
      </c>
      <c r="E7" s="10">
        <f>((B7*PI()*0.23084)/(30*'Specifications and Reduced mass'!$G$6*'Specifications and Reduced mass'!$G$9)*1.6)</f>
        <v>5.1779360517331243</v>
      </c>
      <c r="F7" s="10">
        <f>((B7*PI()*0.22254)/(30*'Specifications and Reduced mass'!$G$7*'Specifications and Reduced mass'!$G$9)*1.6)</f>
        <v>6.8069455168831414</v>
      </c>
      <c r="G7" s="10">
        <f>((B7*PI()*0.2184)/(30*'Specifications and Reduced mass'!$G$8*'Specifications and Reduced mass'!$G$9)*1.6)</f>
        <v>8.7490553602575964</v>
      </c>
      <c r="I7" s="121">
        <v>20</v>
      </c>
      <c r="J7" s="119">
        <v>0</v>
      </c>
      <c r="K7" s="115">
        <v>0</v>
      </c>
      <c r="L7" s="115">
        <v>0</v>
      </c>
      <c r="M7" s="115">
        <v>0</v>
      </c>
      <c r="N7" s="115">
        <v>0</v>
      </c>
      <c r="O7" s="115">
        <v>0</v>
      </c>
      <c r="P7" s="115">
        <v>0</v>
      </c>
      <c r="Q7" s="112">
        <v>479.7</v>
      </c>
      <c r="R7" s="112">
        <v>491.62359700000002</v>
      </c>
      <c r="S7" s="112">
        <v>461.7157545</v>
      </c>
      <c r="T7" s="112">
        <v>414.10462275000009</v>
      </c>
      <c r="U7" s="112">
        <v>469.19731950000011</v>
      </c>
      <c r="V7" s="101">
        <v>0</v>
      </c>
      <c r="W7" s="102">
        <v>0</v>
      </c>
    </row>
    <row r="8" spans="2:23" x14ac:dyDescent="0.3">
      <c r="B8" s="10">
        <v>1300</v>
      </c>
      <c r="C8" s="24">
        <v>1.2</v>
      </c>
      <c r="D8" s="24">
        <f t="shared" si="0"/>
        <v>6.5787692307692307</v>
      </c>
      <c r="E8" s="10">
        <f>((B8*PI()*0.23084)/(30*'Specifications and Reduced mass'!$G$6*'Specifications and Reduced mass'!$G$9)*1.6)</f>
        <v>5.6094307227108855</v>
      </c>
      <c r="F8" s="10">
        <f>((B8*PI()*0.22254)/(30*'Specifications and Reduced mass'!$G$7*'Specifications and Reduced mass'!$G$9)*1.6)</f>
        <v>7.3741909766234022</v>
      </c>
      <c r="G8" s="10">
        <f>((B8*PI()*0.2184)/(30*'Specifications and Reduced mass'!$G$8*'Specifications and Reduced mass'!$G$9)*1.6)</f>
        <v>9.4781433069457286</v>
      </c>
      <c r="I8" s="121">
        <v>19</v>
      </c>
      <c r="J8" s="119">
        <v>0</v>
      </c>
      <c r="K8" s="115">
        <v>0</v>
      </c>
      <c r="L8" s="115">
        <v>0</v>
      </c>
      <c r="M8" s="115">
        <v>0</v>
      </c>
      <c r="N8" s="115">
        <v>0</v>
      </c>
      <c r="O8" s="112">
        <v>487</v>
      </c>
      <c r="P8" s="112">
        <v>478.3</v>
      </c>
      <c r="Q8" s="112">
        <v>482.76</v>
      </c>
      <c r="R8" s="112">
        <v>476.51549400000005</v>
      </c>
      <c r="S8" s="112">
        <v>443.04624000000007</v>
      </c>
      <c r="T8" s="112">
        <v>392.32853887500011</v>
      </c>
      <c r="U8" s="112">
        <v>457.16661900000008</v>
      </c>
      <c r="V8" s="112">
        <v>504.47246849999999</v>
      </c>
      <c r="W8" s="116">
        <v>0</v>
      </c>
    </row>
    <row r="9" spans="2:23" x14ac:dyDescent="0.3">
      <c r="B9" s="10">
        <v>1400</v>
      </c>
      <c r="C9" s="24">
        <v>1.39</v>
      </c>
      <c r="D9" s="24">
        <f t="shared" si="0"/>
        <v>7.0760928571428563</v>
      </c>
      <c r="E9" s="10">
        <f>((B9*PI()*0.23084)/(30*'Specifications and Reduced mass'!$G$6*'Specifications and Reduced mass'!$G$9)*1.6)</f>
        <v>6.0409253936886458</v>
      </c>
      <c r="F9" s="10">
        <f>((B9*PI()*0.22254)/(30*'Specifications and Reduced mass'!$G$7*'Specifications and Reduced mass'!$G$9)*1.6)</f>
        <v>7.9414364363636638</v>
      </c>
      <c r="G9" s="10">
        <f>((B9*PI()*0.2184)/(30*'Specifications and Reduced mass'!$G$8*'Specifications and Reduced mass'!$G$9)*1.6)</f>
        <v>10.207231253633861</v>
      </c>
      <c r="I9" s="121">
        <v>18</v>
      </c>
      <c r="J9" s="119">
        <v>0</v>
      </c>
      <c r="K9" s="115">
        <v>0</v>
      </c>
      <c r="L9" s="115">
        <v>0</v>
      </c>
      <c r="M9" s="115">
        <v>0</v>
      </c>
      <c r="N9" s="115">
        <v>0</v>
      </c>
      <c r="O9" s="112">
        <v>494.6</v>
      </c>
      <c r="P9" s="112">
        <v>487.6</v>
      </c>
      <c r="Q9" s="112">
        <v>483.62212080000006</v>
      </c>
      <c r="R9" s="109">
        <v>467.51181750000001</v>
      </c>
      <c r="S9" s="109">
        <v>427.32635400000004</v>
      </c>
      <c r="T9" s="109">
        <v>370.55245500000012</v>
      </c>
      <c r="U9" s="109">
        <v>440.18260650000002</v>
      </c>
      <c r="V9" s="112">
        <v>492.04619100000002</v>
      </c>
      <c r="W9" s="117">
        <v>585.75415350000003</v>
      </c>
    </row>
    <row r="10" spans="2:23" x14ac:dyDescent="0.3">
      <c r="B10" s="10">
        <v>1500</v>
      </c>
      <c r="C10" s="24">
        <v>1.56</v>
      </c>
      <c r="D10" s="24">
        <f t="shared" si="0"/>
        <v>7.4120800000000004</v>
      </c>
      <c r="E10" s="10">
        <f>((B10*PI()*0.23084)/(30*'Specifications and Reduced mass'!$G$6*'Specifications and Reduced mass'!$G$9)*1.6)</f>
        <v>6.4724200646664061</v>
      </c>
      <c r="F10" s="10">
        <f>((B10*PI()*0.22254)/(30*'Specifications and Reduced mass'!$G$7*'Specifications and Reduced mass'!$G$9)*1.6)</f>
        <v>8.5086818961039281</v>
      </c>
      <c r="G10" s="10">
        <f>((B10*PI()*0.2184)/(30*'Specifications and Reduced mass'!$G$8*'Specifications and Reduced mass'!$G$9)*1.6)</f>
        <v>10.936319200321993</v>
      </c>
      <c r="I10" s="121">
        <v>17</v>
      </c>
      <c r="J10" s="119">
        <v>0</v>
      </c>
      <c r="K10" s="115">
        <v>0</v>
      </c>
      <c r="L10" s="115">
        <v>0</v>
      </c>
      <c r="M10" s="115">
        <v>0</v>
      </c>
      <c r="N10" s="109">
        <v>503.2</v>
      </c>
      <c r="O10" s="112">
        <v>499.2</v>
      </c>
      <c r="P10" s="112">
        <v>496.26476171999997</v>
      </c>
      <c r="Q10" s="112">
        <v>486.36708120000003</v>
      </c>
      <c r="R10" s="110">
        <v>453.02166</v>
      </c>
      <c r="S10" s="110">
        <v>396.4699147500001</v>
      </c>
      <c r="T10" s="110">
        <v>359.6644130625001</v>
      </c>
      <c r="U10" s="110">
        <v>404.08190550000012</v>
      </c>
      <c r="V10" s="109">
        <v>484.72801649999997</v>
      </c>
      <c r="W10" s="117">
        <v>571.22171512499995</v>
      </c>
    </row>
    <row r="11" spans="2:23" x14ac:dyDescent="0.3">
      <c r="B11" s="10">
        <v>1600</v>
      </c>
      <c r="C11" s="24">
        <v>1.9</v>
      </c>
      <c r="D11" s="24">
        <f t="shared" si="0"/>
        <v>8.4633124999999989</v>
      </c>
      <c r="E11" s="10">
        <f>((B11*PI()*0.23084)/(30*'Specifications and Reduced mass'!$G$6*'Specifications and Reduced mass'!$G$9)*1.6)</f>
        <v>6.9039147356441664</v>
      </c>
      <c r="F11" s="10">
        <f>((B11*PI()*0.22254)/(30*'Specifications and Reduced mass'!$G$7*'Specifications and Reduced mass'!$G$9)*1.6)</f>
        <v>9.075927355844188</v>
      </c>
      <c r="G11" s="10">
        <f>((B11*PI()*0.2184)/(30*'Specifications and Reduced mass'!$G$8*'Specifications and Reduced mass'!$G$9)*1.6)</f>
        <v>11.665407147010129</v>
      </c>
      <c r="I11" s="121">
        <v>16</v>
      </c>
      <c r="J11" s="119">
        <v>0</v>
      </c>
      <c r="K11" s="115">
        <v>0</v>
      </c>
      <c r="L11" s="115">
        <v>0</v>
      </c>
      <c r="M11" s="115">
        <v>0</v>
      </c>
      <c r="N11" s="112">
        <v>511.2</v>
      </c>
      <c r="O11" s="112">
        <v>502.55076690000016</v>
      </c>
      <c r="P11" s="112">
        <v>499.78608498000011</v>
      </c>
      <c r="Q11" s="109">
        <v>489.11204160000005</v>
      </c>
      <c r="R11" s="110">
        <v>444.16345837500012</v>
      </c>
      <c r="S11" s="111">
        <v>368.92714949999998</v>
      </c>
      <c r="T11" s="111">
        <v>348.77637112500014</v>
      </c>
      <c r="U11" s="111">
        <v>315.98120449999999</v>
      </c>
      <c r="V11" s="109">
        <v>480.25627650000013</v>
      </c>
      <c r="W11" s="117">
        <v>560.48452275</v>
      </c>
    </row>
    <row r="12" spans="2:23" x14ac:dyDescent="0.3">
      <c r="B12" s="10">
        <v>1700</v>
      </c>
      <c r="C12" s="24">
        <v>2.2400000000000002</v>
      </c>
      <c r="D12" s="24">
        <f t="shared" si="0"/>
        <v>9.3908705882352947</v>
      </c>
      <c r="E12" s="10">
        <f>((B12*PI()*0.23084)/(30*'Specifications and Reduced mass'!$G$6*'Specifications and Reduced mass'!$G$9)*1.6)</f>
        <v>7.3354094066219266</v>
      </c>
      <c r="F12" s="10">
        <f>((B12*PI()*0.22254)/(30*'Specifications and Reduced mass'!$G$7*'Specifications and Reduced mass'!$G$9)*1.6)</f>
        <v>9.6431728155844496</v>
      </c>
      <c r="G12" s="10">
        <f>((B12*PI()*0.2184)/(30*'Specifications and Reduced mass'!$G$8*'Specifications and Reduced mass'!$G$9)*1.6)</f>
        <v>12.394495093698259</v>
      </c>
      <c r="I12" s="121">
        <v>15</v>
      </c>
      <c r="J12" s="119">
        <v>0</v>
      </c>
      <c r="K12" s="115">
        <v>0</v>
      </c>
      <c r="L12" s="115">
        <v>0</v>
      </c>
      <c r="M12" s="112">
        <v>597.6</v>
      </c>
      <c r="N12" s="112">
        <v>516.02896799999996</v>
      </c>
      <c r="O12" s="112">
        <v>506.41509554999999</v>
      </c>
      <c r="P12" s="112">
        <v>490.8711553199999</v>
      </c>
      <c r="Q12" s="109">
        <v>491.85700200000002</v>
      </c>
      <c r="R12" s="110">
        <v>439.44570101250008</v>
      </c>
      <c r="S12" s="111">
        <v>349.54387650000001</v>
      </c>
      <c r="T12" s="111">
        <v>315.13849549999998</v>
      </c>
      <c r="U12" s="111">
        <v>304.35590184687499</v>
      </c>
      <c r="V12" s="110">
        <v>440.60398200000009</v>
      </c>
      <c r="W12" s="117">
        <v>512.49827961562505</v>
      </c>
    </row>
    <row r="13" spans="2:23" x14ac:dyDescent="0.3">
      <c r="B13" s="10">
        <v>1800</v>
      </c>
      <c r="C13" s="24">
        <v>2.58</v>
      </c>
      <c r="D13" s="24">
        <f t="shared" si="0"/>
        <v>10.215366666666666</v>
      </c>
      <c r="E13" s="10">
        <f>((B13*PI()*0.23084)/(30*'Specifications and Reduced mass'!$G$6*'Specifications and Reduced mass'!$G$9)*1.6)</f>
        <v>7.7669040775996869</v>
      </c>
      <c r="F13" s="10">
        <f>((B13*PI()*0.22254)/(30*'Specifications and Reduced mass'!$G$7*'Specifications and Reduced mass'!$G$9)*1.6)</f>
        <v>10.210418275324713</v>
      </c>
      <c r="G13" s="10">
        <f>((B13*PI()*0.2184)/(30*'Specifications and Reduced mass'!$G$8*'Specifications and Reduced mass'!$G$9)*1.6)</f>
        <v>13.123583040386393</v>
      </c>
      <c r="I13" s="121">
        <v>14</v>
      </c>
      <c r="J13" s="119">
        <v>0</v>
      </c>
      <c r="K13" s="115">
        <v>0</v>
      </c>
      <c r="L13" s="115">
        <v>0</v>
      </c>
      <c r="M13" s="112">
        <v>617.6</v>
      </c>
      <c r="N13" s="112">
        <v>519.93068400000016</v>
      </c>
      <c r="O13" s="112">
        <v>510.27942420000005</v>
      </c>
      <c r="P13" s="112">
        <v>481.95622565999997</v>
      </c>
      <c r="Q13" s="109">
        <v>474.14230073437511</v>
      </c>
      <c r="R13" s="111">
        <v>406.02646743750006</v>
      </c>
      <c r="S13" s="111">
        <v>338.16060349999998</v>
      </c>
      <c r="T13" s="114">
        <v>297.224203375</v>
      </c>
      <c r="U13" s="111">
        <v>298.88214449999998</v>
      </c>
      <c r="V13" s="110">
        <v>426.97377450000005</v>
      </c>
      <c r="W13" s="117">
        <v>505.44294524999998</v>
      </c>
    </row>
    <row r="14" spans="2:23" x14ac:dyDescent="0.3">
      <c r="B14" s="10">
        <v>1900</v>
      </c>
      <c r="C14" s="24">
        <v>2.92</v>
      </c>
      <c r="D14" s="24">
        <f t="shared" si="0"/>
        <v>10.953073684210526</v>
      </c>
      <c r="E14" s="10">
        <f>((B14*PI()*0.23084)/(30*'Specifications and Reduced mass'!$G$6*'Specifications and Reduced mass'!$G$9)*1.6)</f>
        <v>8.1983987485774481</v>
      </c>
      <c r="F14" s="10">
        <f>((B14*PI()*0.22254)/(30*'Specifications and Reduced mass'!$G$7*'Specifications and Reduced mass'!$G$9)*1.6)</f>
        <v>10.777663735064973</v>
      </c>
      <c r="G14" s="10">
        <f>((B14*PI()*0.2184)/(30*'Specifications and Reduced mass'!$G$8*'Specifications and Reduced mass'!$G$9)*1.6)</f>
        <v>13.852670987074527</v>
      </c>
      <c r="I14" s="121">
        <v>13</v>
      </c>
      <c r="J14" s="119">
        <v>0</v>
      </c>
      <c r="K14" s="115">
        <v>0</v>
      </c>
      <c r="L14" s="115">
        <v>0</v>
      </c>
      <c r="M14" s="112">
        <v>631.4</v>
      </c>
      <c r="N14" s="112">
        <v>537.83023612500006</v>
      </c>
      <c r="O14" s="112">
        <v>514.14375285000006</v>
      </c>
      <c r="P14" s="112">
        <v>473.04129600000005</v>
      </c>
      <c r="Q14" s="109">
        <v>456.42759946875009</v>
      </c>
      <c r="R14" s="111">
        <v>383.46890400000007</v>
      </c>
      <c r="S14" s="111">
        <v>340.77733050000001</v>
      </c>
      <c r="T14" s="111">
        <v>313.44811950000002</v>
      </c>
      <c r="U14" s="111">
        <v>323.99476200000015</v>
      </c>
      <c r="V14" s="110">
        <v>377.79008974999999</v>
      </c>
      <c r="W14" s="117">
        <v>550.08629399999995</v>
      </c>
    </row>
    <row r="15" spans="2:23" x14ac:dyDescent="0.3">
      <c r="B15" s="10">
        <v>2000</v>
      </c>
      <c r="C15" s="24">
        <v>3.26</v>
      </c>
      <c r="D15" s="24">
        <f t="shared" si="0"/>
        <v>11.617009999999999</v>
      </c>
      <c r="E15" s="10">
        <f>((B15*PI()*0.23084)/(30*'Specifications and Reduced mass'!$G$6*'Specifications and Reduced mass'!$G$9)*1.6)</f>
        <v>8.6298934195552075</v>
      </c>
      <c r="F15" s="10">
        <f>((B15*PI()*0.22254)/(30*'Specifications and Reduced mass'!$G$7*'Specifications and Reduced mass'!$G$9)*1.6)</f>
        <v>11.344909194805233</v>
      </c>
      <c r="G15" s="10">
        <f>((B15*PI()*0.2184)/(30*'Specifications and Reduced mass'!$G$8*'Specifications and Reduced mass'!$G$9)*1.6)</f>
        <v>14.581758933762657</v>
      </c>
      <c r="I15" s="121">
        <v>12</v>
      </c>
      <c r="J15" s="119">
        <v>0</v>
      </c>
      <c r="K15" s="115">
        <v>0</v>
      </c>
      <c r="L15" s="112">
        <v>647.6</v>
      </c>
      <c r="M15" s="112">
        <v>650.99203799999998</v>
      </c>
      <c r="N15" s="112">
        <v>555.72978825000018</v>
      </c>
      <c r="O15" s="112">
        <v>520.46753850000005</v>
      </c>
      <c r="P15" s="112">
        <v>490.223097</v>
      </c>
      <c r="Q15" s="109">
        <v>459.51858224999995</v>
      </c>
      <c r="R15" s="110">
        <v>398.81406750000002</v>
      </c>
      <c r="S15" s="111">
        <v>352.96776599999998</v>
      </c>
      <c r="T15" s="111">
        <v>326.03757274999998</v>
      </c>
      <c r="U15" s="111">
        <v>319.10737950000021</v>
      </c>
      <c r="V15" s="111">
        <v>394.606405</v>
      </c>
      <c r="W15" s="117">
        <v>535.15261799999996</v>
      </c>
    </row>
    <row r="16" spans="2:23" x14ac:dyDescent="0.3">
      <c r="B16" s="10">
        <v>2100</v>
      </c>
      <c r="C16" s="24">
        <v>3.66</v>
      </c>
      <c r="D16" s="24">
        <f t="shared" si="0"/>
        <v>12.421342857142857</v>
      </c>
      <c r="E16" s="10">
        <f>((B16*PI()*0.23084)/(30*'Specifications and Reduced mass'!$G$6*'Specifications and Reduced mass'!$G$9)*1.6)</f>
        <v>9.0613880905329687</v>
      </c>
      <c r="F16" s="10">
        <f>((B16*PI()*0.22254)/(30*'Specifications and Reduced mass'!$G$7*'Specifications and Reduced mass'!$G$9)*1.6)</f>
        <v>11.912154654545496</v>
      </c>
      <c r="G16" s="10">
        <f>((B16*PI()*0.2184)/(30*'Specifications and Reduced mass'!$G$8*'Specifications and Reduced mass'!$G$9)*1.6)</f>
        <v>15.310846880450791</v>
      </c>
      <c r="I16" s="121">
        <v>11</v>
      </c>
      <c r="J16" s="119">
        <v>0</v>
      </c>
      <c r="K16" s="115">
        <v>0</v>
      </c>
      <c r="L16" s="112">
        <v>661.4</v>
      </c>
      <c r="M16" s="112">
        <v>671.42151160000003</v>
      </c>
      <c r="N16" s="112">
        <v>574.81351200000006</v>
      </c>
      <c r="O16" s="112">
        <v>548.07050025000001</v>
      </c>
      <c r="P16" s="112">
        <v>508.72062150000011</v>
      </c>
      <c r="Q16" s="112">
        <v>471.75459581250004</v>
      </c>
      <c r="R16" s="109">
        <v>434.78857012500009</v>
      </c>
      <c r="S16" s="111">
        <v>361.56045925000001</v>
      </c>
      <c r="T16" s="111">
        <v>343.64461950000003</v>
      </c>
      <c r="U16" s="111">
        <v>314.21999700000015</v>
      </c>
      <c r="V16" s="112">
        <v>498.42272025</v>
      </c>
      <c r="W16" s="117">
        <v>540.20721300000002</v>
      </c>
    </row>
    <row r="17" spans="2:23" x14ac:dyDescent="0.3">
      <c r="B17" s="10">
        <v>2200</v>
      </c>
      <c r="C17" s="24">
        <v>4.05</v>
      </c>
      <c r="D17" s="24">
        <f t="shared" si="0"/>
        <v>13.120159090909091</v>
      </c>
      <c r="E17" s="10">
        <f>((B17*PI()*0.23084)/(30*'Specifications and Reduced mass'!$G$6*'Specifications and Reduced mass'!$G$9)*1.6)</f>
        <v>9.4928827615107281</v>
      </c>
      <c r="F17" s="10">
        <f>((B17*PI()*0.22254)/(30*'Specifications and Reduced mass'!$G$7*'Specifications and Reduced mass'!$G$9)*1.6)</f>
        <v>12.479400114285758</v>
      </c>
      <c r="G17" s="10">
        <f>((B17*PI()*0.2184)/(30*'Specifications and Reduced mass'!$G$8*'Specifications and Reduced mass'!$G$9)*1.6)</f>
        <v>16.039934827138925</v>
      </c>
      <c r="I17" s="121">
        <v>10</v>
      </c>
      <c r="J17" s="119">
        <v>0</v>
      </c>
      <c r="K17" s="115">
        <v>0</v>
      </c>
      <c r="L17" s="112">
        <v>677.3</v>
      </c>
      <c r="M17" s="112">
        <v>679.66155249999997</v>
      </c>
      <c r="N17" s="112">
        <v>593.89723575000016</v>
      </c>
      <c r="O17" s="112">
        <v>578.13291900000013</v>
      </c>
      <c r="P17" s="112">
        <v>521.56827450000003</v>
      </c>
      <c r="Q17" s="112">
        <v>495.94176450000009</v>
      </c>
      <c r="R17" s="112">
        <v>470.31525450000004</v>
      </c>
      <c r="S17" s="109">
        <v>373.21543350000007</v>
      </c>
      <c r="T17" s="109">
        <v>359.74288350000018</v>
      </c>
      <c r="U17" s="109">
        <v>309.33261450000026</v>
      </c>
      <c r="V17" s="112">
        <v>504.50471662499979</v>
      </c>
      <c r="W17" s="117">
        <v>535.9552379999991</v>
      </c>
    </row>
    <row r="18" spans="2:23" x14ac:dyDescent="0.3">
      <c r="B18" s="10">
        <v>2300</v>
      </c>
      <c r="C18" s="24">
        <v>4.24</v>
      </c>
      <c r="D18" s="24">
        <f t="shared" si="0"/>
        <v>13.138469565217394</v>
      </c>
      <c r="E18" s="10">
        <f>((B18*PI()*0.23084)/(30*'Specifications and Reduced mass'!$G$6*'Specifications and Reduced mass'!$G$9)*1.6)</f>
        <v>9.9243774324884892</v>
      </c>
      <c r="F18" s="10">
        <f>((B18*PI()*0.22254)/(30*'Specifications and Reduced mass'!$G$7*'Specifications and Reduced mass'!$G$9)*1.6)</f>
        <v>13.046645574026019</v>
      </c>
      <c r="G18" s="10">
        <f>((B18*PI()*0.2184)/(30*'Specifications and Reduced mass'!$G$8*'Specifications and Reduced mass'!$G$9)*1.6)</f>
        <v>16.769022773827057</v>
      </c>
      <c r="I18" s="121">
        <v>9</v>
      </c>
      <c r="J18" s="119">
        <v>0</v>
      </c>
      <c r="K18" s="115">
        <v>0</v>
      </c>
      <c r="L18" s="112">
        <v>683</v>
      </c>
      <c r="M18" s="112">
        <v>679.68856949999997</v>
      </c>
      <c r="N18" s="112">
        <v>604.92833395312505</v>
      </c>
      <c r="O18" s="112">
        <v>590.16809840625012</v>
      </c>
      <c r="P18" s="112">
        <v>575.40786285937509</v>
      </c>
      <c r="Q18" s="112">
        <v>533.46044242968753</v>
      </c>
      <c r="R18" s="112">
        <v>491.51302200000009</v>
      </c>
      <c r="S18" s="112">
        <v>394.87040775000008</v>
      </c>
      <c r="T18" s="112">
        <v>401.34726450000005</v>
      </c>
      <c r="U18" s="112">
        <v>419.3030205</v>
      </c>
      <c r="V18" s="112">
        <v>510.58671299999969</v>
      </c>
      <c r="W18" s="117">
        <v>552.9851144999991</v>
      </c>
    </row>
    <row r="19" spans="2:23" x14ac:dyDescent="0.3">
      <c r="B19" s="10">
        <v>2400</v>
      </c>
      <c r="C19" s="24">
        <v>4.45</v>
      </c>
      <c r="D19" s="24">
        <f t="shared" si="0"/>
        <v>13.214645833333334</v>
      </c>
      <c r="E19" s="10">
        <f>((B19*PI()*0.23084)/(30*'Specifications and Reduced mass'!$G$6*'Specifications and Reduced mass'!$G$9)*1.6)</f>
        <v>10.355872103466249</v>
      </c>
      <c r="F19" s="10">
        <f>((B19*PI()*0.22254)/(30*'Specifications and Reduced mass'!$G$7*'Specifications and Reduced mass'!$G$9)*1.6)</f>
        <v>13.613891033766283</v>
      </c>
      <c r="G19" s="10">
        <f>((B19*PI()*0.2184)/(30*'Specifications and Reduced mass'!$G$8*'Specifications and Reduced mass'!$G$9)*1.6)</f>
        <v>17.498110720515193</v>
      </c>
      <c r="I19" s="121">
        <v>8</v>
      </c>
      <c r="J19" s="119">
        <v>0</v>
      </c>
      <c r="K19" s="112">
        <v>693.5</v>
      </c>
      <c r="L19" s="112">
        <v>685.91174100000001</v>
      </c>
      <c r="M19" s="112">
        <v>688.48829499999999</v>
      </c>
      <c r="N19" s="112">
        <v>626.96707208789076</v>
      </c>
      <c r="O19" s="112">
        <v>605.44584917578129</v>
      </c>
      <c r="P19" s="112">
        <v>583.92462626367194</v>
      </c>
      <c r="Q19" s="112">
        <v>536.69450946972677</v>
      </c>
      <c r="R19" s="112">
        <v>489.46439267578143</v>
      </c>
      <c r="S19" s="112">
        <v>416.52538200000015</v>
      </c>
      <c r="T19" s="112">
        <v>430.19858700000003</v>
      </c>
      <c r="U19" s="112">
        <v>494.1401692499997</v>
      </c>
      <c r="V19" s="112">
        <v>563.03506350000009</v>
      </c>
      <c r="W19" s="117">
        <v>628.62774975000002</v>
      </c>
    </row>
    <row r="20" spans="2:23" x14ac:dyDescent="0.3">
      <c r="B20" s="10">
        <v>2500</v>
      </c>
      <c r="C20" s="24">
        <v>5.24</v>
      </c>
      <c r="D20" s="24">
        <f t="shared" si="0"/>
        <v>14.938192000000001</v>
      </c>
      <c r="E20" s="10">
        <f>((B20*PI()*0.23084)/(30*'Specifications and Reduced mass'!$G$6*'Specifications and Reduced mass'!$G$9)*1.6)</f>
        <v>10.78736677444401</v>
      </c>
      <c r="F20" s="10">
        <f>((B20*PI()*0.22254)/(30*'Specifications and Reduced mass'!$G$7*'Specifications and Reduced mass'!$G$9)*1.6)</f>
        <v>14.181136493506543</v>
      </c>
      <c r="G20" s="10">
        <f>((B20*PI()*0.2184)/(30*'Specifications and Reduced mass'!$G$8*'Specifications and Reduced mass'!$G$9)*1.6)</f>
        <v>18.227198667203321</v>
      </c>
      <c r="I20" s="121">
        <v>7</v>
      </c>
      <c r="J20" s="119">
        <v>0</v>
      </c>
      <c r="K20" s="112">
        <v>698.4</v>
      </c>
      <c r="L20" s="112">
        <v>698.97724800000003</v>
      </c>
      <c r="M20" s="112">
        <v>787.57302249999998</v>
      </c>
      <c r="N20" s="112">
        <v>661.67562825000005</v>
      </c>
      <c r="O20" s="112">
        <v>626.82615450000003</v>
      </c>
      <c r="P20" s="112">
        <v>615.56794775683602</v>
      </c>
      <c r="Q20" s="112">
        <v>583.1946429257813</v>
      </c>
      <c r="R20" s="112">
        <v>525.11244421289075</v>
      </c>
      <c r="S20" s="112">
        <v>459.20470050000006</v>
      </c>
      <c r="T20" s="112">
        <v>464.79867524999986</v>
      </c>
      <c r="U20" s="112">
        <v>539.13705300000015</v>
      </c>
      <c r="V20" s="112">
        <v>595.78195950000008</v>
      </c>
      <c r="W20" s="117">
        <v>664.22251349999999</v>
      </c>
    </row>
    <row r="21" spans="2:23" x14ac:dyDescent="0.3">
      <c r="B21" s="10">
        <v>2600</v>
      </c>
      <c r="C21" s="24">
        <v>5.5419999999999998</v>
      </c>
      <c r="D21" s="24">
        <f t="shared" si="0"/>
        <v>15.191474615384614</v>
      </c>
      <c r="E21" s="10">
        <f>((B21*PI()*0.23084)/(30*'Specifications and Reduced mass'!$G$6*'Specifications and Reduced mass'!$G$9)*1.6)</f>
        <v>11.218861445421771</v>
      </c>
      <c r="F21" s="10">
        <f>((B21*PI()*0.22254)/(30*'Specifications and Reduced mass'!$G$7*'Specifications and Reduced mass'!$G$9)*1.6)</f>
        <v>14.748381953246804</v>
      </c>
      <c r="G21" s="10">
        <f>((B21*PI()*0.2184)/(30*'Specifications and Reduced mass'!$G$8*'Specifications and Reduced mass'!$G$9)*1.6)</f>
        <v>18.956286613891457</v>
      </c>
      <c r="I21" s="121">
        <v>6</v>
      </c>
      <c r="J21" s="122">
        <v>840.7</v>
      </c>
      <c r="K21" s="112">
        <v>704.5</v>
      </c>
      <c r="L21" s="112">
        <v>738.17376899999999</v>
      </c>
      <c r="M21" s="112">
        <v>787.44030450000002</v>
      </c>
      <c r="N21" s="112">
        <v>683.96983200000011</v>
      </c>
      <c r="O21" s="112">
        <v>635.8471195781251</v>
      </c>
      <c r="P21" s="112">
        <v>647.21126924999999</v>
      </c>
      <c r="Q21" s="112">
        <v>603.98588250000012</v>
      </c>
      <c r="R21" s="112">
        <v>560.76049575000002</v>
      </c>
      <c r="S21" s="112">
        <v>501.88401900000008</v>
      </c>
      <c r="T21" s="112">
        <v>488.66658750000005</v>
      </c>
      <c r="U21" s="112">
        <v>587.82742200000007</v>
      </c>
      <c r="V21" s="112">
        <v>605.09521800000005</v>
      </c>
      <c r="W21" s="117">
        <v>676.95837300000005</v>
      </c>
    </row>
    <row r="22" spans="2:23" x14ac:dyDescent="0.3">
      <c r="B22" s="10">
        <v>2700</v>
      </c>
      <c r="C22" s="24">
        <v>5.9340000000000002</v>
      </c>
      <c r="D22" s="24">
        <f t="shared" si="0"/>
        <v>15.663562222222223</v>
      </c>
      <c r="E22" s="10">
        <f>((B22*PI()*0.23084)/(30*'Specifications and Reduced mass'!$G$6*'Specifications and Reduced mass'!$G$9)*1.6)</f>
        <v>11.650356116399532</v>
      </c>
      <c r="F22" s="10">
        <f>((B22*PI()*0.22254)/(30*'Specifications and Reduced mass'!$G$7*'Specifications and Reduced mass'!$G$9)*1.6)</f>
        <v>15.315627412987068</v>
      </c>
      <c r="G22" s="10">
        <f>((B22*PI()*0.2184)/(30*'Specifications and Reduced mass'!$G$8*'Specifications and Reduced mass'!$G$9)*1.6)</f>
        <v>19.685374560579589</v>
      </c>
      <c r="I22" s="121">
        <v>5</v>
      </c>
      <c r="J22" s="120">
        <v>962.5</v>
      </c>
      <c r="K22" s="113">
        <v>709.89366900000005</v>
      </c>
      <c r="L22" s="113">
        <v>750.50545199999999</v>
      </c>
      <c r="M22" s="113">
        <v>795.34446349999996</v>
      </c>
      <c r="N22" s="113">
        <v>726.49149299999999</v>
      </c>
      <c r="O22" s="113">
        <v>707.63852250000014</v>
      </c>
      <c r="P22" s="113">
        <v>688.78555200000017</v>
      </c>
      <c r="Q22" s="113">
        <v>651.64144500000009</v>
      </c>
      <c r="R22" s="113">
        <v>620.28480150000007</v>
      </c>
      <c r="S22" s="113">
        <v>588.92815799999994</v>
      </c>
      <c r="T22" s="113">
        <v>571.62166424999998</v>
      </c>
      <c r="U22" s="113">
        <v>626.15539350000006</v>
      </c>
      <c r="V22" s="113">
        <v>678.79579949999993</v>
      </c>
      <c r="W22" s="118">
        <v>732.69842100000005</v>
      </c>
    </row>
    <row r="23" spans="2:23" x14ac:dyDescent="0.3">
      <c r="B23" s="10">
        <v>2800</v>
      </c>
      <c r="C23" s="24">
        <v>6.3259999999999996</v>
      </c>
      <c r="D23" s="24">
        <f t="shared" si="0"/>
        <v>16.101929285714284</v>
      </c>
      <c r="E23" s="10">
        <f>((B23*PI()*0.23084)/(30*'Specifications and Reduced mass'!$G$6*'Specifications and Reduced mass'!$G$9)*1.6)</f>
        <v>12.081850787377292</v>
      </c>
      <c r="F23" s="10">
        <f>((B23*PI()*0.22254)/(30*'Specifications and Reduced mass'!$G$7*'Specifications and Reduced mass'!$G$9)*1.6)</f>
        <v>15.882872872727328</v>
      </c>
      <c r="G23" s="10">
        <f>((B23*PI()*0.2184)/(30*'Specifications and Reduced mass'!$G$8*'Specifications and Reduced mass'!$G$9)*1.6)</f>
        <v>20.414462507267721</v>
      </c>
      <c r="I23" s="121">
        <v>4</v>
      </c>
      <c r="J23" s="120">
        <v>1046.5</v>
      </c>
      <c r="K23" s="113">
        <v>741.90530775000002</v>
      </c>
      <c r="L23" s="113">
        <v>770.04351599999995</v>
      </c>
      <c r="M23" s="113">
        <v>824.23018400000001</v>
      </c>
      <c r="N23" s="113">
        <v>776.62339300000019</v>
      </c>
      <c r="O23" s="113">
        <v>756.83180300000004</v>
      </c>
      <c r="P23" s="113">
        <v>717.30149399999993</v>
      </c>
      <c r="Q23" s="113">
        <v>699.29700750000006</v>
      </c>
      <c r="R23" s="113">
        <v>679.80910725000024</v>
      </c>
      <c r="S23" s="113">
        <v>660.32120700000007</v>
      </c>
      <c r="T23" s="113">
        <v>654.57674099999997</v>
      </c>
      <c r="U23" s="113">
        <v>694.73210625000002</v>
      </c>
      <c r="V23" s="113">
        <v>736.71629849999999</v>
      </c>
      <c r="W23" s="118">
        <v>777.48127275000002</v>
      </c>
    </row>
    <row r="24" spans="2:23" x14ac:dyDescent="0.3">
      <c r="B24" s="10">
        <v>2900</v>
      </c>
      <c r="C24" s="24">
        <v>6.718</v>
      </c>
      <c r="D24" s="24">
        <f t="shared" si="0"/>
        <v>16.510064137931035</v>
      </c>
      <c r="E24" s="10">
        <f>((B24*PI()*0.23084)/(30*'Specifications and Reduced mass'!$G$6*'Specifications and Reduced mass'!$G$9)*1.6)</f>
        <v>12.513345458355051</v>
      </c>
      <c r="F24" s="10">
        <f>((B24*PI()*0.22254)/(30*'Specifications and Reduced mass'!$G$7*'Specifications and Reduced mass'!$G$9)*1.6)</f>
        <v>16.450118332467589</v>
      </c>
      <c r="G24" s="10">
        <f>((B24*PI()*0.2184)/(30*'Specifications and Reduced mass'!$G$8*'Specifications and Reduced mass'!$G$9)*1.6)</f>
        <v>21.143550453955854</v>
      </c>
      <c r="I24" s="121">
        <v>3</v>
      </c>
      <c r="J24" s="120">
        <v>1089.4000000000001</v>
      </c>
      <c r="K24" s="113">
        <v>883.70676300000002</v>
      </c>
      <c r="L24" s="113">
        <v>899.42299349999996</v>
      </c>
      <c r="M24" s="113">
        <v>862.21869000000004</v>
      </c>
      <c r="N24" s="113">
        <v>826.75529300000028</v>
      </c>
      <c r="O24" s="113">
        <v>806.02508350000016</v>
      </c>
      <c r="P24" s="113">
        <v>754.57172700000012</v>
      </c>
      <c r="Q24" s="113">
        <v>746.95257000000004</v>
      </c>
      <c r="R24" s="113">
        <v>739.33341300000006</v>
      </c>
      <c r="S24" s="113">
        <v>731.71425599999998</v>
      </c>
      <c r="T24" s="113">
        <v>724.095099</v>
      </c>
      <c r="U24" s="113">
        <v>763.30881900000008</v>
      </c>
      <c r="V24" s="113">
        <v>779.9862354375</v>
      </c>
      <c r="W24" s="118">
        <v>811.6878542500001</v>
      </c>
    </row>
    <row r="25" spans="2:23" x14ac:dyDescent="0.3">
      <c r="B25" s="10">
        <v>3000</v>
      </c>
      <c r="C25" s="24">
        <v>7.17</v>
      </c>
      <c r="D25" s="24">
        <f t="shared" si="0"/>
        <v>17.033529999999999</v>
      </c>
      <c r="E25" s="10">
        <f>((B25*PI()*0.23084)/(30*'Specifications and Reduced mass'!$G$6*'Specifications and Reduced mass'!$G$9)*1.6)</f>
        <v>12.944840129332812</v>
      </c>
      <c r="F25" s="10">
        <f>((B25*PI()*0.22254)/(30*'Specifications and Reduced mass'!$G$7*'Specifications and Reduced mass'!$G$9)*1.6)</f>
        <v>17.017363792207856</v>
      </c>
      <c r="G25" s="10">
        <f>((B25*PI()*0.2184)/(30*'Specifications and Reduced mass'!$G$8*'Specifications and Reduced mass'!$G$9)*1.6)</f>
        <v>21.872638400643986</v>
      </c>
      <c r="I25" s="121">
        <v>2</v>
      </c>
      <c r="J25" s="120">
        <v>1114.33083223379</v>
      </c>
      <c r="K25" s="113">
        <v>995.51124182499996</v>
      </c>
      <c r="L25" s="113">
        <v>973.49813099999994</v>
      </c>
      <c r="M25" s="113">
        <v>928.55602200000101</v>
      </c>
      <c r="N25" s="113">
        <v>906.88719300000105</v>
      </c>
      <c r="O25" s="113">
        <v>855.21836400000018</v>
      </c>
      <c r="P25" s="113">
        <v>833.54953499999999</v>
      </c>
      <c r="Q25" s="113">
        <v>845.65189799999973</v>
      </c>
      <c r="R25" s="113">
        <v>828.30575099999987</v>
      </c>
      <c r="S25" s="113">
        <v>810.95960400000001</v>
      </c>
      <c r="T25" s="113">
        <v>793.61345700000015</v>
      </c>
      <c r="U25" s="113">
        <v>811.39196775000028</v>
      </c>
      <c r="V25" s="113">
        <v>823.25617237500001</v>
      </c>
      <c r="W25" s="118">
        <v>839.06324774999996</v>
      </c>
    </row>
    <row r="26" spans="2:23" x14ac:dyDescent="0.3">
      <c r="B26" s="10">
        <v>3100</v>
      </c>
      <c r="C26" s="24">
        <v>7.5720000000000001</v>
      </c>
      <c r="D26" s="24">
        <f t="shared" si="0"/>
        <v>17.408272258064518</v>
      </c>
      <c r="E26" s="10">
        <f>((B26*PI()*0.23084)/(30*'Specifications and Reduced mass'!$G$6*'Specifications and Reduced mass'!$G$9)*1.6)</f>
        <v>13.376334800310572</v>
      </c>
      <c r="F26" s="10">
        <f>((B26*PI()*0.22254)/(30*'Specifications and Reduced mass'!$G$7*'Specifications and Reduced mass'!$G$9)*1.6)</f>
        <v>17.584609251948113</v>
      </c>
      <c r="G26" s="10">
        <f>((B26*PI()*0.2184)/(30*'Specifications and Reduced mass'!$G$8*'Specifications and Reduced mass'!$G$9)*1.6)</f>
        <v>22.601726347332121</v>
      </c>
      <c r="I26" s="121">
        <v>1</v>
      </c>
      <c r="J26" s="120">
        <v>1242.2207836175501</v>
      </c>
      <c r="K26" s="113">
        <v>1167.3096734999999</v>
      </c>
      <c r="L26" s="113">
        <v>1097.1272429999999</v>
      </c>
      <c r="M26" s="113">
        <v>1024.893354</v>
      </c>
      <c r="N26" s="113">
        <v>1050.5262436666601</v>
      </c>
      <c r="O26" s="113">
        <v>966.15913333333356</v>
      </c>
      <c r="P26" s="113">
        <v>951.79202299999974</v>
      </c>
      <c r="Q26" s="113">
        <v>944.35122599999977</v>
      </c>
      <c r="R26" s="113">
        <v>917.2780889999998</v>
      </c>
      <c r="S26" s="113">
        <v>890.20495199999982</v>
      </c>
      <c r="T26" s="113">
        <v>863.13181500000007</v>
      </c>
      <c r="U26" s="113">
        <v>859.47511650000047</v>
      </c>
      <c r="V26" s="113">
        <v>851.8755472500003</v>
      </c>
      <c r="W26" s="118">
        <v>846.90455850000001</v>
      </c>
    </row>
    <row r="27" spans="2:23" x14ac:dyDescent="0.3">
      <c r="B27" s="10">
        <v>3200</v>
      </c>
      <c r="C27" s="24">
        <v>8.0340000000000007</v>
      </c>
      <c r="D27" s="24">
        <f t="shared" si="0"/>
        <v>17.893224375000003</v>
      </c>
      <c r="E27" s="10">
        <f>((B27*PI()*0.23084)/(30*'Specifications and Reduced mass'!$G$6*'Specifications and Reduced mass'!$G$9)*1.6)</f>
        <v>13.807829471288333</v>
      </c>
      <c r="F27" s="10">
        <f>((B27*PI()*0.22254)/(30*'Specifications and Reduced mass'!$G$7*'Specifications and Reduced mass'!$G$9)*1.6)</f>
        <v>18.151854711688376</v>
      </c>
      <c r="G27" s="10">
        <f>((B27*PI()*0.2184)/(30*'Specifications and Reduced mass'!$G$8*'Specifications and Reduced mass'!$G$9)*1.6)</f>
        <v>23.330814294020257</v>
      </c>
      <c r="I27" s="121">
        <v>0</v>
      </c>
      <c r="J27" s="120">
        <v>1570.85301</v>
      </c>
      <c r="K27" s="113">
        <v>1518.6450649999999</v>
      </c>
      <c r="L27" s="113">
        <v>1348.43712</v>
      </c>
      <c r="M27" s="113">
        <v>1257.2291749999999</v>
      </c>
      <c r="N27" s="113">
        <v>1246.0212300000001</v>
      </c>
      <c r="O27" s="113">
        <v>1112.0777849999999</v>
      </c>
      <c r="P27" s="113">
        <v>1068.1343400000001</v>
      </c>
      <c r="Q27" s="113">
        <v>1024.1908950000002</v>
      </c>
      <c r="R27" s="113">
        <v>987.1404269999997</v>
      </c>
      <c r="S27" s="113">
        <v>950.34029999999973</v>
      </c>
      <c r="T27" s="113">
        <v>913.5401730000001</v>
      </c>
      <c r="U27" s="113">
        <v>907.55826525000055</v>
      </c>
      <c r="V27" s="113">
        <v>880.49492212500047</v>
      </c>
      <c r="W27" s="118">
        <v>862.48586925000097</v>
      </c>
    </row>
    <row r="28" spans="2:23" ht="15" thickBot="1" x14ac:dyDescent="0.35">
      <c r="B28" s="10">
        <v>3300</v>
      </c>
      <c r="C28" s="24">
        <v>8.4960000000000004</v>
      </c>
      <c r="D28" s="24">
        <f t="shared" si="0"/>
        <v>18.348785454545457</v>
      </c>
      <c r="E28" s="10">
        <f>((B28*PI()*0.23084)/(30*'Specifications and Reduced mass'!$G$6*'Specifications and Reduced mass'!$G$9)*1.6)</f>
        <v>14.239324142266094</v>
      </c>
      <c r="F28" s="10">
        <f>((B28*PI()*0.22254)/(30*'Specifications and Reduced mass'!$G$7*'Specifications and Reduced mass'!$G$9)*1.6)</f>
        <v>18.719100171428639</v>
      </c>
      <c r="G28" s="10">
        <f>((B28*PI()*0.2184)/(30*'Specifications and Reduced mass'!$G$8*'Specifications and Reduced mass'!$G$9)*1.6)</f>
        <v>24.059902240708386</v>
      </c>
      <c r="I28" s="106" t="s">
        <v>48</v>
      </c>
      <c r="J28" s="104">
        <v>500</v>
      </c>
      <c r="K28" s="97">
        <v>1000</v>
      </c>
      <c r="L28" s="97">
        <v>1500</v>
      </c>
      <c r="M28" s="97">
        <v>2000</v>
      </c>
      <c r="N28" s="97">
        <v>2500</v>
      </c>
      <c r="O28" s="97">
        <v>3000</v>
      </c>
      <c r="P28" s="97">
        <v>3500</v>
      </c>
      <c r="Q28" s="97">
        <v>4000</v>
      </c>
      <c r="R28" s="97">
        <v>4500</v>
      </c>
      <c r="S28" s="97">
        <v>5000</v>
      </c>
      <c r="T28" s="97">
        <v>5500</v>
      </c>
      <c r="U28" s="97">
        <v>6000</v>
      </c>
      <c r="V28" s="97">
        <v>6500</v>
      </c>
      <c r="W28" s="98">
        <v>7000</v>
      </c>
    </row>
    <row r="29" spans="2:23" x14ac:dyDescent="0.3">
      <c r="B29" s="10">
        <v>3400</v>
      </c>
      <c r="C29" s="24">
        <v>8.9580000000000002</v>
      </c>
      <c r="D29" s="24">
        <f t="shared" si="0"/>
        <v>18.777548823529415</v>
      </c>
      <c r="E29" s="10">
        <f>((B29*PI()*0.23084)/(30*'Specifications and Reduced mass'!$G$6*'Specifications and Reduced mass'!$G$9)*1.6)</f>
        <v>14.670818813243853</v>
      </c>
      <c r="F29" s="10">
        <f>((B29*PI()*0.22254)/(30*'Specifications and Reduced mass'!$G$7*'Specifications and Reduced mass'!$G$9)*1.6)</f>
        <v>19.286345631168899</v>
      </c>
      <c r="G29" s="10">
        <f>((B29*PI()*0.2184)/(30*'Specifications and Reduced mass'!$G$8*'Specifications and Reduced mass'!$G$9)*1.6)</f>
        <v>24.788990187396518</v>
      </c>
    </row>
    <row r="30" spans="2:23" x14ac:dyDescent="0.3">
      <c r="B30" s="10">
        <v>3500</v>
      </c>
      <c r="C30" s="24">
        <v>9.2200000000000006</v>
      </c>
      <c r="D30" s="24">
        <f t="shared" si="0"/>
        <v>18.774554285714288</v>
      </c>
      <c r="E30" s="10">
        <f>((B30*PI()*0.23084)/(30*'Specifications and Reduced mass'!$G$6*'Specifications and Reduced mass'!$G$9)*1.6)</f>
        <v>15.102313484221614</v>
      </c>
      <c r="F30" s="10">
        <f>((B30*PI()*0.22254)/(30*'Specifications and Reduced mass'!$G$7*'Specifications and Reduced mass'!$G$9)*1.6)</f>
        <v>19.853591090909163</v>
      </c>
      <c r="G30" s="10">
        <f>((B30*PI()*0.2184)/(30*'Specifications and Reduced mass'!$G$8*'Specifications and Reduced mass'!$G$9)*1.6)</f>
        <v>25.51807813408465</v>
      </c>
    </row>
    <row r="31" spans="2:23" x14ac:dyDescent="0.3">
      <c r="B31" s="10">
        <v>3600</v>
      </c>
      <c r="C31" s="24">
        <v>9.6359999999999992</v>
      </c>
      <c r="D31" s="24">
        <f t="shared" si="0"/>
        <v>19.076603333333331</v>
      </c>
      <c r="E31" s="10">
        <f>((B31*PI()*0.23084)/(30*'Specifications and Reduced mass'!$G$6*'Specifications and Reduced mass'!$G$9)*1.6)</f>
        <v>15.533808155199374</v>
      </c>
      <c r="F31" s="10">
        <f>((B31*PI()*0.22254)/(30*'Specifications and Reduced mass'!$G$7*'Specifications and Reduced mass'!$G$9)*1.6)</f>
        <v>20.420836550649426</v>
      </c>
      <c r="G31" s="10">
        <f>((B31*PI()*0.2184)/(30*'Specifications and Reduced mass'!$G$8*'Specifications and Reduced mass'!$G$9)*1.6)</f>
        <v>26.247166080772786</v>
      </c>
    </row>
    <row r="32" spans="2:23" x14ac:dyDescent="0.3">
      <c r="B32" s="10">
        <v>3700</v>
      </c>
      <c r="C32" s="24">
        <v>9.8520000000000003</v>
      </c>
      <c r="D32" s="24">
        <f t="shared" si="0"/>
        <v>18.977082162162162</v>
      </c>
      <c r="E32" s="10">
        <f>((B32*PI()*0.23084)/(30*'Specifications and Reduced mass'!$G$6*'Specifications and Reduced mass'!$G$9)*1.6)</f>
        <v>15.965302826177137</v>
      </c>
      <c r="F32" s="10">
        <f>((B32*PI()*0.22254)/(30*'Specifications and Reduced mass'!$G$7*'Specifications and Reduced mass'!$G$9)*1.6)</f>
        <v>20.988082010389682</v>
      </c>
      <c r="G32" s="10">
        <f>((B32*PI()*0.2184)/(30*'Specifications and Reduced mass'!$G$8*'Specifications and Reduced mass'!$G$9)*1.6)</f>
        <v>26.976254027460914</v>
      </c>
    </row>
    <row r="33" spans="2:7" x14ac:dyDescent="0.3">
      <c r="B33" s="10">
        <v>3800</v>
      </c>
      <c r="C33" s="24">
        <v>10.068</v>
      </c>
      <c r="D33" s="24">
        <f t="shared" si="0"/>
        <v>18.882798947368421</v>
      </c>
      <c r="E33" s="10">
        <f>((B33*PI()*0.23084)/(30*'Specifications and Reduced mass'!$G$6*'Specifications and Reduced mass'!$G$9)*1.6)</f>
        <v>16.396797497154896</v>
      </c>
      <c r="F33" s="10">
        <f>((B33*PI()*0.22254)/(30*'Specifications and Reduced mass'!$G$7*'Specifications and Reduced mass'!$G$9)*1.6)</f>
        <v>21.555327470129946</v>
      </c>
      <c r="G33" s="10">
        <f>((B33*PI()*0.2184)/(30*'Specifications and Reduced mass'!$G$8*'Specifications and Reduced mass'!$G$9)*1.6)</f>
        <v>27.705341974149054</v>
      </c>
    </row>
    <row r="34" spans="2:7" x14ac:dyDescent="0.3">
      <c r="B34" s="10">
        <v>3900</v>
      </c>
      <c r="C34" s="24">
        <v>10.284000000000001</v>
      </c>
      <c r="D34" s="24">
        <f t="shared" si="0"/>
        <v>18.79335076923077</v>
      </c>
      <c r="E34" s="10">
        <f>((B34*PI()*0.23084)/(30*'Specifications and Reduced mass'!$G$6*'Specifications and Reduced mass'!$G$9)*1.6)</f>
        <v>16.828292168132659</v>
      </c>
      <c r="F34" s="10">
        <f>((B34*PI()*0.22254)/(30*'Specifications and Reduced mass'!$G$7*'Specifications and Reduced mass'!$G$9)*1.6)</f>
        <v>22.122572929870209</v>
      </c>
      <c r="G34" s="10">
        <f>((B34*PI()*0.2184)/(30*'Specifications and Reduced mass'!$G$8*'Specifications and Reduced mass'!$G$9)*1.6)</f>
        <v>28.434429920837189</v>
      </c>
    </row>
    <row r="35" spans="2:7" x14ac:dyDescent="0.3">
      <c r="B35" s="10">
        <v>4000</v>
      </c>
      <c r="C35" s="24">
        <v>10.86</v>
      </c>
      <c r="D35" s="24">
        <f t="shared" si="0"/>
        <v>19.349805</v>
      </c>
      <c r="E35" s="10">
        <f>((B35*PI()*0.23084)/(30*'Specifications and Reduced mass'!$G$6*'Specifications and Reduced mass'!$G$9)*1.6)</f>
        <v>17.259786839110415</v>
      </c>
      <c r="F35" s="10">
        <f>((B35*PI()*0.22254)/(30*'Specifications and Reduced mass'!$G$7*'Specifications and Reduced mass'!$G$9)*1.6)</f>
        <v>22.689818389610465</v>
      </c>
      <c r="G35" s="10">
        <f>((B35*PI()*0.2184)/(30*'Specifications and Reduced mass'!$G$8*'Specifications and Reduced mass'!$G$9)*1.6)</f>
        <v>29.163517867525314</v>
      </c>
    </row>
    <row r="36" spans="2:7" x14ac:dyDescent="0.3">
      <c r="B36" s="10">
        <v>4100</v>
      </c>
      <c r="C36" s="24">
        <v>11.45</v>
      </c>
      <c r="D36" s="24">
        <f t="shared" si="0"/>
        <v>19.903451219512192</v>
      </c>
      <c r="E36" s="10">
        <f>((B36*PI()*0.23084)/(30*'Specifications and Reduced mass'!$G$6*'Specifications and Reduced mass'!$G$9)*1.6)</f>
        <v>17.691281510088178</v>
      </c>
      <c r="F36" s="10">
        <f>((B36*PI()*0.22254)/(30*'Specifications and Reduced mass'!$G$7*'Specifications and Reduced mass'!$G$9)*1.6)</f>
        <v>23.257063849350729</v>
      </c>
      <c r="G36" s="10">
        <f>((B36*PI()*0.2184)/(30*'Specifications and Reduced mass'!$G$8*'Specifications and Reduced mass'!$G$9)*1.6)</f>
        <v>29.89260581421345</v>
      </c>
    </row>
    <row r="37" spans="2:7" x14ac:dyDescent="0.3">
      <c r="B37" s="10">
        <v>4200</v>
      </c>
      <c r="C37" s="24">
        <v>12.04</v>
      </c>
      <c r="D37" s="24">
        <f t="shared" ref="D37:D65" si="1">(C37*7127)/B37</f>
        <v>20.430733333333329</v>
      </c>
      <c r="E37" s="10">
        <f>((B37*PI()*0.23084)/(30*'Specifications and Reduced mass'!$G$6*'Specifications and Reduced mass'!$G$9)*1.6)</f>
        <v>18.122776181065937</v>
      </c>
      <c r="F37" s="10">
        <f>((B37*PI()*0.22254)/(30*'Specifications and Reduced mass'!$G$7*'Specifications and Reduced mass'!$G$9)*1.6)</f>
        <v>23.824309309090992</v>
      </c>
      <c r="G37" s="10">
        <f>((B37*PI()*0.2184)/(30*'Specifications and Reduced mass'!$G$8*'Specifications and Reduced mass'!$G$9)*1.6)</f>
        <v>30.621693760901582</v>
      </c>
    </row>
    <row r="38" spans="2:7" x14ac:dyDescent="0.3">
      <c r="B38" s="10">
        <v>4300</v>
      </c>
      <c r="C38" s="24">
        <v>12.63</v>
      </c>
      <c r="D38" s="24">
        <f t="shared" si="1"/>
        <v>20.933490697674422</v>
      </c>
      <c r="E38" s="10">
        <f>((B38*PI()*0.23084)/(30*'Specifications and Reduced mass'!$G$6*'Specifications and Reduced mass'!$G$9)*1.6)</f>
        <v>18.554270852043697</v>
      </c>
      <c r="F38" s="10">
        <f>((B38*PI()*0.22254)/(30*'Specifications and Reduced mass'!$G$7*'Specifications and Reduced mass'!$G$9)*1.6)</f>
        <v>24.391554768831256</v>
      </c>
      <c r="G38" s="10">
        <f>((B38*PI()*0.2184)/(30*'Specifications and Reduced mass'!$G$8*'Specifications and Reduced mass'!$G$9)*1.6)</f>
        <v>31.350781707589718</v>
      </c>
    </row>
    <row r="39" spans="2:7" x14ac:dyDescent="0.3">
      <c r="B39" s="10">
        <v>4400</v>
      </c>
      <c r="C39" s="24">
        <v>13.22</v>
      </c>
      <c r="D39" s="24">
        <f t="shared" si="1"/>
        <v>21.413395454545455</v>
      </c>
      <c r="E39" s="10">
        <f>((B39*PI()*0.23084)/(30*'Specifications and Reduced mass'!$G$6*'Specifications and Reduced mass'!$G$9)*1.6)</f>
        <v>18.985765523021456</v>
      </c>
      <c r="F39" s="10">
        <f>((B39*PI()*0.22254)/(30*'Specifications and Reduced mass'!$G$7*'Specifications and Reduced mass'!$G$9)*1.6)</f>
        <v>24.958800228571516</v>
      </c>
      <c r="G39" s="10">
        <f>((B39*PI()*0.2184)/(30*'Specifications and Reduced mass'!$G$8*'Specifications and Reduced mass'!$G$9)*1.6)</f>
        <v>32.07986965427785</v>
      </c>
    </row>
    <row r="40" spans="2:7" x14ac:dyDescent="0.3">
      <c r="B40" s="10">
        <v>4500</v>
      </c>
      <c r="C40" s="24">
        <v>13.81</v>
      </c>
      <c r="D40" s="24">
        <f t="shared" si="1"/>
        <v>21.871971111111112</v>
      </c>
      <c r="E40" s="10">
        <f>((B40*PI()*0.23084)/(30*'Specifications and Reduced mass'!$G$6*'Specifications and Reduced mass'!$G$9)*1.6)</f>
        <v>19.417260193999219</v>
      </c>
      <c r="F40" s="10">
        <f>((B40*PI()*0.22254)/(30*'Specifications and Reduced mass'!$G$7*'Specifications and Reduced mass'!$G$9)*1.6)</f>
        <v>25.526045688311779</v>
      </c>
      <c r="G40" s="10">
        <f>((B40*PI()*0.2184)/(30*'Specifications and Reduced mass'!$G$8*'Specifications and Reduced mass'!$G$9)*1.6)</f>
        <v>32.808957600965982</v>
      </c>
    </row>
    <row r="41" spans="2:7" x14ac:dyDescent="0.3">
      <c r="B41" s="10">
        <v>4600</v>
      </c>
      <c r="C41" s="24">
        <v>14.1</v>
      </c>
      <c r="D41" s="24">
        <f t="shared" si="1"/>
        <v>21.845804347826085</v>
      </c>
      <c r="E41" s="10">
        <f>((B41*PI()*0.23084)/(30*'Specifications and Reduced mass'!$G$6*'Specifications and Reduced mass'!$G$9)*1.6)</f>
        <v>19.848754864976978</v>
      </c>
      <c r="F41" s="10">
        <f>((B41*PI()*0.22254)/(30*'Specifications and Reduced mass'!$G$7*'Specifications and Reduced mass'!$G$9)*1.6)</f>
        <v>26.093291148052039</v>
      </c>
      <c r="G41" s="10">
        <f>((B41*PI()*0.2184)/(30*'Specifications and Reduced mass'!$G$8*'Specifications and Reduced mass'!$G$9)*1.6)</f>
        <v>33.538045547654114</v>
      </c>
    </row>
    <row r="42" spans="2:7" x14ac:dyDescent="0.3">
      <c r="B42" s="10">
        <v>4700</v>
      </c>
      <c r="C42" s="24">
        <v>14.39</v>
      </c>
      <c r="D42" s="24">
        <f t="shared" si="1"/>
        <v>21.820751063829785</v>
      </c>
      <c r="E42" s="10">
        <f>((B42*PI()*0.23084)/(30*'Specifications and Reduced mass'!$G$6*'Specifications and Reduced mass'!$G$9)*1.6)</f>
        <v>20.280249535954738</v>
      </c>
      <c r="F42" s="10">
        <f>((B42*PI()*0.22254)/(30*'Specifications and Reduced mass'!$G$7*'Specifications and Reduced mass'!$G$9)*1.6)</f>
        <v>26.660536607792302</v>
      </c>
      <c r="G42" s="10">
        <f>((B42*PI()*0.2184)/(30*'Specifications and Reduced mass'!$G$8*'Specifications and Reduced mass'!$G$9)*1.6)</f>
        <v>34.267133494342247</v>
      </c>
    </row>
    <row r="43" spans="2:7" x14ac:dyDescent="0.3">
      <c r="B43" s="10">
        <v>4800</v>
      </c>
      <c r="C43" s="24">
        <v>14.68</v>
      </c>
      <c r="D43" s="24">
        <f t="shared" si="1"/>
        <v>21.796741666666666</v>
      </c>
      <c r="E43" s="10">
        <f>((B43*PI()*0.23084)/(30*'Specifications and Reduced mass'!$G$6*'Specifications and Reduced mass'!$G$9)*1.6)</f>
        <v>20.711744206932497</v>
      </c>
      <c r="F43" s="10">
        <f>((B43*PI()*0.22254)/(30*'Specifications and Reduced mass'!$G$7*'Specifications and Reduced mass'!$G$9)*1.6)</f>
        <v>27.227782067532566</v>
      </c>
      <c r="G43" s="10">
        <f>((B43*PI()*0.2184)/(30*'Specifications and Reduced mass'!$G$8*'Specifications and Reduced mass'!$G$9)*1.6)</f>
        <v>34.996221441030386</v>
      </c>
    </row>
    <row r="44" spans="2:7" x14ac:dyDescent="0.3">
      <c r="B44" s="10">
        <v>4900</v>
      </c>
      <c r="C44" s="24">
        <v>14.97</v>
      </c>
      <c r="D44" s="24">
        <f t="shared" si="1"/>
        <v>21.773712244897961</v>
      </c>
      <c r="E44" s="10">
        <f>((B44*PI()*0.23084)/(30*'Specifications and Reduced mass'!$G$6*'Specifications and Reduced mass'!$G$9)*1.6)</f>
        <v>21.14323887791026</v>
      </c>
      <c r="F44" s="10">
        <f>((B44*PI()*0.22254)/(30*'Specifications and Reduced mass'!$G$7*'Specifications and Reduced mass'!$G$9)*1.6)</f>
        <v>27.795027527272829</v>
      </c>
      <c r="G44" s="10">
        <f>((B44*PI()*0.2184)/(30*'Specifications and Reduced mass'!$G$8*'Specifications and Reduced mass'!$G$9)*1.6)</f>
        <v>35.725309387718511</v>
      </c>
    </row>
    <row r="45" spans="2:7" x14ac:dyDescent="0.3">
      <c r="B45" s="10">
        <v>5000</v>
      </c>
      <c r="C45" s="24">
        <v>15.26</v>
      </c>
      <c r="D45" s="24">
        <f t="shared" si="1"/>
        <v>21.751604</v>
      </c>
      <c r="E45" s="10">
        <f>((B45*PI()*0.23084)/(30*'Specifications and Reduced mass'!$G$6*'Specifications and Reduced mass'!$G$9)*1.6)</f>
        <v>21.57473354888802</v>
      </c>
      <c r="F45" s="10">
        <f>((B45*PI()*0.22254)/(30*'Specifications and Reduced mass'!$G$7*'Specifications and Reduced mass'!$G$9)*1.6)</f>
        <v>28.362272987013085</v>
      </c>
      <c r="G45" s="10">
        <f>((B45*PI()*0.2184)/(30*'Specifications and Reduced mass'!$G$8*'Specifications and Reduced mass'!$G$9)*1.6)</f>
        <v>36.454397334406643</v>
      </c>
    </row>
    <row r="46" spans="2:7" x14ac:dyDescent="0.3">
      <c r="B46" s="10">
        <v>5100</v>
      </c>
      <c r="C46" s="24">
        <v>15.59</v>
      </c>
      <c r="D46" s="24">
        <f t="shared" si="1"/>
        <v>21.786260784313725</v>
      </c>
      <c r="E46" s="10">
        <f>((B46*PI()*0.23084)/(30*'Specifications and Reduced mass'!$G$6*'Specifications and Reduced mass'!$G$9)*1.6)</f>
        <v>22.006228219865783</v>
      </c>
      <c r="F46" s="10">
        <f>((B46*PI()*0.22254)/(30*'Specifications and Reduced mass'!$G$7*'Specifications and Reduced mass'!$G$9)*1.6)</f>
        <v>28.929518446753349</v>
      </c>
      <c r="G46" s="10">
        <f>((B46*PI()*0.2184)/(30*'Specifications and Reduced mass'!$G$8*'Specifications and Reduced mass'!$G$9)*1.6)</f>
        <v>37.183485281094782</v>
      </c>
    </row>
    <row r="47" spans="2:7" x14ac:dyDescent="0.3">
      <c r="B47" s="10">
        <v>5200</v>
      </c>
      <c r="C47" s="24">
        <v>15.92</v>
      </c>
      <c r="D47" s="24">
        <f t="shared" si="1"/>
        <v>21.819584615384613</v>
      </c>
      <c r="E47" s="10">
        <f>((B47*PI()*0.23084)/(30*'Specifications and Reduced mass'!$G$6*'Specifications and Reduced mass'!$G$9)*1.6)</f>
        <v>22.437722890843542</v>
      </c>
      <c r="F47" s="10">
        <f>((B47*PI()*0.22254)/(30*'Specifications and Reduced mass'!$G$7*'Specifications and Reduced mass'!$G$9)*1.6)</f>
        <v>29.496763906493609</v>
      </c>
      <c r="G47" s="10">
        <f>((B47*PI()*0.2184)/(30*'Specifications and Reduced mass'!$G$8*'Specifications and Reduced mass'!$G$9)*1.6)</f>
        <v>37.912573227782914</v>
      </c>
    </row>
    <row r="48" spans="2:7" x14ac:dyDescent="0.3">
      <c r="B48" s="10">
        <v>5300</v>
      </c>
      <c r="C48" s="24">
        <v>16.25</v>
      </c>
      <c r="D48" s="24">
        <f t="shared" si="1"/>
        <v>21.851650943396226</v>
      </c>
      <c r="E48" s="10">
        <f>((B48*PI()*0.23084)/(30*'Specifications and Reduced mass'!$G$6*'Specifications and Reduced mass'!$G$9)*1.6)</f>
        <v>22.869217561821301</v>
      </c>
      <c r="F48" s="10">
        <f>((B48*PI()*0.22254)/(30*'Specifications and Reduced mass'!$G$7*'Specifications and Reduced mass'!$G$9)*1.6)</f>
        <v>30.064009366233876</v>
      </c>
      <c r="G48" s="10">
        <f>((B48*PI()*0.2184)/(30*'Specifications and Reduced mass'!$G$8*'Specifications and Reduced mass'!$G$9)*1.6)</f>
        <v>38.641661174471047</v>
      </c>
    </row>
    <row r="49" spans="2:7" x14ac:dyDescent="0.3">
      <c r="B49" s="10">
        <v>5400</v>
      </c>
      <c r="C49" s="24">
        <v>16.579999999999998</v>
      </c>
      <c r="D49" s="24">
        <f t="shared" si="1"/>
        <v>21.882529629629627</v>
      </c>
      <c r="E49" s="10">
        <f>((B49*PI()*0.23084)/(30*'Specifications and Reduced mass'!$G$6*'Specifications and Reduced mass'!$G$9)*1.6)</f>
        <v>23.300712232799064</v>
      </c>
      <c r="F49" s="10">
        <f>((B49*PI()*0.22254)/(30*'Specifications and Reduced mass'!$G$7*'Specifications and Reduced mass'!$G$9)*1.6)</f>
        <v>30.631254825974136</v>
      </c>
      <c r="G49" s="10">
        <f>((B49*PI()*0.2184)/(30*'Specifications and Reduced mass'!$G$8*'Specifications and Reduced mass'!$G$9)*1.6)</f>
        <v>39.370749121159179</v>
      </c>
    </row>
    <row r="50" spans="2:7" x14ac:dyDescent="0.3">
      <c r="B50" s="10">
        <v>5500</v>
      </c>
      <c r="C50" s="24">
        <v>16.940000000000001</v>
      </c>
      <c r="D50" s="24">
        <f t="shared" si="1"/>
        <v>21.951160000000002</v>
      </c>
      <c r="E50" s="10">
        <f>((B50*PI()*0.23084)/(30*'Specifications and Reduced mass'!$G$6*'Specifications and Reduced mass'!$G$9)*1.6)</f>
        <v>23.73220690377682</v>
      </c>
      <c r="F50" s="10">
        <f>((B50*PI()*0.22254)/(30*'Specifications and Reduced mass'!$G$7*'Specifications and Reduced mass'!$G$9)*1.6)</f>
        <v>31.198500285714392</v>
      </c>
      <c r="G50" s="10">
        <f>((B50*PI()*0.2184)/(30*'Specifications and Reduced mass'!$G$8*'Specifications and Reduced mass'!$G$9)*1.6)</f>
        <v>40.099837067847311</v>
      </c>
    </row>
    <row r="51" spans="2:7" x14ac:dyDescent="0.3">
      <c r="B51" s="10">
        <v>5600</v>
      </c>
      <c r="C51" s="24">
        <v>17.045000000000002</v>
      </c>
      <c r="D51" s="24">
        <f t="shared" si="1"/>
        <v>21.69280625</v>
      </c>
      <c r="E51" s="10">
        <f>((B51*PI()*0.23084)/(30*'Specifications and Reduced mass'!$G$6*'Specifications and Reduced mass'!$G$9)*1.6)</f>
        <v>24.163701574754583</v>
      </c>
      <c r="F51" s="10">
        <f>((B51*PI()*0.22254)/(30*'Specifications and Reduced mass'!$G$7*'Specifications and Reduced mass'!$G$9)*1.6)</f>
        <v>31.765745745454655</v>
      </c>
      <c r="G51" s="10">
        <f>((B51*PI()*0.2184)/(30*'Specifications and Reduced mass'!$G$8*'Specifications and Reduced mass'!$G$9)*1.6)</f>
        <v>40.828925014535443</v>
      </c>
    </row>
    <row r="52" spans="2:7" x14ac:dyDescent="0.3">
      <c r="B52" s="10">
        <v>5700</v>
      </c>
      <c r="C52" s="24">
        <v>17.11</v>
      </c>
      <c r="D52" s="24">
        <f t="shared" si="1"/>
        <v>21.393503508771929</v>
      </c>
      <c r="E52" s="10">
        <f>((B52*PI()*0.23084)/(30*'Specifications and Reduced mass'!$G$6*'Specifications and Reduced mass'!$G$9)*1.6)</f>
        <v>24.595196245732343</v>
      </c>
      <c r="F52" s="10">
        <f>((B52*PI()*0.22254)/(30*'Specifications and Reduced mass'!$G$7*'Specifications and Reduced mass'!$G$9)*1.6)</f>
        <v>32.332991205194922</v>
      </c>
      <c r="G52" s="10">
        <f>((B52*PI()*0.2184)/(30*'Specifications and Reduced mass'!$G$8*'Specifications and Reduced mass'!$G$9)*1.6)</f>
        <v>41.558012961223575</v>
      </c>
    </row>
    <row r="53" spans="2:7" x14ac:dyDescent="0.3">
      <c r="B53" s="10">
        <v>5800</v>
      </c>
      <c r="C53" s="24">
        <v>17.175000000000001</v>
      </c>
      <c r="D53" s="24">
        <f t="shared" si="1"/>
        <v>21.10452155172414</v>
      </c>
      <c r="E53" s="10">
        <f>((B53*PI()*0.23084)/(30*'Specifications and Reduced mass'!$G$6*'Specifications and Reduced mass'!$G$9)*1.6)</f>
        <v>25.026690916710102</v>
      </c>
      <c r="F53" s="10">
        <f>((B53*PI()*0.22254)/(30*'Specifications and Reduced mass'!$G$7*'Specifications and Reduced mass'!$G$9)*1.6)</f>
        <v>32.900236664935179</v>
      </c>
      <c r="G53" s="10">
        <f>((B53*PI()*0.2184)/(30*'Specifications and Reduced mass'!$G$8*'Specifications and Reduced mass'!$G$9)*1.6)</f>
        <v>42.287100907911707</v>
      </c>
    </row>
    <row r="54" spans="2:7" x14ac:dyDescent="0.3">
      <c r="B54" s="10">
        <v>5900</v>
      </c>
      <c r="C54" s="24">
        <v>17.239999999999998</v>
      </c>
      <c r="D54" s="24">
        <f t="shared" si="1"/>
        <v>20.825335593220338</v>
      </c>
      <c r="E54" s="10">
        <f>((B54*PI()*0.23084)/(30*'Specifications and Reduced mass'!$G$6*'Specifications and Reduced mass'!$G$9)*1.6)</f>
        <v>25.458185587687865</v>
      </c>
      <c r="F54" s="10">
        <f>((B54*PI()*0.22254)/(30*'Specifications and Reduced mass'!$G$7*'Specifications and Reduced mass'!$G$9)*1.6)</f>
        <v>33.467482124675449</v>
      </c>
      <c r="G54" s="10">
        <f>((B54*PI()*0.2184)/(30*'Specifications and Reduced mass'!$G$8*'Specifications and Reduced mass'!$G$9)*1.6)</f>
        <v>43.016188854599847</v>
      </c>
    </row>
    <row r="55" spans="2:7" x14ac:dyDescent="0.3">
      <c r="B55" s="10">
        <v>6000</v>
      </c>
      <c r="C55" s="24">
        <v>17.32</v>
      </c>
      <c r="D55" s="24">
        <f t="shared" si="1"/>
        <v>20.573273333333333</v>
      </c>
      <c r="E55" s="10">
        <f>((B55*PI()*0.23084)/(30*'Specifications and Reduced mass'!$G$6*'Specifications and Reduced mass'!$G$9)*1.6)</f>
        <v>25.889680258665624</v>
      </c>
      <c r="F55" s="10">
        <f>((B55*PI()*0.22254)/(30*'Specifications and Reduced mass'!$G$7*'Specifications and Reduced mass'!$G$9)*1.6)</f>
        <v>34.034727584415712</v>
      </c>
      <c r="G55" s="10">
        <f>((B55*PI()*0.2184)/(30*'Specifications and Reduced mass'!$G$8*'Specifications and Reduced mass'!$G$9)*1.6)</f>
        <v>43.745276801287972</v>
      </c>
    </row>
    <row r="56" spans="2:7" x14ac:dyDescent="0.3">
      <c r="B56" s="10">
        <v>6100</v>
      </c>
      <c r="C56" s="24">
        <v>17.37</v>
      </c>
      <c r="D56" s="24">
        <f t="shared" si="1"/>
        <v>20.294424590163935</v>
      </c>
      <c r="E56" s="10">
        <f>((B56*PI()*0.23084)/(30*'Specifications and Reduced mass'!$G$6*'Specifications and Reduced mass'!$G$9)*1.6)</f>
        <v>26.321174929643391</v>
      </c>
      <c r="F56" s="10">
        <f>((B56*PI()*0.22254)/(30*'Specifications and Reduced mass'!$G$7*'Specifications and Reduced mass'!$G$9)*1.6)</f>
        <v>34.601973044155962</v>
      </c>
      <c r="G56" s="10">
        <f>((B56*PI()*0.2184)/(30*'Specifications and Reduced mass'!$G$8*'Specifications and Reduced mass'!$G$9)*1.6)</f>
        <v>44.474364747976111</v>
      </c>
    </row>
    <row r="57" spans="2:7" x14ac:dyDescent="0.3">
      <c r="B57" s="10">
        <v>6200</v>
      </c>
      <c r="C57" s="24">
        <v>17.434999999999999</v>
      </c>
      <c r="D57" s="24">
        <f t="shared" si="1"/>
        <v>20.04181370967742</v>
      </c>
      <c r="E57" s="10">
        <f>((B57*PI()*0.23084)/(30*'Specifications and Reduced mass'!$G$6*'Specifications and Reduced mass'!$G$9)*1.6)</f>
        <v>26.752669600621143</v>
      </c>
      <c r="F57" s="10">
        <f>((B57*PI()*0.22254)/(30*'Specifications and Reduced mass'!$G$7*'Specifications and Reduced mass'!$G$9)*1.6)</f>
        <v>35.169218503896225</v>
      </c>
      <c r="G57" s="10">
        <f>((B57*PI()*0.2184)/(30*'Specifications and Reduced mass'!$G$8*'Specifications and Reduced mass'!$G$9)*1.6)</f>
        <v>45.203452694664243</v>
      </c>
    </row>
    <row r="58" spans="2:7" x14ac:dyDescent="0.3">
      <c r="B58" s="10">
        <v>6300</v>
      </c>
      <c r="C58" s="24">
        <v>17.5</v>
      </c>
      <c r="D58" s="24">
        <f t="shared" si="1"/>
        <v>19.797222222222221</v>
      </c>
      <c r="E58" s="10">
        <f>((B58*PI()*0.23084)/(30*'Specifications and Reduced mass'!$G$6*'Specifications and Reduced mass'!$G$9)*1.6)</f>
        <v>27.184164271598906</v>
      </c>
      <c r="F58" s="10">
        <f>((B58*PI()*0.22254)/(30*'Specifications and Reduced mass'!$G$7*'Specifications and Reduced mass'!$G$9)*1.6)</f>
        <v>35.736463963636488</v>
      </c>
      <c r="G58" s="10">
        <f>((B58*PI()*0.2184)/(30*'Specifications and Reduced mass'!$G$8*'Specifications and Reduced mass'!$G$9)*1.6)</f>
        <v>45.932540641352375</v>
      </c>
    </row>
    <row r="59" spans="2:7" x14ac:dyDescent="0.3">
      <c r="B59" s="10">
        <v>6400</v>
      </c>
      <c r="C59" s="24">
        <v>17.8</v>
      </c>
      <c r="D59" s="24">
        <f t="shared" si="1"/>
        <v>19.82196875</v>
      </c>
      <c r="E59" s="10">
        <f>((B59*PI()*0.23084)/(30*'Specifications and Reduced mass'!$G$6*'Specifications and Reduced mass'!$G$9)*1.6)</f>
        <v>27.615658942576665</v>
      </c>
      <c r="F59" s="10">
        <f>((B59*PI()*0.22254)/(30*'Specifications and Reduced mass'!$G$7*'Specifications and Reduced mass'!$G$9)*1.6)</f>
        <v>36.303709423376752</v>
      </c>
      <c r="G59" s="10">
        <f>((B59*PI()*0.2184)/(30*'Specifications and Reduced mass'!$G$8*'Specifications and Reduced mass'!$G$9)*1.6)</f>
        <v>46.661628588040514</v>
      </c>
    </row>
    <row r="60" spans="2:7" x14ac:dyDescent="0.3">
      <c r="B60" s="10">
        <v>6500</v>
      </c>
      <c r="C60" s="24">
        <v>18</v>
      </c>
      <c r="D60" s="24">
        <f t="shared" si="1"/>
        <v>19.736307692307694</v>
      </c>
      <c r="E60" s="10">
        <f>((B60*PI()*0.23084)/(30*'Specifications and Reduced mass'!$G$6*'Specifications and Reduced mass'!$G$9)*1.6)</f>
        <v>28.047153613554428</v>
      </c>
      <c r="F60" s="10">
        <f>((B60*PI()*0.22254)/(30*'Specifications and Reduced mass'!$G$7*'Specifications and Reduced mass'!$G$9)*1.6)</f>
        <v>36.870954883117015</v>
      </c>
      <c r="G60" s="10">
        <f>((B60*PI()*0.2184)/(30*'Specifications and Reduced mass'!$G$8*'Specifications and Reduced mass'!$G$9)*1.6)</f>
        <v>47.390716534728654</v>
      </c>
    </row>
    <row r="61" spans="2:7" x14ac:dyDescent="0.3">
      <c r="B61" s="10">
        <v>6600</v>
      </c>
      <c r="C61" s="24">
        <v>16.8</v>
      </c>
      <c r="D61" s="24">
        <f t="shared" si="1"/>
        <v>18.141454545454547</v>
      </c>
      <c r="E61" s="10">
        <f>((B61*PI()*0.23084)/(30*'Specifications and Reduced mass'!$G$6*'Specifications and Reduced mass'!$G$9)*1.6)</f>
        <v>28.478648284532188</v>
      </c>
      <c r="F61" s="10">
        <f>((B61*PI()*0.22254)/(30*'Specifications and Reduced mass'!$G$7*'Specifications and Reduced mass'!$G$9)*1.6)</f>
        <v>37.438200342857279</v>
      </c>
      <c r="G61" s="10">
        <f>((B61*PI()*0.2184)/(30*'Specifications and Reduced mass'!$G$8*'Specifications and Reduced mass'!$G$9)*1.6)</f>
        <v>48.119804481416772</v>
      </c>
    </row>
    <row r="62" spans="2:7" x14ac:dyDescent="0.3">
      <c r="B62" s="10">
        <v>6700</v>
      </c>
      <c r="C62" s="24">
        <v>14</v>
      </c>
      <c r="D62" s="24">
        <f t="shared" si="1"/>
        <v>14.89223880597015</v>
      </c>
      <c r="E62" s="10">
        <f>((B62*PI()*0.23084)/(30*'Specifications and Reduced mass'!$G$6*'Specifications and Reduced mass'!$G$9)*1.6)</f>
        <v>28.910142955509947</v>
      </c>
      <c r="F62" s="10">
        <f>((B62*PI()*0.22254)/(30*'Specifications and Reduced mass'!$G$7*'Specifications and Reduced mass'!$G$9)*1.6)</f>
        <v>38.005445802597542</v>
      </c>
      <c r="G62" s="10">
        <f>((B62*PI()*0.2184)/(30*'Specifications and Reduced mass'!$G$8*'Specifications and Reduced mass'!$G$9)*1.6)</f>
        <v>48.848892428104904</v>
      </c>
    </row>
    <row r="63" spans="2:7" x14ac:dyDescent="0.3">
      <c r="B63" s="10">
        <v>6800</v>
      </c>
      <c r="C63" s="24">
        <v>13.483333333333301</v>
      </c>
      <c r="D63" s="24">
        <f t="shared" si="1"/>
        <v>14.13172303921565</v>
      </c>
      <c r="E63" s="10">
        <f>((B63*PI()*0.23084)/(30*'Specifications and Reduced mass'!$G$6*'Specifications and Reduced mass'!$G$9)*1.6)</f>
        <v>29.341637626487707</v>
      </c>
      <c r="F63" s="10">
        <f>((B63*PI()*0.22254)/(30*'Specifications and Reduced mass'!$G$7*'Specifications and Reduced mass'!$G$9)*1.6)</f>
        <v>38.572691262337798</v>
      </c>
      <c r="G63" s="10">
        <f>((B63*PI()*0.2184)/(30*'Specifications and Reduced mass'!$G$8*'Specifications and Reduced mass'!$G$9)*1.6)</f>
        <v>49.577980374793036</v>
      </c>
    </row>
    <row r="64" spans="2:7" x14ac:dyDescent="0.3">
      <c r="B64" s="10">
        <v>6900</v>
      </c>
      <c r="C64" s="24">
        <v>12.966666666666701</v>
      </c>
      <c r="D64" s="24">
        <f t="shared" si="1"/>
        <v>13.393251207729504</v>
      </c>
      <c r="E64" s="10">
        <f>((B64*PI()*0.23084)/(30*'Specifications and Reduced mass'!$G$6*'Specifications and Reduced mass'!$G$9)*1.6)</f>
        <v>29.77313229746547</v>
      </c>
      <c r="F64" s="10">
        <f>((B64*PI()*0.22254)/(30*'Specifications and Reduced mass'!$G$7*'Specifications and Reduced mass'!$G$9)*1.6)</f>
        <v>39.139936722078062</v>
      </c>
      <c r="G64" s="10">
        <f>((B64*PI()*0.2184)/(30*'Specifications and Reduced mass'!$G$8*'Specifications and Reduced mass'!$G$9)*1.6)</f>
        <v>50.307068321481168</v>
      </c>
    </row>
    <row r="65" spans="2:7" x14ac:dyDescent="0.3">
      <c r="B65" s="10">
        <v>7000</v>
      </c>
      <c r="C65" s="24">
        <v>12.45</v>
      </c>
      <c r="D65" s="24">
        <f t="shared" si="1"/>
        <v>12.675878571428571</v>
      </c>
      <c r="E65" s="10">
        <f>((B65*PI()*0.23084)/(30*'Specifications and Reduced mass'!$G$6*'Specifications and Reduced mass'!$G$9)*1.6)</f>
        <v>30.204626968443229</v>
      </c>
      <c r="F65" s="10">
        <f>((B65*PI()*0.22254)/(30*'Specifications and Reduced mass'!$G$7*'Specifications and Reduced mass'!$G$9)*1.6)</f>
        <v>39.707182181818325</v>
      </c>
      <c r="G65" s="10">
        <f>((B65*PI()*0.2184)/(30*'Specifications and Reduced mass'!$G$8*'Specifications and Reduced mass'!$G$9)*1.6)</f>
        <v>51.0361562681693</v>
      </c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4B6FC-0B65-42B9-89E8-12D1B3C322BB}">
  <dimension ref="A2:S1291"/>
  <sheetViews>
    <sheetView zoomScaleNormal="100" workbookViewId="0">
      <selection activeCell="F2" sqref="F2"/>
    </sheetView>
  </sheetViews>
  <sheetFormatPr defaultRowHeight="14.4" x14ac:dyDescent="0.3"/>
  <cols>
    <col min="4" max="4" width="9.44140625" customWidth="1"/>
    <col min="5" max="5" width="10.44140625" customWidth="1"/>
    <col min="7" max="7" width="10.88671875" customWidth="1"/>
    <col min="9" max="9" width="11.6640625" customWidth="1"/>
    <col min="10" max="10" width="19.77734375" customWidth="1"/>
    <col min="11" max="11" width="15" customWidth="1"/>
    <col min="12" max="12" width="20.6640625" bestFit="1" customWidth="1"/>
    <col min="15" max="15" width="8.88671875" customWidth="1"/>
    <col min="18" max="18" width="12.77734375" customWidth="1"/>
  </cols>
  <sheetData>
    <row r="2" spans="1:19" ht="18" x14ac:dyDescent="0.35">
      <c r="A2" s="164" t="s">
        <v>249</v>
      </c>
    </row>
    <row r="4" spans="1:19" x14ac:dyDescent="0.3">
      <c r="A4" s="80" t="s">
        <v>165</v>
      </c>
      <c r="B4" s="10" t="s">
        <v>48</v>
      </c>
      <c r="C4" s="10" t="s">
        <v>199</v>
      </c>
      <c r="D4" s="10" t="s">
        <v>198</v>
      </c>
      <c r="E4" s="10" t="s">
        <v>50</v>
      </c>
      <c r="F4" s="10" t="s">
        <v>201</v>
      </c>
      <c r="G4" s="48" t="s">
        <v>202</v>
      </c>
      <c r="H4" s="48" t="s">
        <v>203</v>
      </c>
      <c r="I4" s="48" t="s">
        <v>204</v>
      </c>
      <c r="J4" s="48" t="s">
        <v>205</v>
      </c>
      <c r="K4" s="10" t="s">
        <v>206</v>
      </c>
      <c r="L4" s="10" t="s">
        <v>207</v>
      </c>
      <c r="M4" s="48" t="s">
        <v>208</v>
      </c>
      <c r="N4" s="10"/>
      <c r="O4" s="10"/>
      <c r="P4" s="10"/>
      <c r="Q4" s="10"/>
      <c r="R4" s="10"/>
      <c r="S4" s="46">
        <f>SUM(I6:I1291)</f>
        <v>2001.482041195045</v>
      </c>
    </row>
    <row r="5" spans="1:19" x14ac:dyDescent="0.3">
      <c r="A5" s="84">
        <v>0</v>
      </c>
      <c r="B5" s="94">
        <v>1000</v>
      </c>
      <c r="C5" s="94">
        <v>0.68</v>
      </c>
      <c r="D5" s="10">
        <f>C5*0.7457</f>
        <v>0.50707600000000008</v>
      </c>
      <c r="E5" s="10">
        <f>(9548.8*D5)/B5</f>
        <v>4.841967308800001</v>
      </c>
      <c r="F5" s="108">
        <v>709.89369999999997</v>
      </c>
      <c r="G5" s="10">
        <v>0</v>
      </c>
      <c r="H5" s="10">
        <v>0</v>
      </c>
      <c r="I5" s="10">
        <v>0</v>
      </c>
      <c r="J5" s="10">
        <v>0</v>
      </c>
      <c r="K5" s="10">
        <v>0</v>
      </c>
      <c r="L5" s="10">
        <v>0</v>
      </c>
      <c r="M5" s="10" t="s">
        <v>209</v>
      </c>
      <c r="N5" s="10"/>
      <c r="O5" s="10"/>
      <c r="P5" s="10"/>
      <c r="Q5" s="10"/>
      <c r="R5" s="10"/>
      <c r="S5" s="46">
        <f>SUM(K6:K1291)</f>
        <v>2.6509695909867852</v>
      </c>
    </row>
    <row r="6" spans="1:19" x14ac:dyDescent="0.3">
      <c r="A6" s="85">
        <v>1</v>
      </c>
      <c r="B6" s="94">
        <v>1200</v>
      </c>
      <c r="C6" s="94">
        <v>1.03</v>
      </c>
      <c r="D6" s="10">
        <f t="shared" ref="D6:D73" si="0">C6*0.7457</f>
        <v>0.76807100000000006</v>
      </c>
      <c r="E6" s="10">
        <f>(9548.8*D6)/B6</f>
        <v>6.1117969706666671</v>
      </c>
      <c r="F6" s="108">
        <v>738.17380000000003</v>
      </c>
      <c r="G6" s="10">
        <f>((A6-A5)/3600)*D6</f>
        <v>2.1335305555555557E-4</v>
      </c>
      <c r="H6" s="10">
        <f>(F6*D6)/3600</f>
        <v>0.15749163576105557</v>
      </c>
      <c r="I6" s="10">
        <f>G6*F6</f>
        <v>0.15749163576105557</v>
      </c>
      <c r="J6" s="10">
        <f>I6+I5</f>
        <v>0.15749163576105557</v>
      </c>
      <c r="K6" s="10">
        <f>((F6*G6)/1000)/0.755</f>
        <v>2.0859819306100075E-4</v>
      </c>
      <c r="L6" s="10">
        <f>L5+K6</f>
        <v>2.0859819306100075E-4</v>
      </c>
      <c r="M6" s="10" t="s">
        <v>211</v>
      </c>
      <c r="N6" s="10"/>
      <c r="O6" s="10"/>
      <c r="P6" s="10"/>
      <c r="Q6" s="10"/>
      <c r="R6" s="125">
        <f>29/S5</f>
        <v>10.939393683955903</v>
      </c>
      <c r="S6" s="126"/>
    </row>
    <row r="7" spans="1:19" x14ac:dyDescent="0.3">
      <c r="A7" s="85">
        <f t="shared" ref="A7:A70" si="1">A6+1</f>
        <v>2</v>
      </c>
      <c r="B7" s="94">
        <v>1400</v>
      </c>
      <c r="C7" s="94">
        <v>1.39</v>
      </c>
      <c r="D7" s="10">
        <f t="shared" si="0"/>
        <v>1.0365229999999999</v>
      </c>
      <c r="E7" s="10">
        <f t="shared" ref="E7:E73" si="2">(9548.8*D7)/B7</f>
        <v>7.0696791588571415</v>
      </c>
      <c r="F7" s="108">
        <v>698.97720000000004</v>
      </c>
      <c r="G7" s="10">
        <f>((A7-A6)/3600)*D7</f>
        <v>2.8792305555555553E-4</v>
      </c>
      <c r="H7" s="10">
        <f>(F7*D7)/3600</f>
        <v>0.20125165118766666</v>
      </c>
      <c r="I7" s="10">
        <f t="shared" ref="I7:I70" si="3">G7*F7</f>
        <v>0.20125165118766666</v>
      </c>
      <c r="J7" s="10">
        <f>I7+J6</f>
        <v>0.35874328694872226</v>
      </c>
      <c r="K7" s="10">
        <f>((F7*G7)/1000)/0.755</f>
        <v>2.6655847839426048E-4</v>
      </c>
      <c r="L7" s="10">
        <f>L6+K7</f>
        <v>4.751566714552612E-4</v>
      </c>
      <c r="M7" s="10" t="s">
        <v>212</v>
      </c>
      <c r="N7" s="10"/>
      <c r="O7" s="10"/>
      <c r="P7" s="10"/>
      <c r="Q7" s="124">
        <f>(R6*1286)/1000</f>
        <v>14.068060277567291</v>
      </c>
      <c r="R7" s="128"/>
      <c r="S7" s="129"/>
    </row>
    <row r="8" spans="1:19" x14ac:dyDescent="0.3">
      <c r="A8" s="85">
        <f t="shared" si="1"/>
        <v>3</v>
      </c>
      <c r="B8" s="94">
        <v>1900</v>
      </c>
      <c r="C8" s="94">
        <v>2.92</v>
      </c>
      <c r="D8" s="10">
        <f t="shared" si="0"/>
        <v>2.1774439999999999</v>
      </c>
      <c r="E8" s="10">
        <f t="shared" si="2"/>
        <v>10.943145930105262</v>
      </c>
      <c r="F8" s="108">
        <v>671.42499999999995</v>
      </c>
      <c r="G8" s="10">
        <f>((A8-A7)/3600)*D8</f>
        <v>6.0484555555555557E-4</v>
      </c>
      <c r="H8" s="10">
        <f t="shared" ref="H8:H71" si="4">(F8*D8)/3600</f>
        <v>0.40610842713888884</v>
      </c>
      <c r="I8" s="10">
        <f t="shared" si="3"/>
        <v>0.40610842713888889</v>
      </c>
      <c r="J8" s="10">
        <f>I8+J7</f>
        <v>0.76485171408761121</v>
      </c>
      <c r="K8" s="10">
        <f t="shared" ref="K8:K71" si="5">((F8*G8)/1000)/0.755</f>
        <v>5.3789195647534953E-4</v>
      </c>
      <c r="L8" s="10">
        <f>L7+K8</f>
        <v>1.0130486279306106E-3</v>
      </c>
      <c r="M8" s="10" t="s">
        <v>213</v>
      </c>
      <c r="N8" s="10"/>
      <c r="O8" s="10"/>
      <c r="P8" s="10"/>
      <c r="Q8" s="124">
        <f>Q7/29</f>
        <v>0.48510552681266522</v>
      </c>
      <c r="R8" s="127"/>
      <c r="S8" s="21"/>
    </row>
    <row r="9" spans="1:19" x14ac:dyDescent="0.3">
      <c r="A9" s="85">
        <f t="shared" si="1"/>
        <v>4</v>
      </c>
      <c r="B9" s="94">
        <v>2300</v>
      </c>
      <c r="C9" s="94">
        <v>4.24</v>
      </c>
      <c r="D9" s="10">
        <f t="shared" si="0"/>
        <v>3.1617680000000004</v>
      </c>
      <c r="E9" s="10">
        <f t="shared" si="2"/>
        <v>13.126560990608697</v>
      </c>
      <c r="F9" s="108">
        <v>537.86</v>
      </c>
      <c r="G9" s="10">
        <f t="shared" ref="G9:G72" si="6">((A9-A8)/3600)*D9</f>
        <v>8.7826888888888901E-4</v>
      </c>
      <c r="H9" s="10">
        <f t="shared" si="4"/>
        <v>0.47238570457777779</v>
      </c>
      <c r="I9" s="10">
        <f t="shared" si="3"/>
        <v>0.47238570457777784</v>
      </c>
      <c r="J9" s="10">
        <f t="shared" ref="J9:J72" si="7">I9+J8</f>
        <v>1.2372374186653889</v>
      </c>
      <c r="K9" s="10">
        <f t="shared" si="5"/>
        <v>6.2567642990434143E-4</v>
      </c>
      <c r="L9" s="10">
        <f t="shared" ref="L9:L72" si="8">L8+K9</f>
        <v>1.6387250578349521E-3</v>
      </c>
      <c r="R9" s="21"/>
      <c r="S9" s="21"/>
    </row>
    <row r="10" spans="1:19" x14ac:dyDescent="0.3">
      <c r="A10" s="85">
        <f t="shared" si="1"/>
        <v>5</v>
      </c>
      <c r="B10" s="94">
        <v>2500</v>
      </c>
      <c r="C10" s="94">
        <v>5.24</v>
      </c>
      <c r="D10" s="10">
        <f t="shared" si="0"/>
        <v>3.9074680000000002</v>
      </c>
      <c r="E10" s="10">
        <f t="shared" si="2"/>
        <v>14.924652175359999</v>
      </c>
      <c r="F10" s="10">
        <v>519.9</v>
      </c>
      <c r="G10" s="10">
        <f t="shared" si="6"/>
        <v>1.0854077777777778E-3</v>
      </c>
      <c r="H10" s="10">
        <f t="shared" si="4"/>
        <v>0.56430350366666671</v>
      </c>
      <c r="I10" s="10">
        <f t="shared" si="3"/>
        <v>0.56430350366666659</v>
      </c>
      <c r="J10" s="10">
        <f t="shared" si="7"/>
        <v>1.8015409223320555</v>
      </c>
      <c r="K10" s="10">
        <f t="shared" si="5"/>
        <v>7.4742185916114778E-4</v>
      </c>
      <c r="L10" s="10">
        <f t="shared" si="8"/>
        <v>2.3861469169960997E-3</v>
      </c>
      <c r="R10" s="21"/>
      <c r="S10" s="21"/>
    </row>
    <row r="11" spans="1:19" x14ac:dyDescent="0.3">
      <c r="A11" s="85">
        <f>A10+1</f>
        <v>6</v>
      </c>
      <c r="B11" s="94">
        <v>2700</v>
      </c>
      <c r="C11" s="94">
        <v>5.93</v>
      </c>
      <c r="D11" s="10">
        <f t="shared" si="0"/>
        <v>4.4220009999999998</v>
      </c>
      <c r="E11" s="10">
        <f t="shared" si="2"/>
        <v>15.638815981037036</v>
      </c>
      <c r="F11" s="10">
        <v>516.02</v>
      </c>
      <c r="G11" s="10">
        <f t="shared" si="6"/>
        <v>1.228333611111111E-3</v>
      </c>
      <c r="H11" s="10">
        <f t="shared" si="4"/>
        <v>0.63384471000555553</v>
      </c>
      <c r="I11" s="10">
        <f t="shared" si="3"/>
        <v>0.63384471000555553</v>
      </c>
      <c r="J11" s="10">
        <f t="shared" si="7"/>
        <v>2.4353856323376109</v>
      </c>
      <c r="K11" s="10">
        <f t="shared" si="5"/>
        <v>8.3952941722590128E-4</v>
      </c>
      <c r="L11" s="10">
        <f t="shared" si="8"/>
        <v>3.225676334222001E-3</v>
      </c>
    </row>
    <row r="12" spans="1:19" x14ac:dyDescent="0.3">
      <c r="A12" s="85">
        <f t="shared" si="1"/>
        <v>7</v>
      </c>
      <c r="B12" s="94">
        <v>3000</v>
      </c>
      <c r="C12" s="94">
        <v>7.17</v>
      </c>
      <c r="D12" s="10">
        <f t="shared" si="0"/>
        <v>5.3466690000000003</v>
      </c>
      <c r="E12" s="10">
        <f t="shared" si="2"/>
        <v>17.0180909824</v>
      </c>
      <c r="F12" s="10">
        <v>504.2</v>
      </c>
      <c r="G12" s="10">
        <f t="shared" si="6"/>
        <v>1.4851858333333335E-3</v>
      </c>
      <c r="H12" s="10">
        <f t="shared" si="4"/>
        <v>0.74883069716666673</v>
      </c>
      <c r="I12" s="10">
        <f t="shared" si="3"/>
        <v>0.74883069716666673</v>
      </c>
      <c r="J12" s="10">
        <f t="shared" si="7"/>
        <v>3.1842163295042774</v>
      </c>
      <c r="K12" s="10">
        <f t="shared" si="5"/>
        <v>9.9182873796909506E-4</v>
      </c>
      <c r="L12" s="10">
        <f t="shared" si="8"/>
        <v>4.2175050721910958E-3</v>
      </c>
    </row>
    <row r="13" spans="1:19" x14ac:dyDescent="0.3">
      <c r="A13" s="85">
        <f t="shared" si="1"/>
        <v>8</v>
      </c>
      <c r="B13" s="94">
        <v>3200</v>
      </c>
      <c r="C13" s="94">
        <v>8.0299999999999994</v>
      </c>
      <c r="D13" s="10">
        <f t="shared" si="0"/>
        <v>5.9879709999999999</v>
      </c>
      <c r="E13" s="10">
        <f t="shared" si="2"/>
        <v>17.868105463999999</v>
      </c>
      <c r="F13" s="10">
        <v>498.7</v>
      </c>
      <c r="G13" s="10">
        <f t="shared" si="6"/>
        <v>1.6633252777777778E-3</v>
      </c>
      <c r="H13" s="10">
        <f t="shared" si="4"/>
        <v>0.82950031602777774</v>
      </c>
      <c r="I13" s="10">
        <f t="shared" si="3"/>
        <v>0.82950031602777774</v>
      </c>
      <c r="J13" s="10">
        <f t="shared" si="7"/>
        <v>4.013716645532055</v>
      </c>
      <c r="K13" s="10">
        <f t="shared" si="5"/>
        <v>1.0986759152685798E-3</v>
      </c>
      <c r="L13" s="10">
        <f t="shared" si="8"/>
        <v>5.3161809874596759E-3</v>
      </c>
    </row>
    <row r="14" spans="1:19" x14ac:dyDescent="0.3">
      <c r="A14" s="85">
        <f t="shared" si="1"/>
        <v>9</v>
      </c>
      <c r="B14" s="94">
        <v>3400</v>
      </c>
      <c r="C14" s="94">
        <v>8.9600000000000009</v>
      </c>
      <c r="D14" s="10">
        <f t="shared" si="0"/>
        <v>6.6814720000000012</v>
      </c>
      <c r="E14" s="10">
        <f t="shared" si="2"/>
        <v>18.764717598117649</v>
      </c>
      <c r="F14" s="10">
        <v>493.2</v>
      </c>
      <c r="G14" s="10">
        <f t="shared" si="6"/>
        <v>1.8559644444444447E-3</v>
      </c>
      <c r="H14" s="10">
        <f t="shared" si="4"/>
        <v>0.91536166400000019</v>
      </c>
      <c r="I14" s="10">
        <f t="shared" si="3"/>
        <v>0.91536166400000007</v>
      </c>
      <c r="J14" s="10">
        <f t="shared" si="7"/>
        <v>4.9290783095320547</v>
      </c>
      <c r="K14" s="10">
        <f t="shared" si="5"/>
        <v>1.2123995549668876E-3</v>
      </c>
      <c r="L14" s="10">
        <f t="shared" si="8"/>
        <v>6.5285805424265637E-3</v>
      </c>
    </row>
    <row r="15" spans="1:19" x14ac:dyDescent="0.3">
      <c r="A15" s="85">
        <f t="shared" si="1"/>
        <v>10</v>
      </c>
      <c r="B15" s="94">
        <v>3600</v>
      </c>
      <c r="C15" s="94">
        <v>9.64</v>
      </c>
      <c r="D15" s="10">
        <f t="shared" si="0"/>
        <v>7.1885480000000008</v>
      </c>
      <c r="E15" s="10">
        <f t="shared" si="2"/>
        <v>19.067224206222225</v>
      </c>
      <c r="F15" s="10">
        <v>487.6</v>
      </c>
      <c r="G15" s="10">
        <f t="shared" si="6"/>
        <v>1.9968188888888892E-3</v>
      </c>
      <c r="H15" s="10">
        <f t="shared" si="4"/>
        <v>0.97364889022222234</v>
      </c>
      <c r="I15" s="10">
        <f t="shared" si="3"/>
        <v>0.97364889022222245</v>
      </c>
      <c r="J15" s="10">
        <f t="shared" si="7"/>
        <v>5.9027271997542776</v>
      </c>
      <c r="K15" s="10">
        <f t="shared" si="5"/>
        <v>1.2896011791022814E-3</v>
      </c>
      <c r="L15" s="10">
        <f t="shared" si="8"/>
        <v>7.8181817215288458E-3</v>
      </c>
    </row>
    <row r="16" spans="1:19" x14ac:dyDescent="0.3">
      <c r="A16" s="85">
        <f t="shared" si="1"/>
        <v>11</v>
      </c>
      <c r="B16" s="94">
        <v>3800</v>
      </c>
      <c r="C16" s="94">
        <v>10.07</v>
      </c>
      <c r="D16" s="10">
        <f t="shared" si="0"/>
        <v>7.5091990000000006</v>
      </c>
      <c r="E16" s="10">
        <f t="shared" si="2"/>
        <v>18.869431423999998</v>
      </c>
      <c r="F16" s="10">
        <v>488.4</v>
      </c>
      <c r="G16" s="10">
        <f t="shared" si="6"/>
        <v>2.0858886111111111E-3</v>
      </c>
      <c r="H16" s="10">
        <f t="shared" si="4"/>
        <v>1.0187479976666667</v>
      </c>
      <c r="I16" s="10">
        <f t="shared" si="3"/>
        <v>1.0187479976666667</v>
      </c>
      <c r="J16" s="10">
        <f t="shared" si="7"/>
        <v>6.9214751974209445</v>
      </c>
      <c r="K16" s="10">
        <f t="shared" si="5"/>
        <v>1.3493350962472405E-3</v>
      </c>
      <c r="L16" s="10">
        <f t="shared" si="8"/>
        <v>9.167516817776087E-3</v>
      </c>
    </row>
    <row r="17" spans="1:12" x14ac:dyDescent="0.3">
      <c r="A17" s="85">
        <f t="shared" si="1"/>
        <v>12</v>
      </c>
      <c r="B17" s="94">
        <v>3900</v>
      </c>
      <c r="C17" s="94">
        <v>10.28</v>
      </c>
      <c r="D17" s="10">
        <f t="shared" si="0"/>
        <v>7.6657959999999994</v>
      </c>
      <c r="E17" s="10">
        <f t="shared" si="2"/>
        <v>18.769013549948713</v>
      </c>
      <c r="F17" s="10">
        <v>488.4</v>
      </c>
      <c r="G17" s="10">
        <f t="shared" si="6"/>
        <v>2.1293877777777775E-3</v>
      </c>
      <c r="H17" s="10">
        <f t="shared" si="4"/>
        <v>1.0399929906666665</v>
      </c>
      <c r="I17" s="10">
        <f t="shared" si="3"/>
        <v>1.0399929906666665</v>
      </c>
      <c r="J17" s="10">
        <f t="shared" si="7"/>
        <v>7.9614681880876113</v>
      </c>
      <c r="K17" s="10">
        <f t="shared" si="5"/>
        <v>1.3774741598233994E-3</v>
      </c>
      <c r="L17" s="10">
        <f t="shared" si="8"/>
        <v>1.0544990977599486E-2</v>
      </c>
    </row>
    <row r="18" spans="1:12" x14ac:dyDescent="0.3">
      <c r="A18" s="85">
        <f t="shared" si="1"/>
        <v>13</v>
      </c>
      <c r="B18" s="94">
        <v>4000</v>
      </c>
      <c r="C18" s="94">
        <v>10.86</v>
      </c>
      <c r="D18" s="10">
        <f t="shared" si="0"/>
        <v>8.0983020000000003</v>
      </c>
      <c r="E18" s="10">
        <f t="shared" si="2"/>
        <v>19.332266534399999</v>
      </c>
      <c r="F18" s="10">
        <v>482.7</v>
      </c>
      <c r="G18" s="10">
        <f t="shared" si="6"/>
        <v>2.2495283333333334E-3</v>
      </c>
      <c r="H18" s="10">
        <f t="shared" si="4"/>
        <v>1.0858473264999999</v>
      </c>
      <c r="I18" s="10">
        <f t="shared" si="3"/>
        <v>1.0858473264999999</v>
      </c>
      <c r="J18" s="10">
        <f t="shared" si="7"/>
        <v>9.047315514587611</v>
      </c>
      <c r="K18" s="10">
        <f t="shared" si="5"/>
        <v>1.4382083794701986E-3</v>
      </c>
      <c r="L18" s="10">
        <f t="shared" si="8"/>
        <v>1.1983199357069685E-2</v>
      </c>
    </row>
    <row r="19" spans="1:12" x14ac:dyDescent="0.3">
      <c r="A19" s="85">
        <f t="shared" si="1"/>
        <v>14</v>
      </c>
      <c r="B19" s="94">
        <v>4200</v>
      </c>
      <c r="C19" s="94">
        <v>12.04</v>
      </c>
      <c r="D19" s="10">
        <f t="shared" si="0"/>
        <v>8.9782279999999997</v>
      </c>
      <c r="E19" s="10">
        <f t="shared" si="2"/>
        <v>20.412215125333333</v>
      </c>
      <c r="F19" s="10">
        <v>479.7</v>
      </c>
      <c r="G19" s="10">
        <f t="shared" si="6"/>
        <v>2.4939522222222222E-3</v>
      </c>
      <c r="H19" s="10">
        <f t="shared" si="4"/>
        <v>1.196348881</v>
      </c>
      <c r="I19" s="10">
        <f t="shared" si="3"/>
        <v>1.196348881</v>
      </c>
      <c r="J19" s="10">
        <f t="shared" si="7"/>
        <v>10.243664395587611</v>
      </c>
      <c r="K19" s="10">
        <f t="shared" si="5"/>
        <v>1.5845680543046358E-3</v>
      </c>
      <c r="L19" s="10">
        <f t="shared" si="8"/>
        <v>1.356776741137432E-2</v>
      </c>
    </row>
    <row r="20" spans="1:12" x14ac:dyDescent="0.3">
      <c r="A20" s="85">
        <f t="shared" si="1"/>
        <v>15</v>
      </c>
      <c r="B20" s="94">
        <v>4300</v>
      </c>
      <c r="C20" s="94">
        <v>12.63</v>
      </c>
      <c r="D20" s="10">
        <f t="shared" si="0"/>
        <v>9.4181910000000002</v>
      </c>
      <c r="E20" s="10">
        <f t="shared" si="2"/>
        <v>20.914516795534883</v>
      </c>
      <c r="F20" s="10">
        <v>491.4</v>
      </c>
      <c r="G20" s="10">
        <f t="shared" si="6"/>
        <v>2.6161641666666668E-3</v>
      </c>
      <c r="H20" s="10">
        <f t="shared" si="4"/>
        <v>1.2855830714999998</v>
      </c>
      <c r="I20" s="10">
        <f t="shared" si="3"/>
        <v>1.2855830715000001</v>
      </c>
      <c r="J20" s="10">
        <f t="shared" si="7"/>
        <v>11.529247467087611</v>
      </c>
      <c r="K20" s="10">
        <f t="shared" si="5"/>
        <v>1.7027590350993378E-3</v>
      </c>
      <c r="L20" s="10">
        <f t="shared" si="8"/>
        <v>1.5270526446473658E-2</v>
      </c>
    </row>
    <row r="21" spans="1:12" x14ac:dyDescent="0.3">
      <c r="A21" s="85">
        <f t="shared" si="1"/>
        <v>16</v>
      </c>
      <c r="B21" s="94">
        <v>4400</v>
      </c>
      <c r="C21" s="94">
        <v>13.22</v>
      </c>
      <c r="D21" s="10">
        <f t="shared" si="0"/>
        <v>9.8581540000000007</v>
      </c>
      <c r="E21" s="10">
        <f t="shared" si="2"/>
        <v>21.393986571636365</v>
      </c>
      <c r="F21" s="10">
        <v>483.6</v>
      </c>
      <c r="G21" s="10">
        <f t="shared" si="6"/>
        <v>2.7383761111111115E-3</v>
      </c>
      <c r="H21" s="10">
        <f t="shared" si="4"/>
        <v>1.3242786873333334</v>
      </c>
      <c r="I21" s="10">
        <f t="shared" si="3"/>
        <v>1.3242786873333336</v>
      </c>
      <c r="J21" s="10">
        <f t="shared" si="7"/>
        <v>12.853526154420944</v>
      </c>
      <c r="K21" s="10">
        <f t="shared" si="5"/>
        <v>1.7540115064017664E-3</v>
      </c>
      <c r="L21" s="10">
        <f t="shared" si="8"/>
        <v>1.7024537952875424E-2</v>
      </c>
    </row>
    <row r="22" spans="1:12" x14ac:dyDescent="0.3">
      <c r="A22" s="85">
        <f t="shared" si="1"/>
        <v>17</v>
      </c>
      <c r="B22" s="94">
        <v>4500</v>
      </c>
      <c r="C22" s="94">
        <v>13.81</v>
      </c>
      <c r="D22" s="10">
        <f t="shared" si="0"/>
        <v>10.298117000000001</v>
      </c>
      <c r="E22" s="10">
        <f t="shared" si="2"/>
        <v>21.852146579911111</v>
      </c>
      <c r="F22" s="10">
        <v>483.6</v>
      </c>
      <c r="G22" s="10">
        <f t="shared" si="6"/>
        <v>2.8605880555555561E-3</v>
      </c>
      <c r="H22" s="10">
        <f t="shared" si="4"/>
        <v>1.3833803836666669</v>
      </c>
      <c r="I22" s="10">
        <f t="shared" si="3"/>
        <v>1.3833803836666669</v>
      </c>
      <c r="J22" s="10">
        <f t="shared" si="7"/>
        <v>14.236906538087611</v>
      </c>
      <c r="K22" s="10">
        <f t="shared" si="5"/>
        <v>1.8322918988962478E-3</v>
      </c>
      <c r="L22" s="10">
        <f t="shared" si="8"/>
        <v>1.8856829851771673E-2</v>
      </c>
    </row>
    <row r="23" spans="1:12" x14ac:dyDescent="0.3">
      <c r="A23" s="85">
        <f t="shared" si="1"/>
        <v>18</v>
      </c>
      <c r="B23" s="94">
        <v>4600</v>
      </c>
      <c r="C23" s="94">
        <v>14.1</v>
      </c>
      <c r="D23" s="10">
        <f t="shared" si="0"/>
        <v>10.51437</v>
      </c>
      <c r="E23" s="10">
        <f t="shared" si="2"/>
        <v>21.826003533913042</v>
      </c>
      <c r="F23" s="10">
        <v>483.6</v>
      </c>
      <c r="G23" s="10">
        <f t="shared" si="6"/>
        <v>2.9206583333333332E-3</v>
      </c>
      <c r="H23" s="10">
        <f t="shared" si="4"/>
        <v>1.41243037</v>
      </c>
      <c r="I23" s="10">
        <f t="shared" si="3"/>
        <v>1.41243037</v>
      </c>
      <c r="J23" s="10">
        <f t="shared" si="7"/>
        <v>15.649336908087612</v>
      </c>
      <c r="K23" s="10">
        <f t="shared" si="5"/>
        <v>1.8707687019867551E-3</v>
      </c>
      <c r="L23" s="10">
        <f t="shared" si="8"/>
        <v>2.0727598553758428E-2</v>
      </c>
    </row>
    <row r="24" spans="1:12" x14ac:dyDescent="0.3">
      <c r="A24" s="85">
        <f t="shared" si="1"/>
        <v>19</v>
      </c>
      <c r="B24" s="94">
        <v>4800</v>
      </c>
      <c r="C24" s="94">
        <v>14.68</v>
      </c>
      <c r="D24" s="10">
        <f t="shared" si="0"/>
        <v>10.946876</v>
      </c>
      <c r="E24" s="10">
        <f t="shared" si="2"/>
        <v>21.776985322666665</v>
      </c>
      <c r="F24" s="10">
        <v>483.6</v>
      </c>
      <c r="G24" s="10">
        <f t="shared" si="6"/>
        <v>3.0407988888888886E-3</v>
      </c>
      <c r="H24" s="10">
        <f t="shared" si="4"/>
        <v>1.4705303426666667</v>
      </c>
      <c r="I24" s="10">
        <f t="shared" si="3"/>
        <v>1.4705303426666667</v>
      </c>
      <c r="J24" s="10">
        <f t="shared" si="7"/>
        <v>17.119867250754279</v>
      </c>
      <c r="K24" s="10">
        <f t="shared" si="5"/>
        <v>1.9477223081677706E-3</v>
      </c>
      <c r="L24" s="10">
        <f t="shared" si="8"/>
        <v>2.2675320861926199E-2</v>
      </c>
    </row>
    <row r="25" spans="1:12" x14ac:dyDescent="0.3">
      <c r="A25" s="85">
        <f t="shared" si="1"/>
        <v>20</v>
      </c>
      <c r="B25" s="94">
        <v>4900</v>
      </c>
      <c r="C25" s="94">
        <v>14.97</v>
      </c>
      <c r="D25" s="10">
        <f t="shared" si="0"/>
        <v>11.163129000000001</v>
      </c>
      <c r="E25" s="10">
        <f t="shared" si="2"/>
        <v>21.753976774530614</v>
      </c>
      <c r="F25" s="10">
        <v>483.6</v>
      </c>
      <c r="G25" s="10">
        <f t="shared" si="6"/>
        <v>3.100869166666667E-3</v>
      </c>
      <c r="H25" s="10">
        <f t="shared" si="4"/>
        <v>1.4995803290000003</v>
      </c>
      <c r="I25" s="10">
        <f t="shared" si="3"/>
        <v>1.4995803290000003</v>
      </c>
      <c r="J25" s="10">
        <f t="shared" si="7"/>
        <v>18.619447579754279</v>
      </c>
      <c r="K25" s="10">
        <f t="shared" si="5"/>
        <v>1.9861991112582788E-3</v>
      </c>
      <c r="L25" s="10">
        <f t="shared" si="8"/>
        <v>2.4661519973184477E-2</v>
      </c>
    </row>
    <row r="26" spans="1:12" x14ac:dyDescent="0.3">
      <c r="A26" s="85">
        <f t="shared" si="1"/>
        <v>21</v>
      </c>
      <c r="B26" s="94">
        <v>5000</v>
      </c>
      <c r="C26" s="94">
        <v>15.26</v>
      </c>
      <c r="D26" s="10">
        <f t="shared" si="0"/>
        <v>11.379382</v>
      </c>
      <c r="E26" s="10">
        <f t="shared" si="2"/>
        <v>21.731888568319999</v>
      </c>
      <c r="F26" s="10">
        <v>470.6</v>
      </c>
      <c r="G26" s="10">
        <f t="shared" si="6"/>
        <v>3.1609394444444446E-3</v>
      </c>
      <c r="H26" s="10">
        <f t="shared" si="4"/>
        <v>1.4875381025555556</v>
      </c>
      <c r="I26" s="10">
        <f t="shared" si="3"/>
        <v>1.4875381025555556</v>
      </c>
      <c r="J26" s="10">
        <f t="shared" si="7"/>
        <v>20.106985682309833</v>
      </c>
      <c r="K26" s="10">
        <f t="shared" si="5"/>
        <v>1.9702491424576896E-3</v>
      </c>
      <c r="L26" s="10">
        <f t="shared" si="8"/>
        <v>2.6631769115642166E-2</v>
      </c>
    </row>
    <row r="27" spans="1:12" x14ac:dyDescent="0.3">
      <c r="A27" s="85">
        <f t="shared" si="1"/>
        <v>22</v>
      </c>
      <c r="B27" s="94">
        <v>5200</v>
      </c>
      <c r="C27" s="94">
        <v>15.92</v>
      </c>
      <c r="D27" s="10">
        <f t="shared" si="0"/>
        <v>11.871544</v>
      </c>
      <c r="E27" s="10">
        <f t="shared" si="2"/>
        <v>21.799807566769228</v>
      </c>
      <c r="F27" s="10">
        <v>470.6</v>
      </c>
      <c r="G27" s="10">
        <f t="shared" si="6"/>
        <v>3.2976511111111112E-3</v>
      </c>
      <c r="H27" s="10">
        <f t="shared" si="4"/>
        <v>1.5518746128888889</v>
      </c>
      <c r="I27" s="10">
        <f t="shared" si="3"/>
        <v>1.5518746128888889</v>
      </c>
      <c r="J27" s="10">
        <f t="shared" si="7"/>
        <v>21.658860295198721</v>
      </c>
      <c r="K27" s="10">
        <f t="shared" si="5"/>
        <v>2.0554630634289921E-3</v>
      </c>
      <c r="L27" s="10">
        <f t="shared" si="8"/>
        <v>2.8687232179071157E-2</v>
      </c>
    </row>
    <row r="28" spans="1:12" x14ac:dyDescent="0.3">
      <c r="A28" s="85">
        <f t="shared" si="1"/>
        <v>23</v>
      </c>
      <c r="B28" s="94">
        <v>5300</v>
      </c>
      <c r="C28" s="94">
        <v>16.25</v>
      </c>
      <c r="D28" s="10">
        <f t="shared" si="0"/>
        <v>12.117625</v>
      </c>
      <c r="E28" s="10">
        <f t="shared" si="2"/>
        <v>21.831844830188679</v>
      </c>
      <c r="F28" s="10">
        <v>470.6</v>
      </c>
      <c r="G28" s="10">
        <f t="shared" si="6"/>
        <v>3.3660069444444445E-3</v>
      </c>
      <c r="H28" s="10">
        <f t="shared" si="4"/>
        <v>1.5840428680555556</v>
      </c>
      <c r="I28" s="10">
        <f t="shared" si="3"/>
        <v>1.5840428680555556</v>
      </c>
      <c r="J28" s="10">
        <f t="shared" si="7"/>
        <v>23.242903163254276</v>
      </c>
      <c r="K28" s="10">
        <f t="shared" si="5"/>
        <v>2.0980700239146429E-3</v>
      </c>
      <c r="L28" s="10">
        <f t="shared" si="8"/>
        <v>3.0785302202985799E-2</v>
      </c>
    </row>
    <row r="29" spans="1:12" x14ac:dyDescent="0.3">
      <c r="A29" s="85">
        <f t="shared" si="1"/>
        <v>24</v>
      </c>
      <c r="B29" s="94">
        <v>5400</v>
      </c>
      <c r="C29" s="94">
        <v>16.579999999999998</v>
      </c>
      <c r="D29" s="10">
        <f t="shared" si="0"/>
        <v>12.363705999999999</v>
      </c>
      <c r="E29" s="10">
        <f t="shared" si="2"/>
        <v>21.862695528296292</v>
      </c>
      <c r="F29" s="10">
        <v>470.6</v>
      </c>
      <c r="G29" s="10">
        <f t="shared" si="6"/>
        <v>3.4343627777777773E-3</v>
      </c>
      <c r="H29" s="10">
        <f t="shared" si="4"/>
        <v>1.616211123222222</v>
      </c>
      <c r="I29" s="10">
        <f t="shared" si="3"/>
        <v>1.616211123222222</v>
      </c>
      <c r="J29" s="10">
        <f t="shared" si="7"/>
        <v>24.859114286476498</v>
      </c>
      <c r="K29" s="10">
        <f t="shared" si="5"/>
        <v>2.1406769844002941E-3</v>
      </c>
      <c r="L29" s="10">
        <f t="shared" si="8"/>
        <v>3.2925979187386094E-2</v>
      </c>
    </row>
    <row r="30" spans="1:12" x14ac:dyDescent="0.3">
      <c r="A30" s="85">
        <f t="shared" si="1"/>
        <v>25</v>
      </c>
      <c r="B30" s="94">
        <v>5500</v>
      </c>
      <c r="C30" s="94">
        <v>16.940000000000001</v>
      </c>
      <c r="D30" s="10">
        <f t="shared" si="0"/>
        <v>12.632158000000002</v>
      </c>
      <c r="E30" s="10">
        <f t="shared" si="2"/>
        <v>21.931263692800002</v>
      </c>
      <c r="F30" s="10">
        <v>443.8</v>
      </c>
      <c r="G30" s="10">
        <f t="shared" si="6"/>
        <v>3.5089327777777786E-3</v>
      </c>
      <c r="H30" s="10">
        <f t="shared" si="4"/>
        <v>1.5572643667777781</v>
      </c>
      <c r="I30" s="10">
        <f t="shared" si="3"/>
        <v>1.5572643667777781</v>
      </c>
      <c r="J30" s="10">
        <f t="shared" si="7"/>
        <v>26.416378653254277</v>
      </c>
      <c r="K30" s="10">
        <f t="shared" si="5"/>
        <v>2.0626018103016928E-3</v>
      </c>
      <c r="L30" s="10">
        <f t="shared" si="8"/>
        <v>3.4988580997687785E-2</v>
      </c>
    </row>
    <row r="31" spans="1:12" x14ac:dyDescent="0.3">
      <c r="A31" s="85">
        <f t="shared" si="1"/>
        <v>26</v>
      </c>
      <c r="B31" s="94">
        <v>5600</v>
      </c>
      <c r="C31" s="94">
        <v>17.05</v>
      </c>
      <c r="D31" s="10">
        <f t="shared" si="0"/>
        <v>12.714185000000001</v>
      </c>
      <c r="E31" s="10">
        <f t="shared" si="2"/>
        <v>21.679501737142857</v>
      </c>
      <c r="F31" s="10">
        <v>443.8</v>
      </c>
      <c r="G31" s="10">
        <f t="shared" si="6"/>
        <v>3.5317180555555555E-3</v>
      </c>
      <c r="H31" s="10">
        <f t="shared" si="4"/>
        <v>1.5673764730555555</v>
      </c>
      <c r="I31" s="10">
        <f t="shared" si="3"/>
        <v>1.5673764730555555</v>
      </c>
      <c r="J31" s="10">
        <f t="shared" si="7"/>
        <v>27.983755126309834</v>
      </c>
      <c r="K31" s="10">
        <f t="shared" si="5"/>
        <v>2.0759953285504045E-3</v>
      </c>
      <c r="L31" s="10">
        <f t="shared" si="8"/>
        <v>3.7064576326238191E-2</v>
      </c>
    </row>
    <row r="32" spans="1:12" x14ac:dyDescent="0.3">
      <c r="A32" s="85">
        <f t="shared" si="1"/>
        <v>27</v>
      </c>
      <c r="B32" s="94">
        <v>5700</v>
      </c>
      <c r="C32" s="94">
        <v>17.11</v>
      </c>
      <c r="D32" s="10">
        <f t="shared" si="0"/>
        <v>12.758927</v>
      </c>
      <c r="E32" s="10">
        <f t="shared" si="2"/>
        <v>21.374112655719298</v>
      </c>
      <c r="F32" s="10">
        <v>443.8</v>
      </c>
      <c r="G32" s="10">
        <f t="shared" si="6"/>
        <v>3.5441463888888887E-3</v>
      </c>
      <c r="H32" s="10">
        <f t="shared" si="4"/>
        <v>1.5728921673888892</v>
      </c>
      <c r="I32" s="10">
        <f t="shared" si="3"/>
        <v>1.5728921673888889</v>
      </c>
      <c r="J32" s="10">
        <f t="shared" si="7"/>
        <v>29.556647293698724</v>
      </c>
      <c r="K32" s="10">
        <f t="shared" si="5"/>
        <v>2.0833008839587935E-3</v>
      </c>
      <c r="L32" s="10">
        <f t="shared" si="8"/>
        <v>3.9147877210196982E-2</v>
      </c>
    </row>
    <row r="33" spans="1:12" x14ac:dyDescent="0.3">
      <c r="A33" s="85">
        <f t="shared" si="1"/>
        <v>28</v>
      </c>
      <c r="B33" s="94">
        <v>5800</v>
      </c>
      <c r="C33" s="94">
        <v>17.18</v>
      </c>
      <c r="D33" s="10">
        <f t="shared" si="0"/>
        <v>12.811126</v>
      </c>
      <c r="E33" s="10">
        <f t="shared" si="2"/>
        <v>21.091531025655172</v>
      </c>
      <c r="F33" s="10">
        <v>443.8</v>
      </c>
      <c r="G33" s="10">
        <f t="shared" si="6"/>
        <v>3.5586461111111111E-3</v>
      </c>
      <c r="H33" s="10">
        <f t="shared" si="4"/>
        <v>1.5793271441111112</v>
      </c>
      <c r="I33" s="10">
        <f t="shared" si="3"/>
        <v>1.5793271441111112</v>
      </c>
      <c r="J33" s="10">
        <f t="shared" si="7"/>
        <v>31.135974437809836</v>
      </c>
      <c r="K33" s="10">
        <f t="shared" si="5"/>
        <v>2.0918240319352465E-3</v>
      </c>
      <c r="L33" s="10">
        <f t="shared" si="8"/>
        <v>4.1239701242132228E-2</v>
      </c>
    </row>
    <row r="34" spans="1:12" x14ac:dyDescent="0.3">
      <c r="A34" s="85">
        <f t="shared" si="1"/>
        <v>29</v>
      </c>
      <c r="B34" s="94">
        <v>5900</v>
      </c>
      <c r="C34" s="94">
        <v>17.239999999999998</v>
      </c>
      <c r="D34" s="10">
        <f t="shared" si="0"/>
        <v>12.855867999999999</v>
      </c>
      <c r="E34" s="10">
        <f t="shared" si="2"/>
        <v>20.80645972176271</v>
      </c>
      <c r="F34" s="10">
        <v>469.1</v>
      </c>
      <c r="G34" s="10">
        <f t="shared" si="6"/>
        <v>3.5710744444444444E-3</v>
      </c>
      <c r="H34" s="10">
        <f t="shared" si="4"/>
        <v>1.6751910218888888</v>
      </c>
      <c r="I34" s="10">
        <f t="shared" si="3"/>
        <v>1.675191021888889</v>
      </c>
      <c r="J34" s="10">
        <f t="shared" si="7"/>
        <v>32.811165459698728</v>
      </c>
      <c r="K34" s="10">
        <f t="shared" si="5"/>
        <v>2.2187960554819722E-3</v>
      </c>
      <c r="L34" s="10">
        <f t="shared" si="8"/>
        <v>4.3458497297614203E-2</v>
      </c>
    </row>
    <row r="35" spans="1:12" x14ac:dyDescent="0.3">
      <c r="A35" s="85">
        <f t="shared" si="1"/>
        <v>30</v>
      </c>
      <c r="B35" s="94">
        <v>6000</v>
      </c>
      <c r="C35" s="94">
        <v>17.32</v>
      </c>
      <c r="D35" s="10">
        <f t="shared" si="0"/>
        <v>12.915524000000001</v>
      </c>
      <c r="E35" s="10">
        <f t="shared" si="2"/>
        <v>20.554625928533333</v>
      </c>
      <c r="F35" s="10">
        <v>469.1</v>
      </c>
      <c r="G35" s="10">
        <f t="shared" si="6"/>
        <v>3.587645555555556E-3</v>
      </c>
      <c r="H35" s="10">
        <f t="shared" si="4"/>
        <v>1.6829645301111111</v>
      </c>
      <c r="I35" s="10">
        <f t="shared" si="3"/>
        <v>1.6829645301111114</v>
      </c>
      <c r="J35" s="10">
        <f t="shared" si="7"/>
        <v>34.494129989809842</v>
      </c>
      <c r="K35" s="10">
        <f t="shared" si="5"/>
        <v>2.229092092862399E-3</v>
      </c>
      <c r="L35" s="10">
        <f t="shared" si="8"/>
        <v>4.5687589390476603E-2</v>
      </c>
    </row>
    <row r="36" spans="1:12" x14ac:dyDescent="0.3">
      <c r="A36" s="85">
        <f t="shared" si="1"/>
        <v>31</v>
      </c>
      <c r="B36" s="94">
        <v>6100</v>
      </c>
      <c r="C36" s="94">
        <v>17.37</v>
      </c>
      <c r="D36" s="10">
        <f t="shared" si="0"/>
        <v>12.952809000000002</v>
      </c>
      <c r="E36" s="10">
        <f t="shared" si="2"/>
        <v>20.276029931016396</v>
      </c>
      <c r="F36" s="10">
        <v>469.1</v>
      </c>
      <c r="G36" s="10">
        <f t="shared" si="6"/>
        <v>3.5980025000000005E-3</v>
      </c>
      <c r="H36" s="10">
        <f t="shared" si="4"/>
        <v>1.6878229727500005</v>
      </c>
      <c r="I36" s="10">
        <f t="shared" si="3"/>
        <v>1.6878229727500003</v>
      </c>
      <c r="J36" s="10">
        <f t="shared" si="7"/>
        <v>36.181952962559841</v>
      </c>
      <c r="K36" s="10">
        <f t="shared" si="5"/>
        <v>2.235527116225166E-3</v>
      </c>
      <c r="L36" s="10">
        <f t="shared" si="8"/>
        <v>4.7923116506701766E-2</v>
      </c>
    </row>
    <row r="37" spans="1:12" x14ac:dyDescent="0.3">
      <c r="A37" s="85">
        <f t="shared" si="1"/>
        <v>32</v>
      </c>
      <c r="B37" s="94">
        <v>6200</v>
      </c>
      <c r="C37" s="94">
        <v>17.440000000000001</v>
      </c>
      <c r="D37" s="10">
        <f t="shared" si="0"/>
        <v>13.005008000000002</v>
      </c>
      <c r="E37" s="10">
        <f t="shared" si="2"/>
        <v>20.029390385548389</v>
      </c>
      <c r="F37" s="10">
        <v>469.1</v>
      </c>
      <c r="G37" s="10">
        <f t="shared" si="6"/>
        <v>3.6125022222222229E-3</v>
      </c>
      <c r="H37" s="10">
        <f t="shared" si="4"/>
        <v>1.6946247924444446</v>
      </c>
      <c r="I37" s="10">
        <f t="shared" si="3"/>
        <v>1.6946247924444449</v>
      </c>
      <c r="J37" s="10">
        <f t="shared" si="7"/>
        <v>37.876577755004284</v>
      </c>
      <c r="K37" s="10">
        <f t="shared" si="5"/>
        <v>2.2445361489330396E-3</v>
      </c>
      <c r="L37" s="10">
        <f t="shared" si="8"/>
        <v>5.0167652655634803E-2</v>
      </c>
    </row>
    <row r="38" spans="1:12" x14ac:dyDescent="0.3">
      <c r="A38" s="85">
        <f t="shared" si="1"/>
        <v>33</v>
      </c>
      <c r="B38" s="94">
        <v>4800</v>
      </c>
      <c r="C38" s="94">
        <v>14.68</v>
      </c>
      <c r="D38" s="10">
        <f t="shared" si="0"/>
        <v>10.946876</v>
      </c>
      <c r="E38" s="10">
        <f t="shared" si="2"/>
        <v>21.776985322666665</v>
      </c>
      <c r="F38" s="10">
        <v>483</v>
      </c>
      <c r="G38" s="10">
        <f t="shared" si="6"/>
        <v>3.0407988888888886E-3</v>
      </c>
      <c r="H38" s="10">
        <f t="shared" si="4"/>
        <v>1.4687058633333332</v>
      </c>
      <c r="I38" s="10">
        <f t="shared" si="3"/>
        <v>1.4687058633333332</v>
      </c>
      <c r="J38" s="10">
        <f t="shared" si="7"/>
        <v>39.345283618337618</v>
      </c>
      <c r="K38" s="10">
        <f t="shared" si="5"/>
        <v>1.945305779249448E-3</v>
      </c>
      <c r="L38" s="10">
        <f t="shared" si="8"/>
        <v>5.2112958434884254E-2</v>
      </c>
    </row>
    <row r="39" spans="1:12" x14ac:dyDescent="0.3">
      <c r="A39" s="85">
        <f t="shared" si="1"/>
        <v>34</v>
      </c>
      <c r="B39" s="94">
        <v>4900</v>
      </c>
      <c r="C39" s="94">
        <v>14.97</v>
      </c>
      <c r="D39" s="10">
        <f t="shared" si="0"/>
        <v>11.163129000000001</v>
      </c>
      <c r="E39" s="10">
        <f t="shared" si="2"/>
        <v>21.753976774530614</v>
      </c>
      <c r="F39" s="10">
        <v>483</v>
      </c>
      <c r="G39" s="10">
        <f t="shared" si="6"/>
        <v>3.100869166666667E-3</v>
      </c>
      <c r="H39" s="10">
        <f t="shared" si="4"/>
        <v>1.4977198075000002</v>
      </c>
      <c r="I39" s="10">
        <f t="shared" si="3"/>
        <v>1.4977198075000002</v>
      </c>
      <c r="J39" s="10">
        <f t="shared" si="7"/>
        <v>40.843003425837615</v>
      </c>
      <c r="K39" s="10">
        <f t="shared" si="5"/>
        <v>1.9837348443708614E-3</v>
      </c>
      <c r="L39" s="10">
        <f t="shared" si="8"/>
        <v>5.4096693279255113E-2</v>
      </c>
    </row>
    <row r="40" spans="1:12" x14ac:dyDescent="0.3">
      <c r="A40" s="85">
        <f t="shared" si="1"/>
        <v>35</v>
      </c>
      <c r="B40" s="94">
        <v>5000</v>
      </c>
      <c r="C40" s="94">
        <v>15.26</v>
      </c>
      <c r="D40" s="10">
        <f t="shared" si="0"/>
        <v>11.379382</v>
      </c>
      <c r="E40" s="10">
        <f t="shared" si="2"/>
        <v>21.731888568319999</v>
      </c>
      <c r="F40" s="10">
        <v>470.5</v>
      </c>
      <c r="G40" s="10">
        <f t="shared" si="6"/>
        <v>3.1609394444444446E-3</v>
      </c>
      <c r="H40" s="10">
        <f t="shared" si="4"/>
        <v>1.487222008611111</v>
      </c>
      <c r="I40" s="10">
        <f t="shared" si="3"/>
        <v>1.4872220086111112</v>
      </c>
      <c r="J40" s="10">
        <f t="shared" si="7"/>
        <v>42.330225434448728</v>
      </c>
      <c r="K40" s="10">
        <f t="shared" si="5"/>
        <v>1.9698304749816041E-3</v>
      </c>
      <c r="L40" s="10">
        <f t="shared" si="8"/>
        <v>5.6066523754236715E-2</v>
      </c>
    </row>
    <row r="41" spans="1:12" x14ac:dyDescent="0.3">
      <c r="A41" s="85">
        <f t="shared" si="1"/>
        <v>36</v>
      </c>
      <c r="B41" s="94">
        <v>5100</v>
      </c>
      <c r="C41" s="94">
        <v>15.59</v>
      </c>
      <c r="D41" s="10">
        <f t="shared" si="0"/>
        <v>11.625463</v>
      </c>
      <c r="E41" s="10">
        <f t="shared" si="2"/>
        <v>21.766513940078429</v>
      </c>
      <c r="F41" s="10">
        <v>470.5</v>
      </c>
      <c r="G41" s="10">
        <f t="shared" si="6"/>
        <v>3.2292952777777779E-3</v>
      </c>
      <c r="H41" s="10">
        <f t="shared" si="4"/>
        <v>1.5193834281944445</v>
      </c>
      <c r="I41" s="10">
        <f t="shared" si="3"/>
        <v>1.5193834281944445</v>
      </c>
      <c r="J41" s="10">
        <f t="shared" si="7"/>
        <v>43.849608862643173</v>
      </c>
      <c r="K41" s="10">
        <f t="shared" si="5"/>
        <v>2.0124283817144961E-3</v>
      </c>
      <c r="L41" s="10">
        <f t="shared" si="8"/>
        <v>5.8078952135951212E-2</v>
      </c>
    </row>
    <row r="42" spans="1:12" x14ac:dyDescent="0.3">
      <c r="A42" s="85">
        <f t="shared" si="1"/>
        <v>37</v>
      </c>
      <c r="B42" s="94">
        <v>5100</v>
      </c>
      <c r="C42" s="94">
        <v>15.59</v>
      </c>
      <c r="D42" s="10">
        <f t="shared" si="0"/>
        <v>11.625463</v>
      </c>
      <c r="E42" s="10">
        <f t="shared" si="2"/>
        <v>21.766513940078429</v>
      </c>
      <c r="F42" s="10">
        <v>470.5</v>
      </c>
      <c r="G42" s="10">
        <f t="shared" si="6"/>
        <v>3.2292952777777779E-3</v>
      </c>
      <c r="H42" s="10">
        <f t="shared" si="4"/>
        <v>1.5193834281944445</v>
      </c>
      <c r="I42" s="10">
        <f t="shared" si="3"/>
        <v>1.5193834281944445</v>
      </c>
      <c r="J42" s="10">
        <f t="shared" si="7"/>
        <v>45.368992290837618</v>
      </c>
      <c r="K42" s="10">
        <f t="shared" si="5"/>
        <v>2.0124283817144961E-3</v>
      </c>
      <c r="L42" s="10">
        <f t="shared" si="8"/>
        <v>6.0091380517665709E-2</v>
      </c>
    </row>
    <row r="43" spans="1:12" x14ac:dyDescent="0.3">
      <c r="A43" s="85">
        <f t="shared" si="1"/>
        <v>38</v>
      </c>
      <c r="B43" s="94">
        <v>5200</v>
      </c>
      <c r="C43" s="94">
        <v>15.92</v>
      </c>
      <c r="D43" s="10">
        <f t="shared" si="0"/>
        <v>11.871544</v>
      </c>
      <c r="E43" s="10">
        <f t="shared" si="2"/>
        <v>21.799807566769228</v>
      </c>
      <c r="F43" s="10">
        <v>470.5</v>
      </c>
      <c r="G43" s="10">
        <f t="shared" si="6"/>
        <v>3.2976511111111112E-3</v>
      </c>
      <c r="H43" s="10">
        <f t="shared" si="4"/>
        <v>1.5515448477777778</v>
      </c>
      <c r="I43" s="10">
        <f t="shared" si="3"/>
        <v>1.5515448477777778</v>
      </c>
      <c r="J43" s="10">
        <f t="shared" si="7"/>
        <v>46.920537138615394</v>
      </c>
      <c r="K43" s="10">
        <f t="shared" si="5"/>
        <v>2.0550262884473877E-3</v>
      </c>
      <c r="L43" s="10">
        <f t="shared" si="8"/>
        <v>6.2146406806113094E-2</v>
      </c>
    </row>
    <row r="44" spans="1:12" x14ac:dyDescent="0.3">
      <c r="A44" s="85">
        <f t="shared" si="1"/>
        <v>39</v>
      </c>
      <c r="B44" s="94">
        <v>5200</v>
      </c>
      <c r="C44" s="94">
        <v>15.92</v>
      </c>
      <c r="D44" s="10">
        <f t="shared" si="0"/>
        <v>11.871544</v>
      </c>
      <c r="E44" s="10">
        <f t="shared" si="2"/>
        <v>21.799807566769228</v>
      </c>
      <c r="F44" s="10">
        <v>470.5</v>
      </c>
      <c r="G44" s="10">
        <f t="shared" si="6"/>
        <v>3.2976511111111112E-3</v>
      </c>
      <c r="H44" s="10">
        <f t="shared" si="4"/>
        <v>1.5515448477777778</v>
      </c>
      <c r="I44" s="10">
        <f t="shared" si="3"/>
        <v>1.5515448477777778</v>
      </c>
      <c r="J44" s="10">
        <f t="shared" si="7"/>
        <v>48.472081986393171</v>
      </c>
      <c r="K44" s="10">
        <f t="shared" si="5"/>
        <v>2.0550262884473877E-3</v>
      </c>
      <c r="L44" s="10">
        <f t="shared" si="8"/>
        <v>6.4201433094560487E-2</v>
      </c>
    </row>
    <row r="45" spans="1:12" x14ac:dyDescent="0.3">
      <c r="A45" s="85">
        <f t="shared" si="1"/>
        <v>40</v>
      </c>
      <c r="B45" s="94">
        <v>5300</v>
      </c>
      <c r="C45" s="94">
        <v>16.25</v>
      </c>
      <c r="D45" s="10">
        <f t="shared" si="0"/>
        <v>12.117625</v>
      </c>
      <c r="E45" s="10">
        <f t="shared" si="2"/>
        <v>21.831844830188679</v>
      </c>
      <c r="F45" s="10">
        <v>470.5</v>
      </c>
      <c r="G45" s="10">
        <f t="shared" si="6"/>
        <v>3.3660069444444445E-3</v>
      </c>
      <c r="H45" s="10">
        <f t="shared" si="4"/>
        <v>1.5837062673611111</v>
      </c>
      <c r="I45" s="10">
        <f t="shared" si="3"/>
        <v>1.5837062673611111</v>
      </c>
      <c r="J45" s="10">
        <f t="shared" si="7"/>
        <v>50.05578825375428</v>
      </c>
      <c r="K45" s="10">
        <f t="shared" si="5"/>
        <v>2.0976241951802797E-3</v>
      </c>
      <c r="L45" s="10">
        <f t="shared" si="8"/>
        <v>6.6299057289740768E-2</v>
      </c>
    </row>
    <row r="46" spans="1:12" x14ac:dyDescent="0.3">
      <c r="A46" s="85">
        <f t="shared" si="1"/>
        <v>41</v>
      </c>
      <c r="B46" s="94">
        <v>5300</v>
      </c>
      <c r="C46" s="94">
        <v>16.25</v>
      </c>
      <c r="D46" s="10">
        <f t="shared" si="0"/>
        <v>12.117625</v>
      </c>
      <c r="E46" s="10">
        <f t="shared" si="2"/>
        <v>21.831844830188679</v>
      </c>
      <c r="F46" s="10">
        <v>470.5</v>
      </c>
      <c r="G46" s="10">
        <f t="shared" si="6"/>
        <v>3.3660069444444445E-3</v>
      </c>
      <c r="H46" s="10">
        <f t="shared" si="4"/>
        <v>1.5837062673611111</v>
      </c>
      <c r="I46" s="10">
        <f t="shared" si="3"/>
        <v>1.5837062673611111</v>
      </c>
      <c r="J46" s="10">
        <f t="shared" si="7"/>
        <v>51.639494521115388</v>
      </c>
      <c r="K46" s="10">
        <f t="shared" si="5"/>
        <v>2.0976241951802797E-3</v>
      </c>
      <c r="L46" s="10">
        <f t="shared" si="8"/>
        <v>6.8396681484921049E-2</v>
      </c>
    </row>
    <row r="47" spans="1:12" x14ac:dyDescent="0.3">
      <c r="A47" s="85">
        <f t="shared" si="1"/>
        <v>42</v>
      </c>
      <c r="B47" s="94">
        <v>5400</v>
      </c>
      <c r="C47" s="94">
        <v>16.579999999999998</v>
      </c>
      <c r="D47" s="10">
        <f t="shared" si="0"/>
        <v>12.363705999999999</v>
      </c>
      <c r="E47" s="10">
        <f t="shared" si="2"/>
        <v>21.862695528296292</v>
      </c>
      <c r="F47" s="10">
        <v>470.5</v>
      </c>
      <c r="G47" s="10">
        <f t="shared" si="6"/>
        <v>3.4343627777777773E-3</v>
      </c>
      <c r="H47" s="10">
        <f t="shared" si="4"/>
        <v>1.6158676869444442</v>
      </c>
      <c r="I47" s="10">
        <f t="shared" si="3"/>
        <v>1.6158676869444442</v>
      </c>
      <c r="J47" s="10">
        <f t="shared" si="7"/>
        <v>53.255362208059836</v>
      </c>
      <c r="K47" s="10">
        <f t="shared" si="5"/>
        <v>2.1402221019131713E-3</v>
      </c>
      <c r="L47" s="10">
        <f t="shared" si="8"/>
        <v>7.0536903586834218E-2</v>
      </c>
    </row>
    <row r="48" spans="1:12" x14ac:dyDescent="0.3">
      <c r="A48" s="85">
        <f t="shared" si="1"/>
        <v>43</v>
      </c>
      <c r="B48" s="94">
        <v>5400</v>
      </c>
      <c r="C48" s="94">
        <v>16.579999999999998</v>
      </c>
      <c r="D48" s="10">
        <f t="shared" si="0"/>
        <v>12.363705999999999</v>
      </c>
      <c r="E48" s="10">
        <f t="shared" si="2"/>
        <v>21.862695528296292</v>
      </c>
      <c r="F48" s="10">
        <v>470.5</v>
      </c>
      <c r="G48" s="10">
        <f t="shared" si="6"/>
        <v>3.4343627777777773E-3</v>
      </c>
      <c r="H48" s="10">
        <f t="shared" si="4"/>
        <v>1.6158676869444442</v>
      </c>
      <c r="I48" s="10">
        <f t="shared" si="3"/>
        <v>1.6158676869444442</v>
      </c>
      <c r="J48" s="10">
        <f t="shared" si="7"/>
        <v>54.871229895004277</v>
      </c>
      <c r="K48" s="10">
        <f t="shared" si="5"/>
        <v>2.1402221019131713E-3</v>
      </c>
      <c r="L48" s="10">
        <f t="shared" si="8"/>
        <v>7.2677125688747388E-2</v>
      </c>
    </row>
    <row r="49" spans="1:12" x14ac:dyDescent="0.3">
      <c r="A49" s="85">
        <f t="shared" si="1"/>
        <v>44</v>
      </c>
      <c r="B49" s="94">
        <v>5500</v>
      </c>
      <c r="C49" s="94">
        <v>16.940000000000001</v>
      </c>
      <c r="D49" s="10">
        <f t="shared" si="0"/>
        <v>12.632158000000002</v>
      </c>
      <c r="E49" s="10">
        <f t="shared" si="2"/>
        <v>21.931263692800002</v>
      </c>
      <c r="F49" s="10">
        <v>443.8</v>
      </c>
      <c r="G49" s="10">
        <f t="shared" si="6"/>
        <v>3.5089327777777786E-3</v>
      </c>
      <c r="H49" s="10">
        <f t="shared" si="4"/>
        <v>1.5572643667777781</v>
      </c>
      <c r="I49" s="10">
        <f t="shared" si="3"/>
        <v>1.5572643667777781</v>
      </c>
      <c r="J49" s="10">
        <f t="shared" si="7"/>
        <v>56.428494261782056</v>
      </c>
      <c r="K49" s="10">
        <f t="shared" si="5"/>
        <v>2.0626018103016928E-3</v>
      </c>
      <c r="L49" s="10">
        <f t="shared" si="8"/>
        <v>7.4739727499049086E-2</v>
      </c>
    </row>
    <row r="50" spans="1:12" x14ac:dyDescent="0.3">
      <c r="A50" s="85">
        <f t="shared" si="1"/>
        <v>45</v>
      </c>
      <c r="B50" s="94">
        <v>5500</v>
      </c>
      <c r="C50" s="94">
        <v>16.940000000000001</v>
      </c>
      <c r="D50" s="10">
        <f t="shared" si="0"/>
        <v>12.632158000000002</v>
      </c>
      <c r="E50" s="10">
        <f t="shared" si="2"/>
        <v>21.931263692800002</v>
      </c>
      <c r="F50" s="10">
        <v>443.8</v>
      </c>
      <c r="G50" s="10">
        <f t="shared" si="6"/>
        <v>3.5089327777777786E-3</v>
      </c>
      <c r="H50" s="10">
        <f t="shared" si="4"/>
        <v>1.5572643667777781</v>
      </c>
      <c r="I50" s="10">
        <f t="shared" si="3"/>
        <v>1.5572643667777781</v>
      </c>
      <c r="J50" s="10">
        <f t="shared" si="7"/>
        <v>57.985758628559836</v>
      </c>
      <c r="K50" s="10">
        <f t="shared" si="5"/>
        <v>2.0626018103016928E-3</v>
      </c>
      <c r="L50" s="10">
        <f t="shared" si="8"/>
        <v>7.6802329309350784E-2</v>
      </c>
    </row>
    <row r="51" spans="1:12" x14ac:dyDescent="0.3">
      <c r="A51" s="85">
        <f t="shared" si="1"/>
        <v>46</v>
      </c>
      <c r="B51" s="94">
        <v>5600</v>
      </c>
      <c r="C51" s="94">
        <v>17.05</v>
      </c>
      <c r="D51" s="10">
        <f t="shared" si="0"/>
        <v>12.714185000000001</v>
      </c>
      <c r="E51" s="10">
        <f t="shared" si="2"/>
        <v>21.679501737142857</v>
      </c>
      <c r="F51" s="10">
        <v>443.8</v>
      </c>
      <c r="G51" s="10">
        <f t="shared" si="6"/>
        <v>3.5317180555555555E-3</v>
      </c>
      <c r="H51" s="10">
        <f t="shared" si="4"/>
        <v>1.5673764730555555</v>
      </c>
      <c r="I51" s="10">
        <f t="shared" si="3"/>
        <v>1.5673764730555555</v>
      </c>
      <c r="J51" s="10">
        <f t="shared" si="7"/>
        <v>59.553135101615389</v>
      </c>
      <c r="K51" s="10">
        <f t="shared" si="5"/>
        <v>2.0759953285504045E-3</v>
      </c>
      <c r="L51" s="10">
        <f t="shared" si="8"/>
        <v>7.887832463790119E-2</v>
      </c>
    </row>
    <row r="52" spans="1:12" x14ac:dyDescent="0.3">
      <c r="A52" s="85">
        <f t="shared" si="1"/>
        <v>47</v>
      </c>
      <c r="B52" s="94">
        <v>5700</v>
      </c>
      <c r="C52" s="94">
        <v>17.11</v>
      </c>
      <c r="D52" s="10">
        <f t="shared" si="0"/>
        <v>12.758927</v>
      </c>
      <c r="E52" s="10">
        <f t="shared" si="2"/>
        <v>21.374112655719298</v>
      </c>
      <c r="F52" s="10">
        <v>443.8</v>
      </c>
      <c r="G52" s="10">
        <f t="shared" si="6"/>
        <v>3.5441463888888887E-3</v>
      </c>
      <c r="H52" s="10">
        <f t="shared" si="4"/>
        <v>1.5728921673888892</v>
      </c>
      <c r="I52" s="10">
        <f t="shared" si="3"/>
        <v>1.5728921673888889</v>
      </c>
      <c r="J52" s="10">
        <f t="shared" si="7"/>
        <v>61.126027269004275</v>
      </c>
      <c r="K52" s="10">
        <f t="shared" si="5"/>
        <v>2.0833008839587935E-3</v>
      </c>
      <c r="L52" s="10">
        <f t="shared" si="8"/>
        <v>8.0961625521859981E-2</v>
      </c>
    </row>
    <row r="53" spans="1:12" x14ac:dyDescent="0.3">
      <c r="A53" s="85">
        <f t="shared" si="1"/>
        <v>48</v>
      </c>
      <c r="B53" s="94">
        <v>5700</v>
      </c>
      <c r="C53" s="94">
        <v>17.11</v>
      </c>
      <c r="D53" s="10">
        <f t="shared" si="0"/>
        <v>12.758927</v>
      </c>
      <c r="E53" s="10">
        <f t="shared" si="2"/>
        <v>21.374112655719298</v>
      </c>
      <c r="F53" s="10">
        <v>443.8</v>
      </c>
      <c r="G53" s="10">
        <f t="shared" si="6"/>
        <v>3.5441463888888887E-3</v>
      </c>
      <c r="H53" s="10">
        <f t="shared" si="4"/>
        <v>1.5728921673888892</v>
      </c>
      <c r="I53" s="10">
        <f t="shared" si="3"/>
        <v>1.5728921673888889</v>
      </c>
      <c r="J53" s="10">
        <f t="shared" si="7"/>
        <v>62.698919436393162</v>
      </c>
      <c r="K53" s="10">
        <f t="shared" si="5"/>
        <v>2.0833008839587935E-3</v>
      </c>
      <c r="L53" s="10">
        <f t="shared" si="8"/>
        <v>8.3044926405818772E-2</v>
      </c>
    </row>
    <row r="54" spans="1:12" x14ac:dyDescent="0.3">
      <c r="A54" s="85">
        <f t="shared" si="1"/>
        <v>49</v>
      </c>
      <c r="B54" s="94">
        <v>5800</v>
      </c>
      <c r="C54" s="94">
        <v>17.18</v>
      </c>
      <c r="D54" s="10">
        <f t="shared" si="0"/>
        <v>12.811126</v>
      </c>
      <c r="E54" s="10">
        <f t="shared" si="2"/>
        <v>21.091531025655172</v>
      </c>
      <c r="F54" s="10">
        <v>443.8</v>
      </c>
      <c r="G54" s="10">
        <f t="shared" si="6"/>
        <v>3.5586461111111111E-3</v>
      </c>
      <c r="H54" s="10">
        <f t="shared" si="4"/>
        <v>1.5793271441111112</v>
      </c>
      <c r="I54" s="10">
        <f t="shared" si="3"/>
        <v>1.5793271441111112</v>
      </c>
      <c r="J54" s="10">
        <f t="shared" si="7"/>
        <v>64.278246580504273</v>
      </c>
      <c r="K54" s="10">
        <f t="shared" si="5"/>
        <v>2.0918240319352465E-3</v>
      </c>
      <c r="L54" s="10">
        <f t="shared" si="8"/>
        <v>8.5136750437754025E-2</v>
      </c>
    </row>
    <row r="55" spans="1:12" x14ac:dyDescent="0.3">
      <c r="A55" s="85">
        <f t="shared" si="1"/>
        <v>50</v>
      </c>
      <c r="B55" s="94">
        <v>5800</v>
      </c>
      <c r="C55" s="94">
        <v>17.18</v>
      </c>
      <c r="D55" s="10">
        <f t="shared" si="0"/>
        <v>12.811126</v>
      </c>
      <c r="E55" s="10">
        <f t="shared" si="2"/>
        <v>21.091531025655172</v>
      </c>
      <c r="F55" s="10">
        <v>443.8</v>
      </c>
      <c r="G55" s="10">
        <f t="shared" si="6"/>
        <v>3.5586461111111111E-3</v>
      </c>
      <c r="H55" s="10">
        <f t="shared" si="4"/>
        <v>1.5793271441111112</v>
      </c>
      <c r="I55" s="10">
        <f t="shared" si="3"/>
        <v>1.5793271441111112</v>
      </c>
      <c r="J55" s="10">
        <f t="shared" si="7"/>
        <v>65.857573724615378</v>
      </c>
      <c r="K55" s="10">
        <f t="shared" si="5"/>
        <v>2.0918240319352465E-3</v>
      </c>
      <c r="L55" s="10">
        <f t="shared" si="8"/>
        <v>8.7228574469689277E-2</v>
      </c>
    </row>
    <row r="56" spans="1:12" x14ac:dyDescent="0.3">
      <c r="A56" s="85">
        <f t="shared" si="1"/>
        <v>51</v>
      </c>
      <c r="B56" s="94">
        <v>5900</v>
      </c>
      <c r="C56" s="94">
        <v>17.239999999999998</v>
      </c>
      <c r="D56" s="10">
        <f t="shared" si="0"/>
        <v>12.855867999999999</v>
      </c>
      <c r="E56" s="10">
        <f t="shared" si="2"/>
        <v>20.80645972176271</v>
      </c>
      <c r="F56" s="10">
        <v>477</v>
      </c>
      <c r="G56" s="10">
        <f t="shared" si="6"/>
        <v>3.5710744444444444E-3</v>
      </c>
      <c r="H56" s="10">
        <f t="shared" si="4"/>
        <v>1.7034025099999999</v>
      </c>
      <c r="I56" s="10">
        <f t="shared" si="3"/>
        <v>1.7034025099999999</v>
      </c>
      <c r="J56" s="10">
        <f t="shared" si="7"/>
        <v>67.560976234615381</v>
      </c>
      <c r="K56" s="10">
        <f t="shared" si="5"/>
        <v>2.2561622649006621E-3</v>
      </c>
      <c r="L56" s="10">
        <f t="shared" si="8"/>
        <v>8.948473673458994E-2</v>
      </c>
    </row>
    <row r="57" spans="1:12" x14ac:dyDescent="0.3">
      <c r="A57" s="85">
        <f t="shared" si="1"/>
        <v>52</v>
      </c>
      <c r="B57" s="94">
        <v>5900</v>
      </c>
      <c r="C57" s="94">
        <v>17.239999999999998</v>
      </c>
      <c r="D57" s="10">
        <f t="shared" si="0"/>
        <v>12.855867999999999</v>
      </c>
      <c r="E57" s="10">
        <f t="shared" si="2"/>
        <v>20.80645972176271</v>
      </c>
      <c r="F57" s="10">
        <v>477</v>
      </c>
      <c r="G57" s="10">
        <f t="shared" si="6"/>
        <v>3.5710744444444444E-3</v>
      </c>
      <c r="H57" s="10">
        <f t="shared" si="4"/>
        <v>1.7034025099999999</v>
      </c>
      <c r="I57" s="10">
        <f t="shared" si="3"/>
        <v>1.7034025099999999</v>
      </c>
      <c r="J57" s="10">
        <f t="shared" si="7"/>
        <v>69.264378744615385</v>
      </c>
      <c r="K57" s="10">
        <f t="shared" si="5"/>
        <v>2.2561622649006621E-3</v>
      </c>
      <c r="L57" s="10">
        <f t="shared" si="8"/>
        <v>9.1740898999490603E-2</v>
      </c>
    </row>
    <row r="58" spans="1:12" x14ac:dyDescent="0.3">
      <c r="A58" s="85">
        <f t="shared" si="1"/>
        <v>53</v>
      </c>
      <c r="B58" s="94">
        <v>6000</v>
      </c>
      <c r="C58" s="94">
        <v>17.32</v>
      </c>
      <c r="D58" s="10">
        <f t="shared" si="0"/>
        <v>12.915524000000001</v>
      </c>
      <c r="E58" s="10">
        <f t="shared" si="2"/>
        <v>20.554625928533333</v>
      </c>
      <c r="F58" s="10">
        <v>469.1</v>
      </c>
      <c r="G58" s="10">
        <f t="shared" si="6"/>
        <v>3.587645555555556E-3</v>
      </c>
      <c r="H58" s="10">
        <f t="shared" si="4"/>
        <v>1.6829645301111111</v>
      </c>
      <c r="I58" s="10">
        <f t="shared" si="3"/>
        <v>1.6829645301111114</v>
      </c>
      <c r="J58" s="10">
        <f t="shared" si="7"/>
        <v>70.947343274726492</v>
      </c>
      <c r="K58" s="10">
        <f t="shared" si="5"/>
        <v>2.229092092862399E-3</v>
      </c>
      <c r="L58" s="10">
        <f t="shared" si="8"/>
        <v>9.3969991092353003E-2</v>
      </c>
    </row>
    <row r="59" spans="1:12" x14ac:dyDescent="0.3">
      <c r="A59" s="85">
        <f t="shared" si="1"/>
        <v>54</v>
      </c>
      <c r="B59" s="94">
        <v>6000</v>
      </c>
      <c r="C59" s="94">
        <v>17.32</v>
      </c>
      <c r="D59" s="10">
        <f t="shared" si="0"/>
        <v>12.915524000000001</v>
      </c>
      <c r="E59" s="10">
        <f t="shared" si="2"/>
        <v>20.554625928533333</v>
      </c>
      <c r="F59" s="10">
        <v>469.1</v>
      </c>
      <c r="G59" s="10">
        <f t="shared" si="6"/>
        <v>3.587645555555556E-3</v>
      </c>
      <c r="H59" s="10">
        <f t="shared" si="4"/>
        <v>1.6829645301111111</v>
      </c>
      <c r="I59" s="10">
        <f t="shared" si="3"/>
        <v>1.6829645301111114</v>
      </c>
      <c r="J59" s="10">
        <f t="shared" si="7"/>
        <v>72.630307804837599</v>
      </c>
      <c r="K59" s="10">
        <f t="shared" si="5"/>
        <v>2.229092092862399E-3</v>
      </c>
      <c r="L59" s="10">
        <f t="shared" si="8"/>
        <v>9.6199083185215403E-2</v>
      </c>
    </row>
    <row r="60" spans="1:12" x14ac:dyDescent="0.3">
      <c r="A60" s="85">
        <f t="shared" si="1"/>
        <v>55</v>
      </c>
      <c r="B60" s="94">
        <v>6100</v>
      </c>
      <c r="C60" s="94">
        <v>17.37</v>
      </c>
      <c r="D60" s="10">
        <f t="shared" si="0"/>
        <v>12.952809000000002</v>
      </c>
      <c r="E60" s="10">
        <f t="shared" si="2"/>
        <v>20.276029931016396</v>
      </c>
      <c r="F60" s="10">
        <v>469.1</v>
      </c>
      <c r="G60" s="10">
        <f t="shared" si="6"/>
        <v>3.5980025000000005E-3</v>
      </c>
      <c r="H60" s="10">
        <f t="shared" si="4"/>
        <v>1.6878229727500005</v>
      </c>
      <c r="I60" s="10">
        <f t="shared" si="3"/>
        <v>1.6878229727500003</v>
      </c>
      <c r="J60" s="10">
        <f t="shared" si="7"/>
        <v>74.318130777587598</v>
      </c>
      <c r="K60" s="10">
        <f t="shared" si="5"/>
        <v>2.235527116225166E-3</v>
      </c>
      <c r="L60" s="10">
        <f t="shared" si="8"/>
        <v>9.8434610301440573E-2</v>
      </c>
    </row>
    <row r="61" spans="1:12" x14ac:dyDescent="0.3">
      <c r="A61" s="85">
        <f t="shared" si="1"/>
        <v>56</v>
      </c>
      <c r="B61" s="94">
        <v>6200</v>
      </c>
      <c r="C61" s="94">
        <v>17.440000000000001</v>
      </c>
      <c r="D61" s="10">
        <f t="shared" si="0"/>
        <v>13.005008000000002</v>
      </c>
      <c r="E61" s="10">
        <f t="shared" si="2"/>
        <v>20.029390385548389</v>
      </c>
      <c r="F61" s="10">
        <v>469.1</v>
      </c>
      <c r="G61" s="10">
        <f t="shared" si="6"/>
        <v>3.6125022222222229E-3</v>
      </c>
      <c r="H61" s="10">
        <f t="shared" si="4"/>
        <v>1.6946247924444446</v>
      </c>
      <c r="I61" s="10">
        <f t="shared" si="3"/>
        <v>1.6946247924444449</v>
      </c>
      <c r="J61" s="10">
        <f t="shared" si="7"/>
        <v>76.012755570032041</v>
      </c>
      <c r="K61" s="10">
        <f t="shared" si="5"/>
        <v>2.2445361489330396E-3</v>
      </c>
      <c r="L61" s="10">
        <f t="shared" si="8"/>
        <v>0.10067914645037361</v>
      </c>
    </row>
    <row r="62" spans="1:12" x14ac:dyDescent="0.3">
      <c r="A62" s="85">
        <f t="shared" si="1"/>
        <v>57</v>
      </c>
      <c r="B62" s="94">
        <v>6200</v>
      </c>
      <c r="C62" s="94">
        <v>17.440000000000001</v>
      </c>
      <c r="D62" s="10">
        <f t="shared" si="0"/>
        <v>13.005008000000002</v>
      </c>
      <c r="E62" s="10">
        <f t="shared" si="2"/>
        <v>20.029390385548389</v>
      </c>
      <c r="F62" s="10">
        <v>469.1</v>
      </c>
      <c r="G62" s="10">
        <f t="shared" si="6"/>
        <v>3.6125022222222229E-3</v>
      </c>
      <c r="H62" s="10">
        <f t="shared" si="4"/>
        <v>1.6946247924444446</v>
      </c>
      <c r="I62" s="10">
        <f t="shared" si="3"/>
        <v>1.6946247924444449</v>
      </c>
      <c r="J62" s="10">
        <f t="shared" si="7"/>
        <v>77.707380362476485</v>
      </c>
      <c r="K62" s="10">
        <f t="shared" si="5"/>
        <v>2.2445361489330396E-3</v>
      </c>
      <c r="L62" s="10">
        <f t="shared" si="8"/>
        <v>0.10292368259930665</v>
      </c>
    </row>
    <row r="63" spans="1:12" x14ac:dyDescent="0.3">
      <c r="A63" s="85">
        <f t="shared" si="1"/>
        <v>58</v>
      </c>
      <c r="B63" s="94">
        <v>6300</v>
      </c>
      <c r="C63" s="94">
        <v>17.5</v>
      </c>
      <c r="D63" s="10">
        <f t="shared" si="0"/>
        <v>13.049750000000001</v>
      </c>
      <c r="E63" s="10">
        <f t="shared" si="2"/>
        <v>19.779278222222221</v>
      </c>
      <c r="F63" s="10">
        <v>469.1</v>
      </c>
      <c r="G63" s="10">
        <f t="shared" si="6"/>
        <v>3.6249305555555557E-3</v>
      </c>
      <c r="H63" s="10">
        <f t="shared" si="4"/>
        <v>1.7004549236111113</v>
      </c>
      <c r="I63" s="10">
        <f t="shared" si="3"/>
        <v>1.7004549236111113</v>
      </c>
      <c r="J63" s="10">
        <f t="shared" si="7"/>
        <v>79.40783528608759</v>
      </c>
      <c r="K63" s="10">
        <f t="shared" si="5"/>
        <v>2.2522581769683593E-3</v>
      </c>
      <c r="L63" s="10">
        <f t="shared" si="8"/>
        <v>0.10517594077627501</v>
      </c>
    </row>
    <row r="64" spans="1:12" x14ac:dyDescent="0.3">
      <c r="A64" s="85">
        <f t="shared" si="1"/>
        <v>59</v>
      </c>
      <c r="B64" s="94">
        <v>6300</v>
      </c>
      <c r="C64" s="94">
        <v>17.5</v>
      </c>
      <c r="D64" s="10">
        <f t="shared" si="0"/>
        <v>13.049750000000001</v>
      </c>
      <c r="E64" s="10">
        <f t="shared" si="2"/>
        <v>19.779278222222221</v>
      </c>
      <c r="F64" s="10">
        <v>469.1</v>
      </c>
      <c r="G64" s="10">
        <f t="shared" si="6"/>
        <v>3.6249305555555557E-3</v>
      </c>
      <c r="H64" s="10">
        <f t="shared" si="4"/>
        <v>1.7004549236111113</v>
      </c>
      <c r="I64" s="10">
        <f t="shared" si="3"/>
        <v>1.7004549236111113</v>
      </c>
      <c r="J64" s="10">
        <f t="shared" si="7"/>
        <v>81.108290209698694</v>
      </c>
      <c r="K64" s="10">
        <f t="shared" si="5"/>
        <v>2.2522581769683593E-3</v>
      </c>
      <c r="L64" s="10">
        <f t="shared" si="8"/>
        <v>0.10742819895324338</v>
      </c>
    </row>
    <row r="65" spans="1:12" x14ac:dyDescent="0.3">
      <c r="A65" s="85">
        <f t="shared" si="1"/>
        <v>60</v>
      </c>
      <c r="B65" s="94">
        <v>6400</v>
      </c>
      <c r="C65" s="94">
        <v>17.8</v>
      </c>
      <c r="D65" s="10">
        <f t="shared" si="0"/>
        <v>13.273460000000002</v>
      </c>
      <c r="E65" s="10">
        <f t="shared" si="2"/>
        <v>19.804002320000002</v>
      </c>
      <c r="F65" s="10">
        <v>469.1</v>
      </c>
      <c r="G65" s="10">
        <f t="shared" si="6"/>
        <v>3.6870722222222228E-3</v>
      </c>
      <c r="H65" s="10">
        <f t="shared" si="4"/>
        <v>1.7296055794444447</v>
      </c>
      <c r="I65" s="10">
        <f t="shared" si="3"/>
        <v>1.7296055794444447</v>
      </c>
      <c r="J65" s="10">
        <f t="shared" si="7"/>
        <v>82.837895789143133</v>
      </c>
      <c r="K65" s="10">
        <f t="shared" si="5"/>
        <v>2.2908683171449598E-3</v>
      </c>
      <c r="L65" s="10">
        <f t="shared" si="8"/>
        <v>0.10971906727038834</v>
      </c>
    </row>
    <row r="66" spans="1:12" x14ac:dyDescent="0.3">
      <c r="A66" s="85">
        <f t="shared" si="1"/>
        <v>61</v>
      </c>
      <c r="B66" s="94">
        <v>6400</v>
      </c>
      <c r="C66" s="94">
        <v>17.8</v>
      </c>
      <c r="D66" s="10">
        <f t="shared" si="0"/>
        <v>13.273460000000002</v>
      </c>
      <c r="E66" s="10">
        <f t="shared" si="2"/>
        <v>19.804002320000002</v>
      </c>
      <c r="F66" s="10">
        <v>469.1</v>
      </c>
      <c r="G66" s="10">
        <f t="shared" si="6"/>
        <v>3.6870722222222228E-3</v>
      </c>
      <c r="H66" s="10">
        <f t="shared" si="4"/>
        <v>1.7296055794444447</v>
      </c>
      <c r="I66" s="10">
        <f t="shared" si="3"/>
        <v>1.7296055794444447</v>
      </c>
      <c r="J66" s="10">
        <f t="shared" si="7"/>
        <v>84.567501368587571</v>
      </c>
      <c r="K66" s="10">
        <f t="shared" si="5"/>
        <v>2.2908683171449598E-3</v>
      </c>
      <c r="L66" s="10">
        <f t="shared" si="8"/>
        <v>0.1120099355875333</v>
      </c>
    </row>
    <row r="67" spans="1:12" x14ac:dyDescent="0.3">
      <c r="A67" s="85">
        <f t="shared" si="1"/>
        <v>62</v>
      </c>
      <c r="B67" s="94">
        <v>6500</v>
      </c>
      <c r="C67" s="94">
        <v>18</v>
      </c>
      <c r="D67" s="10">
        <f t="shared" si="0"/>
        <v>13.422600000000001</v>
      </c>
      <c r="E67" s="10">
        <f t="shared" si="2"/>
        <v>19.718418904615383</v>
      </c>
      <c r="F67" s="10">
        <v>504.4</v>
      </c>
      <c r="G67" s="10">
        <f t="shared" si="6"/>
        <v>3.7285000000000005E-3</v>
      </c>
      <c r="H67" s="10">
        <f t="shared" si="4"/>
        <v>1.8806554</v>
      </c>
      <c r="I67" s="10">
        <f t="shared" si="3"/>
        <v>1.8806554000000002</v>
      </c>
      <c r="J67" s="10">
        <f t="shared" si="7"/>
        <v>86.448156768587566</v>
      </c>
      <c r="K67" s="10">
        <f t="shared" si="5"/>
        <v>2.4909343046357617E-3</v>
      </c>
      <c r="L67" s="10">
        <f t="shared" si="8"/>
        <v>0.11450086989216907</v>
      </c>
    </row>
    <row r="68" spans="1:12" x14ac:dyDescent="0.3">
      <c r="A68" s="85">
        <f t="shared" si="1"/>
        <v>63</v>
      </c>
      <c r="B68" s="94">
        <v>6500</v>
      </c>
      <c r="C68" s="94">
        <v>18</v>
      </c>
      <c r="D68" s="10">
        <f t="shared" si="0"/>
        <v>13.422600000000001</v>
      </c>
      <c r="E68" s="10">
        <f t="shared" si="2"/>
        <v>19.718418904615383</v>
      </c>
      <c r="F68" s="10">
        <v>504.4</v>
      </c>
      <c r="G68" s="10">
        <f t="shared" si="6"/>
        <v>3.7285000000000005E-3</v>
      </c>
      <c r="H68" s="10">
        <f t="shared" si="4"/>
        <v>1.8806554</v>
      </c>
      <c r="I68" s="10">
        <f t="shared" si="3"/>
        <v>1.8806554000000002</v>
      </c>
      <c r="J68" s="10">
        <f t="shared" si="7"/>
        <v>88.328812168587561</v>
      </c>
      <c r="K68" s="10">
        <f t="shared" si="5"/>
        <v>2.4909343046357617E-3</v>
      </c>
      <c r="L68" s="10">
        <f t="shared" si="8"/>
        <v>0.11699180419680483</v>
      </c>
    </row>
    <row r="69" spans="1:12" x14ac:dyDescent="0.3">
      <c r="A69" s="85">
        <f t="shared" si="1"/>
        <v>64</v>
      </c>
      <c r="B69" s="94">
        <v>6600</v>
      </c>
      <c r="C69" s="94">
        <v>16.8</v>
      </c>
      <c r="D69" s="10">
        <f t="shared" si="0"/>
        <v>12.527760000000001</v>
      </c>
      <c r="E69" s="10">
        <f t="shared" si="2"/>
        <v>18.125011316363636</v>
      </c>
      <c r="F69" s="10">
        <v>504.4</v>
      </c>
      <c r="G69" s="10">
        <f t="shared" si="6"/>
        <v>3.4799333333333333E-3</v>
      </c>
      <c r="H69" s="10">
        <f t="shared" si="4"/>
        <v>1.7552783733333333</v>
      </c>
      <c r="I69" s="10">
        <f t="shared" si="3"/>
        <v>1.7552783733333333</v>
      </c>
      <c r="J69" s="10">
        <f t="shared" si="7"/>
        <v>90.084090541920901</v>
      </c>
      <c r="K69" s="10">
        <f t="shared" si="5"/>
        <v>2.324872017660044E-3</v>
      </c>
      <c r="L69" s="10">
        <f t="shared" si="8"/>
        <v>0.11931667621446487</v>
      </c>
    </row>
    <row r="70" spans="1:12" x14ac:dyDescent="0.3">
      <c r="A70" s="85">
        <f t="shared" si="1"/>
        <v>65</v>
      </c>
      <c r="B70" s="94">
        <v>5100</v>
      </c>
      <c r="C70" s="94">
        <v>15.59</v>
      </c>
      <c r="D70" s="10">
        <f t="shared" si="0"/>
        <v>11.625463</v>
      </c>
      <c r="E70" s="10">
        <f t="shared" si="2"/>
        <v>21.766513940078429</v>
      </c>
      <c r="F70" s="10">
        <v>470.5</v>
      </c>
      <c r="G70" s="10">
        <f t="shared" si="6"/>
        <v>3.2292952777777779E-3</v>
      </c>
      <c r="H70" s="10">
        <f t="shared" si="4"/>
        <v>1.5193834281944445</v>
      </c>
      <c r="I70" s="10">
        <f t="shared" si="3"/>
        <v>1.5193834281944445</v>
      </c>
      <c r="J70" s="10">
        <f t="shared" si="7"/>
        <v>91.603473970115346</v>
      </c>
      <c r="K70" s="10">
        <f t="shared" si="5"/>
        <v>2.0124283817144961E-3</v>
      </c>
      <c r="L70" s="10">
        <f t="shared" si="8"/>
        <v>0.12132910459617936</v>
      </c>
    </row>
    <row r="71" spans="1:12" x14ac:dyDescent="0.3">
      <c r="A71" s="85">
        <f t="shared" ref="A71:A134" si="9">A70+1</f>
        <v>66</v>
      </c>
      <c r="B71" s="94">
        <v>5100</v>
      </c>
      <c r="C71" s="94">
        <v>15.59</v>
      </c>
      <c r="D71" s="10">
        <f t="shared" si="0"/>
        <v>11.625463</v>
      </c>
      <c r="E71" s="10">
        <f t="shared" si="2"/>
        <v>21.766513940078429</v>
      </c>
      <c r="F71" s="10">
        <v>470.5</v>
      </c>
      <c r="G71" s="10">
        <f t="shared" si="6"/>
        <v>3.2292952777777779E-3</v>
      </c>
      <c r="H71" s="10">
        <f t="shared" si="4"/>
        <v>1.5193834281944445</v>
      </c>
      <c r="I71" s="10">
        <f t="shared" ref="I71:I134" si="10">G71*F71</f>
        <v>1.5193834281944445</v>
      </c>
      <c r="J71" s="10">
        <f t="shared" si="7"/>
        <v>93.12285739830979</v>
      </c>
      <c r="K71" s="10">
        <f t="shared" si="5"/>
        <v>2.0124283817144961E-3</v>
      </c>
      <c r="L71" s="10">
        <f t="shared" si="8"/>
        <v>0.12334153297789385</v>
      </c>
    </row>
    <row r="72" spans="1:12" x14ac:dyDescent="0.3">
      <c r="A72" s="85">
        <f t="shared" si="9"/>
        <v>67</v>
      </c>
      <c r="B72" s="94">
        <v>5200</v>
      </c>
      <c r="C72" s="94">
        <v>15.92</v>
      </c>
      <c r="D72" s="10">
        <f t="shared" si="0"/>
        <v>11.871544</v>
      </c>
      <c r="E72" s="10">
        <f t="shared" si="2"/>
        <v>21.799807566769228</v>
      </c>
      <c r="F72" s="10">
        <v>470.5</v>
      </c>
      <c r="G72" s="10">
        <f t="shared" si="6"/>
        <v>3.2976511111111112E-3</v>
      </c>
      <c r="H72" s="10">
        <f t="shared" ref="H72:H135" si="11">(F72*D72)/3600</f>
        <v>1.5515448477777778</v>
      </c>
      <c r="I72" s="10">
        <f t="shared" si="10"/>
        <v>1.5515448477777778</v>
      </c>
      <c r="J72" s="10">
        <f t="shared" si="7"/>
        <v>94.674402246087567</v>
      </c>
      <c r="K72" s="10">
        <f t="shared" ref="K72:K135" si="12">((F72*G72)/1000)/0.755</f>
        <v>2.0550262884473877E-3</v>
      </c>
      <c r="L72" s="10">
        <f t="shared" si="8"/>
        <v>0.12539655926634125</v>
      </c>
    </row>
    <row r="73" spans="1:12" x14ac:dyDescent="0.3">
      <c r="A73" s="85">
        <f t="shared" si="9"/>
        <v>68</v>
      </c>
      <c r="B73" s="94">
        <v>5200</v>
      </c>
      <c r="C73" s="94">
        <v>15.92</v>
      </c>
      <c r="D73" s="10">
        <f t="shared" si="0"/>
        <v>11.871544</v>
      </c>
      <c r="E73" s="10">
        <f t="shared" si="2"/>
        <v>21.799807566769228</v>
      </c>
      <c r="F73" s="10">
        <v>470.5</v>
      </c>
      <c r="G73" s="10">
        <f t="shared" ref="G73:G136" si="13">((A73-A72)/3600)*D73</f>
        <v>3.2976511111111112E-3</v>
      </c>
      <c r="H73" s="10">
        <f t="shared" si="11"/>
        <v>1.5515448477777778</v>
      </c>
      <c r="I73" s="10">
        <f t="shared" si="10"/>
        <v>1.5515448477777778</v>
      </c>
      <c r="J73" s="10">
        <f t="shared" ref="J73:J136" si="14">I73+J72</f>
        <v>96.225947093865344</v>
      </c>
      <c r="K73" s="10">
        <f t="shared" si="12"/>
        <v>2.0550262884473877E-3</v>
      </c>
      <c r="L73" s="10">
        <f t="shared" ref="L73:L136" si="15">L72+K73</f>
        <v>0.12745158555478864</v>
      </c>
    </row>
    <row r="74" spans="1:12" x14ac:dyDescent="0.3">
      <c r="A74" s="85">
        <f t="shared" si="9"/>
        <v>69</v>
      </c>
      <c r="B74" s="94">
        <v>5300</v>
      </c>
      <c r="C74" s="94">
        <v>16.25</v>
      </c>
      <c r="D74" s="10">
        <f t="shared" ref="D74:D131" si="16">C74*0.7457</f>
        <v>12.117625</v>
      </c>
      <c r="E74" s="10">
        <f t="shared" ref="E74:E131" si="17">(9548.8*D74)/B74</f>
        <v>21.831844830188679</v>
      </c>
      <c r="F74" s="10">
        <v>470.5</v>
      </c>
      <c r="G74" s="10">
        <f t="shared" si="13"/>
        <v>3.3660069444444445E-3</v>
      </c>
      <c r="H74" s="10">
        <f t="shared" si="11"/>
        <v>1.5837062673611111</v>
      </c>
      <c r="I74" s="10">
        <f t="shared" si="10"/>
        <v>1.5837062673611111</v>
      </c>
      <c r="J74" s="10">
        <f t="shared" si="14"/>
        <v>97.809653361226452</v>
      </c>
      <c r="K74" s="10">
        <f t="shared" si="12"/>
        <v>2.0976241951802797E-3</v>
      </c>
      <c r="L74" s="10">
        <f t="shared" si="15"/>
        <v>0.12954920974996892</v>
      </c>
    </row>
    <row r="75" spans="1:12" x14ac:dyDescent="0.3">
      <c r="A75" s="85">
        <f t="shared" si="9"/>
        <v>70</v>
      </c>
      <c r="B75" s="94">
        <v>5300</v>
      </c>
      <c r="C75" s="94">
        <v>16.25</v>
      </c>
      <c r="D75" s="10">
        <f t="shared" si="16"/>
        <v>12.117625</v>
      </c>
      <c r="E75" s="10">
        <f t="shared" si="17"/>
        <v>21.831844830188679</v>
      </c>
      <c r="F75" s="10">
        <v>470.5</v>
      </c>
      <c r="G75" s="10">
        <f t="shared" si="13"/>
        <v>3.3660069444444445E-3</v>
      </c>
      <c r="H75" s="10">
        <f t="shared" si="11"/>
        <v>1.5837062673611111</v>
      </c>
      <c r="I75" s="10">
        <f t="shared" si="10"/>
        <v>1.5837062673611111</v>
      </c>
      <c r="J75" s="10">
        <f t="shared" si="14"/>
        <v>99.393359628587561</v>
      </c>
      <c r="K75" s="10">
        <f t="shared" si="12"/>
        <v>2.0976241951802797E-3</v>
      </c>
      <c r="L75" s="10">
        <f t="shared" si="15"/>
        <v>0.1316468339451492</v>
      </c>
    </row>
    <row r="76" spans="1:12" x14ac:dyDescent="0.3">
      <c r="A76" s="85">
        <f t="shared" si="9"/>
        <v>71</v>
      </c>
      <c r="B76" s="94">
        <v>5300</v>
      </c>
      <c r="C76" s="94">
        <v>16.25</v>
      </c>
      <c r="D76" s="10">
        <f t="shared" si="16"/>
        <v>12.117625</v>
      </c>
      <c r="E76" s="10">
        <f t="shared" si="17"/>
        <v>21.831844830188679</v>
      </c>
      <c r="F76" s="10">
        <v>470.5</v>
      </c>
      <c r="G76" s="10">
        <f t="shared" si="13"/>
        <v>3.3660069444444445E-3</v>
      </c>
      <c r="H76" s="10">
        <f t="shared" si="11"/>
        <v>1.5837062673611111</v>
      </c>
      <c r="I76" s="10">
        <f t="shared" si="10"/>
        <v>1.5837062673611111</v>
      </c>
      <c r="J76" s="10">
        <f t="shared" si="14"/>
        <v>100.97706589594867</v>
      </c>
      <c r="K76" s="10">
        <f t="shared" si="12"/>
        <v>2.0976241951802797E-3</v>
      </c>
      <c r="L76" s="10">
        <f t="shared" si="15"/>
        <v>0.13374445814032948</v>
      </c>
    </row>
    <row r="77" spans="1:12" x14ac:dyDescent="0.3">
      <c r="A77" s="85">
        <f t="shared" si="9"/>
        <v>72</v>
      </c>
      <c r="B77" s="94">
        <v>5400</v>
      </c>
      <c r="C77" s="94">
        <v>16.579999999999998</v>
      </c>
      <c r="D77" s="10">
        <f t="shared" si="16"/>
        <v>12.363705999999999</v>
      </c>
      <c r="E77" s="10">
        <f t="shared" si="17"/>
        <v>21.862695528296292</v>
      </c>
      <c r="F77" s="10">
        <v>470.5</v>
      </c>
      <c r="G77" s="10">
        <f t="shared" si="13"/>
        <v>3.4343627777777773E-3</v>
      </c>
      <c r="H77" s="10">
        <f t="shared" si="11"/>
        <v>1.6158676869444442</v>
      </c>
      <c r="I77" s="10">
        <f t="shared" si="10"/>
        <v>1.6158676869444442</v>
      </c>
      <c r="J77" s="10">
        <f t="shared" si="14"/>
        <v>102.59293358289311</v>
      </c>
      <c r="K77" s="10">
        <f t="shared" si="12"/>
        <v>2.1402221019131713E-3</v>
      </c>
      <c r="L77" s="10">
        <f t="shared" si="15"/>
        <v>0.13588468024224265</v>
      </c>
    </row>
    <row r="78" spans="1:12" x14ac:dyDescent="0.3">
      <c r="A78" s="85">
        <f t="shared" si="9"/>
        <v>73</v>
      </c>
      <c r="B78" s="94">
        <v>5400</v>
      </c>
      <c r="C78" s="94">
        <v>16.579999999999998</v>
      </c>
      <c r="D78" s="10">
        <f t="shared" si="16"/>
        <v>12.363705999999999</v>
      </c>
      <c r="E78" s="10">
        <f t="shared" si="17"/>
        <v>21.862695528296292</v>
      </c>
      <c r="F78" s="10">
        <v>470.5</v>
      </c>
      <c r="G78" s="10">
        <f t="shared" si="13"/>
        <v>3.4343627777777773E-3</v>
      </c>
      <c r="H78" s="10">
        <f t="shared" si="11"/>
        <v>1.6158676869444442</v>
      </c>
      <c r="I78" s="10">
        <f t="shared" si="10"/>
        <v>1.6158676869444442</v>
      </c>
      <c r="J78" s="10">
        <f t="shared" si="14"/>
        <v>104.20880126983755</v>
      </c>
      <c r="K78" s="10">
        <f t="shared" si="12"/>
        <v>2.1402221019131713E-3</v>
      </c>
      <c r="L78" s="10">
        <f t="shared" si="15"/>
        <v>0.13802490234415582</v>
      </c>
    </row>
    <row r="79" spans="1:12" x14ac:dyDescent="0.3">
      <c r="A79" s="85">
        <f t="shared" si="9"/>
        <v>74</v>
      </c>
      <c r="B79" s="94">
        <v>5500</v>
      </c>
      <c r="C79" s="94">
        <v>16.940000000000001</v>
      </c>
      <c r="D79" s="10">
        <f t="shared" si="16"/>
        <v>12.632158000000002</v>
      </c>
      <c r="E79" s="10">
        <f t="shared" si="17"/>
        <v>21.931263692800002</v>
      </c>
      <c r="F79" s="10">
        <v>443.8</v>
      </c>
      <c r="G79" s="10">
        <f t="shared" si="13"/>
        <v>3.5089327777777786E-3</v>
      </c>
      <c r="H79" s="10">
        <f t="shared" si="11"/>
        <v>1.5572643667777781</v>
      </c>
      <c r="I79" s="10">
        <f t="shared" si="10"/>
        <v>1.5572643667777781</v>
      </c>
      <c r="J79" s="10">
        <f t="shared" si="14"/>
        <v>105.76606563661532</v>
      </c>
      <c r="K79" s="10">
        <f t="shared" si="12"/>
        <v>2.0626018103016928E-3</v>
      </c>
      <c r="L79" s="10">
        <f t="shared" si="15"/>
        <v>0.1400875041544575</v>
      </c>
    </row>
    <row r="80" spans="1:12" x14ac:dyDescent="0.3">
      <c r="A80" s="85">
        <f t="shared" si="9"/>
        <v>75</v>
      </c>
      <c r="B80" s="94">
        <v>5500</v>
      </c>
      <c r="C80" s="94">
        <v>16.940000000000001</v>
      </c>
      <c r="D80" s="10">
        <f t="shared" si="16"/>
        <v>12.632158000000002</v>
      </c>
      <c r="E80" s="10">
        <f t="shared" si="17"/>
        <v>21.931263692800002</v>
      </c>
      <c r="F80" s="10">
        <v>443.8</v>
      </c>
      <c r="G80" s="10">
        <f t="shared" si="13"/>
        <v>3.5089327777777786E-3</v>
      </c>
      <c r="H80" s="10">
        <f t="shared" si="11"/>
        <v>1.5572643667777781</v>
      </c>
      <c r="I80" s="10">
        <f t="shared" si="10"/>
        <v>1.5572643667777781</v>
      </c>
      <c r="J80" s="10">
        <f t="shared" si="14"/>
        <v>107.3233300033931</v>
      </c>
      <c r="K80" s="10">
        <f t="shared" si="12"/>
        <v>2.0626018103016928E-3</v>
      </c>
      <c r="L80" s="10">
        <f t="shared" si="15"/>
        <v>0.14215010596475919</v>
      </c>
    </row>
    <row r="81" spans="1:12" x14ac:dyDescent="0.3">
      <c r="A81" s="85">
        <f t="shared" si="9"/>
        <v>76</v>
      </c>
      <c r="B81" s="94">
        <v>5500</v>
      </c>
      <c r="C81" s="94">
        <v>16.940000000000001</v>
      </c>
      <c r="D81" s="10">
        <f t="shared" si="16"/>
        <v>12.632158000000002</v>
      </c>
      <c r="E81" s="10">
        <f t="shared" si="17"/>
        <v>21.931263692800002</v>
      </c>
      <c r="F81" s="10">
        <v>443.8</v>
      </c>
      <c r="G81" s="10">
        <f t="shared" si="13"/>
        <v>3.5089327777777786E-3</v>
      </c>
      <c r="H81" s="10">
        <f t="shared" si="11"/>
        <v>1.5572643667777781</v>
      </c>
      <c r="I81" s="10">
        <f t="shared" si="10"/>
        <v>1.5572643667777781</v>
      </c>
      <c r="J81" s="10">
        <f t="shared" si="14"/>
        <v>108.88059437017087</v>
      </c>
      <c r="K81" s="10">
        <f t="shared" si="12"/>
        <v>2.0626018103016928E-3</v>
      </c>
      <c r="L81" s="10">
        <f t="shared" si="15"/>
        <v>0.14421270777506087</v>
      </c>
    </row>
    <row r="82" spans="1:12" x14ac:dyDescent="0.3">
      <c r="A82" s="85">
        <f t="shared" si="9"/>
        <v>77</v>
      </c>
      <c r="B82" s="94">
        <v>5600</v>
      </c>
      <c r="C82" s="94">
        <v>17.05</v>
      </c>
      <c r="D82" s="10">
        <f t="shared" si="16"/>
        <v>12.714185000000001</v>
      </c>
      <c r="E82" s="10">
        <f t="shared" si="17"/>
        <v>21.679501737142857</v>
      </c>
      <c r="F82" s="10">
        <v>443.8</v>
      </c>
      <c r="G82" s="10">
        <f t="shared" si="13"/>
        <v>3.5317180555555555E-3</v>
      </c>
      <c r="H82" s="10">
        <f t="shared" si="11"/>
        <v>1.5673764730555555</v>
      </c>
      <c r="I82" s="10">
        <f t="shared" si="10"/>
        <v>1.5673764730555555</v>
      </c>
      <c r="J82" s="10">
        <f t="shared" si="14"/>
        <v>110.44797084322643</v>
      </c>
      <c r="K82" s="10">
        <f t="shared" si="12"/>
        <v>2.0759953285504045E-3</v>
      </c>
      <c r="L82" s="10">
        <f t="shared" si="15"/>
        <v>0.14628870310361128</v>
      </c>
    </row>
    <row r="83" spans="1:12" x14ac:dyDescent="0.3">
      <c r="A83" s="85">
        <f t="shared" si="9"/>
        <v>78</v>
      </c>
      <c r="B83" s="94">
        <v>5600</v>
      </c>
      <c r="C83" s="94">
        <v>17.05</v>
      </c>
      <c r="D83" s="10">
        <f t="shared" si="16"/>
        <v>12.714185000000001</v>
      </c>
      <c r="E83" s="10">
        <f t="shared" si="17"/>
        <v>21.679501737142857</v>
      </c>
      <c r="F83" s="10">
        <v>443.8</v>
      </c>
      <c r="G83" s="10">
        <f t="shared" si="13"/>
        <v>3.5317180555555555E-3</v>
      </c>
      <c r="H83" s="10">
        <f t="shared" si="11"/>
        <v>1.5673764730555555</v>
      </c>
      <c r="I83" s="10">
        <f t="shared" si="10"/>
        <v>1.5673764730555555</v>
      </c>
      <c r="J83" s="10">
        <f t="shared" si="14"/>
        <v>112.01534731628199</v>
      </c>
      <c r="K83" s="10">
        <f t="shared" si="12"/>
        <v>2.0759953285504045E-3</v>
      </c>
      <c r="L83" s="10">
        <f t="shared" si="15"/>
        <v>0.14836469843216168</v>
      </c>
    </row>
    <row r="84" spans="1:12" x14ac:dyDescent="0.3">
      <c r="A84" s="85">
        <f t="shared" si="9"/>
        <v>79</v>
      </c>
      <c r="B84" s="94">
        <v>5600</v>
      </c>
      <c r="C84" s="94">
        <v>17.05</v>
      </c>
      <c r="D84" s="10">
        <f t="shared" si="16"/>
        <v>12.714185000000001</v>
      </c>
      <c r="E84" s="10">
        <f t="shared" si="17"/>
        <v>21.679501737142857</v>
      </c>
      <c r="F84" s="10">
        <v>443.8</v>
      </c>
      <c r="G84" s="10">
        <f t="shared" si="13"/>
        <v>3.5317180555555555E-3</v>
      </c>
      <c r="H84" s="10">
        <f t="shared" si="11"/>
        <v>1.5673764730555555</v>
      </c>
      <c r="I84" s="10">
        <f t="shared" si="10"/>
        <v>1.5673764730555555</v>
      </c>
      <c r="J84" s="10">
        <f t="shared" si="14"/>
        <v>113.58272378933755</v>
      </c>
      <c r="K84" s="10">
        <f t="shared" si="12"/>
        <v>2.0759953285504045E-3</v>
      </c>
      <c r="L84" s="10">
        <f t="shared" si="15"/>
        <v>0.15044069376071209</v>
      </c>
    </row>
    <row r="85" spans="1:12" x14ac:dyDescent="0.3">
      <c r="A85" s="85">
        <f t="shared" si="9"/>
        <v>80</v>
      </c>
      <c r="B85" s="94">
        <v>5700</v>
      </c>
      <c r="C85" s="94">
        <v>17.11</v>
      </c>
      <c r="D85" s="10">
        <f t="shared" si="16"/>
        <v>12.758927</v>
      </c>
      <c r="E85" s="10">
        <f t="shared" si="17"/>
        <v>21.374112655719298</v>
      </c>
      <c r="F85" s="10">
        <v>443.8</v>
      </c>
      <c r="G85" s="10">
        <f t="shared" si="13"/>
        <v>3.5441463888888887E-3</v>
      </c>
      <c r="H85" s="10">
        <f t="shared" si="11"/>
        <v>1.5728921673888892</v>
      </c>
      <c r="I85" s="10">
        <f t="shared" si="10"/>
        <v>1.5728921673888889</v>
      </c>
      <c r="J85" s="10">
        <f t="shared" si="14"/>
        <v>115.15561595672644</v>
      </c>
      <c r="K85" s="10">
        <f t="shared" si="12"/>
        <v>2.0833008839587935E-3</v>
      </c>
      <c r="L85" s="10">
        <f t="shared" si="15"/>
        <v>0.1525239946446709</v>
      </c>
    </row>
    <row r="86" spans="1:12" x14ac:dyDescent="0.3">
      <c r="A86" s="85">
        <f t="shared" si="9"/>
        <v>81</v>
      </c>
      <c r="B86" s="94">
        <v>5700</v>
      </c>
      <c r="C86" s="94">
        <v>17.11</v>
      </c>
      <c r="D86" s="10">
        <f t="shared" si="16"/>
        <v>12.758927</v>
      </c>
      <c r="E86" s="10">
        <f t="shared" si="17"/>
        <v>21.374112655719298</v>
      </c>
      <c r="F86" s="10">
        <v>443.8</v>
      </c>
      <c r="G86" s="10">
        <f t="shared" si="13"/>
        <v>3.5441463888888887E-3</v>
      </c>
      <c r="H86" s="10">
        <f t="shared" si="11"/>
        <v>1.5728921673888892</v>
      </c>
      <c r="I86" s="10">
        <f t="shared" si="10"/>
        <v>1.5728921673888889</v>
      </c>
      <c r="J86" s="10">
        <f t="shared" si="14"/>
        <v>116.72850812411532</v>
      </c>
      <c r="K86" s="10">
        <f t="shared" si="12"/>
        <v>2.0833008839587935E-3</v>
      </c>
      <c r="L86" s="10">
        <f t="shared" si="15"/>
        <v>0.1546072955286297</v>
      </c>
    </row>
    <row r="87" spans="1:12" x14ac:dyDescent="0.3">
      <c r="A87" s="85">
        <f t="shared" si="9"/>
        <v>82</v>
      </c>
      <c r="B87" s="94">
        <v>5700</v>
      </c>
      <c r="C87" s="94">
        <v>17.11</v>
      </c>
      <c r="D87" s="10">
        <f t="shared" si="16"/>
        <v>12.758927</v>
      </c>
      <c r="E87" s="10">
        <f t="shared" si="17"/>
        <v>21.374112655719298</v>
      </c>
      <c r="F87" s="10">
        <v>443.8</v>
      </c>
      <c r="G87" s="10">
        <f t="shared" si="13"/>
        <v>3.5441463888888887E-3</v>
      </c>
      <c r="H87" s="10">
        <f t="shared" si="11"/>
        <v>1.5728921673888892</v>
      </c>
      <c r="I87" s="10">
        <f t="shared" si="10"/>
        <v>1.5728921673888889</v>
      </c>
      <c r="J87" s="10">
        <f t="shared" si="14"/>
        <v>118.30140029150421</v>
      </c>
      <c r="K87" s="10">
        <f t="shared" si="12"/>
        <v>2.0833008839587935E-3</v>
      </c>
      <c r="L87" s="10">
        <f t="shared" si="15"/>
        <v>0.15669059641258851</v>
      </c>
    </row>
    <row r="88" spans="1:12" x14ac:dyDescent="0.3">
      <c r="A88" s="85">
        <f t="shared" si="9"/>
        <v>83</v>
      </c>
      <c r="B88" s="94">
        <v>5800</v>
      </c>
      <c r="C88" s="94">
        <v>17.18</v>
      </c>
      <c r="D88" s="10">
        <f t="shared" si="16"/>
        <v>12.811126</v>
      </c>
      <c r="E88" s="10">
        <f t="shared" si="17"/>
        <v>21.091531025655172</v>
      </c>
      <c r="F88" s="10">
        <v>443.8</v>
      </c>
      <c r="G88" s="10">
        <f t="shared" si="13"/>
        <v>3.5586461111111111E-3</v>
      </c>
      <c r="H88" s="10">
        <f t="shared" si="11"/>
        <v>1.5793271441111112</v>
      </c>
      <c r="I88" s="10">
        <f t="shared" si="10"/>
        <v>1.5793271441111112</v>
      </c>
      <c r="J88" s="10">
        <f t="shared" si="14"/>
        <v>119.88072743561531</v>
      </c>
      <c r="K88" s="10">
        <f t="shared" si="12"/>
        <v>2.0918240319352465E-3</v>
      </c>
      <c r="L88" s="10">
        <f t="shared" si="15"/>
        <v>0.15878242044452376</v>
      </c>
    </row>
    <row r="89" spans="1:12" x14ac:dyDescent="0.3">
      <c r="A89" s="85">
        <f t="shared" si="9"/>
        <v>84</v>
      </c>
      <c r="B89" s="94">
        <v>5800</v>
      </c>
      <c r="C89" s="94">
        <v>17.18</v>
      </c>
      <c r="D89" s="10">
        <f t="shared" si="16"/>
        <v>12.811126</v>
      </c>
      <c r="E89" s="10">
        <f t="shared" si="17"/>
        <v>21.091531025655172</v>
      </c>
      <c r="F89" s="10">
        <v>443.8</v>
      </c>
      <c r="G89" s="10">
        <f t="shared" si="13"/>
        <v>3.5586461111111111E-3</v>
      </c>
      <c r="H89" s="10">
        <f t="shared" si="11"/>
        <v>1.5793271441111112</v>
      </c>
      <c r="I89" s="10">
        <f t="shared" si="10"/>
        <v>1.5793271441111112</v>
      </c>
      <c r="J89" s="10">
        <f t="shared" si="14"/>
        <v>121.46005457972642</v>
      </c>
      <c r="K89" s="10">
        <f t="shared" si="12"/>
        <v>2.0918240319352465E-3</v>
      </c>
      <c r="L89" s="10">
        <f t="shared" si="15"/>
        <v>0.16087424447645901</v>
      </c>
    </row>
    <row r="90" spans="1:12" x14ac:dyDescent="0.3">
      <c r="A90" s="85">
        <f t="shared" si="9"/>
        <v>85</v>
      </c>
      <c r="B90" s="94">
        <v>5800</v>
      </c>
      <c r="C90" s="94">
        <v>17.18</v>
      </c>
      <c r="D90" s="10">
        <f t="shared" si="16"/>
        <v>12.811126</v>
      </c>
      <c r="E90" s="10">
        <f t="shared" si="17"/>
        <v>21.091531025655172</v>
      </c>
      <c r="F90" s="10">
        <v>443.8</v>
      </c>
      <c r="G90" s="10">
        <f t="shared" si="13"/>
        <v>3.5586461111111111E-3</v>
      </c>
      <c r="H90" s="10">
        <f t="shared" si="11"/>
        <v>1.5793271441111112</v>
      </c>
      <c r="I90" s="10">
        <f t="shared" si="10"/>
        <v>1.5793271441111112</v>
      </c>
      <c r="J90" s="10">
        <f t="shared" si="14"/>
        <v>123.03938172383752</v>
      </c>
      <c r="K90" s="10">
        <f t="shared" si="12"/>
        <v>2.0918240319352465E-3</v>
      </c>
      <c r="L90" s="10">
        <f t="shared" si="15"/>
        <v>0.16296606850839426</v>
      </c>
    </row>
    <row r="91" spans="1:12" x14ac:dyDescent="0.3">
      <c r="A91" s="85">
        <f t="shared" si="9"/>
        <v>86</v>
      </c>
      <c r="B91" s="94">
        <v>5900</v>
      </c>
      <c r="C91" s="94">
        <v>17.239999999999998</v>
      </c>
      <c r="D91" s="10">
        <f t="shared" si="16"/>
        <v>12.855867999999999</v>
      </c>
      <c r="E91" s="10">
        <f t="shared" si="17"/>
        <v>20.80645972176271</v>
      </c>
      <c r="F91" s="10">
        <v>469.7</v>
      </c>
      <c r="G91" s="10">
        <f t="shared" si="13"/>
        <v>3.5710744444444444E-3</v>
      </c>
      <c r="H91" s="10">
        <f t="shared" si="11"/>
        <v>1.6773336665555554</v>
      </c>
      <c r="I91" s="10">
        <f t="shared" si="10"/>
        <v>1.6773336665555554</v>
      </c>
      <c r="J91" s="10">
        <f t="shared" si="14"/>
        <v>124.71671539039308</v>
      </c>
      <c r="K91" s="10">
        <f t="shared" si="12"/>
        <v>2.2216339954378218E-3</v>
      </c>
      <c r="L91" s="10">
        <f t="shared" si="15"/>
        <v>0.16518770250383208</v>
      </c>
    </row>
    <row r="92" spans="1:12" x14ac:dyDescent="0.3">
      <c r="A92" s="85">
        <f t="shared" si="9"/>
        <v>87</v>
      </c>
      <c r="B92" s="94">
        <v>5900</v>
      </c>
      <c r="C92" s="94">
        <v>17.239999999999998</v>
      </c>
      <c r="D92" s="10">
        <f t="shared" si="16"/>
        <v>12.855867999999999</v>
      </c>
      <c r="E92" s="10">
        <f t="shared" si="17"/>
        <v>20.80645972176271</v>
      </c>
      <c r="F92" s="10">
        <v>469.7</v>
      </c>
      <c r="G92" s="10">
        <f t="shared" si="13"/>
        <v>3.5710744444444444E-3</v>
      </c>
      <c r="H92" s="10">
        <f t="shared" si="11"/>
        <v>1.6773336665555554</v>
      </c>
      <c r="I92" s="10">
        <f t="shared" si="10"/>
        <v>1.6773336665555554</v>
      </c>
      <c r="J92" s="10">
        <f t="shared" si="14"/>
        <v>126.39404905694863</v>
      </c>
      <c r="K92" s="10">
        <f t="shared" si="12"/>
        <v>2.2216339954378218E-3</v>
      </c>
      <c r="L92" s="10">
        <f t="shared" si="15"/>
        <v>0.1674093364992699</v>
      </c>
    </row>
    <row r="93" spans="1:12" x14ac:dyDescent="0.3">
      <c r="A93" s="85">
        <f t="shared" si="9"/>
        <v>88</v>
      </c>
      <c r="B93" s="94">
        <v>6000</v>
      </c>
      <c r="C93" s="94">
        <v>17.32</v>
      </c>
      <c r="D93" s="10">
        <f t="shared" si="16"/>
        <v>12.915524000000001</v>
      </c>
      <c r="E93" s="10">
        <f t="shared" si="17"/>
        <v>20.554625928533333</v>
      </c>
      <c r="F93" s="10">
        <v>469.1</v>
      </c>
      <c r="G93" s="10">
        <f t="shared" si="13"/>
        <v>3.587645555555556E-3</v>
      </c>
      <c r="H93" s="10">
        <f t="shared" si="11"/>
        <v>1.6829645301111111</v>
      </c>
      <c r="I93" s="10">
        <f t="shared" si="10"/>
        <v>1.6829645301111114</v>
      </c>
      <c r="J93" s="10">
        <f t="shared" si="14"/>
        <v>128.07701358705975</v>
      </c>
      <c r="K93" s="10">
        <f t="shared" si="12"/>
        <v>2.229092092862399E-3</v>
      </c>
      <c r="L93" s="10">
        <f t="shared" si="15"/>
        <v>0.1696384285921323</v>
      </c>
    </row>
    <row r="94" spans="1:12" x14ac:dyDescent="0.3">
      <c r="A94" s="85">
        <f t="shared" si="9"/>
        <v>89</v>
      </c>
      <c r="B94" s="94">
        <v>6000</v>
      </c>
      <c r="C94" s="94">
        <v>17.32</v>
      </c>
      <c r="D94" s="10">
        <f t="shared" si="16"/>
        <v>12.915524000000001</v>
      </c>
      <c r="E94" s="10">
        <f t="shared" si="17"/>
        <v>20.554625928533333</v>
      </c>
      <c r="F94" s="10">
        <v>469.1</v>
      </c>
      <c r="G94" s="10">
        <f t="shared" si="13"/>
        <v>3.587645555555556E-3</v>
      </c>
      <c r="H94" s="10">
        <f t="shared" si="11"/>
        <v>1.6829645301111111</v>
      </c>
      <c r="I94" s="10">
        <f t="shared" si="10"/>
        <v>1.6829645301111114</v>
      </c>
      <c r="J94" s="10">
        <f t="shared" si="14"/>
        <v>129.75997811717087</v>
      </c>
      <c r="K94" s="10">
        <f t="shared" si="12"/>
        <v>2.229092092862399E-3</v>
      </c>
      <c r="L94" s="10">
        <f t="shared" si="15"/>
        <v>0.1718675206849947</v>
      </c>
    </row>
    <row r="95" spans="1:12" x14ac:dyDescent="0.3">
      <c r="A95" s="85">
        <f t="shared" si="9"/>
        <v>90</v>
      </c>
      <c r="B95" s="94">
        <v>6000</v>
      </c>
      <c r="C95" s="94">
        <v>17.32</v>
      </c>
      <c r="D95" s="10">
        <f t="shared" si="16"/>
        <v>12.915524000000001</v>
      </c>
      <c r="E95" s="10">
        <f t="shared" si="17"/>
        <v>20.554625928533333</v>
      </c>
      <c r="F95" s="10">
        <v>469.1</v>
      </c>
      <c r="G95" s="10">
        <f t="shared" si="13"/>
        <v>3.587645555555556E-3</v>
      </c>
      <c r="H95" s="10">
        <f t="shared" si="11"/>
        <v>1.6829645301111111</v>
      </c>
      <c r="I95" s="10">
        <f t="shared" si="10"/>
        <v>1.6829645301111114</v>
      </c>
      <c r="J95" s="10">
        <f t="shared" si="14"/>
        <v>131.442942647282</v>
      </c>
      <c r="K95" s="10">
        <f t="shared" si="12"/>
        <v>2.229092092862399E-3</v>
      </c>
      <c r="L95" s="10">
        <f t="shared" si="15"/>
        <v>0.1740966127778571</v>
      </c>
    </row>
    <row r="96" spans="1:12" x14ac:dyDescent="0.3">
      <c r="A96" s="85">
        <f t="shared" si="9"/>
        <v>91</v>
      </c>
      <c r="B96" s="94">
        <v>6000</v>
      </c>
      <c r="C96" s="94">
        <v>17.32</v>
      </c>
      <c r="D96" s="10">
        <f t="shared" si="16"/>
        <v>12.915524000000001</v>
      </c>
      <c r="E96" s="10">
        <f t="shared" si="17"/>
        <v>20.554625928533333</v>
      </c>
      <c r="F96" s="10">
        <v>469.1</v>
      </c>
      <c r="G96" s="10">
        <f t="shared" si="13"/>
        <v>3.587645555555556E-3</v>
      </c>
      <c r="H96" s="10">
        <f t="shared" si="11"/>
        <v>1.6829645301111111</v>
      </c>
      <c r="I96" s="10">
        <f t="shared" si="10"/>
        <v>1.6829645301111114</v>
      </c>
      <c r="J96" s="10">
        <f t="shared" si="14"/>
        <v>133.12590717739312</v>
      </c>
      <c r="K96" s="10">
        <f t="shared" si="12"/>
        <v>2.229092092862399E-3</v>
      </c>
      <c r="L96" s="10">
        <f t="shared" si="15"/>
        <v>0.1763257048707195</v>
      </c>
    </row>
    <row r="97" spans="1:12" x14ac:dyDescent="0.3">
      <c r="A97" s="85">
        <f t="shared" si="9"/>
        <v>92</v>
      </c>
      <c r="B97" s="94">
        <v>6100</v>
      </c>
      <c r="C97" s="94">
        <v>17.37</v>
      </c>
      <c r="D97" s="10">
        <f t="shared" si="16"/>
        <v>12.952809000000002</v>
      </c>
      <c r="E97" s="10">
        <f t="shared" si="17"/>
        <v>20.276029931016396</v>
      </c>
      <c r="F97" s="10">
        <v>469.1</v>
      </c>
      <c r="G97" s="10">
        <f t="shared" si="13"/>
        <v>3.5980025000000005E-3</v>
      </c>
      <c r="H97" s="10">
        <f t="shared" si="11"/>
        <v>1.6878229727500005</v>
      </c>
      <c r="I97" s="10">
        <f t="shared" si="10"/>
        <v>1.6878229727500003</v>
      </c>
      <c r="J97" s="10">
        <f t="shared" si="14"/>
        <v>134.81373015014313</v>
      </c>
      <c r="K97" s="10">
        <f t="shared" si="12"/>
        <v>2.235527116225166E-3</v>
      </c>
      <c r="L97" s="10">
        <f t="shared" si="15"/>
        <v>0.17856123198694465</v>
      </c>
    </row>
    <row r="98" spans="1:12" x14ac:dyDescent="0.3">
      <c r="A98" s="85">
        <f t="shared" si="9"/>
        <v>93</v>
      </c>
      <c r="B98" s="94">
        <v>6100</v>
      </c>
      <c r="C98" s="94">
        <v>17.37</v>
      </c>
      <c r="D98" s="10">
        <f t="shared" si="16"/>
        <v>12.952809000000002</v>
      </c>
      <c r="E98" s="10">
        <f t="shared" si="17"/>
        <v>20.276029931016396</v>
      </c>
      <c r="F98" s="10">
        <v>469.1</v>
      </c>
      <c r="G98" s="10">
        <f t="shared" si="13"/>
        <v>3.5980025000000005E-3</v>
      </c>
      <c r="H98" s="10">
        <f t="shared" si="11"/>
        <v>1.6878229727500005</v>
      </c>
      <c r="I98" s="10">
        <f t="shared" si="10"/>
        <v>1.6878229727500003</v>
      </c>
      <c r="J98" s="10">
        <f t="shared" si="14"/>
        <v>136.50155312289314</v>
      </c>
      <c r="K98" s="10">
        <f t="shared" si="12"/>
        <v>2.235527116225166E-3</v>
      </c>
      <c r="L98" s="10">
        <f t="shared" si="15"/>
        <v>0.18079675910316981</v>
      </c>
    </row>
    <row r="99" spans="1:12" x14ac:dyDescent="0.3">
      <c r="A99" s="85">
        <f t="shared" si="9"/>
        <v>94</v>
      </c>
      <c r="B99" s="94">
        <v>6100</v>
      </c>
      <c r="C99" s="94">
        <v>17.37</v>
      </c>
      <c r="D99" s="10">
        <f t="shared" si="16"/>
        <v>12.952809000000002</v>
      </c>
      <c r="E99" s="10">
        <f t="shared" si="17"/>
        <v>20.276029931016396</v>
      </c>
      <c r="F99" s="10">
        <v>469.1</v>
      </c>
      <c r="G99" s="10">
        <f t="shared" si="13"/>
        <v>3.5980025000000005E-3</v>
      </c>
      <c r="H99" s="10">
        <f t="shared" si="11"/>
        <v>1.6878229727500005</v>
      </c>
      <c r="I99" s="10">
        <f t="shared" si="10"/>
        <v>1.6878229727500003</v>
      </c>
      <c r="J99" s="10">
        <f t="shared" si="14"/>
        <v>138.18937609564315</v>
      </c>
      <c r="K99" s="10">
        <f t="shared" si="12"/>
        <v>2.235527116225166E-3</v>
      </c>
      <c r="L99" s="10">
        <f t="shared" si="15"/>
        <v>0.18303228621939496</v>
      </c>
    </row>
    <row r="100" spans="1:12" x14ac:dyDescent="0.3">
      <c r="A100" s="85">
        <f t="shared" si="9"/>
        <v>95</v>
      </c>
      <c r="B100" s="94">
        <v>6200</v>
      </c>
      <c r="C100" s="94">
        <v>17.440000000000001</v>
      </c>
      <c r="D100" s="10">
        <f t="shared" si="16"/>
        <v>13.005008000000002</v>
      </c>
      <c r="E100" s="10">
        <f t="shared" si="17"/>
        <v>20.029390385548389</v>
      </c>
      <c r="F100" s="10">
        <v>469.1</v>
      </c>
      <c r="G100" s="10">
        <f t="shared" si="13"/>
        <v>3.6125022222222229E-3</v>
      </c>
      <c r="H100" s="10">
        <f t="shared" si="11"/>
        <v>1.6946247924444446</v>
      </c>
      <c r="I100" s="10">
        <f t="shared" si="10"/>
        <v>1.6946247924444449</v>
      </c>
      <c r="J100" s="10">
        <f t="shared" si="14"/>
        <v>139.8840008880876</v>
      </c>
      <c r="K100" s="10">
        <f t="shared" si="12"/>
        <v>2.2445361489330396E-3</v>
      </c>
      <c r="L100" s="10">
        <f t="shared" si="15"/>
        <v>0.18527682236832801</v>
      </c>
    </row>
    <row r="101" spans="1:12" x14ac:dyDescent="0.3">
      <c r="A101" s="85">
        <f t="shared" si="9"/>
        <v>96</v>
      </c>
      <c r="B101" s="94">
        <v>6200</v>
      </c>
      <c r="C101" s="94">
        <v>17.440000000000001</v>
      </c>
      <c r="D101" s="10">
        <f t="shared" si="16"/>
        <v>13.005008000000002</v>
      </c>
      <c r="E101" s="10">
        <f t="shared" si="17"/>
        <v>20.029390385548389</v>
      </c>
      <c r="F101" s="10">
        <v>469.1</v>
      </c>
      <c r="G101" s="10">
        <f t="shared" si="13"/>
        <v>3.6125022222222229E-3</v>
      </c>
      <c r="H101" s="10">
        <f t="shared" si="11"/>
        <v>1.6946247924444446</v>
      </c>
      <c r="I101" s="10">
        <f t="shared" si="10"/>
        <v>1.6946247924444449</v>
      </c>
      <c r="J101" s="10">
        <f t="shared" si="14"/>
        <v>141.57862568053204</v>
      </c>
      <c r="K101" s="10">
        <f t="shared" si="12"/>
        <v>2.2445361489330396E-3</v>
      </c>
      <c r="L101" s="10">
        <f t="shared" si="15"/>
        <v>0.18752135851726107</v>
      </c>
    </row>
    <row r="102" spans="1:12" x14ac:dyDescent="0.3">
      <c r="A102" s="85">
        <f t="shared" si="9"/>
        <v>97</v>
      </c>
      <c r="B102" s="94">
        <v>6200</v>
      </c>
      <c r="C102" s="94">
        <v>17.440000000000001</v>
      </c>
      <c r="D102" s="10">
        <f t="shared" si="16"/>
        <v>13.005008000000002</v>
      </c>
      <c r="E102" s="10">
        <f t="shared" si="17"/>
        <v>20.029390385548389</v>
      </c>
      <c r="F102" s="10">
        <v>469.1</v>
      </c>
      <c r="G102" s="10">
        <f t="shared" si="13"/>
        <v>3.6125022222222229E-3</v>
      </c>
      <c r="H102" s="10">
        <f t="shared" si="11"/>
        <v>1.6946247924444446</v>
      </c>
      <c r="I102" s="10">
        <f t="shared" si="10"/>
        <v>1.6946247924444449</v>
      </c>
      <c r="J102" s="10">
        <f t="shared" si="14"/>
        <v>143.27325047297649</v>
      </c>
      <c r="K102" s="10">
        <f t="shared" si="12"/>
        <v>2.2445361489330396E-3</v>
      </c>
      <c r="L102" s="10">
        <f t="shared" si="15"/>
        <v>0.18976589466619412</v>
      </c>
    </row>
    <row r="103" spans="1:12" x14ac:dyDescent="0.3">
      <c r="A103" s="85">
        <f t="shared" si="9"/>
        <v>98</v>
      </c>
      <c r="B103" s="94">
        <v>6200</v>
      </c>
      <c r="C103" s="94">
        <v>17.440000000000001</v>
      </c>
      <c r="D103" s="10">
        <f t="shared" si="16"/>
        <v>13.005008000000002</v>
      </c>
      <c r="E103" s="10">
        <f t="shared" si="17"/>
        <v>20.029390385548389</v>
      </c>
      <c r="F103" s="10">
        <v>469.1</v>
      </c>
      <c r="G103" s="10">
        <f t="shared" si="13"/>
        <v>3.6125022222222229E-3</v>
      </c>
      <c r="H103" s="10">
        <f t="shared" si="11"/>
        <v>1.6946247924444446</v>
      </c>
      <c r="I103" s="10">
        <f t="shared" si="10"/>
        <v>1.6946247924444449</v>
      </c>
      <c r="J103" s="10">
        <f t="shared" si="14"/>
        <v>144.96787526542093</v>
      </c>
      <c r="K103" s="10">
        <f t="shared" si="12"/>
        <v>2.2445361489330396E-3</v>
      </c>
      <c r="L103" s="10">
        <f t="shared" si="15"/>
        <v>0.19201043081512717</v>
      </c>
    </row>
    <row r="104" spans="1:12" x14ac:dyDescent="0.3">
      <c r="A104" s="85">
        <f t="shared" si="9"/>
        <v>99</v>
      </c>
      <c r="B104" s="94">
        <v>6300</v>
      </c>
      <c r="C104" s="94">
        <v>17.5</v>
      </c>
      <c r="D104" s="10">
        <f t="shared" si="16"/>
        <v>13.049750000000001</v>
      </c>
      <c r="E104" s="10">
        <f t="shared" si="17"/>
        <v>19.779278222222221</v>
      </c>
      <c r="F104" s="10">
        <v>504.5</v>
      </c>
      <c r="G104" s="10">
        <f t="shared" si="13"/>
        <v>3.6249305555555557E-3</v>
      </c>
      <c r="H104" s="10">
        <f t="shared" si="11"/>
        <v>1.828777465277778</v>
      </c>
      <c r="I104" s="10">
        <f t="shared" si="10"/>
        <v>1.828777465277778</v>
      </c>
      <c r="J104" s="10">
        <f t="shared" si="14"/>
        <v>146.7966527306987</v>
      </c>
      <c r="K104" s="10">
        <f t="shared" si="12"/>
        <v>2.4222218083149376E-3</v>
      </c>
      <c r="L104" s="10">
        <f t="shared" si="15"/>
        <v>0.19443265262344211</v>
      </c>
    </row>
    <row r="105" spans="1:12" x14ac:dyDescent="0.3">
      <c r="A105" s="85">
        <f t="shared" si="9"/>
        <v>100</v>
      </c>
      <c r="B105" s="94">
        <v>6300</v>
      </c>
      <c r="C105" s="94">
        <v>17.5</v>
      </c>
      <c r="D105" s="10">
        <f t="shared" si="16"/>
        <v>13.049750000000001</v>
      </c>
      <c r="E105" s="10">
        <f t="shared" si="17"/>
        <v>19.779278222222221</v>
      </c>
      <c r="F105" s="10">
        <v>504.5</v>
      </c>
      <c r="G105" s="10">
        <f t="shared" si="13"/>
        <v>3.6249305555555557E-3</v>
      </c>
      <c r="H105" s="10">
        <f t="shared" si="11"/>
        <v>1.828777465277778</v>
      </c>
      <c r="I105" s="10">
        <f t="shared" si="10"/>
        <v>1.828777465277778</v>
      </c>
      <c r="J105" s="10">
        <f t="shared" si="14"/>
        <v>148.62543019597646</v>
      </c>
      <c r="K105" s="10">
        <f t="shared" si="12"/>
        <v>2.4222218083149376E-3</v>
      </c>
      <c r="L105" s="10">
        <f t="shared" si="15"/>
        <v>0.19685487443175706</v>
      </c>
    </row>
    <row r="106" spans="1:12" x14ac:dyDescent="0.3">
      <c r="A106" s="85">
        <f t="shared" si="9"/>
        <v>101</v>
      </c>
      <c r="B106" s="94">
        <v>6300</v>
      </c>
      <c r="C106" s="94">
        <v>17.5</v>
      </c>
      <c r="D106" s="10">
        <f t="shared" si="16"/>
        <v>13.049750000000001</v>
      </c>
      <c r="E106" s="10">
        <f t="shared" si="17"/>
        <v>19.779278222222221</v>
      </c>
      <c r="F106" s="10">
        <v>504.5</v>
      </c>
      <c r="G106" s="10">
        <f t="shared" si="13"/>
        <v>3.6249305555555557E-3</v>
      </c>
      <c r="H106" s="10">
        <f t="shared" si="11"/>
        <v>1.828777465277778</v>
      </c>
      <c r="I106" s="10">
        <f t="shared" si="10"/>
        <v>1.828777465277778</v>
      </c>
      <c r="J106" s="10">
        <f t="shared" si="14"/>
        <v>150.45420766125423</v>
      </c>
      <c r="K106" s="10">
        <f t="shared" si="12"/>
        <v>2.4222218083149376E-3</v>
      </c>
      <c r="L106" s="10">
        <f t="shared" si="15"/>
        <v>0.199277096240072</v>
      </c>
    </row>
    <row r="107" spans="1:12" x14ac:dyDescent="0.3">
      <c r="A107" s="85">
        <f t="shared" si="9"/>
        <v>102</v>
      </c>
      <c r="B107" s="94">
        <v>6400</v>
      </c>
      <c r="C107" s="94">
        <v>17.8</v>
      </c>
      <c r="D107" s="10">
        <f t="shared" si="16"/>
        <v>13.273460000000002</v>
      </c>
      <c r="E107" s="10">
        <f t="shared" si="17"/>
        <v>19.804002320000002</v>
      </c>
      <c r="F107" s="10">
        <v>504.5</v>
      </c>
      <c r="G107" s="10">
        <f t="shared" si="13"/>
        <v>3.6870722222222228E-3</v>
      </c>
      <c r="H107" s="10">
        <f t="shared" si="11"/>
        <v>1.8601279361111114</v>
      </c>
      <c r="I107" s="10">
        <f t="shared" si="10"/>
        <v>1.8601279361111114</v>
      </c>
      <c r="J107" s="10">
        <f t="shared" si="14"/>
        <v>152.31433559736533</v>
      </c>
      <c r="K107" s="10">
        <f t="shared" si="12"/>
        <v>2.4637456107431941E-3</v>
      </c>
      <c r="L107" s="10">
        <f t="shared" si="15"/>
        <v>0.2017408418508152</v>
      </c>
    </row>
    <row r="108" spans="1:12" x14ac:dyDescent="0.3">
      <c r="A108" s="85">
        <f t="shared" si="9"/>
        <v>103</v>
      </c>
      <c r="B108" s="94">
        <v>6400</v>
      </c>
      <c r="C108" s="94">
        <v>17.8</v>
      </c>
      <c r="D108" s="10">
        <f t="shared" si="16"/>
        <v>13.273460000000002</v>
      </c>
      <c r="E108" s="10">
        <f t="shared" si="17"/>
        <v>19.804002320000002</v>
      </c>
      <c r="F108" s="10">
        <v>504.5</v>
      </c>
      <c r="G108" s="10">
        <f t="shared" si="13"/>
        <v>3.6870722222222228E-3</v>
      </c>
      <c r="H108" s="10">
        <f t="shared" si="11"/>
        <v>1.8601279361111114</v>
      </c>
      <c r="I108" s="10">
        <f t="shared" si="10"/>
        <v>1.8601279361111114</v>
      </c>
      <c r="J108" s="10">
        <f t="shared" si="14"/>
        <v>154.17446353347643</v>
      </c>
      <c r="K108" s="10">
        <f t="shared" si="12"/>
        <v>2.4637456107431941E-3</v>
      </c>
      <c r="L108" s="10">
        <f t="shared" si="15"/>
        <v>0.2042045874615584</v>
      </c>
    </row>
    <row r="109" spans="1:12" x14ac:dyDescent="0.3">
      <c r="A109" s="85">
        <f t="shared" si="9"/>
        <v>104</v>
      </c>
      <c r="B109" s="94">
        <v>6400</v>
      </c>
      <c r="C109" s="94">
        <v>17.8</v>
      </c>
      <c r="D109" s="10">
        <f t="shared" si="16"/>
        <v>13.273460000000002</v>
      </c>
      <c r="E109" s="10">
        <f t="shared" si="17"/>
        <v>19.804002320000002</v>
      </c>
      <c r="F109" s="10">
        <v>504.5</v>
      </c>
      <c r="G109" s="10">
        <f t="shared" si="13"/>
        <v>3.6870722222222228E-3</v>
      </c>
      <c r="H109" s="10">
        <f t="shared" si="11"/>
        <v>1.8601279361111114</v>
      </c>
      <c r="I109" s="10">
        <f t="shared" si="10"/>
        <v>1.8601279361111114</v>
      </c>
      <c r="J109" s="10">
        <f t="shared" si="14"/>
        <v>156.03459146958753</v>
      </c>
      <c r="K109" s="10">
        <f t="shared" si="12"/>
        <v>2.4637456107431941E-3</v>
      </c>
      <c r="L109" s="10">
        <f t="shared" si="15"/>
        <v>0.20666833307230159</v>
      </c>
    </row>
    <row r="110" spans="1:12" x14ac:dyDescent="0.3">
      <c r="A110" s="85">
        <f t="shared" si="9"/>
        <v>105</v>
      </c>
      <c r="B110" s="94">
        <v>6500</v>
      </c>
      <c r="C110" s="94">
        <v>18</v>
      </c>
      <c r="D110" s="10">
        <f t="shared" si="16"/>
        <v>13.422600000000001</v>
      </c>
      <c r="E110" s="10">
        <f t="shared" si="17"/>
        <v>19.718418904615383</v>
      </c>
      <c r="F110" s="10">
        <v>504.5</v>
      </c>
      <c r="G110" s="10">
        <f t="shared" si="13"/>
        <v>3.7285000000000005E-3</v>
      </c>
      <c r="H110" s="10">
        <f t="shared" si="11"/>
        <v>1.8810282500000002</v>
      </c>
      <c r="I110" s="10">
        <f t="shared" si="10"/>
        <v>1.8810282500000002</v>
      </c>
      <c r="J110" s="10">
        <f t="shared" si="14"/>
        <v>157.91561971958754</v>
      </c>
      <c r="K110" s="10">
        <f t="shared" si="12"/>
        <v>2.4914281456953646E-3</v>
      </c>
      <c r="L110" s="10">
        <f t="shared" si="15"/>
        <v>0.20915976121799695</v>
      </c>
    </row>
    <row r="111" spans="1:12" x14ac:dyDescent="0.3">
      <c r="A111" s="85">
        <f t="shared" si="9"/>
        <v>106</v>
      </c>
      <c r="B111" s="94">
        <v>6500</v>
      </c>
      <c r="C111" s="94">
        <v>18</v>
      </c>
      <c r="D111" s="10">
        <f t="shared" si="16"/>
        <v>13.422600000000001</v>
      </c>
      <c r="E111" s="10">
        <f t="shared" si="17"/>
        <v>19.718418904615383</v>
      </c>
      <c r="F111" s="10">
        <v>504.5</v>
      </c>
      <c r="G111" s="10">
        <f t="shared" si="13"/>
        <v>3.7285000000000005E-3</v>
      </c>
      <c r="H111" s="10">
        <f t="shared" si="11"/>
        <v>1.8810282500000002</v>
      </c>
      <c r="I111" s="10">
        <f t="shared" si="10"/>
        <v>1.8810282500000002</v>
      </c>
      <c r="J111" s="10">
        <f t="shared" si="14"/>
        <v>159.79664796958755</v>
      </c>
      <c r="K111" s="10">
        <f t="shared" si="12"/>
        <v>2.4914281456953646E-3</v>
      </c>
      <c r="L111" s="10">
        <f t="shared" si="15"/>
        <v>0.21165118936369232</v>
      </c>
    </row>
    <row r="112" spans="1:12" x14ac:dyDescent="0.3">
      <c r="A112" s="85">
        <f t="shared" si="9"/>
        <v>107</v>
      </c>
      <c r="B112" s="94">
        <v>6600</v>
      </c>
      <c r="C112" s="94">
        <v>16.8</v>
      </c>
      <c r="D112" s="10">
        <f t="shared" si="16"/>
        <v>12.527760000000001</v>
      </c>
      <c r="E112" s="10">
        <f t="shared" si="17"/>
        <v>18.125011316363636</v>
      </c>
      <c r="F112" s="10">
        <v>585.70000000000005</v>
      </c>
      <c r="G112" s="10">
        <f t="shared" si="13"/>
        <v>3.4799333333333333E-3</v>
      </c>
      <c r="H112" s="10">
        <f t="shared" si="11"/>
        <v>2.0381969533333337</v>
      </c>
      <c r="I112" s="10">
        <f t="shared" si="10"/>
        <v>2.0381969533333333</v>
      </c>
      <c r="J112" s="10">
        <f t="shared" si="14"/>
        <v>161.83484492292089</v>
      </c>
      <c r="K112" s="10">
        <f t="shared" si="12"/>
        <v>2.699598613686534E-3</v>
      </c>
      <c r="L112" s="10">
        <f t="shared" si="15"/>
        <v>0.21435078797737886</v>
      </c>
    </row>
    <row r="113" spans="1:12" x14ac:dyDescent="0.3">
      <c r="A113" s="85">
        <f t="shared" si="9"/>
        <v>108</v>
      </c>
      <c r="B113" s="94">
        <v>6600</v>
      </c>
      <c r="C113" s="94">
        <v>16.8</v>
      </c>
      <c r="D113" s="10">
        <f t="shared" si="16"/>
        <v>12.527760000000001</v>
      </c>
      <c r="E113" s="10">
        <f t="shared" si="17"/>
        <v>18.125011316363636</v>
      </c>
      <c r="F113" s="10">
        <v>585.70000000000005</v>
      </c>
      <c r="G113" s="10">
        <f t="shared" si="13"/>
        <v>3.4799333333333333E-3</v>
      </c>
      <c r="H113" s="10">
        <f t="shared" si="11"/>
        <v>2.0381969533333337</v>
      </c>
      <c r="I113" s="10">
        <f t="shared" si="10"/>
        <v>2.0381969533333333</v>
      </c>
      <c r="J113" s="10">
        <f t="shared" si="14"/>
        <v>163.87304187625423</v>
      </c>
      <c r="K113" s="10">
        <f t="shared" si="12"/>
        <v>2.699598613686534E-3</v>
      </c>
      <c r="L113" s="10">
        <f t="shared" si="15"/>
        <v>0.2170503865910654</v>
      </c>
    </row>
    <row r="114" spans="1:12" x14ac:dyDescent="0.3">
      <c r="A114" s="85">
        <f t="shared" si="9"/>
        <v>109</v>
      </c>
      <c r="B114" s="94">
        <v>6600</v>
      </c>
      <c r="C114" s="94">
        <v>16.8</v>
      </c>
      <c r="D114" s="10">
        <f t="shared" si="16"/>
        <v>12.527760000000001</v>
      </c>
      <c r="E114" s="10">
        <f t="shared" si="17"/>
        <v>18.125011316363636</v>
      </c>
      <c r="F114" s="10">
        <v>585.70000000000005</v>
      </c>
      <c r="G114" s="10">
        <f t="shared" si="13"/>
        <v>3.4799333333333333E-3</v>
      </c>
      <c r="H114" s="10">
        <f t="shared" si="11"/>
        <v>2.0381969533333337</v>
      </c>
      <c r="I114" s="10">
        <f t="shared" si="10"/>
        <v>2.0381969533333333</v>
      </c>
      <c r="J114" s="10">
        <f t="shared" si="14"/>
        <v>165.91123882958757</v>
      </c>
      <c r="K114" s="10">
        <f t="shared" si="12"/>
        <v>2.699598613686534E-3</v>
      </c>
      <c r="L114" s="10">
        <f t="shared" si="15"/>
        <v>0.21974998520475195</v>
      </c>
    </row>
    <row r="115" spans="1:12" x14ac:dyDescent="0.3">
      <c r="A115" s="85">
        <f t="shared" si="9"/>
        <v>110</v>
      </c>
      <c r="B115" s="94">
        <v>6600</v>
      </c>
      <c r="C115" s="94">
        <v>16.8</v>
      </c>
      <c r="D115" s="10">
        <f t="shared" si="16"/>
        <v>12.527760000000001</v>
      </c>
      <c r="E115" s="10">
        <f t="shared" si="17"/>
        <v>18.125011316363636</v>
      </c>
      <c r="F115" s="10">
        <v>585.70000000000005</v>
      </c>
      <c r="G115" s="10">
        <f t="shared" si="13"/>
        <v>3.4799333333333333E-3</v>
      </c>
      <c r="H115" s="10">
        <f t="shared" si="11"/>
        <v>2.0381969533333337</v>
      </c>
      <c r="I115" s="10">
        <f t="shared" si="10"/>
        <v>2.0381969533333333</v>
      </c>
      <c r="J115" s="10">
        <f t="shared" si="14"/>
        <v>167.94943578292092</v>
      </c>
      <c r="K115" s="10">
        <f t="shared" si="12"/>
        <v>2.699598613686534E-3</v>
      </c>
      <c r="L115" s="10">
        <f t="shared" si="15"/>
        <v>0.22244958381843849</v>
      </c>
    </row>
    <row r="116" spans="1:12" x14ac:dyDescent="0.3">
      <c r="A116" s="85">
        <f t="shared" si="9"/>
        <v>111</v>
      </c>
      <c r="B116" s="94">
        <v>6600</v>
      </c>
      <c r="C116" s="94">
        <v>16.8</v>
      </c>
      <c r="D116" s="10">
        <f t="shared" si="16"/>
        <v>12.527760000000001</v>
      </c>
      <c r="E116" s="10">
        <f t="shared" si="17"/>
        <v>18.125011316363636</v>
      </c>
      <c r="F116" s="10">
        <v>585.70000000000005</v>
      </c>
      <c r="G116" s="10">
        <f t="shared" si="13"/>
        <v>3.4799333333333333E-3</v>
      </c>
      <c r="H116" s="10">
        <f t="shared" si="11"/>
        <v>2.0381969533333337</v>
      </c>
      <c r="I116" s="10">
        <f t="shared" si="10"/>
        <v>2.0381969533333333</v>
      </c>
      <c r="J116" s="10">
        <f t="shared" si="14"/>
        <v>169.98763273625426</v>
      </c>
      <c r="K116" s="10">
        <f t="shared" si="12"/>
        <v>2.699598613686534E-3</v>
      </c>
      <c r="L116" s="10">
        <f t="shared" si="15"/>
        <v>0.22514918243212503</v>
      </c>
    </row>
    <row r="117" spans="1:12" x14ac:dyDescent="0.3">
      <c r="A117" s="85">
        <f t="shared" si="9"/>
        <v>112</v>
      </c>
      <c r="B117" s="94">
        <v>6600</v>
      </c>
      <c r="C117" s="94">
        <v>16.8</v>
      </c>
      <c r="D117" s="10">
        <f t="shared" si="16"/>
        <v>12.527760000000001</v>
      </c>
      <c r="E117" s="10">
        <f t="shared" si="17"/>
        <v>18.125011316363636</v>
      </c>
      <c r="F117" s="10">
        <v>585.70000000000005</v>
      </c>
      <c r="G117" s="10">
        <f t="shared" si="13"/>
        <v>3.4799333333333333E-3</v>
      </c>
      <c r="H117" s="10">
        <f t="shared" si="11"/>
        <v>2.0381969533333337</v>
      </c>
      <c r="I117" s="10">
        <f t="shared" si="10"/>
        <v>2.0381969533333333</v>
      </c>
      <c r="J117" s="10">
        <f t="shared" si="14"/>
        <v>172.0258296895876</v>
      </c>
      <c r="K117" s="10">
        <f t="shared" si="12"/>
        <v>2.699598613686534E-3</v>
      </c>
      <c r="L117" s="10">
        <f t="shared" si="15"/>
        <v>0.22784878104581158</v>
      </c>
    </row>
    <row r="118" spans="1:12" x14ac:dyDescent="0.3">
      <c r="A118" s="85">
        <f t="shared" si="9"/>
        <v>113</v>
      </c>
      <c r="B118" s="94">
        <v>6600</v>
      </c>
      <c r="C118" s="94">
        <v>16.8</v>
      </c>
      <c r="D118" s="10">
        <f t="shared" si="16"/>
        <v>12.527760000000001</v>
      </c>
      <c r="E118" s="10">
        <f t="shared" si="17"/>
        <v>18.125011316363636</v>
      </c>
      <c r="F118" s="10">
        <v>585.70000000000005</v>
      </c>
      <c r="G118" s="10">
        <f t="shared" si="13"/>
        <v>3.4799333333333333E-3</v>
      </c>
      <c r="H118" s="10">
        <f t="shared" si="11"/>
        <v>2.0381969533333337</v>
      </c>
      <c r="I118" s="10">
        <f t="shared" si="10"/>
        <v>2.0381969533333333</v>
      </c>
      <c r="J118" s="10">
        <f t="shared" si="14"/>
        <v>174.06402664292094</v>
      </c>
      <c r="K118" s="10">
        <f t="shared" si="12"/>
        <v>2.699598613686534E-3</v>
      </c>
      <c r="L118" s="10">
        <f t="shared" si="15"/>
        <v>0.23054837965949812</v>
      </c>
    </row>
    <row r="119" spans="1:12" x14ac:dyDescent="0.3">
      <c r="A119" s="85">
        <f t="shared" si="9"/>
        <v>114</v>
      </c>
      <c r="B119" s="94">
        <v>6600</v>
      </c>
      <c r="C119" s="94">
        <v>16.8</v>
      </c>
      <c r="D119" s="10">
        <f t="shared" si="16"/>
        <v>12.527760000000001</v>
      </c>
      <c r="E119" s="10">
        <f t="shared" si="17"/>
        <v>18.125011316363636</v>
      </c>
      <c r="F119" s="10">
        <v>585.70000000000005</v>
      </c>
      <c r="G119" s="10">
        <f t="shared" si="13"/>
        <v>3.4799333333333333E-3</v>
      </c>
      <c r="H119" s="10">
        <f t="shared" si="11"/>
        <v>2.0381969533333337</v>
      </c>
      <c r="I119" s="10">
        <f t="shared" si="10"/>
        <v>2.0381969533333333</v>
      </c>
      <c r="J119" s="10">
        <f t="shared" si="14"/>
        <v>176.10222359625428</v>
      </c>
      <c r="K119" s="10">
        <f t="shared" si="12"/>
        <v>2.699598613686534E-3</v>
      </c>
      <c r="L119" s="10">
        <f t="shared" si="15"/>
        <v>0.23324797827318466</v>
      </c>
    </row>
    <row r="120" spans="1:12" x14ac:dyDescent="0.3">
      <c r="A120" s="85">
        <f t="shared" si="9"/>
        <v>115</v>
      </c>
      <c r="B120" s="94">
        <v>6600</v>
      </c>
      <c r="C120" s="94">
        <v>16.8</v>
      </c>
      <c r="D120" s="10">
        <f t="shared" si="16"/>
        <v>12.527760000000001</v>
      </c>
      <c r="E120" s="10">
        <f t="shared" si="17"/>
        <v>18.125011316363636</v>
      </c>
      <c r="F120" s="10">
        <v>585.70000000000005</v>
      </c>
      <c r="G120" s="10">
        <f t="shared" si="13"/>
        <v>3.4799333333333333E-3</v>
      </c>
      <c r="H120" s="10">
        <f t="shared" si="11"/>
        <v>2.0381969533333337</v>
      </c>
      <c r="I120" s="10">
        <f t="shared" si="10"/>
        <v>2.0381969533333333</v>
      </c>
      <c r="J120" s="10">
        <f t="shared" si="14"/>
        <v>178.14042054958762</v>
      </c>
      <c r="K120" s="10">
        <f t="shared" si="12"/>
        <v>2.699598613686534E-3</v>
      </c>
      <c r="L120" s="10">
        <f t="shared" si="15"/>
        <v>0.23594757688687121</v>
      </c>
    </row>
    <row r="121" spans="1:12" x14ac:dyDescent="0.3">
      <c r="A121" s="85">
        <f t="shared" si="9"/>
        <v>116</v>
      </c>
      <c r="B121" s="94">
        <v>6600</v>
      </c>
      <c r="C121" s="94">
        <v>16.8</v>
      </c>
      <c r="D121" s="10">
        <f t="shared" si="16"/>
        <v>12.527760000000001</v>
      </c>
      <c r="E121" s="10">
        <f t="shared" si="17"/>
        <v>18.125011316363636</v>
      </c>
      <c r="F121" s="10">
        <v>585.70000000000005</v>
      </c>
      <c r="G121" s="10">
        <f t="shared" si="13"/>
        <v>3.4799333333333333E-3</v>
      </c>
      <c r="H121" s="10">
        <f t="shared" si="11"/>
        <v>2.0381969533333337</v>
      </c>
      <c r="I121" s="10">
        <f t="shared" si="10"/>
        <v>2.0381969533333333</v>
      </c>
      <c r="J121" s="10">
        <f t="shared" si="14"/>
        <v>180.17861750292096</v>
      </c>
      <c r="K121" s="10">
        <f t="shared" si="12"/>
        <v>2.699598613686534E-3</v>
      </c>
      <c r="L121" s="10">
        <f t="shared" si="15"/>
        <v>0.23864717550055775</v>
      </c>
    </row>
    <row r="122" spans="1:12" x14ac:dyDescent="0.3">
      <c r="A122" s="85">
        <f t="shared" si="9"/>
        <v>117</v>
      </c>
      <c r="B122" s="94">
        <v>6600</v>
      </c>
      <c r="C122" s="94">
        <v>16.8</v>
      </c>
      <c r="D122" s="10">
        <f t="shared" si="16"/>
        <v>12.527760000000001</v>
      </c>
      <c r="E122" s="10">
        <f t="shared" si="17"/>
        <v>18.125011316363636</v>
      </c>
      <c r="F122" s="10">
        <v>585.70000000000005</v>
      </c>
      <c r="G122" s="10">
        <f t="shared" si="13"/>
        <v>3.4799333333333333E-3</v>
      </c>
      <c r="H122" s="10">
        <f t="shared" si="11"/>
        <v>2.0381969533333337</v>
      </c>
      <c r="I122" s="10">
        <f t="shared" si="10"/>
        <v>2.0381969533333333</v>
      </c>
      <c r="J122" s="10">
        <f t="shared" si="14"/>
        <v>182.2168144562543</v>
      </c>
      <c r="K122" s="10">
        <f t="shared" si="12"/>
        <v>2.699598613686534E-3</v>
      </c>
      <c r="L122" s="10">
        <f t="shared" si="15"/>
        <v>0.24134677411424429</v>
      </c>
    </row>
    <row r="123" spans="1:12" x14ac:dyDescent="0.3">
      <c r="A123" s="85">
        <f t="shared" si="9"/>
        <v>118</v>
      </c>
      <c r="B123" s="94">
        <v>6600</v>
      </c>
      <c r="C123" s="94">
        <v>16.8</v>
      </c>
      <c r="D123" s="10">
        <f t="shared" si="16"/>
        <v>12.527760000000001</v>
      </c>
      <c r="E123" s="10">
        <f t="shared" si="17"/>
        <v>18.125011316363636</v>
      </c>
      <c r="F123" s="10">
        <v>585.70000000000005</v>
      </c>
      <c r="G123" s="10">
        <f t="shared" si="13"/>
        <v>3.4799333333333333E-3</v>
      </c>
      <c r="H123" s="10">
        <f t="shared" si="11"/>
        <v>2.0381969533333337</v>
      </c>
      <c r="I123" s="10">
        <f t="shared" si="10"/>
        <v>2.0381969533333333</v>
      </c>
      <c r="J123" s="10">
        <f t="shared" si="14"/>
        <v>184.25501140958764</v>
      </c>
      <c r="K123" s="10">
        <f t="shared" si="12"/>
        <v>2.699598613686534E-3</v>
      </c>
      <c r="L123" s="10">
        <f t="shared" si="15"/>
        <v>0.24404637272793084</v>
      </c>
    </row>
    <row r="124" spans="1:12" x14ac:dyDescent="0.3">
      <c r="A124" s="85">
        <f t="shared" si="9"/>
        <v>119</v>
      </c>
      <c r="B124" s="94">
        <v>6600</v>
      </c>
      <c r="C124" s="94">
        <v>16.8</v>
      </c>
      <c r="D124" s="10">
        <f t="shared" si="16"/>
        <v>12.527760000000001</v>
      </c>
      <c r="E124" s="10">
        <f t="shared" si="17"/>
        <v>18.125011316363636</v>
      </c>
      <c r="F124" s="10">
        <v>585.70000000000005</v>
      </c>
      <c r="G124" s="10">
        <f t="shared" si="13"/>
        <v>3.4799333333333333E-3</v>
      </c>
      <c r="H124" s="10">
        <f t="shared" si="11"/>
        <v>2.0381969533333337</v>
      </c>
      <c r="I124" s="10">
        <f t="shared" si="10"/>
        <v>2.0381969533333333</v>
      </c>
      <c r="J124" s="10">
        <f t="shared" si="14"/>
        <v>186.29320836292098</v>
      </c>
      <c r="K124" s="10">
        <f t="shared" si="12"/>
        <v>2.699598613686534E-3</v>
      </c>
      <c r="L124" s="10">
        <f t="shared" si="15"/>
        <v>0.24674597134161738</v>
      </c>
    </row>
    <row r="125" spans="1:12" x14ac:dyDescent="0.3">
      <c r="A125" s="85">
        <f t="shared" si="9"/>
        <v>120</v>
      </c>
      <c r="B125" s="94">
        <v>6600</v>
      </c>
      <c r="C125" s="94">
        <v>16.8</v>
      </c>
      <c r="D125" s="10">
        <f t="shared" si="16"/>
        <v>12.527760000000001</v>
      </c>
      <c r="E125" s="10">
        <f t="shared" si="17"/>
        <v>18.125011316363636</v>
      </c>
      <c r="F125" s="10">
        <v>585.70000000000005</v>
      </c>
      <c r="G125" s="10">
        <f t="shared" si="13"/>
        <v>3.4799333333333333E-3</v>
      </c>
      <c r="H125" s="10">
        <f t="shared" si="11"/>
        <v>2.0381969533333337</v>
      </c>
      <c r="I125" s="10">
        <f t="shared" si="10"/>
        <v>2.0381969533333333</v>
      </c>
      <c r="J125" s="10">
        <f t="shared" si="14"/>
        <v>188.33140531625432</v>
      </c>
      <c r="K125" s="10">
        <f t="shared" si="12"/>
        <v>2.699598613686534E-3</v>
      </c>
      <c r="L125" s="10">
        <f t="shared" si="15"/>
        <v>0.24944556995530393</v>
      </c>
    </row>
    <row r="126" spans="1:12" x14ac:dyDescent="0.3">
      <c r="A126" s="85">
        <f t="shared" si="9"/>
        <v>121</v>
      </c>
      <c r="B126" s="94">
        <v>6600</v>
      </c>
      <c r="C126" s="94">
        <v>16.8</v>
      </c>
      <c r="D126" s="10">
        <f t="shared" si="16"/>
        <v>12.527760000000001</v>
      </c>
      <c r="E126" s="10">
        <f t="shared" si="17"/>
        <v>18.125011316363636</v>
      </c>
      <c r="F126" s="10">
        <v>585.70000000000005</v>
      </c>
      <c r="G126" s="10">
        <f t="shared" si="13"/>
        <v>3.4799333333333333E-3</v>
      </c>
      <c r="H126" s="10">
        <f t="shared" si="11"/>
        <v>2.0381969533333337</v>
      </c>
      <c r="I126" s="10">
        <f t="shared" si="10"/>
        <v>2.0381969533333333</v>
      </c>
      <c r="J126" s="10">
        <f t="shared" si="14"/>
        <v>190.36960226958766</v>
      </c>
      <c r="K126" s="10">
        <f t="shared" si="12"/>
        <v>2.699598613686534E-3</v>
      </c>
      <c r="L126" s="10">
        <f t="shared" si="15"/>
        <v>0.25214516856899044</v>
      </c>
    </row>
    <row r="127" spans="1:12" x14ac:dyDescent="0.3">
      <c r="A127" s="85">
        <f t="shared" si="9"/>
        <v>122</v>
      </c>
      <c r="B127" s="94">
        <v>6600</v>
      </c>
      <c r="C127" s="94">
        <v>16.8</v>
      </c>
      <c r="D127" s="10">
        <f t="shared" si="16"/>
        <v>12.527760000000001</v>
      </c>
      <c r="E127" s="10">
        <f t="shared" si="17"/>
        <v>18.125011316363636</v>
      </c>
      <c r="F127" s="10">
        <v>585.70000000000005</v>
      </c>
      <c r="G127" s="10">
        <f t="shared" si="13"/>
        <v>3.4799333333333333E-3</v>
      </c>
      <c r="H127" s="10">
        <f t="shared" si="11"/>
        <v>2.0381969533333337</v>
      </c>
      <c r="I127" s="10">
        <f t="shared" si="10"/>
        <v>2.0381969533333333</v>
      </c>
      <c r="J127" s="10">
        <f t="shared" si="14"/>
        <v>192.407799222921</v>
      </c>
      <c r="K127" s="10">
        <f t="shared" si="12"/>
        <v>2.699598613686534E-3</v>
      </c>
      <c r="L127" s="10">
        <f t="shared" si="15"/>
        <v>0.25484476718267696</v>
      </c>
    </row>
    <row r="128" spans="1:12" x14ac:dyDescent="0.3">
      <c r="A128" s="85">
        <f t="shared" si="9"/>
        <v>123</v>
      </c>
      <c r="B128" s="94">
        <v>6600</v>
      </c>
      <c r="C128" s="94">
        <v>16.8</v>
      </c>
      <c r="D128" s="10">
        <f t="shared" si="16"/>
        <v>12.527760000000001</v>
      </c>
      <c r="E128" s="10">
        <f t="shared" si="17"/>
        <v>18.125011316363636</v>
      </c>
      <c r="F128" s="10">
        <v>585.70000000000005</v>
      </c>
      <c r="G128" s="10">
        <f t="shared" si="13"/>
        <v>3.4799333333333333E-3</v>
      </c>
      <c r="H128" s="10">
        <f t="shared" si="11"/>
        <v>2.0381969533333337</v>
      </c>
      <c r="I128" s="10">
        <f t="shared" si="10"/>
        <v>2.0381969533333333</v>
      </c>
      <c r="J128" s="10">
        <f t="shared" si="14"/>
        <v>194.44599617625434</v>
      </c>
      <c r="K128" s="10">
        <f t="shared" si="12"/>
        <v>2.699598613686534E-3</v>
      </c>
      <c r="L128" s="10">
        <f t="shared" si="15"/>
        <v>0.25754436579636347</v>
      </c>
    </row>
    <row r="129" spans="1:12" x14ac:dyDescent="0.3">
      <c r="A129" s="85">
        <f t="shared" si="9"/>
        <v>124</v>
      </c>
      <c r="B129" s="94">
        <v>6600</v>
      </c>
      <c r="C129" s="94">
        <v>16.8</v>
      </c>
      <c r="D129" s="10">
        <f t="shared" si="16"/>
        <v>12.527760000000001</v>
      </c>
      <c r="E129" s="10">
        <f t="shared" si="17"/>
        <v>18.125011316363636</v>
      </c>
      <c r="F129" s="10">
        <v>585.70000000000005</v>
      </c>
      <c r="G129" s="10">
        <f t="shared" si="13"/>
        <v>3.4799333333333333E-3</v>
      </c>
      <c r="H129" s="10">
        <f t="shared" si="11"/>
        <v>2.0381969533333337</v>
      </c>
      <c r="I129" s="10">
        <f t="shared" si="10"/>
        <v>2.0381969533333333</v>
      </c>
      <c r="J129" s="10">
        <f t="shared" si="14"/>
        <v>196.48419312958768</v>
      </c>
      <c r="K129" s="10">
        <f t="shared" si="12"/>
        <v>2.699598613686534E-3</v>
      </c>
      <c r="L129" s="10">
        <f t="shared" si="15"/>
        <v>0.26024396441004999</v>
      </c>
    </row>
    <row r="130" spans="1:12" x14ac:dyDescent="0.3">
      <c r="A130" s="85">
        <f t="shared" si="9"/>
        <v>125</v>
      </c>
      <c r="B130" s="94">
        <v>6600</v>
      </c>
      <c r="C130" s="94">
        <v>16.8</v>
      </c>
      <c r="D130" s="10">
        <f t="shared" si="16"/>
        <v>12.527760000000001</v>
      </c>
      <c r="E130" s="10">
        <f t="shared" si="17"/>
        <v>18.125011316363636</v>
      </c>
      <c r="F130" s="10">
        <v>585.70000000000005</v>
      </c>
      <c r="G130" s="10">
        <f t="shared" si="13"/>
        <v>3.4799333333333333E-3</v>
      </c>
      <c r="H130" s="10">
        <f t="shared" si="11"/>
        <v>2.0381969533333337</v>
      </c>
      <c r="I130" s="10">
        <f t="shared" si="10"/>
        <v>2.0381969533333333</v>
      </c>
      <c r="J130" s="10">
        <f t="shared" si="14"/>
        <v>198.52239008292102</v>
      </c>
      <c r="K130" s="10">
        <f t="shared" si="12"/>
        <v>2.699598613686534E-3</v>
      </c>
      <c r="L130" s="10">
        <f t="shared" si="15"/>
        <v>0.2629435630237365</v>
      </c>
    </row>
    <row r="131" spans="1:12" x14ac:dyDescent="0.3">
      <c r="A131" s="85">
        <f t="shared" si="9"/>
        <v>126</v>
      </c>
      <c r="B131" s="94">
        <v>6600</v>
      </c>
      <c r="C131" s="94">
        <v>16.8</v>
      </c>
      <c r="D131" s="10">
        <f t="shared" si="16"/>
        <v>12.527760000000001</v>
      </c>
      <c r="E131" s="10">
        <f t="shared" si="17"/>
        <v>18.125011316363636</v>
      </c>
      <c r="F131" s="10">
        <v>585.70000000000005</v>
      </c>
      <c r="G131" s="10">
        <f t="shared" si="13"/>
        <v>3.4799333333333333E-3</v>
      </c>
      <c r="H131" s="10">
        <f t="shared" si="11"/>
        <v>2.0381969533333337</v>
      </c>
      <c r="I131" s="10">
        <f t="shared" si="10"/>
        <v>2.0381969533333333</v>
      </c>
      <c r="J131" s="10">
        <f t="shared" si="14"/>
        <v>200.56058703625436</v>
      </c>
      <c r="K131" s="10">
        <f t="shared" si="12"/>
        <v>2.699598613686534E-3</v>
      </c>
      <c r="L131" s="10">
        <f t="shared" si="15"/>
        <v>0.26564316163742302</v>
      </c>
    </row>
    <row r="132" spans="1:12" x14ac:dyDescent="0.3">
      <c r="A132" s="85">
        <f t="shared" si="9"/>
        <v>127</v>
      </c>
      <c r="B132" s="94">
        <v>6600</v>
      </c>
      <c r="C132" s="94">
        <v>16.8</v>
      </c>
      <c r="D132" s="10">
        <f>C132*0.7457</f>
        <v>12.527760000000001</v>
      </c>
      <c r="E132" s="10">
        <f>(9548.8*D132)/B132</f>
        <v>18.125011316363636</v>
      </c>
      <c r="F132" s="10">
        <v>585.70000000000005</v>
      </c>
      <c r="G132" s="10">
        <f t="shared" si="13"/>
        <v>3.4799333333333333E-3</v>
      </c>
      <c r="H132" s="10">
        <f t="shared" si="11"/>
        <v>2.0381969533333337</v>
      </c>
      <c r="I132" s="10">
        <f t="shared" si="10"/>
        <v>2.0381969533333333</v>
      </c>
      <c r="J132" s="10">
        <f t="shared" si="14"/>
        <v>202.5987839895877</v>
      </c>
      <c r="K132" s="10">
        <f t="shared" si="12"/>
        <v>2.699598613686534E-3</v>
      </c>
      <c r="L132" s="10">
        <f t="shared" si="15"/>
        <v>0.26834276025110954</v>
      </c>
    </row>
    <row r="133" spans="1:12" x14ac:dyDescent="0.3">
      <c r="A133" s="86">
        <f t="shared" si="9"/>
        <v>128</v>
      </c>
      <c r="B133" s="94">
        <v>7000</v>
      </c>
      <c r="C133" s="94">
        <v>12.45</v>
      </c>
      <c r="D133" s="10">
        <f t="shared" ref="D133:D196" si="18">C133*0.7457</f>
        <v>9.2839650000000002</v>
      </c>
      <c r="E133" s="10">
        <f t="shared" ref="E133:E196" si="19">(9548.8*D133)/B133</f>
        <v>12.664389284571428</v>
      </c>
      <c r="F133" s="10">
        <v>525.1</v>
      </c>
      <c r="G133" s="10">
        <f t="shared" si="13"/>
        <v>2.5788791666666666E-3</v>
      </c>
      <c r="H133" s="10">
        <f t="shared" si="11"/>
        <v>1.3541694504166668</v>
      </c>
      <c r="I133" s="10">
        <f t="shared" si="10"/>
        <v>1.3541694504166668</v>
      </c>
      <c r="J133" s="10">
        <f t="shared" si="14"/>
        <v>203.95295344000436</v>
      </c>
      <c r="K133" s="10">
        <f t="shared" si="12"/>
        <v>1.7936019210816779E-3</v>
      </c>
      <c r="L133" s="10">
        <f t="shared" si="15"/>
        <v>0.27013636217219122</v>
      </c>
    </row>
    <row r="134" spans="1:12" x14ac:dyDescent="0.3">
      <c r="A134" s="86">
        <f t="shared" si="9"/>
        <v>129</v>
      </c>
      <c r="B134" s="94">
        <v>7000</v>
      </c>
      <c r="C134" s="94">
        <v>12.45</v>
      </c>
      <c r="D134" s="10">
        <f t="shared" si="18"/>
        <v>9.2839650000000002</v>
      </c>
      <c r="E134" s="10">
        <f t="shared" si="19"/>
        <v>12.664389284571428</v>
      </c>
      <c r="F134" s="10">
        <v>525.1</v>
      </c>
      <c r="G134" s="10">
        <f t="shared" si="13"/>
        <v>2.5788791666666666E-3</v>
      </c>
      <c r="H134" s="10">
        <f t="shared" si="11"/>
        <v>1.3541694504166668</v>
      </c>
      <c r="I134" s="10">
        <f t="shared" si="10"/>
        <v>1.3541694504166668</v>
      </c>
      <c r="J134" s="10">
        <f t="shared" si="14"/>
        <v>205.30712289042103</v>
      </c>
      <c r="K134" s="10">
        <f t="shared" si="12"/>
        <v>1.7936019210816779E-3</v>
      </c>
      <c r="L134" s="10">
        <f t="shared" si="15"/>
        <v>0.27192996409327291</v>
      </c>
    </row>
    <row r="135" spans="1:12" x14ac:dyDescent="0.3">
      <c r="A135" s="86">
        <f t="shared" ref="A135:A198" si="20">A134+1</f>
        <v>130</v>
      </c>
      <c r="B135" s="94">
        <v>6900</v>
      </c>
      <c r="C135" s="94">
        <v>12.97</v>
      </c>
      <c r="D135" s="10">
        <f t="shared" si="18"/>
        <v>9.6717290000000009</v>
      </c>
      <c r="E135" s="10">
        <f t="shared" si="19"/>
        <v>13.384551576115943</v>
      </c>
      <c r="F135" s="10">
        <v>450.8</v>
      </c>
      <c r="G135" s="10">
        <f t="shared" si="13"/>
        <v>2.6865913888888893E-3</v>
      </c>
      <c r="H135" s="10">
        <f t="shared" si="11"/>
        <v>1.2111153981111111</v>
      </c>
      <c r="I135" s="10">
        <f t="shared" ref="I135:I198" si="21">G135*F135</f>
        <v>1.2111153981111114</v>
      </c>
      <c r="J135" s="10">
        <f t="shared" si="14"/>
        <v>206.51823828853213</v>
      </c>
      <c r="K135" s="10">
        <f t="shared" si="12"/>
        <v>1.6041263551140547E-3</v>
      </c>
      <c r="L135" s="10">
        <f t="shared" si="15"/>
        <v>0.27353409044838695</v>
      </c>
    </row>
    <row r="136" spans="1:12" x14ac:dyDescent="0.3">
      <c r="A136" s="86">
        <f t="shared" si="20"/>
        <v>131</v>
      </c>
      <c r="B136" s="94">
        <v>6900</v>
      </c>
      <c r="C136" s="94">
        <v>12.97</v>
      </c>
      <c r="D136" s="10">
        <f t="shared" si="18"/>
        <v>9.6717290000000009</v>
      </c>
      <c r="E136" s="10">
        <f t="shared" si="19"/>
        <v>13.384551576115943</v>
      </c>
      <c r="F136" s="10">
        <v>450.8</v>
      </c>
      <c r="G136" s="10">
        <f t="shared" si="13"/>
        <v>2.6865913888888893E-3</v>
      </c>
      <c r="H136" s="10">
        <f t="shared" ref="H136:H199" si="22">(F136*D136)/3600</f>
        <v>1.2111153981111111</v>
      </c>
      <c r="I136" s="10">
        <f t="shared" si="21"/>
        <v>1.2111153981111114</v>
      </c>
      <c r="J136" s="10">
        <f t="shared" si="14"/>
        <v>207.72935368664324</v>
      </c>
      <c r="K136" s="10">
        <f t="shared" ref="K136:K199" si="23">((F136*G136)/1000)/0.755</f>
        <v>1.6041263551140547E-3</v>
      </c>
      <c r="L136" s="10">
        <f t="shared" si="15"/>
        <v>0.27513821680350098</v>
      </c>
    </row>
    <row r="137" spans="1:12" x14ac:dyDescent="0.3">
      <c r="A137" s="86">
        <f t="shared" si="20"/>
        <v>132</v>
      </c>
      <c r="B137" s="94">
        <v>6900</v>
      </c>
      <c r="C137" s="94">
        <v>12.97</v>
      </c>
      <c r="D137" s="10">
        <f t="shared" si="18"/>
        <v>9.6717290000000009</v>
      </c>
      <c r="E137" s="10">
        <f t="shared" si="19"/>
        <v>13.384551576115943</v>
      </c>
      <c r="F137" s="10">
        <v>450.8</v>
      </c>
      <c r="G137" s="10">
        <f t="shared" ref="G137:G200" si="24">((A137-A136)/3600)*D137</f>
        <v>2.6865913888888893E-3</v>
      </c>
      <c r="H137" s="10">
        <f t="shared" si="22"/>
        <v>1.2111153981111111</v>
      </c>
      <c r="I137" s="10">
        <f t="shared" si="21"/>
        <v>1.2111153981111114</v>
      </c>
      <c r="J137" s="10">
        <f t="shared" ref="J137:J200" si="25">I137+J136</f>
        <v>208.94046908475434</v>
      </c>
      <c r="K137" s="10">
        <f t="shared" si="23"/>
        <v>1.6041263551140547E-3</v>
      </c>
      <c r="L137" s="10">
        <f t="shared" ref="L137:L200" si="26">L136+K137</f>
        <v>0.27674234315861501</v>
      </c>
    </row>
    <row r="138" spans="1:12" x14ac:dyDescent="0.3">
      <c r="A138" s="86">
        <f t="shared" si="20"/>
        <v>133</v>
      </c>
      <c r="B138" s="94">
        <v>6900</v>
      </c>
      <c r="C138" s="94">
        <v>12.97</v>
      </c>
      <c r="D138" s="10">
        <f t="shared" si="18"/>
        <v>9.6717290000000009</v>
      </c>
      <c r="E138" s="10">
        <f t="shared" si="19"/>
        <v>13.384551576115943</v>
      </c>
      <c r="F138" s="10">
        <v>450.8</v>
      </c>
      <c r="G138" s="10">
        <f t="shared" si="24"/>
        <v>2.6865913888888893E-3</v>
      </c>
      <c r="H138" s="10">
        <f t="shared" si="22"/>
        <v>1.2111153981111111</v>
      </c>
      <c r="I138" s="10">
        <f t="shared" si="21"/>
        <v>1.2111153981111114</v>
      </c>
      <c r="J138" s="10">
        <f t="shared" si="25"/>
        <v>210.15158448286545</v>
      </c>
      <c r="K138" s="10">
        <f t="shared" si="23"/>
        <v>1.6041263551140547E-3</v>
      </c>
      <c r="L138" s="10">
        <f t="shared" si="26"/>
        <v>0.27834646951372904</v>
      </c>
    </row>
    <row r="139" spans="1:12" x14ac:dyDescent="0.3">
      <c r="A139" s="86">
        <f t="shared" si="20"/>
        <v>134</v>
      </c>
      <c r="B139" s="94">
        <v>6900</v>
      </c>
      <c r="C139" s="94">
        <v>12.97</v>
      </c>
      <c r="D139" s="10">
        <f t="shared" si="18"/>
        <v>9.6717290000000009</v>
      </c>
      <c r="E139" s="10">
        <f t="shared" si="19"/>
        <v>13.384551576115943</v>
      </c>
      <c r="F139" s="10">
        <v>450.8</v>
      </c>
      <c r="G139" s="10">
        <f t="shared" si="24"/>
        <v>2.6865913888888893E-3</v>
      </c>
      <c r="H139" s="10">
        <f t="shared" si="22"/>
        <v>1.2111153981111111</v>
      </c>
      <c r="I139" s="10">
        <f t="shared" si="21"/>
        <v>1.2111153981111114</v>
      </c>
      <c r="J139" s="10">
        <f t="shared" si="25"/>
        <v>211.36269988097655</v>
      </c>
      <c r="K139" s="10">
        <f t="shared" si="23"/>
        <v>1.6041263551140547E-3</v>
      </c>
      <c r="L139" s="10">
        <f t="shared" si="26"/>
        <v>0.27995059586884308</v>
      </c>
    </row>
    <row r="140" spans="1:12" x14ac:dyDescent="0.3">
      <c r="A140" s="86">
        <f t="shared" si="20"/>
        <v>135</v>
      </c>
      <c r="B140" s="94">
        <v>6900</v>
      </c>
      <c r="C140" s="94">
        <v>12.97</v>
      </c>
      <c r="D140" s="10">
        <f t="shared" si="18"/>
        <v>9.6717290000000009</v>
      </c>
      <c r="E140" s="10">
        <f t="shared" si="19"/>
        <v>13.384551576115943</v>
      </c>
      <c r="F140" s="10">
        <v>450.8</v>
      </c>
      <c r="G140" s="10">
        <f t="shared" si="24"/>
        <v>2.6865913888888893E-3</v>
      </c>
      <c r="H140" s="10">
        <f t="shared" si="22"/>
        <v>1.2111153981111111</v>
      </c>
      <c r="I140" s="10">
        <f t="shared" si="21"/>
        <v>1.2111153981111114</v>
      </c>
      <c r="J140" s="10">
        <f t="shared" si="25"/>
        <v>212.57381527908765</v>
      </c>
      <c r="K140" s="10">
        <f t="shared" si="23"/>
        <v>1.6041263551140547E-3</v>
      </c>
      <c r="L140" s="10">
        <f t="shared" si="26"/>
        <v>0.28155472222395711</v>
      </c>
    </row>
    <row r="141" spans="1:12" x14ac:dyDescent="0.3">
      <c r="A141" s="86">
        <f t="shared" si="20"/>
        <v>136</v>
      </c>
      <c r="B141" s="94">
        <v>6900</v>
      </c>
      <c r="C141" s="94">
        <v>12.97</v>
      </c>
      <c r="D141" s="10">
        <f t="shared" si="18"/>
        <v>9.6717290000000009</v>
      </c>
      <c r="E141" s="10">
        <f t="shared" si="19"/>
        <v>13.384551576115943</v>
      </c>
      <c r="F141" s="10">
        <v>450.8</v>
      </c>
      <c r="G141" s="10">
        <f t="shared" si="24"/>
        <v>2.6865913888888893E-3</v>
      </c>
      <c r="H141" s="10">
        <f t="shared" si="22"/>
        <v>1.2111153981111111</v>
      </c>
      <c r="I141" s="10">
        <f t="shared" si="21"/>
        <v>1.2111153981111114</v>
      </c>
      <c r="J141" s="10">
        <f t="shared" si="25"/>
        <v>213.78493067719876</v>
      </c>
      <c r="K141" s="10">
        <f t="shared" si="23"/>
        <v>1.6041263551140547E-3</v>
      </c>
      <c r="L141" s="10">
        <f t="shared" si="26"/>
        <v>0.28315884857907114</v>
      </c>
    </row>
    <row r="142" spans="1:12" x14ac:dyDescent="0.3">
      <c r="A142" s="86">
        <f t="shared" si="20"/>
        <v>137</v>
      </c>
      <c r="B142" s="94">
        <v>6800</v>
      </c>
      <c r="C142" s="94">
        <v>13.48</v>
      </c>
      <c r="D142" s="10">
        <f t="shared" si="18"/>
        <v>10.052036000000001</v>
      </c>
      <c r="E142" s="10">
        <f t="shared" si="19"/>
        <v>14.115423728941177</v>
      </c>
      <c r="F142" s="10">
        <v>426.9</v>
      </c>
      <c r="G142" s="10">
        <f t="shared" si="24"/>
        <v>2.7922322222222224E-3</v>
      </c>
      <c r="H142" s="10">
        <f t="shared" si="22"/>
        <v>1.1920039356666665</v>
      </c>
      <c r="I142" s="10">
        <f t="shared" si="21"/>
        <v>1.1920039356666667</v>
      </c>
      <c r="J142" s="10">
        <f t="shared" si="25"/>
        <v>214.97693461286542</v>
      </c>
      <c r="K142" s="10">
        <f t="shared" si="23"/>
        <v>1.5788131598233998E-3</v>
      </c>
      <c r="L142" s="10">
        <f t="shared" si="26"/>
        <v>0.28473766173889453</v>
      </c>
    </row>
    <row r="143" spans="1:12" x14ac:dyDescent="0.3">
      <c r="A143" s="86">
        <f t="shared" si="20"/>
        <v>138</v>
      </c>
      <c r="B143" s="94">
        <v>6800</v>
      </c>
      <c r="C143" s="94">
        <v>13.48</v>
      </c>
      <c r="D143" s="10">
        <f t="shared" si="18"/>
        <v>10.052036000000001</v>
      </c>
      <c r="E143" s="10">
        <f t="shared" si="19"/>
        <v>14.115423728941177</v>
      </c>
      <c r="F143" s="10">
        <v>426.9</v>
      </c>
      <c r="G143" s="10">
        <f t="shared" si="24"/>
        <v>2.7922322222222224E-3</v>
      </c>
      <c r="H143" s="10">
        <f t="shared" si="22"/>
        <v>1.1920039356666665</v>
      </c>
      <c r="I143" s="10">
        <f t="shared" si="21"/>
        <v>1.1920039356666667</v>
      </c>
      <c r="J143" s="10">
        <f t="shared" si="25"/>
        <v>216.16893854853208</v>
      </c>
      <c r="K143" s="10">
        <f t="shared" si="23"/>
        <v>1.5788131598233998E-3</v>
      </c>
      <c r="L143" s="10">
        <f t="shared" si="26"/>
        <v>0.28631647489871792</v>
      </c>
    </row>
    <row r="144" spans="1:12" x14ac:dyDescent="0.3">
      <c r="A144" s="86">
        <f t="shared" si="20"/>
        <v>139</v>
      </c>
      <c r="B144" s="94">
        <v>6800</v>
      </c>
      <c r="C144" s="94">
        <v>13.48</v>
      </c>
      <c r="D144" s="10">
        <f t="shared" si="18"/>
        <v>10.052036000000001</v>
      </c>
      <c r="E144" s="10">
        <f t="shared" si="19"/>
        <v>14.115423728941177</v>
      </c>
      <c r="F144" s="10">
        <v>426.9</v>
      </c>
      <c r="G144" s="10">
        <f t="shared" si="24"/>
        <v>2.7922322222222224E-3</v>
      </c>
      <c r="H144" s="10">
        <f t="shared" si="22"/>
        <v>1.1920039356666665</v>
      </c>
      <c r="I144" s="10">
        <f t="shared" si="21"/>
        <v>1.1920039356666667</v>
      </c>
      <c r="J144" s="10">
        <f t="shared" si="25"/>
        <v>217.36094248419874</v>
      </c>
      <c r="K144" s="10">
        <f t="shared" si="23"/>
        <v>1.5788131598233998E-3</v>
      </c>
      <c r="L144" s="10">
        <f t="shared" si="26"/>
        <v>0.28789528805854131</v>
      </c>
    </row>
    <row r="145" spans="1:12" x14ac:dyDescent="0.3">
      <c r="A145" s="86">
        <f t="shared" si="20"/>
        <v>140</v>
      </c>
      <c r="B145" s="94">
        <v>6800</v>
      </c>
      <c r="C145" s="94">
        <v>13.48</v>
      </c>
      <c r="D145" s="10">
        <f t="shared" si="18"/>
        <v>10.052036000000001</v>
      </c>
      <c r="E145" s="10">
        <f t="shared" si="19"/>
        <v>14.115423728941177</v>
      </c>
      <c r="F145" s="10">
        <v>426.9</v>
      </c>
      <c r="G145" s="10">
        <f t="shared" si="24"/>
        <v>2.7922322222222224E-3</v>
      </c>
      <c r="H145" s="10">
        <f t="shared" si="22"/>
        <v>1.1920039356666665</v>
      </c>
      <c r="I145" s="10">
        <f t="shared" si="21"/>
        <v>1.1920039356666667</v>
      </c>
      <c r="J145" s="10">
        <f t="shared" si="25"/>
        <v>218.55294641986541</v>
      </c>
      <c r="K145" s="10">
        <f t="shared" si="23"/>
        <v>1.5788131598233998E-3</v>
      </c>
      <c r="L145" s="10">
        <f t="shared" si="26"/>
        <v>0.2894741012183647</v>
      </c>
    </row>
    <row r="146" spans="1:12" x14ac:dyDescent="0.3">
      <c r="A146" s="86">
        <f t="shared" si="20"/>
        <v>141</v>
      </c>
      <c r="B146" s="94">
        <v>6800</v>
      </c>
      <c r="C146" s="94">
        <v>13.48</v>
      </c>
      <c r="D146" s="10">
        <f t="shared" si="18"/>
        <v>10.052036000000001</v>
      </c>
      <c r="E146" s="10">
        <f t="shared" si="19"/>
        <v>14.115423728941177</v>
      </c>
      <c r="F146" s="10">
        <v>426.9</v>
      </c>
      <c r="G146" s="10">
        <f t="shared" si="24"/>
        <v>2.7922322222222224E-3</v>
      </c>
      <c r="H146" s="10">
        <f t="shared" si="22"/>
        <v>1.1920039356666665</v>
      </c>
      <c r="I146" s="10">
        <f t="shared" si="21"/>
        <v>1.1920039356666667</v>
      </c>
      <c r="J146" s="10">
        <f t="shared" si="25"/>
        <v>219.74495035553207</v>
      </c>
      <c r="K146" s="10">
        <f t="shared" si="23"/>
        <v>1.5788131598233998E-3</v>
      </c>
      <c r="L146" s="10">
        <f t="shared" si="26"/>
        <v>0.29105291437818809</v>
      </c>
    </row>
    <row r="147" spans="1:12" x14ac:dyDescent="0.3">
      <c r="A147" s="86">
        <f t="shared" si="20"/>
        <v>142</v>
      </c>
      <c r="B147" s="94">
        <v>6800</v>
      </c>
      <c r="C147" s="94">
        <v>13.48</v>
      </c>
      <c r="D147" s="10">
        <f t="shared" si="18"/>
        <v>10.052036000000001</v>
      </c>
      <c r="E147" s="10">
        <f t="shared" si="19"/>
        <v>14.115423728941177</v>
      </c>
      <c r="F147" s="10">
        <v>426.9</v>
      </c>
      <c r="G147" s="10">
        <f t="shared" si="24"/>
        <v>2.7922322222222224E-3</v>
      </c>
      <c r="H147" s="10">
        <f t="shared" si="22"/>
        <v>1.1920039356666665</v>
      </c>
      <c r="I147" s="10">
        <f t="shared" si="21"/>
        <v>1.1920039356666667</v>
      </c>
      <c r="J147" s="10">
        <f t="shared" si="25"/>
        <v>220.93695429119873</v>
      </c>
      <c r="K147" s="10">
        <f t="shared" si="23"/>
        <v>1.5788131598233998E-3</v>
      </c>
      <c r="L147" s="10">
        <f t="shared" si="26"/>
        <v>0.29263172753801148</v>
      </c>
    </row>
    <row r="148" spans="1:12" x14ac:dyDescent="0.3">
      <c r="A148" s="86">
        <f t="shared" si="20"/>
        <v>143</v>
      </c>
      <c r="B148" s="94">
        <v>6700</v>
      </c>
      <c r="C148" s="94">
        <v>14</v>
      </c>
      <c r="D148" s="10">
        <f t="shared" si="18"/>
        <v>10.4398</v>
      </c>
      <c r="E148" s="10">
        <f t="shared" si="19"/>
        <v>14.878740632835822</v>
      </c>
      <c r="F148" s="10">
        <v>426.9</v>
      </c>
      <c r="G148" s="10">
        <f t="shared" si="24"/>
        <v>2.8999444444444446E-3</v>
      </c>
      <c r="H148" s="10">
        <f t="shared" si="22"/>
        <v>1.2379862833333333</v>
      </c>
      <c r="I148" s="10">
        <f t="shared" si="21"/>
        <v>1.2379862833333333</v>
      </c>
      <c r="J148" s="10">
        <f t="shared" si="25"/>
        <v>222.17494057453206</v>
      </c>
      <c r="K148" s="10">
        <f t="shared" si="23"/>
        <v>1.639716931567329E-3</v>
      </c>
      <c r="L148" s="10">
        <f t="shared" si="26"/>
        <v>0.29427144446957881</v>
      </c>
    </row>
    <row r="149" spans="1:12" x14ac:dyDescent="0.3">
      <c r="A149" s="86">
        <f t="shared" si="20"/>
        <v>144</v>
      </c>
      <c r="B149" s="94">
        <v>6700</v>
      </c>
      <c r="C149" s="94">
        <v>14</v>
      </c>
      <c r="D149" s="10">
        <f t="shared" si="18"/>
        <v>10.4398</v>
      </c>
      <c r="E149" s="10">
        <f t="shared" si="19"/>
        <v>14.878740632835822</v>
      </c>
      <c r="F149" s="10">
        <v>426.9</v>
      </c>
      <c r="G149" s="10">
        <f t="shared" si="24"/>
        <v>2.8999444444444446E-3</v>
      </c>
      <c r="H149" s="10">
        <f t="shared" si="22"/>
        <v>1.2379862833333333</v>
      </c>
      <c r="I149" s="10">
        <f t="shared" si="21"/>
        <v>1.2379862833333333</v>
      </c>
      <c r="J149" s="10">
        <f t="shared" si="25"/>
        <v>223.41292685786539</v>
      </c>
      <c r="K149" s="10">
        <f t="shared" si="23"/>
        <v>1.639716931567329E-3</v>
      </c>
      <c r="L149" s="10">
        <f t="shared" si="26"/>
        <v>0.29591116140114615</v>
      </c>
    </row>
    <row r="150" spans="1:12" x14ac:dyDescent="0.3">
      <c r="A150" s="86">
        <f t="shared" si="20"/>
        <v>145</v>
      </c>
      <c r="B150" s="94">
        <v>6700</v>
      </c>
      <c r="C150" s="94">
        <v>14</v>
      </c>
      <c r="D150" s="10">
        <f t="shared" si="18"/>
        <v>10.4398</v>
      </c>
      <c r="E150" s="10">
        <f t="shared" si="19"/>
        <v>14.878740632835822</v>
      </c>
      <c r="F150" s="10">
        <v>426.9</v>
      </c>
      <c r="G150" s="10">
        <f t="shared" si="24"/>
        <v>2.8999444444444446E-3</v>
      </c>
      <c r="H150" s="10">
        <f t="shared" si="22"/>
        <v>1.2379862833333333</v>
      </c>
      <c r="I150" s="10">
        <f t="shared" si="21"/>
        <v>1.2379862833333333</v>
      </c>
      <c r="J150" s="10">
        <f t="shared" si="25"/>
        <v>224.65091314119871</v>
      </c>
      <c r="K150" s="10">
        <f t="shared" si="23"/>
        <v>1.639716931567329E-3</v>
      </c>
      <c r="L150" s="10">
        <f t="shared" si="26"/>
        <v>0.29755087833271349</v>
      </c>
    </row>
    <row r="151" spans="1:12" x14ac:dyDescent="0.3">
      <c r="A151" s="86">
        <f t="shared" si="20"/>
        <v>146</v>
      </c>
      <c r="B151" s="94">
        <v>6700</v>
      </c>
      <c r="C151" s="94">
        <v>14</v>
      </c>
      <c r="D151" s="10">
        <f t="shared" si="18"/>
        <v>10.4398</v>
      </c>
      <c r="E151" s="10">
        <f t="shared" si="19"/>
        <v>14.878740632835822</v>
      </c>
      <c r="F151" s="10">
        <v>426.9</v>
      </c>
      <c r="G151" s="10">
        <f t="shared" si="24"/>
        <v>2.8999444444444446E-3</v>
      </c>
      <c r="H151" s="10">
        <f t="shared" si="22"/>
        <v>1.2379862833333333</v>
      </c>
      <c r="I151" s="10">
        <f t="shared" si="21"/>
        <v>1.2379862833333333</v>
      </c>
      <c r="J151" s="10">
        <f t="shared" si="25"/>
        <v>225.88889942453204</v>
      </c>
      <c r="K151" s="10">
        <f t="shared" si="23"/>
        <v>1.639716931567329E-3</v>
      </c>
      <c r="L151" s="10">
        <f t="shared" si="26"/>
        <v>0.29919059526428082</v>
      </c>
    </row>
    <row r="152" spans="1:12" x14ac:dyDescent="0.3">
      <c r="A152" s="86">
        <f t="shared" si="20"/>
        <v>147</v>
      </c>
      <c r="B152" s="94">
        <v>6700</v>
      </c>
      <c r="C152" s="94">
        <v>14</v>
      </c>
      <c r="D152" s="10">
        <f t="shared" si="18"/>
        <v>10.4398</v>
      </c>
      <c r="E152" s="10">
        <f t="shared" si="19"/>
        <v>14.878740632835822</v>
      </c>
      <c r="F152" s="10">
        <v>426.9</v>
      </c>
      <c r="G152" s="10">
        <f t="shared" si="24"/>
        <v>2.8999444444444446E-3</v>
      </c>
      <c r="H152" s="10">
        <f t="shared" si="22"/>
        <v>1.2379862833333333</v>
      </c>
      <c r="I152" s="10">
        <f t="shared" si="21"/>
        <v>1.2379862833333333</v>
      </c>
      <c r="J152" s="10">
        <f t="shared" si="25"/>
        <v>227.12688570786537</v>
      </c>
      <c r="K152" s="10">
        <f t="shared" si="23"/>
        <v>1.639716931567329E-3</v>
      </c>
      <c r="L152" s="10">
        <f t="shared" si="26"/>
        <v>0.30083031219584816</v>
      </c>
    </row>
    <row r="153" spans="1:12" x14ac:dyDescent="0.3">
      <c r="A153" s="87">
        <f t="shared" si="20"/>
        <v>148</v>
      </c>
      <c r="B153" s="94">
        <v>6700</v>
      </c>
      <c r="C153" s="94">
        <v>14</v>
      </c>
      <c r="D153" s="10">
        <f t="shared" si="18"/>
        <v>10.4398</v>
      </c>
      <c r="E153" s="10">
        <f t="shared" si="19"/>
        <v>14.878740632835822</v>
      </c>
      <c r="F153" s="10">
        <v>426.9</v>
      </c>
      <c r="G153" s="10">
        <f t="shared" si="24"/>
        <v>2.8999444444444446E-3</v>
      </c>
      <c r="H153" s="10">
        <f t="shared" si="22"/>
        <v>1.2379862833333333</v>
      </c>
      <c r="I153" s="10">
        <f t="shared" si="21"/>
        <v>1.2379862833333333</v>
      </c>
      <c r="J153" s="10">
        <f t="shared" si="25"/>
        <v>228.3648719911987</v>
      </c>
      <c r="K153" s="10">
        <f t="shared" si="23"/>
        <v>1.639716931567329E-3</v>
      </c>
      <c r="L153" s="10">
        <f t="shared" si="26"/>
        <v>0.3024700291274155</v>
      </c>
    </row>
    <row r="154" spans="1:12" x14ac:dyDescent="0.3">
      <c r="A154" s="87">
        <f t="shared" si="20"/>
        <v>149</v>
      </c>
      <c r="B154" s="94">
        <v>6700</v>
      </c>
      <c r="C154" s="94">
        <v>14</v>
      </c>
      <c r="D154" s="10">
        <f t="shared" si="18"/>
        <v>10.4398</v>
      </c>
      <c r="E154" s="10">
        <f t="shared" si="19"/>
        <v>14.878740632835822</v>
      </c>
      <c r="F154" s="10">
        <v>426.9</v>
      </c>
      <c r="G154" s="10">
        <f t="shared" si="24"/>
        <v>2.8999444444444446E-3</v>
      </c>
      <c r="H154" s="10">
        <f t="shared" si="22"/>
        <v>1.2379862833333333</v>
      </c>
      <c r="I154" s="10">
        <f t="shared" si="21"/>
        <v>1.2379862833333333</v>
      </c>
      <c r="J154" s="10">
        <f t="shared" si="25"/>
        <v>229.60285827453203</v>
      </c>
      <c r="K154" s="10">
        <f t="shared" si="23"/>
        <v>1.639716931567329E-3</v>
      </c>
      <c r="L154" s="10">
        <f t="shared" si="26"/>
        <v>0.30410974605898283</v>
      </c>
    </row>
    <row r="155" spans="1:12" x14ac:dyDescent="0.3">
      <c r="A155" s="87">
        <f t="shared" si="20"/>
        <v>150</v>
      </c>
      <c r="B155" s="94">
        <v>6700</v>
      </c>
      <c r="C155" s="94">
        <v>14</v>
      </c>
      <c r="D155" s="10">
        <f t="shared" si="18"/>
        <v>10.4398</v>
      </c>
      <c r="E155" s="10">
        <f t="shared" si="19"/>
        <v>14.878740632835822</v>
      </c>
      <c r="F155" s="10">
        <v>426.9</v>
      </c>
      <c r="G155" s="10">
        <f t="shared" si="24"/>
        <v>2.8999444444444446E-3</v>
      </c>
      <c r="H155" s="10">
        <f t="shared" si="22"/>
        <v>1.2379862833333333</v>
      </c>
      <c r="I155" s="10">
        <f t="shared" si="21"/>
        <v>1.2379862833333333</v>
      </c>
      <c r="J155" s="10">
        <f t="shared" si="25"/>
        <v>230.84084455786535</v>
      </c>
      <c r="K155" s="10">
        <f t="shared" si="23"/>
        <v>1.639716931567329E-3</v>
      </c>
      <c r="L155" s="10">
        <f t="shared" si="26"/>
        <v>0.30574946299055017</v>
      </c>
    </row>
    <row r="156" spans="1:12" x14ac:dyDescent="0.3">
      <c r="A156" s="87">
        <f t="shared" si="20"/>
        <v>151</v>
      </c>
      <c r="B156" s="94">
        <v>6600</v>
      </c>
      <c r="C156" s="94">
        <v>16.8</v>
      </c>
      <c r="D156" s="10">
        <f t="shared" si="18"/>
        <v>12.527760000000001</v>
      </c>
      <c r="E156" s="10">
        <f t="shared" si="19"/>
        <v>18.125011316363636</v>
      </c>
      <c r="F156" s="10">
        <v>492.1</v>
      </c>
      <c r="G156" s="10">
        <f t="shared" si="24"/>
        <v>3.4799333333333333E-3</v>
      </c>
      <c r="H156" s="10">
        <f t="shared" si="22"/>
        <v>1.7124751933333335</v>
      </c>
      <c r="I156" s="10">
        <f t="shared" si="21"/>
        <v>1.7124751933333333</v>
      </c>
      <c r="J156" s="10">
        <f t="shared" si="25"/>
        <v>232.5533197511987</v>
      </c>
      <c r="K156" s="10">
        <f t="shared" si="23"/>
        <v>2.26817906401766E-3</v>
      </c>
      <c r="L156" s="10">
        <f t="shared" si="26"/>
        <v>0.30801764205456783</v>
      </c>
    </row>
    <row r="157" spans="1:12" x14ac:dyDescent="0.3">
      <c r="A157" s="87">
        <f t="shared" si="20"/>
        <v>152</v>
      </c>
      <c r="B157" s="94">
        <v>6600</v>
      </c>
      <c r="C157" s="94">
        <v>16.8</v>
      </c>
      <c r="D157" s="10">
        <f t="shared" si="18"/>
        <v>12.527760000000001</v>
      </c>
      <c r="E157" s="10">
        <f t="shared" si="19"/>
        <v>18.125011316363636</v>
      </c>
      <c r="F157" s="10">
        <v>492.1</v>
      </c>
      <c r="G157" s="10">
        <f t="shared" si="24"/>
        <v>3.4799333333333333E-3</v>
      </c>
      <c r="H157" s="10">
        <f t="shared" si="22"/>
        <v>1.7124751933333335</v>
      </c>
      <c r="I157" s="10">
        <f t="shared" si="21"/>
        <v>1.7124751933333333</v>
      </c>
      <c r="J157" s="10">
        <f t="shared" si="25"/>
        <v>234.26579494453205</v>
      </c>
      <c r="K157" s="10">
        <f t="shared" si="23"/>
        <v>2.26817906401766E-3</v>
      </c>
      <c r="L157" s="10">
        <f t="shared" si="26"/>
        <v>0.31028582111858549</v>
      </c>
    </row>
    <row r="158" spans="1:12" x14ac:dyDescent="0.3">
      <c r="A158" s="87">
        <f t="shared" si="20"/>
        <v>153</v>
      </c>
      <c r="B158" s="94">
        <v>6600</v>
      </c>
      <c r="C158" s="94">
        <v>16.8</v>
      </c>
      <c r="D158" s="10">
        <f t="shared" si="18"/>
        <v>12.527760000000001</v>
      </c>
      <c r="E158" s="10">
        <f t="shared" si="19"/>
        <v>18.125011316363636</v>
      </c>
      <c r="F158" s="10">
        <v>492.1</v>
      </c>
      <c r="G158" s="10">
        <f t="shared" si="24"/>
        <v>3.4799333333333333E-3</v>
      </c>
      <c r="H158" s="10">
        <f t="shared" si="22"/>
        <v>1.7124751933333335</v>
      </c>
      <c r="I158" s="10">
        <f t="shared" si="21"/>
        <v>1.7124751933333333</v>
      </c>
      <c r="J158" s="10">
        <f t="shared" si="25"/>
        <v>235.97827013786539</v>
      </c>
      <c r="K158" s="10">
        <f t="shared" si="23"/>
        <v>2.26817906401766E-3</v>
      </c>
      <c r="L158" s="10">
        <f t="shared" si="26"/>
        <v>0.31255400018260315</v>
      </c>
    </row>
    <row r="159" spans="1:12" x14ac:dyDescent="0.3">
      <c r="A159" s="87">
        <f t="shared" si="20"/>
        <v>154</v>
      </c>
      <c r="B159" s="94">
        <v>6600</v>
      </c>
      <c r="C159" s="94">
        <v>16.8</v>
      </c>
      <c r="D159" s="10">
        <f t="shared" si="18"/>
        <v>12.527760000000001</v>
      </c>
      <c r="E159" s="10">
        <f t="shared" si="19"/>
        <v>18.125011316363636</v>
      </c>
      <c r="F159" s="10">
        <v>492.1</v>
      </c>
      <c r="G159" s="10">
        <f t="shared" si="24"/>
        <v>3.4799333333333333E-3</v>
      </c>
      <c r="H159" s="10">
        <f t="shared" si="22"/>
        <v>1.7124751933333335</v>
      </c>
      <c r="I159" s="10">
        <f t="shared" si="21"/>
        <v>1.7124751933333333</v>
      </c>
      <c r="J159" s="10">
        <f t="shared" si="25"/>
        <v>237.69074533119874</v>
      </c>
      <c r="K159" s="10">
        <f t="shared" si="23"/>
        <v>2.26817906401766E-3</v>
      </c>
      <c r="L159" s="10">
        <f t="shared" si="26"/>
        <v>0.31482217924662081</v>
      </c>
    </row>
    <row r="160" spans="1:12" x14ac:dyDescent="0.3">
      <c r="A160" s="87">
        <f t="shared" si="20"/>
        <v>155</v>
      </c>
      <c r="B160" s="94">
        <v>6600</v>
      </c>
      <c r="C160" s="94">
        <v>16.8</v>
      </c>
      <c r="D160" s="10">
        <f t="shared" si="18"/>
        <v>12.527760000000001</v>
      </c>
      <c r="E160" s="10">
        <f t="shared" si="19"/>
        <v>18.125011316363636</v>
      </c>
      <c r="F160" s="10">
        <v>492.1</v>
      </c>
      <c r="G160" s="10">
        <f t="shared" si="24"/>
        <v>3.4799333333333333E-3</v>
      </c>
      <c r="H160" s="10">
        <f t="shared" si="22"/>
        <v>1.7124751933333335</v>
      </c>
      <c r="I160" s="10">
        <f t="shared" si="21"/>
        <v>1.7124751933333333</v>
      </c>
      <c r="J160" s="10">
        <f t="shared" si="25"/>
        <v>239.40322052453209</v>
      </c>
      <c r="K160" s="10">
        <f t="shared" si="23"/>
        <v>2.26817906401766E-3</v>
      </c>
      <c r="L160" s="10">
        <f t="shared" si="26"/>
        <v>0.31709035831063848</v>
      </c>
    </row>
    <row r="161" spans="1:12" x14ac:dyDescent="0.3">
      <c r="A161" s="87">
        <f t="shared" si="20"/>
        <v>156</v>
      </c>
      <c r="B161" s="94">
        <v>6600</v>
      </c>
      <c r="C161" s="94">
        <v>16.8</v>
      </c>
      <c r="D161" s="10">
        <f t="shared" si="18"/>
        <v>12.527760000000001</v>
      </c>
      <c r="E161" s="10">
        <f t="shared" si="19"/>
        <v>18.125011316363636</v>
      </c>
      <c r="F161" s="10">
        <v>492.1</v>
      </c>
      <c r="G161" s="10">
        <f t="shared" si="24"/>
        <v>3.4799333333333333E-3</v>
      </c>
      <c r="H161" s="10">
        <f t="shared" si="22"/>
        <v>1.7124751933333335</v>
      </c>
      <c r="I161" s="10">
        <f t="shared" si="21"/>
        <v>1.7124751933333333</v>
      </c>
      <c r="J161" s="10">
        <f t="shared" si="25"/>
        <v>241.11569571786544</v>
      </c>
      <c r="K161" s="10">
        <f t="shared" si="23"/>
        <v>2.26817906401766E-3</v>
      </c>
      <c r="L161" s="10">
        <f t="shared" si="26"/>
        <v>0.31935853737465614</v>
      </c>
    </row>
    <row r="162" spans="1:12" x14ac:dyDescent="0.3">
      <c r="A162" s="87">
        <f t="shared" si="20"/>
        <v>157</v>
      </c>
      <c r="B162" s="94">
        <v>6600</v>
      </c>
      <c r="C162" s="94">
        <v>16.8</v>
      </c>
      <c r="D162" s="10">
        <f t="shared" si="18"/>
        <v>12.527760000000001</v>
      </c>
      <c r="E162" s="10">
        <f t="shared" si="19"/>
        <v>18.125011316363636</v>
      </c>
      <c r="F162" s="10">
        <v>492.1</v>
      </c>
      <c r="G162" s="10">
        <f t="shared" si="24"/>
        <v>3.4799333333333333E-3</v>
      </c>
      <c r="H162" s="10">
        <f t="shared" si="22"/>
        <v>1.7124751933333335</v>
      </c>
      <c r="I162" s="10">
        <f t="shared" si="21"/>
        <v>1.7124751933333333</v>
      </c>
      <c r="J162" s="10">
        <f t="shared" si="25"/>
        <v>242.82817091119878</v>
      </c>
      <c r="K162" s="10">
        <f t="shared" si="23"/>
        <v>2.26817906401766E-3</v>
      </c>
      <c r="L162" s="10">
        <f t="shared" si="26"/>
        <v>0.3216267164386738</v>
      </c>
    </row>
    <row r="163" spans="1:12" x14ac:dyDescent="0.3">
      <c r="A163" s="87">
        <f t="shared" si="20"/>
        <v>158</v>
      </c>
      <c r="B163" s="94">
        <v>6600</v>
      </c>
      <c r="C163" s="94">
        <v>16.8</v>
      </c>
      <c r="D163" s="10">
        <f t="shared" si="18"/>
        <v>12.527760000000001</v>
      </c>
      <c r="E163" s="10">
        <f t="shared" si="19"/>
        <v>18.125011316363636</v>
      </c>
      <c r="F163" s="10">
        <v>492.1</v>
      </c>
      <c r="G163" s="10">
        <f t="shared" si="24"/>
        <v>3.4799333333333333E-3</v>
      </c>
      <c r="H163" s="10">
        <f t="shared" si="22"/>
        <v>1.7124751933333335</v>
      </c>
      <c r="I163" s="10">
        <f t="shared" si="21"/>
        <v>1.7124751933333333</v>
      </c>
      <c r="J163" s="10">
        <f t="shared" si="25"/>
        <v>244.54064610453213</v>
      </c>
      <c r="K163" s="10">
        <f t="shared" si="23"/>
        <v>2.26817906401766E-3</v>
      </c>
      <c r="L163" s="10">
        <f t="shared" si="26"/>
        <v>0.32389489550269146</v>
      </c>
    </row>
    <row r="164" spans="1:12" x14ac:dyDescent="0.3">
      <c r="A164" s="87">
        <f t="shared" si="20"/>
        <v>159</v>
      </c>
      <c r="B164" s="94">
        <v>6600</v>
      </c>
      <c r="C164" s="94">
        <v>16.8</v>
      </c>
      <c r="D164" s="10">
        <f t="shared" si="18"/>
        <v>12.527760000000001</v>
      </c>
      <c r="E164" s="10">
        <f t="shared" si="19"/>
        <v>18.125011316363636</v>
      </c>
      <c r="F164" s="10">
        <v>492.1</v>
      </c>
      <c r="G164" s="10">
        <f t="shared" si="24"/>
        <v>3.4799333333333333E-3</v>
      </c>
      <c r="H164" s="10">
        <f t="shared" si="22"/>
        <v>1.7124751933333335</v>
      </c>
      <c r="I164" s="10">
        <f t="shared" si="21"/>
        <v>1.7124751933333333</v>
      </c>
      <c r="J164" s="10">
        <f t="shared" si="25"/>
        <v>246.25312129786548</v>
      </c>
      <c r="K164" s="10">
        <f t="shared" si="23"/>
        <v>2.26817906401766E-3</v>
      </c>
      <c r="L164" s="10">
        <f t="shared" si="26"/>
        <v>0.32616307456670912</v>
      </c>
    </row>
    <row r="165" spans="1:12" x14ac:dyDescent="0.3">
      <c r="A165" s="87">
        <f t="shared" si="20"/>
        <v>160</v>
      </c>
      <c r="B165" s="94">
        <v>6500</v>
      </c>
      <c r="C165" s="94">
        <v>18</v>
      </c>
      <c r="D165" s="10">
        <f t="shared" si="18"/>
        <v>13.422600000000001</v>
      </c>
      <c r="E165" s="10">
        <f t="shared" si="19"/>
        <v>19.718418904615383</v>
      </c>
      <c r="F165" s="10">
        <v>504.4</v>
      </c>
      <c r="G165" s="10">
        <f t="shared" si="24"/>
        <v>3.7285000000000005E-3</v>
      </c>
      <c r="H165" s="10">
        <f t="shared" si="22"/>
        <v>1.8806554</v>
      </c>
      <c r="I165" s="10">
        <f t="shared" si="21"/>
        <v>1.8806554000000002</v>
      </c>
      <c r="J165" s="10">
        <f t="shared" si="25"/>
        <v>248.13377669786547</v>
      </c>
      <c r="K165" s="10">
        <f t="shared" si="23"/>
        <v>2.4909343046357617E-3</v>
      </c>
      <c r="L165" s="10">
        <f t="shared" si="26"/>
        <v>0.32865400887134488</v>
      </c>
    </row>
    <row r="166" spans="1:12" x14ac:dyDescent="0.3">
      <c r="A166" s="87">
        <f t="shared" si="20"/>
        <v>161</v>
      </c>
      <c r="B166" s="94">
        <v>6500</v>
      </c>
      <c r="C166" s="94">
        <v>18</v>
      </c>
      <c r="D166" s="10">
        <f t="shared" si="18"/>
        <v>13.422600000000001</v>
      </c>
      <c r="E166" s="10">
        <f t="shared" si="19"/>
        <v>19.718418904615383</v>
      </c>
      <c r="F166" s="10">
        <v>504.4</v>
      </c>
      <c r="G166" s="10">
        <f t="shared" si="24"/>
        <v>3.7285000000000005E-3</v>
      </c>
      <c r="H166" s="10">
        <f t="shared" si="22"/>
        <v>1.8806554</v>
      </c>
      <c r="I166" s="10">
        <f t="shared" si="21"/>
        <v>1.8806554000000002</v>
      </c>
      <c r="J166" s="10">
        <f t="shared" si="25"/>
        <v>250.01443209786547</v>
      </c>
      <c r="K166" s="10">
        <f t="shared" si="23"/>
        <v>2.4909343046357617E-3</v>
      </c>
      <c r="L166" s="10">
        <f t="shared" si="26"/>
        <v>0.33114494317598064</v>
      </c>
    </row>
    <row r="167" spans="1:12" x14ac:dyDescent="0.3">
      <c r="A167" s="87">
        <f t="shared" si="20"/>
        <v>162</v>
      </c>
      <c r="B167" s="94">
        <v>6500</v>
      </c>
      <c r="C167" s="94">
        <v>18</v>
      </c>
      <c r="D167" s="10">
        <f t="shared" si="18"/>
        <v>13.422600000000001</v>
      </c>
      <c r="E167" s="10">
        <f t="shared" si="19"/>
        <v>19.718418904615383</v>
      </c>
      <c r="F167" s="10">
        <v>504.4</v>
      </c>
      <c r="G167" s="10">
        <f t="shared" si="24"/>
        <v>3.7285000000000005E-3</v>
      </c>
      <c r="H167" s="10">
        <f t="shared" si="22"/>
        <v>1.8806554</v>
      </c>
      <c r="I167" s="10">
        <f t="shared" si="21"/>
        <v>1.8806554000000002</v>
      </c>
      <c r="J167" s="10">
        <f t="shared" si="25"/>
        <v>251.89508749786546</v>
      </c>
      <c r="K167" s="10">
        <f t="shared" si="23"/>
        <v>2.4909343046357617E-3</v>
      </c>
      <c r="L167" s="10">
        <f t="shared" si="26"/>
        <v>0.33363587748061641</v>
      </c>
    </row>
    <row r="168" spans="1:12" x14ac:dyDescent="0.3">
      <c r="A168" s="87">
        <f t="shared" si="20"/>
        <v>163</v>
      </c>
      <c r="B168" s="94">
        <v>6500</v>
      </c>
      <c r="C168" s="94">
        <v>18</v>
      </c>
      <c r="D168" s="10">
        <f t="shared" si="18"/>
        <v>13.422600000000001</v>
      </c>
      <c r="E168" s="10">
        <f t="shared" si="19"/>
        <v>19.718418904615383</v>
      </c>
      <c r="F168" s="10">
        <v>504.4</v>
      </c>
      <c r="G168" s="10">
        <f t="shared" si="24"/>
        <v>3.7285000000000005E-3</v>
      </c>
      <c r="H168" s="10">
        <f t="shared" si="22"/>
        <v>1.8806554</v>
      </c>
      <c r="I168" s="10">
        <f t="shared" si="21"/>
        <v>1.8806554000000002</v>
      </c>
      <c r="J168" s="10">
        <f t="shared" si="25"/>
        <v>253.77574289786546</v>
      </c>
      <c r="K168" s="10">
        <f t="shared" si="23"/>
        <v>2.4909343046357617E-3</v>
      </c>
      <c r="L168" s="10">
        <f t="shared" si="26"/>
        <v>0.33612681178525217</v>
      </c>
    </row>
    <row r="169" spans="1:12" x14ac:dyDescent="0.3">
      <c r="A169" s="87">
        <f t="shared" si="20"/>
        <v>164</v>
      </c>
      <c r="B169" s="94">
        <v>6400</v>
      </c>
      <c r="C169" s="94">
        <v>17.8</v>
      </c>
      <c r="D169" s="10">
        <f t="shared" si="18"/>
        <v>13.273460000000002</v>
      </c>
      <c r="E169" s="10">
        <f t="shared" si="19"/>
        <v>19.804002320000002</v>
      </c>
      <c r="F169" s="10">
        <v>494.4</v>
      </c>
      <c r="G169" s="10">
        <f t="shared" si="24"/>
        <v>3.6870722222222228E-3</v>
      </c>
      <c r="H169" s="10">
        <f t="shared" si="22"/>
        <v>1.8228885066666667</v>
      </c>
      <c r="I169" s="10">
        <f t="shared" si="21"/>
        <v>1.8228885066666669</v>
      </c>
      <c r="J169" s="10">
        <f t="shared" si="25"/>
        <v>255.59863140453211</v>
      </c>
      <c r="K169" s="10">
        <f t="shared" si="23"/>
        <v>2.4144218631346583E-3</v>
      </c>
      <c r="L169" s="10">
        <f t="shared" si="26"/>
        <v>0.33854123364838684</v>
      </c>
    </row>
    <row r="170" spans="1:12" x14ac:dyDescent="0.3">
      <c r="A170" s="87">
        <f t="shared" si="20"/>
        <v>165</v>
      </c>
      <c r="B170" s="94">
        <v>6400</v>
      </c>
      <c r="C170" s="94">
        <v>17.8</v>
      </c>
      <c r="D170" s="10">
        <f t="shared" si="18"/>
        <v>13.273460000000002</v>
      </c>
      <c r="E170" s="10">
        <f t="shared" si="19"/>
        <v>19.804002320000002</v>
      </c>
      <c r="F170" s="10">
        <v>494.4</v>
      </c>
      <c r="G170" s="10">
        <f t="shared" si="24"/>
        <v>3.6870722222222228E-3</v>
      </c>
      <c r="H170" s="10">
        <f t="shared" si="22"/>
        <v>1.8228885066666667</v>
      </c>
      <c r="I170" s="10">
        <f t="shared" si="21"/>
        <v>1.8228885066666669</v>
      </c>
      <c r="J170" s="10">
        <f t="shared" si="25"/>
        <v>257.4215199111988</v>
      </c>
      <c r="K170" s="10">
        <f t="shared" si="23"/>
        <v>2.4144218631346583E-3</v>
      </c>
      <c r="L170" s="10">
        <f t="shared" si="26"/>
        <v>0.34095565551152152</v>
      </c>
    </row>
    <row r="171" spans="1:12" x14ac:dyDescent="0.3">
      <c r="A171" s="87">
        <f t="shared" si="20"/>
        <v>166</v>
      </c>
      <c r="B171" s="94">
        <v>6400</v>
      </c>
      <c r="C171" s="94">
        <v>17.8</v>
      </c>
      <c r="D171" s="10">
        <f t="shared" si="18"/>
        <v>13.273460000000002</v>
      </c>
      <c r="E171" s="10">
        <f t="shared" si="19"/>
        <v>19.804002320000002</v>
      </c>
      <c r="F171" s="10">
        <v>494.4</v>
      </c>
      <c r="G171" s="10">
        <f t="shared" si="24"/>
        <v>3.6870722222222228E-3</v>
      </c>
      <c r="H171" s="10">
        <f t="shared" si="22"/>
        <v>1.8228885066666667</v>
      </c>
      <c r="I171" s="10">
        <f t="shared" si="21"/>
        <v>1.8228885066666669</v>
      </c>
      <c r="J171" s="10">
        <f t="shared" si="25"/>
        <v>259.24440841786549</v>
      </c>
      <c r="K171" s="10">
        <f t="shared" si="23"/>
        <v>2.4144218631346583E-3</v>
      </c>
      <c r="L171" s="10">
        <f t="shared" si="26"/>
        <v>0.34337007737465619</v>
      </c>
    </row>
    <row r="172" spans="1:12" x14ac:dyDescent="0.3">
      <c r="A172" s="87">
        <f t="shared" si="20"/>
        <v>167</v>
      </c>
      <c r="B172" s="94">
        <v>6400</v>
      </c>
      <c r="C172" s="94">
        <v>17.8</v>
      </c>
      <c r="D172" s="10">
        <f t="shared" si="18"/>
        <v>13.273460000000002</v>
      </c>
      <c r="E172" s="10">
        <f t="shared" si="19"/>
        <v>19.804002320000002</v>
      </c>
      <c r="F172" s="10">
        <v>494.4</v>
      </c>
      <c r="G172" s="10">
        <f t="shared" si="24"/>
        <v>3.6870722222222228E-3</v>
      </c>
      <c r="H172" s="10">
        <f t="shared" si="22"/>
        <v>1.8228885066666667</v>
      </c>
      <c r="I172" s="10">
        <f t="shared" si="21"/>
        <v>1.8228885066666669</v>
      </c>
      <c r="J172" s="10">
        <f t="shared" si="25"/>
        <v>261.06729692453217</v>
      </c>
      <c r="K172" s="10">
        <f t="shared" si="23"/>
        <v>2.4144218631346583E-3</v>
      </c>
      <c r="L172" s="10">
        <f t="shared" si="26"/>
        <v>0.34578449923779087</v>
      </c>
    </row>
    <row r="173" spans="1:12" x14ac:dyDescent="0.3">
      <c r="A173" s="87">
        <f t="shared" si="20"/>
        <v>168</v>
      </c>
      <c r="B173" s="94">
        <v>6400</v>
      </c>
      <c r="C173" s="94">
        <v>17.8</v>
      </c>
      <c r="D173" s="10">
        <f t="shared" si="18"/>
        <v>13.273460000000002</v>
      </c>
      <c r="E173" s="10">
        <f t="shared" si="19"/>
        <v>19.804002320000002</v>
      </c>
      <c r="F173" s="10">
        <v>494.4</v>
      </c>
      <c r="G173" s="10">
        <f t="shared" si="24"/>
        <v>3.6870722222222228E-3</v>
      </c>
      <c r="H173" s="10">
        <f t="shared" si="22"/>
        <v>1.8228885066666667</v>
      </c>
      <c r="I173" s="10">
        <f t="shared" si="21"/>
        <v>1.8228885066666669</v>
      </c>
      <c r="J173" s="10">
        <f t="shared" si="25"/>
        <v>262.89018543119886</v>
      </c>
      <c r="K173" s="10">
        <f t="shared" si="23"/>
        <v>2.4144218631346583E-3</v>
      </c>
      <c r="L173" s="10">
        <f t="shared" si="26"/>
        <v>0.34819892110092554</v>
      </c>
    </row>
    <row r="174" spans="1:12" x14ac:dyDescent="0.3">
      <c r="A174" s="87">
        <f t="shared" si="20"/>
        <v>169</v>
      </c>
      <c r="B174" s="94">
        <v>6400</v>
      </c>
      <c r="C174" s="94">
        <v>17.8</v>
      </c>
      <c r="D174" s="10">
        <f t="shared" si="18"/>
        <v>13.273460000000002</v>
      </c>
      <c r="E174" s="10">
        <f t="shared" si="19"/>
        <v>19.804002320000002</v>
      </c>
      <c r="F174" s="10">
        <v>494.4</v>
      </c>
      <c r="G174" s="10">
        <f t="shared" si="24"/>
        <v>3.6870722222222228E-3</v>
      </c>
      <c r="H174" s="10">
        <f t="shared" si="22"/>
        <v>1.8228885066666667</v>
      </c>
      <c r="I174" s="10">
        <f t="shared" si="21"/>
        <v>1.8228885066666669</v>
      </c>
      <c r="J174" s="10">
        <f t="shared" si="25"/>
        <v>264.71307393786554</v>
      </c>
      <c r="K174" s="10">
        <f t="shared" si="23"/>
        <v>2.4144218631346583E-3</v>
      </c>
      <c r="L174" s="10">
        <f t="shared" si="26"/>
        <v>0.35061334296406022</v>
      </c>
    </row>
    <row r="175" spans="1:12" x14ac:dyDescent="0.3">
      <c r="A175" s="87">
        <f t="shared" si="20"/>
        <v>170</v>
      </c>
      <c r="B175" s="94">
        <v>6400</v>
      </c>
      <c r="C175" s="94">
        <v>17.8</v>
      </c>
      <c r="D175" s="10">
        <f t="shared" si="18"/>
        <v>13.273460000000002</v>
      </c>
      <c r="E175" s="10">
        <f t="shared" si="19"/>
        <v>19.804002320000002</v>
      </c>
      <c r="F175" s="10">
        <v>494.4</v>
      </c>
      <c r="G175" s="10">
        <f t="shared" si="24"/>
        <v>3.6870722222222228E-3</v>
      </c>
      <c r="H175" s="10">
        <f t="shared" si="22"/>
        <v>1.8228885066666667</v>
      </c>
      <c r="I175" s="10">
        <f t="shared" si="21"/>
        <v>1.8228885066666669</v>
      </c>
      <c r="J175" s="10">
        <f t="shared" si="25"/>
        <v>266.53596244453223</v>
      </c>
      <c r="K175" s="10">
        <f t="shared" si="23"/>
        <v>2.4144218631346583E-3</v>
      </c>
      <c r="L175" s="10">
        <f t="shared" si="26"/>
        <v>0.35302776482719489</v>
      </c>
    </row>
    <row r="176" spans="1:12" x14ac:dyDescent="0.3">
      <c r="A176" s="87">
        <f t="shared" si="20"/>
        <v>171</v>
      </c>
      <c r="B176" s="94">
        <v>6400</v>
      </c>
      <c r="C176" s="94">
        <v>17.8</v>
      </c>
      <c r="D176" s="10">
        <f t="shared" si="18"/>
        <v>13.273460000000002</v>
      </c>
      <c r="E176" s="10">
        <f t="shared" si="19"/>
        <v>19.804002320000002</v>
      </c>
      <c r="F176" s="10">
        <v>494.4</v>
      </c>
      <c r="G176" s="10">
        <f t="shared" si="24"/>
        <v>3.6870722222222228E-3</v>
      </c>
      <c r="H176" s="10">
        <f t="shared" si="22"/>
        <v>1.8228885066666667</v>
      </c>
      <c r="I176" s="10">
        <f t="shared" si="21"/>
        <v>1.8228885066666669</v>
      </c>
      <c r="J176" s="10">
        <f t="shared" si="25"/>
        <v>268.35885095119892</v>
      </c>
      <c r="K176" s="10">
        <f t="shared" si="23"/>
        <v>2.4144218631346583E-3</v>
      </c>
      <c r="L176" s="10">
        <f t="shared" si="26"/>
        <v>0.35544218669032956</v>
      </c>
    </row>
    <row r="177" spans="1:12" x14ac:dyDescent="0.3">
      <c r="A177" s="87">
        <f t="shared" si="20"/>
        <v>172</v>
      </c>
      <c r="B177" s="94">
        <v>6400</v>
      </c>
      <c r="C177" s="94">
        <v>17.8</v>
      </c>
      <c r="D177" s="10">
        <f t="shared" si="18"/>
        <v>13.273460000000002</v>
      </c>
      <c r="E177" s="10">
        <f t="shared" si="19"/>
        <v>19.804002320000002</v>
      </c>
      <c r="F177" s="10">
        <v>494.4</v>
      </c>
      <c r="G177" s="10">
        <f t="shared" si="24"/>
        <v>3.6870722222222228E-3</v>
      </c>
      <c r="H177" s="10">
        <f t="shared" si="22"/>
        <v>1.8228885066666667</v>
      </c>
      <c r="I177" s="10">
        <f t="shared" si="21"/>
        <v>1.8228885066666669</v>
      </c>
      <c r="J177" s="10">
        <f t="shared" si="25"/>
        <v>270.1817394578656</v>
      </c>
      <c r="K177" s="10">
        <f t="shared" si="23"/>
        <v>2.4144218631346583E-3</v>
      </c>
      <c r="L177" s="10">
        <f t="shared" si="26"/>
        <v>0.35785660855346424</v>
      </c>
    </row>
    <row r="178" spans="1:12" x14ac:dyDescent="0.3">
      <c r="A178" s="87">
        <f t="shared" si="20"/>
        <v>173</v>
      </c>
      <c r="B178" s="94">
        <v>6400</v>
      </c>
      <c r="C178" s="94">
        <v>17.8</v>
      </c>
      <c r="D178" s="10">
        <f t="shared" si="18"/>
        <v>13.273460000000002</v>
      </c>
      <c r="E178" s="10">
        <f t="shared" si="19"/>
        <v>19.804002320000002</v>
      </c>
      <c r="F178" s="10">
        <v>494.4</v>
      </c>
      <c r="G178" s="10">
        <f t="shared" si="24"/>
        <v>3.6870722222222228E-3</v>
      </c>
      <c r="H178" s="10">
        <f t="shared" si="22"/>
        <v>1.8228885066666667</v>
      </c>
      <c r="I178" s="10">
        <f t="shared" si="21"/>
        <v>1.8228885066666669</v>
      </c>
      <c r="J178" s="10">
        <f t="shared" si="25"/>
        <v>272.00462796453229</v>
      </c>
      <c r="K178" s="10">
        <f t="shared" si="23"/>
        <v>2.4144218631346583E-3</v>
      </c>
      <c r="L178" s="10">
        <f t="shared" si="26"/>
        <v>0.36027103041659891</v>
      </c>
    </row>
    <row r="179" spans="1:12" x14ac:dyDescent="0.3">
      <c r="A179" s="87">
        <f t="shared" si="20"/>
        <v>174</v>
      </c>
      <c r="B179" s="94">
        <v>6400</v>
      </c>
      <c r="C179" s="94">
        <v>17.8</v>
      </c>
      <c r="D179" s="10">
        <f t="shared" si="18"/>
        <v>13.273460000000002</v>
      </c>
      <c r="E179" s="10">
        <f t="shared" si="19"/>
        <v>19.804002320000002</v>
      </c>
      <c r="F179" s="10">
        <v>494.4</v>
      </c>
      <c r="G179" s="10">
        <f t="shared" si="24"/>
        <v>3.6870722222222228E-3</v>
      </c>
      <c r="H179" s="10">
        <f t="shared" si="22"/>
        <v>1.8228885066666667</v>
      </c>
      <c r="I179" s="10">
        <f t="shared" si="21"/>
        <v>1.8228885066666669</v>
      </c>
      <c r="J179" s="10">
        <f t="shared" si="25"/>
        <v>273.82751647119898</v>
      </c>
      <c r="K179" s="10">
        <f t="shared" si="23"/>
        <v>2.4144218631346583E-3</v>
      </c>
      <c r="L179" s="10">
        <f t="shared" si="26"/>
        <v>0.36268545227973359</v>
      </c>
    </row>
    <row r="180" spans="1:12" x14ac:dyDescent="0.3">
      <c r="A180" s="87">
        <f t="shared" si="20"/>
        <v>175</v>
      </c>
      <c r="B180" s="94">
        <v>6400</v>
      </c>
      <c r="C180" s="94">
        <v>17.8</v>
      </c>
      <c r="D180" s="10">
        <f t="shared" si="18"/>
        <v>13.273460000000002</v>
      </c>
      <c r="E180" s="10">
        <f t="shared" si="19"/>
        <v>19.804002320000002</v>
      </c>
      <c r="F180" s="10">
        <v>494.4</v>
      </c>
      <c r="G180" s="10">
        <f t="shared" si="24"/>
        <v>3.6870722222222228E-3</v>
      </c>
      <c r="H180" s="10">
        <f t="shared" si="22"/>
        <v>1.8228885066666667</v>
      </c>
      <c r="I180" s="10">
        <f t="shared" si="21"/>
        <v>1.8228885066666669</v>
      </c>
      <c r="J180" s="10">
        <f t="shared" si="25"/>
        <v>275.65040497786566</v>
      </c>
      <c r="K180" s="10">
        <f t="shared" si="23"/>
        <v>2.4144218631346583E-3</v>
      </c>
      <c r="L180" s="10">
        <f t="shared" si="26"/>
        <v>0.36509987414286826</v>
      </c>
    </row>
    <row r="181" spans="1:12" x14ac:dyDescent="0.3">
      <c r="A181" s="87">
        <f t="shared" si="20"/>
        <v>176</v>
      </c>
      <c r="B181" s="94">
        <v>6400</v>
      </c>
      <c r="C181" s="94">
        <v>17.8</v>
      </c>
      <c r="D181" s="10">
        <f t="shared" si="18"/>
        <v>13.273460000000002</v>
      </c>
      <c r="E181" s="10">
        <f t="shared" si="19"/>
        <v>19.804002320000002</v>
      </c>
      <c r="F181" s="10">
        <v>494.4</v>
      </c>
      <c r="G181" s="10">
        <f t="shared" si="24"/>
        <v>3.6870722222222228E-3</v>
      </c>
      <c r="H181" s="10">
        <f t="shared" si="22"/>
        <v>1.8228885066666667</v>
      </c>
      <c r="I181" s="10">
        <f t="shared" si="21"/>
        <v>1.8228885066666669</v>
      </c>
      <c r="J181" s="10">
        <f t="shared" si="25"/>
        <v>277.47329348453235</v>
      </c>
      <c r="K181" s="10">
        <f t="shared" si="23"/>
        <v>2.4144218631346583E-3</v>
      </c>
      <c r="L181" s="10">
        <f t="shared" si="26"/>
        <v>0.36751429600600294</v>
      </c>
    </row>
    <row r="182" spans="1:12" x14ac:dyDescent="0.3">
      <c r="A182" s="87">
        <f t="shared" si="20"/>
        <v>177</v>
      </c>
      <c r="B182" s="94">
        <v>6400</v>
      </c>
      <c r="C182" s="94">
        <v>17.8</v>
      </c>
      <c r="D182" s="10">
        <f t="shared" si="18"/>
        <v>13.273460000000002</v>
      </c>
      <c r="E182" s="10">
        <f t="shared" si="19"/>
        <v>19.804002320000002</v>
      </c>
      <c r="F182" s="10">
        <v>494.4</v>
      </c>
      <c r="G182" s="10">
        <f t="shared" si="24"/>
        <v>3.6870722222222228E-3</v>
      </c>
      <c r="H182" s="10">
        <f t="shared" si="22"/>
        <v>1.8228885066666667</v>
      </c>
      <c r="I182" s="10">
        <f t="shared" si="21"/>
        <v>1.8228885066666669</v>
      </c>
      <c r="J182" s="10">
        <f t="shared" si="25"/>
        <v>279.29618199119903</v>
      </c>
      <c r="K182" s="10">
        <f t="shared" si="23"/>
        <v>2.4144218631346583E-3</v>
      </c>
      <c r="L182" s="10">
        <f t="shared" si="26"/>
        <v>0.36992871786913761</v>
      </c>
    </row>
    <row r="183" spans="1:12" x14ac:dyDescent="0.3">
      <c r="A183" s="87">
        <f t="shared" si="20"/>
        <v>178</v>
      </c>
      <c r="B183" s="94">
        <v>6400</v>
      </c>
      <c r="C183" s="94">
        <v>17.8</v>
      </c>
      <c r="D183" s="10">
        <f t="shared" si="18"/>
        <v>13.273460000000002</v>
      </c>
      <c r="E183" s="10">
        <f t="shared" si="19"/>
        <v>19.804002320000002</v>
      </c>
      <c r="F183" s="10">
        <v>494.4</v>
      </c>
      <c r="G183" s="10">
        <f t="shared" si="24"/>
        <v>3.6870722222222228E-3</v>
      </c>
      <c r="H183" s="10">
        <f t="shared" si="22"/>
        <v>1.8228885066666667</v>
      </c>
      <c r="I183" s="10">
        <f t="shared" si="21"/>
        <v>1.8228885066666669</v>
      </c>
      <c r="J183" s="10">
        <f t="shared" si="25"/>
        <v>281.11907049786572</v>
      </c>
      <c r="K183" s="10">
        <f t="shared" si="23"/>
        <v>2.4144218631346583E-3</v>
      </c>
      <c r="L183" s="10">
        <f t="shared" si="26"/>
        <v>0.37234313973227229</v>
      </c>
    </row>
    <row r="184" spans="1:12" x14ac:dyDescent="0.3">
      <c r="A184" s="87">
        <f t="shared" si="20"/>
        <v>179</v>
      </c>
      <c r="B184" s="94">
        <v>6400</v>
      </c>
      <c r="C184" s="94">
        <v>17.8</v>
      </c>
      <c r="D184" s="10">
        <f t="shared" si="18"/>
        <v>13.273460000000002</v>
      </c>
      <c r="E184" s="10">
        <f t="shared" si="19"/>
        <v>19.804002320000002</v>
      </c>
      <c r="F184" s="10">
        <v>494.4</v>
      </c>
      <c r="G184" s="10">
        <f t="shared" si="24"/>
        <v>3.6870722222222228E-3</v>
      </c>
      <c r="H184" s="10">
        <f t="shared" si="22"/>
        <v>1.8228885066666667</v>
      </c>
      <c r="I184" s="10">
        <f t="shared" si="21"/>
        <v>1.8228885066666669</v>
      </c>
      <c r="J184" s="10">
        <f t="shared" si="25"/>
        <v>282.94195900453241</v>
      </c>
      <c r="K184" s="10">
        <f t="shared" si="23"/>
        <v>2.4144218631346583E-3</v>
      </c>
      <c r="L184" s="10">
        <f t="shared" si="26"/>
        <v>0.37475756159540696</v>
      </c>
    </row>
    <row r="185" spans="1:12" x14ac:dyDescent="0.3">
      <c r="A185" s="87">
        <f t="shared" si="20"/>
        <v>180</v>
      </c>
      <c r="B185" s="94">
        <v>6400</v>
      </c>
      <c r="C185" s="94">
        <v>17.8</v>
      </c>
      <c r="D185" s="10">
        <f t="shared" si="18"/>
        <v>13.273460000000002</v>
      </c>
      <c r="E185" s="10">
        <f t="shared" si="19"/>
        <v>19.804002320000002</v>
      </c>
      <c r="F185" s="10">
        <v>494.4</v>
      </c>
      <c r="G185" s="10">
        <f t="shared" si="24"/>
        <v>3.6870722222222228E-3</v>
      </c>
      <c r="H185" s="10">
        <f t="shared" si="22"/>
        <v>1.8228885066666667</v>
      </c>
      <c r="I185" s="10">
        <f t="shared" si="21"/>
        <v>1.8228885066666669</v>
      </c>
      <c r="J185" s="10">
        <f t="shared" si="25"/>
        <v>284.76484751119909</v>
      </c>
      <c r="K185" s="10">
        <f t="shared" si="23"/>
        <v>2.4144218631346583E-3</v>
      </c>
      <c r="L185" s="10">
        <f t="shared" si="26"/>
        <v>0.37717198345854164</v>
      </c>
    </row>
    <row r="186" spans="1:12" x14ac:dyDescent="0.3">
      <c r="A186" s="87">
        <f t="shared" si="20"/>
        <v>181</v>
      </c>
      <c r="B186" s="94">
        <v>6400</v>
      </c>
      <c r="C186" s="94">
        <v>17.8</v>
      </c>
      <c r="D186" s="10">
        <f t="shared" si="18"/>
        <v>13.273460000000002</v>
      </c>
      <c r="E186" s="10">
        <f t="shared" si="19"/>
        <v>19.804002320000002</v>
      </c>
      <c r="F186" s="10">
        <v>494.4</v>
      </c>
      <c r="G186" s="10">
        <f t="shared" si="24"/>
        <v>3.6870722222222228E-3</v>
      </c>
      <c r="H186" s="10">
        <f t="shared" si="22"/>
        <v>1.8228885066666667</v>
      </c>
      <c r="I186" s="10">
        <f t="shared" si="21"/>
        <v>1.8228885066666669</v>
      </c>
      <c r="J186" s="10">
        <f t="shared" si="25"/>
        <v>286.58773601786578</v>
      </c>
      <c r="K186" s="10">
        <f t="shared" si="23"/>
        <v>2.4144218631346583E-3</v>
      </c>
      <c r="L186" s="10">
        <f t="shared" si="26"/>
        <v>0.37958640532167631</v>
      </c>
    </row>
    <row r="187" spans="1:12" x14ac:dyDescent="0.3">
      <c r="A187" s="87">
        <f t="shared" si="20"/>
        <v>182</v>
      </c>
      <c r="B187" s="94">
        <v>6400</v>
      </c>
      <c r="C187" s="94">
        <v>17.8</v>
      </c>
      <c r="D187" s="10">
        <f t="shared" si="18"/>
        <v>13.273460000000002</v>
      </c>
      <c r="E187" s="10">
        <f t="shared" si="19"/>
        <v>19.804002320000002</v>
      </c>
      <c r="F187" s="10">
        <v>494.4</v>
      </c>
      <c r="G187" s="10">
        <f t="shared" si="24"/>
        <v>3.6870722222222228E-3</v>
      </c>
      <c r="H187" s="10">
        <f t="shared" si="22"/>
        <v>1.8228885066666667</v>
      </c>
      <c r="I187" s="10">
        <f t="shared" si="21"/>
        <v>1.8228885066666669</v>
      </c>
      <c r="J187" s="10">
        <f t="shared" si="25"/>
        <v>288.41062452453247</v>
      </c>
      <c r="K187" s="10">
        <f t="shared" si="23"/>
        <v>2.4144218631346583E-3</v>
      </c>
      <c r="L187" s="10">
        <f t="shared" si="26"/>
        <v>0.38200082718481099</v>
      </c>
    </row>
    <row r="188" spans="1:12" x14ac:dyDescent="0.3">
      <c r="A188" s="87">
        <f t="shared" si="20"/>
        <v>183</v>
      </c>
      <c r="B188" s="94">
        <v>6400</v>
      </c>
      <c r="C188" s="94">
        <v>17.8</v>
      </c>
      <c r="D188" s="10">
        <f t="shared" si="18"/>
        <v>13.273460000000002</v>
      </c>
      <c r="E188" s="10">
        <f t="shared" si="19"/>
        <v>19.804002320000002</v>
      </c>
      <c r="F188" s="10">
        <v>494.4</v>
      </c>
      <c r="G188" s="10">
        <f t="shared" si="24"/>
        <v>3.6870722222222228E-3</v>
      </c>
      <c r="H188" s="10">
        <f t="shared" si="22"/>
        <v>1.8228885066666667</v>
      </c>
      <c r="I188" s="10">
        <f t="shared" si="21"/>
        <v>1.8228885066666669</v>
      </c>
      <c r="J188" s="10">
        <f t="shared" si="25"/>
        <v>290.23351303119915</v>
      </c>
      <c r="K188" s="10">
        <f t="shared" si="23"/>
        <v>2.4144218631346583E-3</v>
      </c>
      <c r="L188" s="10">
        <f t="shared" si="26"/>
        <v>0.38441524904794566</v>
      </c>
    </row>
    <row r="189" spans="1:12" x14ac:dyDescent="0.3">
      <c r="A189" s="87">
        <f t="shared" si="20"/>
        <v>184</v>
      </c>
      <c r="B189" s="94">
        <v>6400</v>
      </c>
      <c r="C189" s="94">
        <v>17.8</v>
      </c>
      <c r="D189" s="10">
        <f t="shared" si="18"/>
        <v>13.273460000000002</v>
      </c>
      <c r="E189" s="10">
        <f t="shared" si="19"/>
        <v>19.804002320000002</v>
      </c>
      <c r="F189" s="10">
        <v>494.4</v>
      </c>
      <c r="G189" s="10">
        <f t="shared" si="24"/>
        <v>3.6870722222222228E-3</v>
      </c>
      <c r="H189" s="10">
        <f t="shared" si="22"/>
        <v>1.8228885066666667</v>
      </c>
      <c r="I189" s="10">
        <f t="shared" si="21"/>
        <v>1.8228885066666669</v>
      </c>
      <c r="J189" s="10">
        <f t="shared" si="25"/>
        <v>292.05640153786584</v>
      </c>
      <c r="K189" s="10">
        <f t="shared" si="23"/>
        <v>2.4144218631346583E-3</v>
      </c>
      <c r="L189" s="10">
        <f t="shared" si="26"/>
        <v>0.38682967091108034</v>
      </c>
    </row>
    <row r="190" spans="1:12" x14ac:dyDescent="0.3">
      <c r="A190" s="87">
        <f t="shared" si="20"/>
        <v>185</v>
      </c>
      <c r="B190" s="94">
        <v>6400</v>
      </c>
      <c r="C190" s="94">
        <v>17.8</v>
      </c>
      <c r="D190" s="10">
        <f t="shared" si="18"/>
        <v>13.273460000000002</v>
      </c>
      <c r="E190" s="10">
        <f t="shared" si="19"/>
        <v>19.804002320000002</v>
      </c>
      <c r="F190" s="10">
        <v>494.4</v>
      </c>
      <c r="G190" s="10">
        <f t="shared" si="24"/>
        <v>3.6870722222222228E-3</v>
      </c>
      <c r="H190" s="10">
        <f t="shared" si="22"/>
        <v>1.8228885066666667</v>
      </c>
      <c r="I190" s="10">
        <f t="shared" si="21"/>
        <v>1.8228885066666669</v>
      </c>
      <c r="J190" s="10">
        <f t="shared" si="25"/>
        <v>293.87929004453252</v>
      </c>
      <c r="K190" s="10">
        <f t="shared" si="23"/>
        <v>2.4144218631346583E-3</v>
      </c>
      <c r="L190" s="10">
        <f t="shared" si="26"/>
        <v>0.38924409277421501</v>
      </c>
    </row>
    <row r="191" spans="1:12" x14ac:dyDescent="0.3">
      <c r="A191" s="87">
        <f t="shared" si="20"/>
        <v>186</v>
      </c>
      <c r="B191" s="94">
        <v>6400</v>
      </c>
      <c r="C191" s="94">
        <v>17.8</v>
      </c>
      <c r="D191" s="10">
        <f t="shared" si="18"/>
        <v>13.273460000000002</v>
      </c>
      <c r="E191" s="10">
        <f t="shared" si="19"/>
        <v>19.804002320000002</v>
      </c>
      <c r="F191" s="10">
        <v>494.4</v>
      </c>
      <c r="G191" s="10">
        <f t="shared" si="24"/>
        <v>3.6870722222222228E-3</v>
      </c>
      <c r="H191" s="10">
        <f t="shared" si="22"/>
        <v>1.8228885066666667</v>
      </c>
      <c r="I191" s="10">
        <f t="shared" si="21"/>
        <v>1.8228885066666669</v>
      </c>
      <c r="J191" s="10">
        <f t="shared" si="25"/>
        <v>295.70217855119921</v>
      </c>
      <c r="K191" s="10">
        <f t="shared" si="23"/>
        <v>2.4144218631346583E-3</v>
      </c>
      <c r="L191" s="10">
        <f t="shared" si="26"/>
        <v>0.39165851463734969</v>
      </c>
    </row>
    <row r="192" spans="1:12" x14ac:dyDescent="0.3">
      <c r="A192" s="87">
        <f t="shared" si="20"/>
        <v>187</v>
      </c>
      <c r="B192" s="94">
        <v>6400</v>
      </c>
      <c r="C192" s="94">
        <v>17.8</v>
      </c>
      <c r="D192" s="10">
        <f t="shared" si="18"/>
        <v>13.273460000000002</v>
      </c>
      <c r="E192" s="10">
        <f t="shared" si="19"/>
        <v>19.804002320000002</v>
      </c>
      <c r="F192" s="10">
        <v>494.4</v>
      </c>
      <c r="G192" s="10">
        <f t="shared" si="24"/>
        <v>3.6870722222222228E-3</v>
      </c>
      <c r="H192" s="10">
        <f t="shared" si="22"/>
        <v>1.8228885066666667</v>
      </c>
      <c r="I192" s="10">
        <f t="shared" si="21"/>
        <v>1.8228885066666669</v>
      </c>
      <c r="J192" s="10">
        <f t="shared" si="25"/>
        <v>297.5250670578659</v>
      </c>
      <c r="K192" s="10">
        <f t="shared" si="23"/>
        <v>2.4144218631346583E-3</v>
      </c>
      <c r="L192" s="10">
        <f t="shared" si="26"/>
        <v>0.39407293650048436</v>
      </c>
    </row>
    <row r="193" spans="1:12" x14ac:dyDescent="0.3">
      <c r="A193" s="87">
        <f t="shared" si="20"/>
        <v>188</v>
      </c>
      <c r="B193" s="94">
        <v>6400</v>
      </c>
      <c r="C193" s="94">
        <v>17.8</v>
      </c>
      <c r="D193" s="10">
        <f t="shared" si="18"/>
        <v>13.273460000000002</v>
      </c>
      <c r="E193" s="10">
        <f t="shared" si="19"/>
        <v>19.804002320000002</v>
      </c>
      <c r="F193" s="10">
        <v>494.4</v>
      </c>
      <c r="G193" s="10">
        <f t="shared" si="24"/>
        <v>3.6870722222222228E-3</v>
      </c>
      <c r="H193" s="10">
        <f t="shared" si="22"/>
        <v>1.8228885066666667</v>
      </c>
      <c r="I193" s="10">
        <f t="shared" si="21"/>
        <v>1.8228885066666669</v>
      </c>
      <c r="J193" s="10">
        <f t="shared" si="25"/>
        <v>299.34795556453258</v>
      </c>
      <c r="K193" s="10">
        <f t="shared" si="23"/>
        <v>2.4144218631346583E-3</v>
      </c>
      <c r="L193" s="10">
        <f t="shared" si="26"/>
        <v>0.39648735836361904</v>
      </c>
    </row>
    <row r="194" spans="1:12" x14ac:dyDescent="0.3">
      <c r="A194" s="87">
        <f t="shared" si="20"/>
        <v>189</v>
      </c>
      <c r="B194" s="94">
        <v>6400</v>
      </c>
      <c r="C194" s="94">
        <v>17.8</v>
      </c>
      <c r="D194" s="10">
        <f t="shared" si="18"/>
        <v>13.273460000000002</v>
      </c>
      <c r="E194" s="10">
        <f t="shared" si="19"/>
        <v>19.804002320000002</v>
      </c>
      <c r="F194" s="10">
        <v>494.4</v>
      </c>
      <c r="G194" s="10">
        <f t="shared" si="24"/>
        <v>3.6870722222222228E-3</v>
      </c>
      <c r="H194" s="10">
        <f t="shared" si="22"/>
        <v>1.8228885066666667</v>
      </c>
      <c r="I194" s="10">
        <f t="shared" si="21"/>
        <v>1.8228885066666669</v>
      </c>
      <c r="J194" s="10">
        <f t="shared" si="25"/>
        <v>301.17084407119927</v>
      </c>
      <c r="K194" s="10">
        <f t="shared" si="23"/>
        <v>2.4144218631346583E-3</v>
      </c>
      <c r="L194" s="10">
        <f t="shared" si="26"/>
        <v>0.39890178022675371</v>
      </c>
    </row>
    <row r="195" spans="1:12" x14ac:dyDescent="0.3">
      <c r="A195" s="87">
        <f t="shared" si="20"/>
        <v>190</v>
      </c>
      <c r="B195" s="94">
        <v>6400</v>
      </c>
      <c r="C195" s="94">
        <v>17.8</v>
      </c>
      <c r="D195" s="10">
        <f t="shared" si="18"/>
        <v>13.273460000000002</v>
      </c>
      <c r="E195" s="10">
        <f t="shared" si="19"/>
        <v>19.804002320000002</v>
      </c>
      <c r="F195" s="10">
        <v>494.4</v>
      </c>
      <c r="G195" s="10">
        <f t="shared" si="24"/>
        <v>3.6870722222222228E-3</v>
      </c>
      <c r="H195" s="10">
        <f t="shared" si="22"/>
        <v>1.8228885066666667</v>
      </c>
      <c r="I195" s="10">
        <f t="shared" si="21"/>
        <v>1.8228885066666669</v>
      </c>
      <c r="J195" s="10">
        <f t="shared" si="25"/>
        <v>302.99373257786596</v>
      </c>
      <c r="K195" s="10">
        <f t="shared" si="23"/>
        <v>2.4144218631346583E-3</v>
      </c>
      <c r="L195" s="10">
        <f t="shared" si="26"/>
        <v>0.40131620208988839</v>
      </c>
    </row>
    <row r="196" spans="1:12" x14ac:dyDescent="0.3">
      <c r="A196" s="87">
        <f t="shared" si="20"/>
        <v>191</v>
      </c>
      <c r="B196" s="94">
        <v>6400</v>
      </c>
      <c r="C196" s="94">
        <v>17.8</v>
      </c>
      <c r="D196" s="10">
        <f t="shared" si="18"/>
        <v>13.273460000000002</v>
      </c>
      <c r="E196" s="10">
        <f t="shared" si="19"/>
        <v>19.804002320000002</v>
      </c>
      <c r="F196" s="10">
        <v>494.4</v>
      </c>
      <c r="G196" s="10">
        <f t="shared" si="24"/>
        <v>3.6870722222222228E-3</v>
      </c>
      <c r="H196" s="10">
        <f t="shared" si="22"/>
        <v>1.8228885066666667</v>
      </c>
      <c r="I196" s="10">
        <f t="shared" si="21"/>
        <v>1.8228885066666669</v>
      </c>
      <c r="J196" s="10">
        <f t="shared" si="25"/>
        <v>304.81662108453264</v>
      </c>
      <c r="K196" s="10">
        <f t="shared" si="23"/>
        <v>2.4144218631346583E-3</v>
      </c>
      <c r="L196" s="10">
        <f t="shared" si="26"/>
        <v>0.40373062395302306</v>
      </c>
    </row>
    <row r="197" spans="1:12" x14ac:dyDescent="0.3">
      <c r="A197" s="87">
        <f t="shared" si="20"/>
        <v>192</v>
      </c>
      <c r="B197" s="94">
        <v>6400</v>
      </c>
      <c r="C197" s="94">
        <v>17.8</v>
      </c>
      <c r="D197" s="10">
        <f t="shared" ref="D197:D260" si="27">C197*0.7457</f>
        <v>13.273460000000002</v>
      </c>
      <c r="E197" s="10">
        <f t="shared" ref="E197:E260" si="28">(9548.8*D197)/B197</f>
        <v>19.804002320000002</v>
      </c>
      <c r="F197" s="10">
        <v>494.4</v>
      </c>
      <c r="G197" s="10">
        <f t="shared" si="24"/>
        <v>3.6870722222222228E-3</v>
      </c>
      <c r="H197" s="10">
        <f t="shared" si="22"/>
        <v>1.8228885066666667</v>
      </c>
      <c r="I197" s="10">
        <f t="shared" si="21"/>
        <v>1.8228885066666669</v>
      </c>
      <c r="J197" s="10">
        <f t="shared" si="25"/>
        <v>306.63950959119933</v>
      </c>
      <c r="K197" s="10">
        <f t="shared" si="23"/>
        <v>2.4144218631346583E-3</v>
      </c>
      <c r="L197" s="10">
        <f t="shared" si="26"/>
        <v>0.40614504581615773</v>
      </c>
    </row>
    <row r="198" spans="1:12" x14ac:dyDescent="0.3">
      <c r="A198" s="87">
        <f t="shared" si="20"/>
        <v>193</v>
      </c>
      <c r="B198" s="94">
        <v>6400</v>
      </c>
      <c r="C198" s="94">
        <v>17.8</v>
      </c>
      <c r="D198" s="10">
        <f t="shared" si="27"/>
        <v>13.273460000000002</v>
      </c>
      <c r="E198" s="10">
        <f t="shared" si="28"/>
        <v>19.804002320000002</v>
      </c>
      <c r="F198" s="10">
        <v>494.4</v>
      </c>
      <c r="G198" s="10">
        <f t="shared" si="24"/>
        <v>3.6870722222222228E-3</v>
      </c>
      <c r="H198" s="10">
        <f t="shared" si="22"/>
        <v>1.8228885066666667</v>
      </c>
      <c r="I198" s="10">
        <f t="shared" si="21"/>
        <v>1.8228885066666669</v>
      </c>
      <c r="J198" s="10">
        <f t="shared" si="25"/>
        <v>308.46239809786601</v>
      </c>
      <c r="K198" s="10">
        <f t="shared" si="23"/>
        <v>2.4144218631346583E-3</v>
      </c>
      <c r="L198" s="10">
        <f t="shared" si="26"/>
        <v>0.40855946767929241</v>
      </c>
    </row>
    <row r="199" spans="1:12" x14ac:dyDescent="0.3">
      <c r="A199" s="87">
        <f t="shared" ref="A199:A262" si="29">A198+1</f>
        <v>194</v>
      </c>
      <c r="B199" s="94">
        <v>6400</v>
      </c>
      <c r="C199" s="94">
        <v>17.8</v>
      </c>
      <c r="D199" s="10">
        <f t="shared" si="27"/>
        <v>13.273460000000002</v>
      </c>
      <c r="E199" s="10">
        <f t="shared" si="28"/>
        <v>19.804002320000002</v>
      </c>
      <c r="F199" s="10">
        <v>494.4</v>
      </c>
      <c r="G199" s="10">
        <f t="shared" si="24"/>
        <v>3.6870722222222228E-3</v>
      </c>
      <c r="H199" s="10">
        <f t="shared" si="22"/>
        <v>1.8228885066666667</v>
      </c>
      <c r="I199" s="10">
        <f t="shared" ref="I199:I262" si="30">G199*F199</f>
        <v>1.8228885066666669</v>
      </c>
      <c r="J199" s="10">
        <f t="shared" si="25"/>
        <v>310.2852866045327</v>
      </c>
      <c r="K199" s="10">
        <f t="shared" si="23"/>
        <v>2.4144218631346583E-3</v>
      </c>
      <c r="L199" s="10">
        <f t="shared" si="26"/>
        <v>0.41097388954242708</v>
      </c>
    </row>
    <row r="200" spans="1:12" x14ac:dyDescent="0.3">
      <c r="A200" s="87">
        <f t="shared" si="29"/>
        <v>195</v>
      </c>
      <c r="B200" s="94">
        <v>6400</v>
      </c>
      <c r="C200" s="94">
        <v>17.8</v>
      </c>
      <c r="D200" s="10">
        <f t="shared" si="27"/>
        <v>13.273460000000002</v>
      </c>
      <c r="E200" s="10">
        <f t="shared" si="28"/>
        <v>19.804002320000002</v>
      </c>
      <c r="F200" s="10">
        <v>494.4</v>
      </c>
      <c r="G200" s="10">
        <f t="shared" si="24"/>
        <v>3.6870722222222228E-3</v>
      </c>
      <c r="H200" s="10">
        <f t="shared" ref="H200:H263" si="31">(F200*D200)/3600</f>
        <v>1.8228885066666667</v>
      </c>
      <c r="I200" s="10">
        <f t="shared" si="30"/>
        <v>1.8228885066666669</v>
      </c>
      <c r="J200" s="10">
        <f t="shared" si="25"/>
        <v>312.10817511119939</v>
      </c>
      <c r="K200" s="10">
        <f t="shared" ref="K200:K263" si="32">((F200*G200)/1000)/0.755</f>
        <v>2.4144218631346583E-3</v>
      </c>
      <c r="L200" s="10">
        <f t="shared" si="26"/>
        <v>0.41338831140556176</v>
      </c>
    </row>
    <row r="201" spans="1:12" x14ac:dyDescent="0.3">
      <c r="A201" s="87">
        <f t="shared" si="29"/>
        <v>196</v>
      </c>
      <c r="B201" s="94">
        <v>6400</v>
      </c>
      <c r="C201" s="94">
        <v>17.8</v>
      </c>
      <c r="D201" s="10">
        <f t="shared" si="27"/>
        <v>13.273460000000002</v>
      </c>
      <c r="E201" s="10">
        <f t="shared" si="28"/>
        <v>19.804002320000002</v>
      </c>
      <c r="F201" s="10">
        <v>494.4</v>
      </c>
      <c r="G201" s="10">
        <f t="shared" ref="G201:G264" si="33">((A201-A200)/3600)*D201</f>
        <v>3.6870722222222228E-3</v>
      </c>
      <c r="H201" s="10">
        <f t="shared" si="31"/>
        <v>1.8228885066666667</v>
      </c>
      <c r="I201" s="10">
        <f t="shared" si="30"/>
        <v>1.8228885066666669</v>
      </c>
      <c r="J201" s="10">
        <f t="shared" ref="J201:J264" si="34">I201+J200</f>
        <v>313.93106361786607</v>
      </c>
      <c r="K201" s="10">
        <f t="shared" si="32"/>
        <v>2.4144218631346583E-3</v>
      </c>
      <c r="L201" s="10">
        <f t="shared" ref="L201:L264" si="35">L200+K201</f>
        <v>0.41580273326869643</v>
      </c>
    </row>
    <row r="202" spans="1:12" x14ac:dyDescent="0.3">
      <c r="A202" s="87">
        <f t="shared" si="29"/>
        <v>197</v>
      </c>
      <c r="B202" s="94">
        <v>6400</v>
      </c>
      <c r="C202" s="94">
        <v>17.8</v>
      </c>
      <c r="D202" s="10">
        <f t="shared" si="27"/>
        <v>13.273460000000002</v>
      </c>
      <c r="E202" s="10">
        <f t="shared" si="28"/>
        <v>19.804002320000002</v>
      </c>
      <c r="F202" s="10">
        <v>494.4</v>
      </c>
      <c r="G202" s="10">
        <f t="shared" si="33"/>
        <v>3.6870722222222228E-3</v>
      </c>
      <c r="H202" s="10">
        <f t="shared" si="31"/>
        <v>1.8228885066666667</v>
      </c>
      <c r="I202" s="10">
        <f t="shared" si="30"/>
        <v>1.8228885066666669</v>
      </c>
      <c r="J202" s="10">
        <f t="shared" si="34"/>
        <v>315.75395212453276</v>
      </c>
      <c r="K202" s="10">
        <f t="shared" si="32"/>
        <v>2.4144218631346583E-3</v>
      </c>
      <c r="L202" s="10">
        <f t="shared" si="35"/>
        <v>0.41821715513183111</v>
      </c>
    </row>
    <row r="203" spans="1:12" x14ac:dyDescent="0.3">
      <c r="A203" s="87">
        <f t="shared" si="29"/>
        <v>198</v>
      </c>
      <c r="B203" s="94">
        <v>6400</v>
      </c>
      <c r="C203" s="94">
        <v>17.8</v>
      </c>
      <c r="D203" s="10">
        <f t="shared" si="27"/>
        <v>13.273460000000002</v>
      </c>
      <c r="E203" s="10">
        <f t="shared" si="28"/>
        <v>19.804002320000002</v>
      </c>
      <c r="F203" s="10">
        <v>494.4</v>
      </c>
      <c r="G203" s="10">
        <f t="shared" si="33"/>
        <v>3.6870722222222228E-3</v>
      </c>
      <c r="H203" s="10">
        <f t="shared" si="31"/>
        <v>1.8228885066666667</v>
      </c>
      <c r="I203" s="10">
        <f t="shared" si="30"/>
        <v>1.8228885066666669</v>
      </c>
      <c r="J203" s="10">
        <f t="shared" si="34"/>
        <v>317.57684063119945</v>
      </c>
      <c r="K203" s="10">
        <f t="shared" si="32"/>
        <v>2.4144218631346583E-3</v>
      </c>
      <c r="L203" s="10">
        <f t="shared" si="35"/>
        <v>0.42063157699496578</v>
      </c>
    </row>
    <row r="204" spans="1:12" x14ac:dyDescent="0.3">
      <c r="A204" s="87">
        <f t="shared" si="29"/>
        <v>199</v>
      </c>
      <c r="B204" s="94">
        <v>6400</v>
      </c>
      <c r="C204" s="94">
        <v>17.8</v>
      </c>
      <c r="D204" s="10">
        <f t="shared" si="27"/>
        <v>13.273460000000002</v>
      </c>
      <c r="E204" s="10">
        <f t="shared" si="28"/>
        <v>19.804002320000002</v>
      </c>
      <c r="F204" s="10">
        <v>494.4</v>
      </c>
      <c r="G204" s="10">
        <f t="shared" si="33"/>
        <v>3.6870722222222228E-3</v>
      </c>
      <c r="H204" s="10">
        <f t="shared" si="31"/>
        <v>1.8228885066666667</v>
      </c>
      <c r="I204" s="10">
        <f t="shared" si="30"/>
        <v>1.8228885066666669</v>
      </c>
      <c r="J204" s="10">
        <f t="shared" si="34"/>
        <v>319.39972913786613</v>
      </c>
      <c r="K204" s="10">
        <f t="shared" si="32"/>
        <v>2.4144218631346583E-3</v>
      </c>
      <c r="L204" s="10">
        <f t="shared" si="35"/>
        <v>0.42304599885810046</v>
      </c>
    </row>
    <row r="205" spans="1:12" x14ac:dyDescent="0.3">
      <c r="A205" s="87">
        <f t="shared" si="29"/>
        <v>200</v>
      </c>
      <c r="B205" s="94">
        <v>6400</v>
      </c>
      <c r="C205" s="94">
        <v>17.8</v>
      </c>
      <c r="D205" s="10">
        <f t="shared" si="27"/>
        <v>13.273460000000002</v>
      </c>
      <c r="E205" s="10">
        <f t="shared" si="28"/>
        <v>19.804002320000002</v>
      </c>
      <c r="F205" s="10">
        <v>494.4</v>
      </c>
      <c r="G205" s="10">
        <f t="shared" si="33"/>
        <v>3.6870722222222228E-3</v>
      </c>
      <c r="H205" s="10">
        <f t="shared" si="31"/>
        <v>1.8228885066666667</v>
      </c>
      <c r="I205" s="10">
        <f t="shared" si="30"/>
        <v>1.8228885066666669</v>
      </c>
      <c r="J205" s="10">
        <f t="shared" si="34"/>
        <v>321.22261764453282</v>
      </c>
      <c r="K205" s="10">
        <f t="shared" si="32"/>
        <v>2.4144218631346583E-3</v>
      </c>
      <c r="L205" s="10">
        <f t="shared" si="35"/>
        <v>0.42546042072123513</v>
      </c>
    </row>
    <row r="206" spans="1:12" x14ac:dyDescent="0.3">
      <c r="A206" s="87">
        <f t="shared" si="29"/>
        <v>201</v>
      </c>
      <c r="B206" s="94">
        <v>6400</v>
      </c>
      <c r="C206" s="94">
        <v>17.8</v>
      </c>
      <c r="D206" s="10">
        <f t="shared" si="27"/>
        <v>13.273460000000002</v>
      </c>
      <c r="E206" s="10">
        <f t="shared" si="28"/>
        <v>19.804002320000002</v>
      </c>
      <c r="F206" s="10">
        <v>494.4</v>
      </c>
      <c r="G206" s="10">
        <f t="shared" si="33"/>
        <v>3.6870722222222228E-3</v>
      </c>
      <c r="H206" s="10">
        <f t="shared" si="31"/>
        <v>1.8228885066666667</v>
      </c>
      <c r="I206" s="10">
        <f t="shared" si="30"/>
        <v>1.8228885066666669</v>
      </c>
      <c r="J206" s="10">
        <f t="shared" si="34"/>
        <v>323.0455061511995</v>
      </c>
      <c r="K206" s="10">
        <f t="shared" si="32"/>
        <v>2.4144218631346583E-3</v>
      </c>
      <c r="L206" s="10">
        <f t="shared" si="35"/>
        <v>0.42787484258436981</v>
      </c>
    </row>
    <row r="207" spans="1:12" x14ac:dyDescent="0.3">
      <c r="A207" s="87">
        <f t="shared" si="29"/>
        <v>202</v>
      </c>
      <c r="B207" s="94">
        <v>6400</v>
      </c>
      <c r="C207" s="94">
        <v>17.8</v>
      </c>
      <c r="D207" s="10">
        <f t="shared" si="27"/>
        <v>13.273460000000002</v>
      </c>
      <c r="E207" s="10">
        <f t="shared" si="28"/>
        <v>19.804002320000002</v>
      </c>
      <c r="F207" s="10">
        <v>494.4</v>
      </c>
      <c r="G207" s="10">
        <f t="shared" si="33"/>
        <v>3.6870722222222228E-3</v>
      </c>
      <c r="H207" s="10">
        <f t="shared" si="31"/>
        <v>1.8228885066666667</v>
      </c>
      <c r="I207" s="10">
        <f t="shared" si="30"/>
        <v>1.8228885066666669</v>
      </c>
      <c r="J207" s="10">
        <f t="shared" si="34"/>
        <v>324.86839465786619</v>
      </c>
      <c r="K207" s="10">
        <f t="shared" si="32"/>
        <v>2.4144218631346583E-3</v>
      </c>
      <c r="L207" s="10">
        <f t="shared" si="35"/>
        <v>0.43028926444750448</v>
      </c>
    </row>
    <row r="208" spans="1:12" x14ac:dyDescent="0.3">
      <c r="A208" s="87">
        <f t="shared" si="29"/>
        <v>203</v>
      </c>
      <c r="B208" s="94">
        <v>6400</v>
      </c>
      <c r="C208" s="94">
        <v>17.8</v>
      </c>
      <c r="D208" s="10">
        <f t="shared" si="27"/>
        <v>13.273460000000002</v>
      </c>
      <c r="E208" s="10">
        <f t="shared" si="28"/>
        <v>19.804002320000002</v>
      </c>
      <c r="F208" s="10">
        <v>494.4</v>
      </c>
      <c r="G208" s="10">
        <f t="shared" si="33"/>
        <v>3.6870722222222228E-3</v>
      </c>
      <c r="H208" s="10">
        <f t="shared" si="31"/>
        <v>1.8228885066666667</v>
      </c>
      <c r="I208" s="10">
        <f t="shared" si="30"/>
        <v>1.8228885066666669</v>
      </c>
      <c r="J208" s="10">
        <f t="shared" si="34"/>
        <v>326.69128316453288</v>
      </c>
      <c r="K208" s="10">
        <f t="shared" si="32"/>
        <v>2.4144218631346583E-3</v>
      </c>
      <c r="L208" s="10">
        <f t="shared" si="35"/>
        <v>0.43270368631063916</v>
      </c>
    </row>
    <row r="209" spans="1:12" x14ac:dyDescent="0.3">
      <c r="A209" s="87">
        <f t="shared" si="29"/>
        <v>204</v>
      </c>
      <c r="B209" s="94">
        <v>6400</v>
      </c>
      <c r="C209" s="94">
        <v>17.8</v>
      </c>
      <c r="D209" s="10">
        <f t="shared" si="27"/>
        <v>13.273460000000002</v>
      </c>
      <c r="E209" s="10">
        <f t="shared" si="28"/>
        <v>19.804002320000002</v>
      </c>
      <c r="F209" s="10">
        <v>494.4</v>
      </c>
      <c r="G209" s="10">
        <f t="shared" si="33"/>
        <v>3.6870722222222228E-3</v>
      </c>
      <c r="H209" s="10">
        <f t="shared" si="31"/>
        <v>1.8228885066666667</v>
      </c>
      <c r="I209" s="10">
        <f t="shared" si="30"/>
        <v>1.8228885066666669</v>
      </c>
      <c r="J209" s="10">
        <f t="shared" si="34"/>
        <v>328.51417167119956</v>
      </c>
      <c r="K209" s="10">
        <f t="shared" si="32"/>
        <v>2.4144218631346583E-3</v>
      </c>
      <c r="L209" s="10">
        <f t="shared" si="35"/>
        <v>0.43511810817377383</v>
      </c>
    </row>
    <row r="210" spans="1:12" x14ac:dyDescent="0.3">
      <c r="A210" s="87">
        <f t="shared" si="29"/>
        <v>205</v>
      </c>
      <c r="B210" s="94">
        <v>6400</v>
      </c>
      <c r="C210" s="94">
        <v>17.8</v>
      </c>
      <c r="D210" s="10">
        <f t="shared" si="27"/>
        <v>13.273460000000002</v>
      </c>
      <c r="E210" s="10">
        <f t="shared" si="28"/>
        <v>19.804002320000002</v>
      </c>
      <c r="F210" s="10">
        <v>494.4</v>
      </c>
      <c r="G210" s="10">
        <f t="shared" si="33"/>
        <v>3.6870722222222228E-3</v>
      </c>
      <c r="H210" s="10">
        <f t="shared" si="31"/>
        <v>1.8228885066666667</v>
      </c>
      <c r="I210" s="10">
        <f t="shared" si="30"/>
        <v>1.8228885066666669</v>
      </c>
      <c r="J210" s="10">
        <f t="shared" si="34"/>
        <v>330.33706017786625</v>
      </c>
      <c r="K210" s="10">
        <f t="shared" si="32"/>
        <v>2.4144218631346583E-3</v>
      </c>
      <c r="L210" s="10">
        <f t="shared" si="35"/>
        <v>0.43753253003690851</v>
      </c>
    </row>
    <row r="211" spans="1:12" x14ac:dyDescent="0.3">
      <c r="A211" s="87">
        <f t="shared" si="29"/>
        <v>206</v>
      </c>
      <c r="B211" s="94">
        <v>6400</v>
      </c>
      <c r="C211" s="94">
        <v>17.8</v>
      </c>
      <c r="D211" s="10">
        <f t="shared" si="27"/>
        <v>13.273460000000002</v>
      </c>
      <c r="E211" s="10">
        <f t="shared" si="28"/>
        <v>19.804002320000002</v>
      </c>
      <c r="F211" s="10">
        <v>494.4</v>
      </c>
      <c r="G211" s="10">
        <f t="shared" si="33"/>
        <v>3.6870722222222228E-3</v>
      </c>
      <c r="H211" s="10">
        <f t="shared" si="31"/>
        <v>1.8228885066666667</v>
      </c>
      <c r="I211" s="10">
        <f t="shared" si="30"/>
        <v>1.8228885066666669</v>
      </c>
      <c r="J211" s="10">
        <f t="shared" si="34"/>
        <v>332.15994868453294</v>
      </c>
      <c r="K211" s="10">
        <f t="shared" si="32"/>
        <v>2.4144218631346583E-3</v>
      </c>
      <c r="L211" s="10">
        <f t="shared" si="35"/>
        <v>0.43994695190004318</v>
      </c>
    </row>
    <row r="212" spans="1:12" x14ac:dyDescent="0.3">
      <c r="A212" s="87">
        <f t="shared" si="29"/>
        <v>207</v>
      </c>
      <c r="B212" s="94">
        <v>6400</v>
      </c>
      <c r="C212" s="94">
        <v>17.8</v>
      </c>
      <c r="D212" s="10">
        <f t="shared" si="27"/>
        <v>13.273460000000002</v>
      </c>
      <c r="E212" s="10">
        <f t="shared" si="28"/>
        <v>19.804002320000002</v>
      </c>
      <c r="F212" s="10">
        <v>494.4</v>
      </c>
      <c r="G212" s="10">
        <f t="shared" si="33"/>
        <v>3.6870722222222228E-3</v>
      </c>
      <c r="H212" s="10">
        <f t="shared" si="31"/>
        <v>1.8228885066666667</v>
      </c>
      <c r="I212" s="10">
        <f t="shared" si="30"/>
        <v>1.8228885066666669</v>
      </c>
      <c r="J212" s="10">
        <f t="shared" si="34"/>
        <v>333.98283719119962</v>
      </c>
      <c r="K212" s="10">
        <f t="shared" si="32"/>
        <v>2.4144218631346583E-3</v>
      </c>
      <c r="L212" s="10">
        <f t="shared" si="35"/>
        <v>0.44236137376317786</v>
      </c>
    </row>
    <row r="213" spans="1:12" x14ac:dyDescent="0.3">
      <c r="A213" s="87">
        <f t="shared" si="29"/>
        <v>208</v>
      </c>
      <c r="B213" s="94">
        <v>6400</v>
      </c>
      <c r="C213" s="94">
        <v>17.8</v>
      </c>
      <c r="D213" s="10">
        <f t="shared" si="27"/>
        <v>13.273460000000002</v>
      </c>
      <c r="E213" s="10">
        <f t="shared" si="28"/>
        <v>19.804002320000002</v>
      </c>
      <c r="F213" s="10">
        <v>494.4</v>
      </c>
      <c r="G213" s="10">
        <f t="shared" si="33"/>
        <v>3.6870722222222228E-3</v>
      </c>
      <c r="H213" s="10">
        <f t="shared" si="31"/>
        <v>1.8228885066666667</v>
      </c>
      <c r="I213" s="10">
        <f t="shared" si="30"/>
        <v>1.8228885066666669</v>
      </c>
      <c r="J213" s="10">
        <f t="shared" si="34"/>
        <v>335.80572569786631</v>
      </c>
      <c r="K213" s="10">
        <f t="shared" si="32"/>
        <v>2.4144218631346583E-3</v>
      </c>
      <c r="L213" s="10">
        <f t="shared" si="35"/>
        <v>0.44477579562631253</v>
      </c>
    </row>
    <row r="214" spans="1:12" x14ac:dyDescent="0.3">
      <c r="A214" s="87">
        <f t="shared" si="29"/>
        <v>209</v>
      </c>
      <c r="B214" s="94">
        <v>6400</v>
      </c>
      <c r="C214" s="94">
        <v>17.8</v>
      </c>
      <c r="D214" s="10">
        <f t="shared" si="27"/>
        <v>13.273460000000002</v>
      </c>
      <c r="E214" s="10">
        <f t="shared" si="28"/>
        <v>19.804002320000002</v>
      </c>
      <c r="F214" s="10">
        <v>494.4</v>
      </c>
      <c r="G214" s="10">
        <f t="shared" si="33"/>
        <v>3.6870722222222228E-3</v>
      </c>
      <c r="H214" s="10">
        <f t="shared" si="31"/>
        <v>1.8228885066666667</v>
      </c>
      <c r="I214" s="10">
        <f t="shared" si="30"/>
        <v>1.8228885066666669</v>
      </c>
      <c r="J214" s="10">
        <f t="shared" si="34"/>
        <v>337.62861420453299</v>
      </c>
      <c r="K214" s="10">
        <f t="shared" si="32"/>
        <v>2.4144218631346583E-3</v>
      </c>
      <c r="L214" s="10">
        <f t="shared" si="35"/>
        <v>0.44719021748944721</v>
      </c>
    </row>
    <row r="215" spans="1:12" x14ac:dyDescent="0.3">
      <c r="A215" s="87">
        <f t="shared" si="29"/>
        <v>210</v>
      </c>
      <c r="B215" s="94">
        <v>6400</v>
      </c>
      <c r="C215" s="94">
        <v>17.8</v>
      </c>
      <c r="D215" s="10">
        <f t="shared" si="27"/>
        <v>13.273460000000002</v>
      </c>
      <c r="E215" s="10">
        <f t="shared" si="28"/>
        <v>19.804002320000002</v>
      </c>
      <c r="F215" s="10">
        <v>494.4</v>
      </c>
      <c r="G215" s="10">
        <f t="shared" si="33"/>
        <v>3.6870722222222228E-3</v>
      </c>
      <c r="H215" s="10">
        <f t="shared" si="31"/>
        <v>1.8228885066666667</v>
      </c>
      <c r="I215" s="10">
        <f t="shared" si="30"/>
        <v>1.8228885066666669</v>
      </c>
      <c r="J215" s="10">
        <f t="shared" si="34"/>
        <v>339.45150271119968</v>
      </c>
      <c r="K215" s="10">
        <f t="shared" si="32"/>
        <v>2.4144218631346583E-3</v>
      </c>
      <c r="L215" s="10">
        <f t="shared" si="35"/>
        <v>0.44960463935258188</v>
      </c>
    </row>
    <row r="216" spans="1:12" x14ac:dyDescent="0.3">
      <c r="A216" s="85">
        <f t="shared" si="29"/>
        <v>211</v>
      </c>
      <c r="B216" s="94">
        <v>6500</v>
      </c>
      <c r="C216" s="94">
        <v>17.8</v>
      </c>
      <c r="D216" s="10">
        <f t="shared" si="27"/>
        <v>13.273460000000002</v>
      </c>
      <c r="E216" s="10">
        <f t="shared" si="28"/>
        <v>19.49932536123077</v>
      </c>
      <c r="F216" s="10">
        <v>504.47</v>
      </c>
      <c r="G216" s="10">
        <f t="shared" si="33"/>
        <v>3.6870722222222228E-3</v>
      </c>
      <c r="H216" s="10">
        <f t="shared" si="31"/>
        <v>1.8600173239444449</v>
      </c>
      <c r="I216" s="10">
        <f t="shared" si="30"/>
        <v>1.8600173239444449</v>
      </c>
      <c r="J216" s="10">
        <f t="shared" si="34"/>
        <v>341.3115200351441</v>
      </c>
      <c r="K216" s="10">
        <f t="shared" si="32"/>
        <v>2.4635991045621787E-3</v>
      </c>
      <c r="L216" s="10">
        <f t="shared" si="35"/>
        <v>0.45206823845714406</v>
      </c>
    </row>
    <row r="217" spans="1:12" x14ac:dyDescent="0.3">
      <c r="A217" s="85">
        <f t="shared" si="29"/>
        <v>212</v>
      </c>
      <c r="B217" s="94">
        <v>6500</v>
      </c>
      <c r="C217" s="94">
        <v>17.8</v>
      </c>
      <c r="D217" s="10">
        <f t="shared" si="27"/>
        <v>13.273460000000002</v>
      </c>
      <c r="E217" s="10">
        <f t="shared" si="28"/>
        <v>19.49932536123077</v>
      </c>
      <c r="F217" s="10">
        <v>504.47</v>
      </c>
      <c r="G217" s="10">
        <f t="shared" si="33"/>
        <v>3.6870722222222228E-3</v>
      </c>
      <c r="H217" s="10">
        <f t="shared" si="31"/>
        <v>1.8600173239444449</v>
      </c>
      <c r="I217" s="10">
        <f t="shared" si="30"/>
        <v>1.8600173239444449</v>
      </c>
      <c r="J217" s="10">
        <f t="shared" si="34"/>
        <v>343.17153735908852</v>
      </c>
      <c r="K217" s="10">
        <f t="shared" si="32"/>
        <v>2.4635991045621787E-3</v>
      </c>
      <c r="L217" s="10">
        <f t="shared" si="35"/>
        <v>0.45453183756170623</v>
      </c>
    </row>
    <row r="218" spans="1:12" x14ac:dyDescent="0.3">
      <c r="A218" s="85">
        <f t="shared" si="29"/>
        <v>213</v>
      </c>
      <c r="B218" s="94">
        <v>6500</v>
      </c>
      <c r="C218" s="94">
        <v>17.8</v>
      </c>
      <c r="D218" s="10">
        <f t="shared" si="27"/>
        <v>13.273460000000002</v>
      </c>
      <c r="E218" s="10">
        <f t="shared" si="28"/>
        <v>19.49932536123077</v>
      </c>
      <c r="F218" s="10">
        <v>504.47</v>
      </c>
      <c r="G218" s="10">
        <f t="shared" si="33"/>
        <v>3.6870722222222228E-3</v>
      </c>
      <c r="H218" s="10">
        <f t="shared" si="31"/>
        <v>1.8600173239444449</v>
      </c>
      <c r="I218" s="10">
        <f t="shared" si="30"/>
        <v>1.8600173239444449</v>
      </c>
      <c r="J218" s="10">
        <f t="shared" si="34"/>
        <v>345.03155468303294</v>
      </c>
      <c r="K218" s="10">
        <f t="shared" si="32"/>
        <v>2.4635991045621787E-3</v>
      </c>
      <c r="L218" s="10">
        <f t="shared" si="35"/>
        <v>0.45699543666626841</v>
      </c>
    </row>
    <row r="219" spans="1:12" x14ac:dyDescent="0.3">
      <c r="A219" s="85">
        <f t="shared" si="29"/>
        <v>214</v>
      </c>
      <c r="B219" s="94">
        <v>5100</v>
      </c>
      <c r="C219" s="94">
        <v>15.59</v>
      </c>
      <c r="D219" s="10">
        <f t="shared" si="27"/>
        <v>11.625463</v>
      </c>
      <c r="E219" s="10">
        <f t="shared" si="28"/>
        <v>21.766513940078429</v>
      </c>
      <c r="F219" s="10">
        <v>470.5</v>
      </c>
      <c r="G219" s="10">
        <f t="shared" si="33"/>
        <v>3.2292952777777779E-3</v>
      </c>
      <c r="H219" s="10">
        <f t="shared" si="31"/>
        <v>1.5193834281944445</v>
      </c>
      <c r="I219" s="10">
        <f t="shared" si="30"/>
        <v>1.5193834281944445</v>
      </c>
      <c r="J219" s="10">
        <f t="shared" si="34"/>
        <v>346.55093811122737</v>
      </c>
      <c r="K219" s="10">
        <f t="shared" si="32"/>
        <v>2.0124283817144961E-3</v>
      </c>
      <c r="L219" s="10">
        <f t="shared" si="35"/>
        <v>0.45900786504798291</v>
      </c>
    </row>
    <row r="220" spans="1:12" x14ac:dyDescent="0.3">
      <c r="A220" s="85">
        <f t="shared" si="29"/>
        <v>215</v>
      </c>
      <c r="B220" s="94">
        <v>5100</v>
      </c>
      <c r="C220" s="94">
        <v>15.59</v>
      </c>
      <c r="D220" s="10">
        <f t="shared" si="27"/>
        <v>11.625463</v>
      </c>
      <c r="E220" s="10">
        <f t="shared" si="28"/>
        <v>21.766513940078429</v>
      </c>
      <c r="F220" s="10">
        <v>470.5</v>
      </c>
      <c r="G220" s="10">
        <f t="shared" si="33"/>
        <v>3.2292952777777779E-3</v>
      </c>
      <c r="H220" s="10">
        <f t="shared" si="31"/>
        <v>1.5193834281944445</v>
      </c>
      <c r="I220" s="10">
        <f t="shared" si="30"/>
        <v>1.5193834281944445</v>
      </c>
      <c r="J220" s="10">
        <f t="shared" si="34"/>
        <v>348.0703215394218</v>
      </c>
      <c r="K220" s="10">
        <f t="shared" si="32"/>
        <v>2.0124283817144961E-3</v>
      </c>
      <c r="L220" s="10">
        <f t="shared" si="35"/>
        <v>0.46102029342969741</v>
      </c>
    </row>
    <row r="221" spans="1:12" x14ac:dyDescent="0.3">
      <c r="A221" s="85">
        <f t="shared" si="29"/>
        <v>216</v>
      </c>
      <c r="B221" s="94">
        <v>5200</v>
      </c>
      <c r="C221" s="94">
        <v>15.92</v>
      </c>
      <c r="D221" s="10">
        <f t="shared" si="27"/>
        <v>11.871544</v>
      </c>
      <c r="E221" s="10">
        <f t="shared" si="28"/>
        <v>21.799807566769228</v>
      </c>
      <c r="F221" s="10">
        <v>470.5</v>
      </c>
      <c r="G221" s="10">
        <f t="shared" si="33"/>
        <v>3.2976511111111112E-3</v>
      </c>
      <c r="H221" s="10">
        <f t="shared" si="31"/>
        <v>1.5515448477777778</v>
      </c>
      <c r="I221" s="10">
        <f t="shared" si="30"/>
        <v>1.5515448477777778</v>
      </c>
      <c r="J221" s="10">
        <f t="shared" si="34"/>
        <v>349.62186638719959</v>
      </c>
      <c r="K221" s="10">
        <f t="shared" si="32"/>
        <v>2.0550262884473877E-3</v>
      </c>
      <c r="L221" s="10">
        <f t="shared" si="35"/>
        <v>0.46307531971814481</v>
      </c>
    </row>
    <row r="222" spans="1:12" x14ac:dyDescent="0.3">
      <c r="A222" s="85">
        <f t="shared" si="29"/>
        <v>217</v>
      </c>
      <c r="B222" s="94">
        <v>5200</v>
      </c>
      <c r="C222" s="94">
        <v>15.92</v>
      </c>
      <c r="D222" s="10">
        <f t="shared" si="27"/>
        <v>11.871544</v>
      </c>
      <c r="E222" s="10">
        <f t="shared" si="28"/>
        <v>21.799807566769228</v>
      </c>
      <c r="F222" s="10">
        <v>470.5</v>
      </c>
      <c r="G222" s="10">
        <f t="shared" si="33"/>
        <v>3.2976511111111112E-3</v>
      </c>
      <c r="H222" s="10">
        <f t="shared" si="31"/>
        <v>1.5515448477777778</v>
      </c>
      <c r="I222" s="10">
        <f t="shared" si="30"/>
        <v>1.5515448477777778</v>
      </c>
      <c r="J222" s="10">
        <f t="shared" si="34"/>
        <v>351.17341123497738</v>
      </c>
      <c r="K222" s="10">
        <f t="shared" si="32"/>
        <v>2.0550262884473877E-3</v>
      </c>
      <c r="L222" s="10">
        <f t="shared" si="35"/>
        <v>0.4651303460065922</v>
      </c>
    </row>
    <row r="223" spans="1:12" x14ac:dyDescent="0.3">
      <c r="A223" s="85">
        <f t="shared" si="29"/>
        <v>218</v>
      </c>
      <c r="B223" s="94">
        <v>5200</v>
      </c>
      <c r="C223" s="94">
        <v>15.92</v>
      </c>
      <c r="D223" s="10">
        <f t="shared" si="27"/>
        <v>11.871544</v>
      </c>
      <c r="E223" s="10">
        <f t="shared" si="28"/>
        <v>21.799807566769228</v>
      </c>
      <c r="F223" s="10">
        <v>470.5</v>
      </c>
      <c r="G223" s="10">
        <f t="shared" si="33"/>
        <v>3.2976511111111112E-3</v>
      </c>
      <c r="H223" s="10">
        <f t="shared" si="31"/>
        <v>1.5515448477777778</v>
      </c>
      <c r="I223" s="10">
        <f t="shared" si="30"/>
        <v>1.5515448477777778</v>
      </c>
      <c r="J223" s="10">
        <f t="shared" si="34"/>
        <v>352.72495608275517</v>
      </c>
      <c r="K223" s="10">
        <f t="shared" si="32"/>
        <v>2.0550262884473877E-3</v>
      </c>
      <c r="L223" s="10">
        <f t="shared" si="35"/>
        <v>0.46718537229503959</v>
      </c>
    </row>
    <row r="224" spans="1:12" x14ac:dyDescent="0.3">
      <c r="A224" s="85">
        <f t="shared" si="29"/>
        <v>219</v>
      </c>
      <c r="B224" s="94">
        <v>5300</v>
      </c>
      <c r="C224" s="94">
        <v>16.25</v>
      </c>
      <c r="D224" s="10">
        <f t="shared" si="27"/>
        <v>12.117625</v>
      </c>
      <c r="E224" s="10">
        <f t="shared" si="28"/>
        <v>21.831844830188679</v>
      </c>
      <c r="F224" s="10">
        <v>470.5</v>
      </c>
      <c r="G224" s="10">
        <f t="shared" si="33"/>
        <v>3.3660069444444445E-3</v>
      </c>
      <c r="H224" s="10">
        <f t="shared" si="31"/>
        <v>1.5837062673611111</v>
      </c>
      <c r="I224" s="10">
        <f t="shared" si="30"/>
        <v>1.5837062673611111</v>
      </c>
      <c r="J224" s="10">
        <f t="shared" si="34"/>
        <v>354.30866235011626</v>
      </c>
      <c r="K224" s="10">
        <f t="shared" si="32"/>
        <v>2.0976241951802797E-3</v>
      </c>
      <c r="L224" s="10">
        <f t="shared" si="35"/>
        <v>0.46928299649021987</v>
      </c>
    </row>
    <row r="225" spans="1:12" x14ac:dyDescent="0.3">
      <c r="A225" s="85">
        <f t="shared" si="29"/>
        <v>220</v>
      </c>
      <c r="B225" s="94">
        <v>5300</v>
      </c>
      <c r="C225" s="94">
        <v>16.25</v>
      </c>
      <c r="D225" s="10">
        <f t="shared" si="27"/>
        <v>12.117625</v>
      </c>
      <c r="E225" s="10">
        <f t="shared" si="28"/>
        <v>21.831844830188679</v>
      </c>
      <c r="F225" s="10">
        <v>470.5</v>
      </c>
      <c r="G225" s="10">
        <f t="shared" si="33"/>
        <v>3.3660069444444445E-3</v>
      </c>
      <c r="H225" s="10">
        <f t="shared" si="31"/>
        <v>1.5837062673611111</v>
      </c>
      <c r="I225" s="10">
        <f t="shared" si="30"/>
        <v>1.5837062673611111</v>
      </c>
      <c r="J225" s="10">
        <f t="shared" si="34"/>
        <v>355.89236861747736</v>
      </c>
      <c r="K225" s="10">
        <f t="shared" si="32"/>
        <v>2.0976241951802797E-3</v>
      </c>
      <c r="L225" s="10">
        <f t="shared" si="35"/>
        <v>0.47138062068540015</v>
      </c>
    </row>
    <row r="226" spans="1:12" x14ac:dyDescent="0.3">
      <c r="A226" s="85">
        <f t="shared" si="29"/>
        <v>221</v>
      </c>
      <c r="B226" s="94">
        <v>5400</v>
      </c>
      <c r="C226" s="94">
        <v>16.579999999999998</v>
      </c>
      <c r="D226" s="10">
        <f t="shared" si="27"/>
        <v>12.363705999999999</v>
      </c>
      <c r="E226" s="10">
        <f t="shared" si="28"/>
        <v>21.862695528296292</v>
      </c>
      <c r="F226" s="10">
        <v>470.5</v>
      </c>
      <c r="G226" s="10">
        <f t="shared" si="33"/>
        <v>3.4343627777777773E-3</v>
      </c>
      <c r="H226" s="10">
        <f t="shared" si="31"/>
        <v>1.6158676869444442</v>
      </c>
      <c r="I226" s="10">
        <f t="shared" si="30"/>
        <v>1.6158676869444442</v>
      </c>
      <c r="J226" s="10">
        <f t="shared" si="34"/>
        <v>357.50823630442181</v>
      </c>
      <c r="K226" s="10">
        <f t="shared" si="32"/>
        <v>2.1402221019131713E-3</v>
      </c>
      <c r="L226" s="10">
        <f t="shared" si="35"/>
        <v>0.47352084278731332</v>
      </c>
    </row>
    <row r="227" spans="1:12" x14ac:dyDescent="0.3">
      <c r="A227" s="85">
        <f t="shared" si="29"/>
        <v>222</v>
      </c>
      <c r="B227" s="94">
        <v>5400</v>
      </c>
      <c r="C227" s="94">
        <v>16.579999999999998</v>
      </c>
      <c r="D227" s="10">
        <f t="shared" si="27"/>
        <v>12.363705999999999</v>
      </c>
      <c r="E227" s="10">
        <f t="shared" si="28"/>
        <v>21.862695528296292</v>
      </c>
      <c r="F227" s="10">
        <v>470.5</v>
      </c>
      <c r="G227" s="10">
        <f t="shared" si="33"/>
        <v>3.4343627777777773E-3</v>
      </c>
      <c r="H227" s="10">
        <f t="shared" si="31"/>
        <v>1.6158676869444442</v>
      </c>
      <c r="I227" s="10">
        <f t="shared" si="30"/>
        <v>1.6158676869444442</v>
      </c>
      <c r="J227" s="10">
        <f t="shared" si="34"/>
        <v>359.12410399136627</v>
      </c>
      <c r="K227" s="10">
        <f t="shared" si="32"/>
        <v>2.1402221019131713E-3</v>
      </c>
      <c r="L227" s="10">
        <f t="shared" si="35"/>
        <v>0.47566106488922649</v>
      </c>
    </row>
    <row r="228" spans="1:12" x14ac:dyDescent="0.3">
      <c r="A228" s="85">
        <f t="shared" si="29"/>
        <v>223</v>
      </c>
      <c r="B228" s="94">
        <v>5500</v>
      </c>
      <c r="C228" s="94">
        <v>16.940000000000001</v>
      </c>
      <c r="D228" s="10">
        <f t="shared" si="27"/>
        <v>12.632158000000002</v>
      </c>
      <c r="E228" s="10">
        <f t="shared" si="28"/>
        <v>21.931263692800002</v>
      </c>
      <c r="F228" s="10">
        <v>470.5</v>
      </c>
      <c r="G228" s="10">
        <f t="shared" si="33"/>
        <v>3.5089327777777786E-3</v>
      </c>
      <c r="H228" s="10">
        <f t="shared" si="31"/>
        <v>1.6509528719444448</v>
      </c>
      <c r="I228" s="10">
        <f t="shared" si="30"/>
        <v>1.6509528719444448</v>
      </c>
      <c r="J228" s="10">
        <f t="shared" si="34"/>
        <v>360.77505686331074</v>
      </c>
      <c r="K228" s="10">
        <f t="shared" si="32"/>
        <v>2.1866925456217813E-3</v>
      </c>
      <c r="L228" s="10">
        <f t="shared" si="35"/>
        <v>0.47784775743484825</v>
      </c>
    </row>
    <row r="229" spans="1:12" x14ac:dyDescent="0.3">
      <c r="A229" s="85">
        <f t="shared" si="29"/>
        <v>224</v>
      </c>
      <c r="B229" s="94">
        <v>5500</v>
      </c>
      <c r="C229" s="94">
        <v>16.940000000000001</v>
      </c>
      <c r="D229" s="10">
        <f t="shared" si="27"/>
        <v>12.632158000000002</v>
      </c>
      <c r="E229" s="10">
        <f t="shared" si="28"/>
        <v>21.931263692800002</v>
      </c>
      <c r="F229" s="10">
        <v>443.8</v>
      </c>
      <c r="G229" s="10">
        <f t="shared" si="33"/>
        <v>3.5089327777777786E-3</v>
      </c>
      <c r="H229" s="10">
        <f t="shared" si="31"/>
        <v>1.5572643667777781</v>
      </c>
      <c r="I229" s="10">
        <f t="shared" si="30"/>
        <v>1.5572643667777781</v>
      </c>
      <c r="J229" s="10">
        <f t="shared" si="34"/>
        <v>362.3323212300885</v>
      </c>
      <c r="K229" s="10">
        <f t="shared" si="32"/>
        <v>2.0626018103016928E-3</v>
      </c>
      <c r="L229" s="10">
        <f t="shared" si="35"/>
        <v>0.47991035924514996</v>
      </c>
    </row>
    <row r="230" spans="1:12" x14ac:dyDescent="0.3">
      <c r="A230" s="85">
        <f t="shared" si="29"/>
        <v>225</v>
      </c>
      <c r="B230" s="94">
        <v>5600</v>
      </c>
      <c r="C230" s="94">
        <v>17.05</v>
      </c>
      <c r="D230" s="10">
        <f t="shared" si="27"/>
        <v>12.714185000000001</v>
      </c>
      <c r="E230" s="10">
        <f t="shared" si="28"/>
        <v>21.679501737142857</v>
      </c>
      <c r="F230" s="10">
        <v>443.8</v>
      </c>
      <c r="G230" s="10">
        <f t="shared" si="33"/>
        <v>3.5317180555555555E-3</v>
      </c>
      <c r="H230" s="10">
        <f t="shared" si="31"/>
        <v>1.5673764730555555</v>
      </c>
      <c r="I230" s="10">
        <f t="shared" si="30"/>
        <v>1.5673764730555555</v>
      </c>
      <c r="J230" s="10">
        <f t="shared" si="34"/>
        <v>363.89969770314406</v>
      </c>
      <c r="K230" s="10">
        <f t="shared" si="32"/>
        <v>2.0759953285504045E-3</v>
      </c>
      <c r="L230" s="10">
        <f t="shared" si="35"/>
        <v>0.48198635457370037</v>
      </c>
    </row>
    <row r="231" spans="1:12" x14ac:dyDescent="0.3">
      <c r="A231" s="85">
        <f t="shared" si="29"/>
        <v>226</v>
      </c>
      <c r="B231" s="94">
        <v>5600</v>
      </c>
      <c r="C231" s="94">
        <v>17.05</v>
      </c>
      <c r="D231" s="10">
        <f t="shared" si="27"/>
        <v>12.714185000000001</v>
      </c>
      <c r="E231" s="10">
        <f t="shared" si="28"/>
        <v>21.679501737142857</v>
      </c>
      <c r="F231" s="10">
        <v>443.8</v>
      </c>
      <c r="G231" s="10">
        <f t="shared" si="33"/>
        <v>3.5317180555555555E-3</v>
      </c>
      <c r="H231" s="10">
        <f t="shared" si="31"/>
        <v>1.5673764730555555</v>
      </c>
      <c r="I231" s="10">
        <f t="shared" si="30"/>
        <v>1.5673764730555555</v>
      </c>
      <c r="J231" s="10">
        <f t="shared" si="34"/>
        <v>365.46707417619962</v>
      </c>
      <c r="K231" s="10">
        <f t="shared" si="32"/>
        <v>2.0759953285504045E-3</v>
      </c>
      <c r="L231" s="10">
        <f t="shared" si="35"/>
        <v>0.48406234990225078</v>
      </c>
    </row>
    <row r="232" spans="1:12" x14ac:dyDescent="0.3">
      <c r="A232" s="85">
        <f t="shared" si="29"/>
        <v>227</v>
      </c>
      <c r="B232" s="94">
        <v>5600</v>
      </c>
      <c r="C232" s="94">
        <v>17.05</v>
      </c>
      <c r="D232" s="10">
        <f t="shared" si="27"/>
        <v>12.714185000000001</v>
      </c>
      <c r="E232" s="10">
        <f t="shared" si="28"/>
        <v>21.679501737142857</v>
      </c>
      <c r="F232" s="10">
        <v>443.8</v>
      </c>
      <c r="G232" s="10">
        <f t="shared" si="33"/>
        <v>3.5317180555555555E-3</v>
      </c>
      <c r="H232" s="10">
        <f t="shared" si="31"/>
        <v>1.5673764730555555</v>
      </c>
      <c r="I232" s="10">
        <f t="shared" si="30"/>
        <v>1.5673764730555555</v>
      </c>
      <c r="J232" s="10">
        <f t="shared" si="34"/>
        <v>367.03445064925518</v>
      </c>
      <c r="K232" s="10">
        <f t="shared" si="32"/>
        <v>2.0759953285504045E-3</v>
      </c>
      <c r="L232" s="10">
        <f t="shared" si="35"/>
        <v>0.48613834523080118</v>
      </c>
    </row>
    <row r="233" spans="1:12" x14ac:dyDescent="0.3">
      <c r="A233" s="85">
        <f t="shared" si="29"/>
        <v>228</v>
      </c>
      <c r="B233" s="94">
        <v>5600</v>
      </c>
      <c r="C233" s="94">
        <v>17.05</v>
      </c>
      <c r="D233" s="10">
        <f t="shared" si="27"/>
        <v>12.714185000000001</v>
      </c>
      <c r="E233" s="10">
        <f t="shared" si="28"/>
        <v>21.679501737142857</v>
      </c>
      <c r="F233" s="10">
        <v>443.8</v>
      </c>
      <c r="G233" s="10">
        <f t="shared" si="33"/>
        <v>3.5317180555555555E-3</v>
      </c>
      <c r="H233" s="10">
        <f t="shared" si="31"/>
        <v>1.5673764730555555</v>
      </c>
      <c r="I233" s="10">
        <f t="shared" si="30"/>
        <v>1.5673764730555555</v>
      </c>
      <c r="J233" s="10">
        <f t="shared" si="34"/>
        <v>368.60182712231074</v>
      </c>
      <c r="K233" s="10">
        <f t="shared" si="32"/>
        <v>2.0759953285504045E-3</v>
      </c>
      <c r="L233" s="10">
        <f t="shared" si="35"/>
        <v>0.48821434055935159</v>
      </c>
    </row>
    <row r="234" spans="1:12" x14ac:dyDescent="0.3">
      <c r="A234" s="85">
        <f t="shared" si="29"/>
        <v>229</v>
      </c>
      <c r="B234" s="94">
        <v>5700</v>
      </c>
      <c r="C234" s="94">
        <v>17.11</v>
      </c>
      <c r="D234" s="10">
        <f t="shared" si="27"/>
        <v>12.758927</v>
      </c>
      <c r="E234" s="10">
        <f t="shared" si="28"/>
        <v>21.374112655719298</v>
      </c>
      <c r="F234" s="10">
        <v>443.8</v>
      </c>
      <c r="G234" s="10">
        <f t="shared" si="33"/>
        <v>3.5441463888888887E-3</v>
      </c>
      <c r="H234" s="10">
        <f t="shared" si="31"/>
        <v>1.5728921673888892</v>
      </c>
      <c r="I234" s="10">
        <f t="shared" si="30"/>
        <v>1.5728921673888889</v>
      </c>
      <c r="J234" s="10">
        <f t="shared" si="34"/>
        <v>370.17471928969962</v>
      </c>
      <c r="K234" s="10">
        <f t="shared" si="32"/>
        <v>2.0833008839587935E-3</v>
      </c>
      <c r="L234" s="10">
        <f t="shared" si="35"/>
        <v>0.49029764144331039</v>
      </c>
    </row>
    <row r="235" spans="1:12" x14ac:dyDescent="0.3">
      <c r="A235" s="85">
        <f t="shared" si="29"/>
        <v>230</v>
      </c>
      <c r="B235" s="94">
        <v>5700</v>
      </c>
      <c r="C235" s="94">
        <v>17.11</v>
      </c>
      <c r="D235" s="10">
        <f t="shared" si="27"/>
        <v>12.758927</v>
      </c>
      <c r="E235" s="10">
        <f t="shared" si="28"/>
        <v>21.374112655719298</v>
      </c>
      <c r="F235" s="10">
        <v>443.8</v>
      </c>
      <c r="G235" s="10">
        <f t="shared" si="33"/>
        <v>3.5441463888888887E-3</v>
      </c>
      <c r="H235" s="10">
        <f t="shared" si="31"/>
        <v>1.5728921673888892</v>
      </c>
      <c r="I235" s="10">
        <f t="shared" si="30"/>
        <v>1.5728921673888889</v>
      </c>
      <c r="J235" s="10">
        <f t="shared" si="34"/>
        <v>371.74761145708851</v>
      </c>
      <c r="K235" s="10">
        <f t="shared" si="32"/>
        <v>2.0833008839587935E-3</v>
      </c>
      <c r="L235" s="10">
        <f t="shared" si="35"/>
        <v>0.4923809423272692</v>
      </c>
    </row>
    <row r="236" spans="1:12" x14ac:dyDescent="0.3">
      <c r="A236" s="85">
        <f t="shared" si="29"/>
        <v>231</v>
      </c>
      <c r="B236" s="94">
        <v>5700</v>
      </c>
      <c r="C236" s="94">
        <v>17.11</v>
      </c>
      <c r="D236" s="10">
        <f t="shared" si="27"/>
        <v>12.758927</v>
      </c>
      <c r="E236" s="10">
        <f t="shared" si="28"/>
        <v>21.374112655719298</v>
      </c>
      <c r="F236" s="10">
        <v>443.8</v>
      </c>
      <c r="G236" s="10">
        <f t="shared" si="33"/>
        <v>3.5441463888888887E-3</v>
      </c>
      <c r="H236" s="10">
        <f t="shared" si="31"/>
        <v>1.5728921673888892</v>
      </c>
      <c r="I236" s="10">
        <f t="shared" si="30"/>
        <v>1.5728921673888889</v>
      </c>
      <c r="J236" s="10">
        <f t="shared" si="34"/>
        <v>373.3205036244774</v>
      </c>
      <c r="K236" s="10">
        <f t="shared" si="32"/>
        <v>2.0833008839587935E-3</v>
      </c>
      <c r="L236" s="10">
        <f t="shared" si="35"/>
        <v>0.49446424321122801</v>
      </c>
    </row>
    <row r="237" spans="1:12" x14ac:dyDescent="0.3">
      <c r="A237" s="85">
        <f t="shared" si="29"/>
        <v>232</v>
      </c>
      <c r="B237" s="94">
        <v>5700</v>
      </c>
      <c r="C237" s="94">
        <v>17.11</v>
      </c>
      <c r="D237" s="10">
        <f t="shared" si="27"/>
        <v>12.758927</v>
      </c>
      <c r="E237" s="10">
        <f t="shared" si="28"/>
        <v>21.374112655719298</v>
      </c>
      <c r="F237" s="10">
        <v>443.8</v>
      </c>
      <c r="G237" s="10">
        <f t="shared" si="33"/>
        <v>3.5441463888888887E-3</v>
      </c>
      <c r="H237" s="10">
        <f t="shared" si="31"/>
        <v>1.5728921673888892</v>
      </c>
      <c r="I237" s="10">
        <f t="shared" si="30"/>
        <v>1.5728921673888889</v>
      </c>
      <c r="J237" s="10">
        <f t="shared" si="34"/>
        <v>374.89339579186628</v>
      </c>
      <c r="K237" s="10">
        <f t="shared" si="32"/>
        <v>2.0833008839587935E-3</v>
      </c>
      <c r="L237" s="10">
        <f t="shared" si="35"/>
        <v>0.49654754409518681</v>
      </c>
    </row>
    <row r="238" spans="1:12" x14ac:dyDescent="0.3">
      <c r="A238" s="85">
        <f t="shared" si="29"/>
        <v>233</v>
      </c>
      <c r="B238" s="94">
        <v>5800</v>
      </c>
      <c r="C238" s="94">
        <v>17.18</v>
      </c>
      <c r="D238" s="10">
        <f t="shared" si="27"/>
        <v>12.811126</v>
      </c>
      <c r="E238" s="10">
        <f t="shared" si="28"/>
        <v>21.091531025655172</v>
      </c>
      <c r="F238" s="10">
        <v>443.8</v>
      </c>
      <c r="G238" s="10">
        <f t="shared" si="33"/>
        <v>3.5586461111111111E-3</v>
      </c>
      <c r="H238" s="10">
        <f t="shared" si="31"/>
        <v>1.5793271441111112</v>
      </c>
      <c r="I238" s="10">
        <f t="shared" si="30"/>
        <v>1.5793271441111112</v>
      </c>
      <c r="J238" s="10">
        <f t="shared" si="34"/>
        <v>376.4727229359774</v>
      </c>
      <c r="K238" s="10">
        <f t="shared" si="32"/>
        <v>2.0918240319352465E-3</v>
      </c>
      <c r="L238" s="10">
        <f t="shared" si="35"/>
        <v>0.49863936812712206</v>
      </c>
    </row>
    <row r="239" spans="1:12" x14ac:dyDescent="0.3">
      <c r="A239" s="85">
        <f t="shared" si="29"/>
        <v>234</v>
      </c>
      <c r="B239" s="94">
        <v>5800</v>
      </c>
      <c r="C239" s="94">
        <v>17.18</v>
      </c>
      <c r="D239" s="10">
        <f t="shared" si="27"/>
        <v>12.811126</v>
      </c>
      <c r="E239" s="10">
        <f t="shared" si="28"/>
        <v>21.091531025655172</v>
      </c>
      <c r="F239" s="10">
        <v>443.8</v>
      </c>
      <c r="G239" s="10">
        <f t="shared" si="33"/>
        <v>3.5586461111111111E-3</v>
      </c>
      <c r="H239" s="10">
        <f t="shared" si="31"/>
        <v>1.5793271441111112</v>
      </c>
      <c r="I239" s="10">
        <f t="shared" si="30"/>
        <v>1.5793271441111112</v>
      </c>
      <c r="J239" s="10">
        <f t="shared" si="34"/>
        <v>378.05205008008852</v>
      </c>
      <c r="K239" s="10">
        <f t="shared" si="32"/>
        <v>2.0918240319352465E-3</v>
      </c>
      <c r="L239" s="10">
        <f t="shared" si="35"/>
        <v>0.50073119215905726</v>
      </c>
    </row>
    <row r="240" spans="1:12" x14ac:dyDescent="0.3">
      <c r="A240" s="85">
        <f t="shared" si="29"/>
        <v>235</v>
      </c>
      <c r="B240" s="94">
        <v>5800</v>
      </c>
      <c r="C240" s="94">
        <v>17.18</v>
      </c>
      <c r="D240" s="10">
        <f t="shared" si="27"/>
        <v>12.811126</v>
      </c>
      <c r="E240" s="10">
        <f t="shared" si="28"/>
        <v>21.091531025655172</v>
      </c>
      <c r="F240" s="10">
        <v>443.8</v>
      </c>
      <c r="G240" s="10">
        <f t="shared" si="33"/>
        <v>3.5586461111111111E-3</v>
      </c>
      <c r="H240" s="10">
        <f t="shared" si="31"/>
        <v>1.5793271441111112</v>
      </c>
      <c r="I240" s="10">
        <f t="shared" si="30"/>
        <v>1.5793271441111112</v>
      </c>
      <c r="J240" s="10">
        <f t="shared" si="34"/>
        <v>379.63137722419964</v>
      </c>
      <c r="K240" s="10">
        <f t="shared" si="32"/>
        <v>2.0918240319352465E-3</v>
      </c>
      <c r="L240" s="10">
        <f t="shared" si="35"/>
        <v>0.50282301619099246</v>
      </c>
    </row>
    <row r="241" spans="1:12" x14ac:dyDescent="0.3">
      <c r="A241" s="85">
        <f t="shared" si="29"/>
        <v>236</v>
      </c>
      <c r="B241" s="94">
        <v>5900</v>
      </c>
      <c r="C241" s="94">
        <v>17.239999999999998</v>
      </c>
      <c r="D241" s="10">
        <f t="shared" si="27"/>
        <v>12.855867999999999</v>
      </c>
      <c r="E241" s="10">
        <f t="shared" si="28"/>
        <v>20.80645972176271</v>
      </c>
      <c r="F241" s="10">
        <v>414.1</v>
      </c>
      <c r="G241" s="10">
        <f t="shared" si="33"/>
        <v>3.5710744444444444E-3</v>
      </c>
      <c r="H241" s="10">
        <f t="shared" si="31"/>
        <v>1.4787819274444445</v>
      </c>
      <c r="I241" s="10">
        <f t="shared" si="30"/>
        <v>1.4787819274444445</v>
      </c>
      <c r="J241" s="10">
        <f t="shared" si="34"/>
        <v>381.1101591516441</v>
      </c>
      <c r="K241" s="10">
        <f t="shared" si="32"/>
        <v>1.9586515595290655E-3</v>
      </c>
      <c r="L241" s="10">
        <f t="shared" si="35"/>
        <v>0.50478166775052147</v>
      </c>
    </row>
    <row r="242" spans="1:12" x14ac:dyDescent="0.3">
      <c r="A242" s="85">
        <f t="shared" si="29"/>
        <v>237</v>
      </c>
      <c r="B242" s="94">
        <v>5900</v>
      </c>
      <c r="C242" s="94">
        <v>17.239999999999998</v>
      </c>
      <c r="D242" s="10">
        <f t="shared" si="27"/>
        <v>12.855867999999999</v>
      </c>
      <c r="E242" s="10">
        <f t="shared" si="28"/>
        <v>20.80645972176271</v>
      </c>
      <c r="F242" s="10">
        <v>414.1</v>
      </c>
      <c r="G242" s="10">
        <f t="shared" si="33"/>
        <v>3.5710744444444444E-3</v>
      </c>
      <c r="H242" s="10">
        <f t="shared" si="31"/>
        <v>1.4787819274444445</v>
      </c>
      <c r="I242" s="10">
        <f t="shared" si="30"/>
        <v>1.4787819274444445</v>
      </c>
      <c r="J242" s="10">
        <f t="shared" si="34"/>
        <v>382.58894107908856</v>
      </c>
      <c r="K242" s="10">
        <f t="shared" si="32"/>
        <v>1.9586515595290655E-3</v>
      </c>
      <c r="L242" s="10">
        <f t="shared" si="35"/>
        <v>0.50674031931005048</v>
      </c>
    </row>
    <row r="243" spans="1:12" x14ac:dyDescent="0.3">
      <c r="A243" s="85">
        <f t="shared" si="29"/>
        <v>238</v>
      </c>
      <c r="B243" s="94">
        <v>5900</v>
      </c>
      <c r="C243" s="94">
        <v>17.239999999999998</v>
      </c>
      <c r="D243" s="10">
        <f t="shared" si="27"/>
        <v>12.855867999999999</v>
      </c>
      <c r="E243" s="10">
        <f t="shared" si="28"/>
        <v>20.80645972176271</v>
      </c>
      <c r="F243" s="10">
        <v>414.1</v>
      </c>
      <c r="G243" s="10">
        <f t="shared" si="33"/>
        <v>3.5710744444444444E-3</v>
      </c>
      <c r="H243" s="10">
        <f t="shared" si="31"/>
        <v>1.4787819274444445</v>
      </c>
      <c r="I243" s="10">
        <f t="shared" si="30"/>
        <v>1.4787819274444445</v>
      </c>
      <c r="J243" s="10">
        <f t="shared" si="34"/>
        <v>384.06772300653301</v>
      </c>
      <c r="K243" s="10">
        <f t="shared" si="32"/>
        <v>1.9586515595290655E-3</v>
      </c>
      <c r="L243" s="10">
        <f t="shared" si="35"/>
        <v>0.50869897086957949</v>
      </c>
    </row>
    <row r="244" spans="1:12" x14ac:dyDescent="0.3">
      <c r="A244" s="85">
        <f t="shared" si="29"/>
        <v>239</v>
      </c>
      <c r="B244" s="94">
        <v>6000</v>
      </c>
      <c r="C244" s="94">
        <v>17.32</v>
      </c>
      <c r="D244" s="10">
        <f t="shared" si="27"/>
        <v>12.915524000000001</v>
      </c>
      <c r="E244" s="10">
        <f t="shared" si="28"/>
        <v>20.554625928533333</v>
      </c>
      <c r="F244" s="10">
        <v>469.1</v>
      </c>
      <c r="G244" s="10">
        <f t="shared" si="33"/>
        <v>3.587645555555556E-3</v>
      </c>
      <c r="H244" s="10">
        <f t="shared" si="31"/>
        <v>1.6829645301111111</v>
      </c>
      <c r="I244" s="10">
        <f t="shared" si="30"/>
        <v>1.6829645301111114</v>
      </c>
      <c r="J244" s="10">
        <f t="shared" si="34"/>
        <v>385.75068753664414</v>
      </c>
      <c r="K244" s="10">
        <f t="shared" si="32"/>
        <v>2.229092092862399E-3</v>
      </c>
      <c r="L244" s="10">
        <f t="shared" si="35"/>
        <v>0.51092806296244186</v>
      </c>
    </row>
    <row r="245" spans="1:12" x14ac:dyDescent="0.3">
      <c r="A245" s="85">
        <f t="shared" si="29"/>
        <v>240</v>
      </c>
      <c r="B245" s="94">
        <v>6000</v>
      </c>
      <c r="C245" s="94">
        <v>17.32</v>
      </c>
      <c r="D245" s="10">
        <f t="shared" si="27"/>
        <v>12.915524000000001</v>
      </c>
      <c r="E245" s="10">
        <f t="shared" si="28"/>
        <v>20.554625928533333</v>
      </c>
      <c r="F245" s="10">
        <v>469.1</v>
      </c>
      <c r="G245" s="10">
        <f t="shared" si="33"/>
        <v>3.587645555555556E-3</v>
      </c>
      <c r="H245" s="10">
        <f t="shared" si="31"/>
        <v>1.6829645301111111</v>
      </c>
      <c r="I245" s="10">
        <f t="shared" si="30"/>
        <v>1.6829645301111114</v>
      </c>
      <c r="J245" s="10">
        <f t="shared" si="34"/>
        <v>387.43365206675526</v>
      </c>
      <c r="K245" s="10">
        <f t="shared" si="32"/>
        <v>2.229092092862399E-3</v>
      </c>
      <c r="L245" s="10">
        <f t="shared" si="35"/>
        <v>0.51315715505530424</v>
      </c>
    </row>
    <row r="246" spans="1:12" x14ac:dyDescent="0.3">
      <c r="A246" s="85">
        <f t="shared" si="29"/>
        <v>241</v>
      </c>
      <c r="B246" s="94">
        <v>6000</v>
      </c>
      <c r="C246" s="94">
        <v>17.32</v>
      </c>
      <c r="D246" s="10">
        <f t="shared" si="27"/>
        <v>12.915524000000001</v>
      </c>
      <c r="E246" s="10">
        <f t="shared" si="28"/>
        <v>20.554625928533333</v>
      </c>
      <c r="F246" s="10">
        <v>469.1</v>
      </c>
      <c r="G246" s="10">
        <f t="shared" si="33"/>
        <v>3.587645555555556E-3</v>
      </c>
      <c r="H246" s="10">
        <f t="shared" si="31"/>
        <v>1.6829645301111111</v>
      </c>
      <c r="I246" s="10">
        <f t="shared" si="30"/>
        <v>1.6829645301111114</v>
      </c>
      <c r="J246" s="10">
        <f t="shared" si="34"/>
        <v>389.11661659686638</v>
      </c>
      <c r="K246" s="10">
        <f t="shared" si="32"/>
        <v>2.229092092862399E-3</v>
      </c>
      <c r="L246" s="10">
        <f t="shared" si="35"/>
        <v>0.51538624714816661</v>
      </c>
    </row>
    <row r="247" spans="1:12" x14ac:dyDescent="0.3">
      <c r="A247" s="85">
        <f t="shared" si="29"/>
        <v>242</v>
      </c>
      <c r="B247" s="94">
        <v>6000</v>
      </c>
      <c r="C247" s="94">
        <v>17.32</v>
      </c>
      <c r="D247" s="10">
        <f t="shared" si="27"/>
        <v>12.915524000000001</v>
      </c>
      <c r="E247" s="10">
        <f t="shared" si="28"/>
        <v>20.554625928533333</v>
      </c>
      <c r="F247" s="10">
        <v>469.1</v>
      </c>
      <c r="G247" s="10">
        <f t="shared" si="33"/>
        <v>3.587645555555556E-3</v>
      </c>
      <c r="H247" s="10">
        <f t="shared" si="31"/>
        <v>1.6829645301111111</v>
      </c>
      <c r="I247" s="10">
        <f t="shared" si="30"/>
        <v>1.6829645301111114</v>
      </c>
      <c r="J247" s="10">
        <f t="shared" si="34"/>
        <v>390.7995811269775</v>
      </c>
      <c r="K247" s="10">
        <f t="shared" si="32"/>
        <v>2.229092092862399E-3</v>
      </c>
      <c r="L247" s="10">
        <f t="shared" si="35"/>
        <v>0.51761533924102898</v>
      </c>
    </row>
    <row r="248" spans="1:12" x14ac:dyDescent="0.3">
      <c r="A248" s="85">
        <f t="shared" si="29"/>
        <v>243</v>
      </c>
      <c r="B248" s="94">
        <v>6100</v>
      </c>
      <c r="C248" s="94">
        <v>17.37</v>
      </c>
      <c r="D248" s="10">
        <f t="shared" si="27"/>
        <v>12.952809000000002</v>
      </c>
      <c r="E248" s="10">
        <f t="shared" si="28"/>
        <v>20.276029931016396</v>
      </c>
      <c r="F248" s="10">
        <v>469.1</v>
      </c>
      <c r="G248" s="10">
        <f t="shared" si="33"/>
        <v>3.5980025000000005E-3</v>
      </c>
      <c r="H248" s="10">
        <f t="shared" si="31"/>
        <v>1.6878229727500005</v>
      </c>
      <c r="I248" s="10">
        <f t="shared" si="30"/>
        <v>1.6878229727500003</v>
      </c>
      <c r="J248" s="10">
        <f t="shared" si="34"/>
        <v>392.48740409972748</v>
      </c>
      <c r="K248" s="10">
        <f t="shared" si="32"/>
        <v>2.235527116225166E-3</v>
      </c>
      <c r="L248" s="10">
        <f t="shared" si="35"/>
        <v>0.51985086635725419</v>
      </c>
    </row>
    <row r="249" spans="1:12" x14ac:dyDescent="0.3">
      <c r="A249" s="85">
        <f t="shared" si="29"/>
        <v>244</v>
      </c>
      <c r="B249" s="94">
        <v>6100</v>
      </c>
      <c r="C249" s="94">
        <v>17.37</v>
      </c>
      <c r="D249" s="10">
        <f t="shared" si="27"/>
        <v>12.952809000000002</v>
      </c>
      <c r="E249" s="10">
        <f t="shared" si="28"/>
        <v>20.276029931016396</v>
      </c>
      <c r="F249" s="10">
        <v>469.1</v>
      </c>
      <c r="G249" s="10">
        <f t="shared" si="33"/>
        <v>3.5980025000000005E-3</v>
      </c>
      <c r="H249" s="10">
        <f t="shared" si="31"/>
        <v>1.6878229727500005</v>
      </c>
      <c r="I249" s="10">
        <f t="shared" si="30"/>
        <v>1.6878229727500003</v>
      </c>
      <c r="J249" s="10">
        <f t="shared" si="34"/>
        <v>394.17522707247747</v>
      </c>
      <c r="K249" s="10">
        <f t="shared" si="32"/>
        <v>2.235527116225166E-3</v>
      </c>
      <c r="L249" s="10">
        <f t="shared" si="35"/>
        <v>0.5220863934734794</v>
      </c>
    </row>
    <row r="250" spans="1:12" x14ac:dyDescent="0.3">
      <c r="A250" s="85">
        <f t="shared" si="29"/>
        <v>245</v>
      </c>
      <c r="B250" s="94">
        <v>6100</v>
      </c>
      <c r="C250" s="94">
        <v>17.37</v>
      </c>
      <c r="D250" s="10">
        <f t="shared" si="27"/>
        <v>12.952809000000002</v>
      </c>
      <c r="E250" s="10">
        <f t="shared" si="28"/>
        <v>20.276029931016396</v>
      </c>
      <c r="F250" s="10">
        <v>469.1</v>
      </c>
      <c r="G250" s="10">
        <f t="shared" si="33"/>
        <v>3.5980025000000005E-3</v>
      </c>
      <c r="H250" s="10">
        <f t="shared" si="31"/>
        <v>1.6878229727500005</v>
      </c>
      <c r="I250" s="10">
        <f t="shared" si="30"/>
        <v>1.6878229727500003</v>
      </c>
      <c r="J250" s="10">
        <f t="shared" si="34"/>
        <v>395.86305004522745</v>
      </c>
      <c r="K250" s="10">
        <f t="shared" si="32"/>
        <v>2.235527116225166E-3</v>
      </c>
      <c r="L250" s="10">
        <f t="shared" si="35"/>
        <v>0.52432192058970462</v>
      </c>
    </row>
    <row r="251" spans="1:12" x14ac:dyDescent="0.3">
      <c r="A251" s="85">
        <f t="shared" si="29"/>
        <v>246</v>
      </c>
      <c r="B251" s="94">
        <v>6100</v>
      </c>
      <c r="C251" s="94">
        <v>17.37</v>
      </c>
      <c r="D251" s="10">
        <f t="shared" si="27"/>
        <v>12.952809000000002</v>
      </c>
      <c r="E251" s="10">
        <f t="shared" si="28"/>
        <v>20.276029931016396</v>
      </c>
      <c r="F251" s="10">
        <v>469.1</v>
      </c>
      <c r="G251" s="10">
        <f t="shared" si="33"/>
        <v>3.5980025000000005E-3</v>
      </c>
      <c r="H251" s="10">
        <f t="shared" si="31"/>
        <v>1.6878229727500005</v>
      </c>
      <c r="I251" s="10">
        <f t="shared" si="30"/>
        <v>1.6878229727500003</v>
      </c>
      <c r="J251" s="10">
        <f t="shared" si="34"/>
        <v>397.55087301797744</v>
      </c>
      <c r="K251" s="10">
        <f t="shared" si="32"/>
        <v>2.235527116225166E-3</v>
      </c>
      <c r="L251" s="10">
        <f t="shared" si="35"/>
        <v>0.52655744770592983</v>
      </c>
    </row>
    <row r="252" spans="1:12" x14ac:dyDescent="0.3">
      <c r="A252" s="85">
        <f t="shared" si="29"/>
        <v>247</v>
      </c>
      <c r="B252" s="94">
        <v>6200</v>
      </c>
      <c r="C252" s="94">
        <v>17.440000000000001</v>
      </c>
      <c r="D252" s="10">
        <f t="shared" si="27"/>
        <v>13.005008000000002</v>
      </c>
      <c r="E252" s="10">
        <f t="shared" si="28"/>
        <v>20.029390385548389</v>
      </c>
      <c r="F252" s="10">
        <v>469.1</v>
      </c>
      <c r="G252" s="10">
        <f t="shared" si="33"/>
        <v>3.6125022222222229E-3</v>
      </c>
      <c r="H252" s="10">
        <f t="shared" si="31"/>
        <v>1.6946247924444446</v>
      </c>
      <c r="I252" s="10">
        <f t="shared" si="30"/>
        <v>1.6946247924444449</v>
      </c>
      <c r="J252" s="10">
        <f t="shared" si="34"/>
        <v>399.24549781042191</v>
      </c>
      <c r="K252" s="10">
        <f t="shared" si="32"/>
        <v>2.2445361489330396E-3</v>
      </c>
      <c r="L252" s="10">
        <f t="shared" si="35"/>
        <v>0.52880198385486288</v>
      </c>
    </row>
    <row r="253" spans="1:12" x14ac:dyDescent="0.3">
      <c r="A253" s="85">
        <f t="shared" si="29"/>
        <v>248</v>
      </c>
      <c r="B253" s="94">
        <v>6200</v>
      </c>
      <c r="C253" s="94">
        <v>17.440000000000001</v>
      </c>
      <c r="D253" s="10">
        <f t="shared" si="27"/>
        <v>13.005008000000002</v>
      </c>
      <c r="E253" s="10">
        <f t="shared" si="28"/>
        <v>20.029390385548389</v>
      </c>
      <c r="F253" s="10">
        <v>469.1</v>
      </c>
      <c r="G253" s="10">
        <f t="shared" si="33"/>
        <v>3.6125022222222229E-3</v>
      </c>
      <c r="H253" s="10">
        <f t="shared" si="31"/>
        <v>1.6946247924444446</v>
      </c>
      <c r="I253" s="10">
        <f t="shared" si="30"/>
        <v>1.6946247924444449</v>
      </c>
      <c r="J253" s="10">
        <f t="shared" si="34"/>
        <v>400.94012260286638</v>
      </c>
      <c r="K253" s="10">
        <f t="shared" si="32"/>
        <v>2.2445361489330396E-3</v>
      </c>
      <c r="L253" s="10">
        <f t="shared" si="35"/>
        <v>0.53104652000379593</v>
      </c>
    </row>
    <row r="254" spans="1:12" x14ac:dyDescent="0.3">
      <c r="A254" s="85">
        <f t="shared" si="29"/>
        <v>249</v>
      </c>
      <c r="B254" s="94">
        <v>6200</v>
      </c>
      <c r="C254" s="94">
        <v>17.440000000000001</v>
      </c>
      <c r="D254" s="10">
        <f t="shared" si="27"/>
        <v>13.005008000000002</v>
      </c>
      <c r="E254" s="10">
        <f t="shared" si="28"/>
        <v>20.029390385548389</v>
      </c>
      <c r="F254" s="10">
        <v>469.1</v>
      </c>
      <c r="G254" s="10">
        <f t="shared" si="33"/>
        <v>3.6125022222222229E-3</v>
      </c>
      <c r="H254" s="10">
        <f t="shared" si="31"/>
        <v>1.6946247924444446</v>
      </c>
      <c r="I254" s="10">
        <f t="shared" si="30"/>
        <v>1.6946247924444449</v>
      </c>
      <c r="J254" s="10">
        <f t="shared" si="34"/>
        <v>402.63474739531085</v>
      </c>
      <c r="K254" s="10">
        <f t="shared" si="32"/>
        <v>2.2445361489330396E-3</v>
      </c>
      <c r="L254" s="10">
        <f t="shared" si="35"/>
        <v>0.53329105615272898</v>
      </c>
    </row>
    <row r="255" spans="1:12" x14ac:dyDescent="0.3">
      <c r="A255" s="85">
        <f t="shared" si="29"/>
        <v>250</v>
      </c>
      <c r="B255" s="94">
        <v>6200</v>
      </c>
      <c r="C255" s="94">
        <v>17.440000000000001</v>
      </c>
      <c r="D255" s="10">
        <f t="shared" si="27"/>
        <v>13.005008000000002</v>
      </c>
      <c r="E255" s="10">
        <f t="shared" si="28"/>
        <v>20.029390385548389</v>
      </c>
      <c r="F255" s="10">
        <v>469.1</v>
      </c>
      <c r="G255" s="10">
        <f t="shared" si="33"/>
        <v>3.6125022222222229E-3</v>
      </c>
      <c r="H255" s="10">
        <f t="shared" si="31"/>
        <v>1.6946247924444446</v>
      </c>
      <c r="I255" s="10">
        <f t="shared" si="30"/>
        <v>1.6946247924444449</v>
      </c>
      <c r="J255" s="10">
        <f t="shared" si="34"/>
        <v>404.32937218775533</v>
      </c>
      <c r="K255" s="10">
        <f t="shared" si="32"/>
        <v>2.2445361489330396E-3</v>
      </c>
      <c r="L255" s="10">
        <f t="shared" si="35"/>
        <v>0.53553559230166203</v>
      </c>
    </row>
    <row r="256" spans="1:12" x14ac:dyDescent="0.3">
      <c r="A256" s="85">
        <f t="shared" si="29"/>
        <v>251</v>
      </c>
      <c r="B256" s="94">
        <v>6300</v>
      </c>
      <c r="C256" s="94">
        <v>17.5</v>
      </c>
      <c r="D256" s="10">
        <f t="shared" si="27"/>
        <v>13.049750000000001</v>
      </c>
      <c r="E256" s="10">
        <f t="shared" si="28"/>
        <v>19.779278222222221</v>
      </c>
      <c r="F256" s="10">
        <v>457.16</v>
      </c>
      <c r="G256" s="10">
        <f t="shared" si="33"/>
        <v>3.6249305555555557E-3</v>
      </c>
      <c r="H256" s="10">
        <f t="shared" si="31"/>
        <v>1.6571732527777778</v>
      </c>
      <c r="I256" s="10">
        <f t="shared" si="30"/>
        <v>1.657173252777778</v>
      </c>
      <c r="J256" s="10">
        <f t="shared" si="34"/>
        <v>405.98654544053312</v>
      </c>
      <c r="K256" s="10">
        <f t="shared" si="32"/>
        <v>2.1949314606328186E-3</v>
      </c>
      <c r="L256" s="10">
        <f t="shared" si="35"/>
        <v>0.5377305237622948</v>
      </c>
    </row>
    <row r="257" spans="1:12" x14ac:dyDescent="0.3">
      <c r="A257" s="85">
        <f t="shared" si="29"/>
        <v>252</v>
      </c>
      <c r="B257" s="94">
        <v>6300</v>
      </c>
      <c r="C257" s="94">
        <v>17.5</v>
      </c>
      <c r="D257" s="10">
        <f t="shared" si="27"/>
        <v>13.049750000000001</v>
      </c>
      <c r="E257" s="10">
        <f t="shared" si="28"/>
        <v>19.779278222222221</v>
      </c>
      <c r="F257" s="10">
        <v>457.16</v>
      </c>
      <c r="G257" s="10">
        <f t="shared" si="33"/>
        <v>3.6249305555555557E-3</v>
      </c>
      <c r="H257" s="10">
        <f t="shared" si="31"/>
        <v>1.6571732527777778</v>
      </c>
      <c r="I257" s="10">
        <f t="shared" si="30"/>
        <v>1.657173252777778</v>
      </c>
      <c r="J257" s="10">
        <f t="shared" si="34"/>
        <v>407.64371869331092</v>
      </c>
      <c r="K257" s="10">
        <f t="shared" si="32"/>
        <v>2.1949314606328186E-3</v>
      </c>
      <c r="L257" s="10">
        <f t="shared" si="35"/>
        <v>0.53992545522292756</v>
      </c>
    </row>
    <row r="258" spans="1:12" x14ac:dyDescent="0.3">
      <c r="A258" s="85">
        <f t="shared" si="29"/>
        <v>253</v>
      </c>
      <c r="B258" s="94">
        <v>6300</v>
      </c>
      <c r="C258" s="94">
        <v>17.5</v>
      </c>
      <c r="D258" s="10">
        <f t="shared" si="27"/>
        <v>13.049750000000001</v>
      </c>
      <c r="E258" s="10">
        <f t="shared" si="28"/>
        <v>19.779278222222221</v>
      </c>
      <c r="F258" s="10">
        <v>457.16</v>
      </c>
      <c r="G258" s="10">
        <f t="shared" si="33"/>
        <v>3.6249305555555557E-3</v>
      </c>
      <c r="H258" s="10">
        <f t="shared" si="31"/>
        <v>1.6571732527777778</v>
      </c>
      <c r="I258" s="10">
        <f t="shared" si="30"/>
        <v>1.657173252777778</v>
      </c>
      <c r="J258" s="10">
        <f t="shared" si="34"/>
        <v>409.30089194608871</v>
      </c>
      <c r="K258" s="10">
        <f t="shared" si="32"/>
        <v>2.1949314606328186E-3</v>
      </c>
      <c r="L258" s="10">
        <f t="shared" si="35"/>
        <v>0.54212038668356033</v>
      </c>
    </row>
    <row r="259" spans="1:12" x14ac:dyDescent="0.3">
      <c r="A259" s="85">
        <f t="shared" si="29"/>
        <v>254</v>
      </c>
      <c r="B259" s="94">
        <v>6300</v>
      </c>
      <c r="C259" s="94">
        <v>17.5</v>
      </c>
      <c r="D259" s="10">
        <f t="shared" si="27"/>
        <v>13.049750000000001</v>
      </c>
      <c r="E259" s="10">
        <f t="shared" si="28"/>
        <v>19.779278222222221</v>
      </c>
      <c r="F259" s="10">
        <v>457.16</v>
      </c>
      <c r="G259" s="10">
        <f t="shared" si="33"/>
        <v>3.6249305555555557E-3</v>
      </c>
      <c r="H259" s="10">
        <f t="shared" si="31"/>
        <v>1.6571732527777778</v>
      </c>
      <c r="I259" s="10">
        <f t="shared" si="30"/>
        <v>1.657173252777778</v>
      </c>
      <c r="J259" s="10">
        <f t="shared" si="34"/>
        <v>410.95806519886651</v>
      </c>
      <c r="K259" s="10">
        <f t="shared" si="32"/>
        <v>2.1949314606328186E-3</v>
      </c>
      <c r="L259" s="10">
        <f t="shared" si="35"/>
        <v>0.54431531814419309</v>
      </c>
    </row>
    <row r="260" spans="1:12" x14ac:dyDescent="0.3">
      <c r="A260" s="85">
        <f t="shared" si="29"/>
        <v>255</v>
      </c>
      <c r="B260" s="94">
        <v>6400</v>
      </c>
      <c r="C260" s="94">
        <v>17.8</v>
      </c>
      <c r="D260" s="10">
        <f t="shared" si="27"/>
        <v>13.273460000000002</v>
      </c>
      <c r="E260" s="10">
        <f t="shared" si="28"/>
        <v>19.804002320000002</v>
      </c>
      <c r="F260" s="10">
        <v>457.16</v>
      </c>
      <c r="G260" s="10">
        <f t="shared" si="33"/>
        <v>3.6870722222222228E-3</v>
      </c>
      <c r="H260" s="10">
        <f t="shared" si="31"/>
        <v>1.6855819371111114</v>
      </c>
      <c r="I260" s="10">
        <f t="shared" si="30"/>
        <v>1.6855819371111114</v>
      </c>
      <c r="J260" s="10">
        <f t="shared" si="34"/>
        <v>412.64364713597763</v>
      </c>
      <c r="K260" s="10">
        <f t="shared" si="32"/>
        <v>2.23255885710081E-3</v>
      </c>
      <c r="L260" s="10">
        <f t="shared" si="35"/>
        <v>0.54654787700129392</v>
      </c>
    </row>
    <row r="261" spans="1:12" x14ac:dyDescent="0.3">
      <c r="A261" s="85">
        <f t="shared" si="29"/>
        <v>256</v>
      </c>
      <c r="B261" s="94">
        <v>6400</v>
      </c>
      <c r="C261" s="94">
        <v>17.8</v>
      </c>
      <c r="D261" s="10">
        <f t="shared" ref="D261:D345" si="36">C261*0.7457</f>
        <v>13.273460000000002</v>
      </c>
      <c r="E261" s="10">
        <f t="shared" ref="E261:E345" si="37">(9548.8*D261)/B261</f>
        <v>19.804002320000002</v>
      </c>
      <c r="F261" s="10">
        <v>457.16</v>
      </c>
      <c r="G261" s="10">
        <f t="shared" si="33"/>
        <v>3.6870722222222228E-3</v>
      </c>
      <c r="H261" s="10">
        <f t="shared" si="31"/>
        <v>1.6855819371111114</v>
      </c>
      <c r="I261" s="10">
        <f t="shared" si="30"/>
        <v>1.6855819371111114</v>
      </c>
      <c r="J261" s="10">
        <f t="shared" si="34"/>
        <v>414.32922907308875</v>
      </c>
      <c r="K261" s="10">
        <f t="shared" si="32"/>
        <v>2.23255885710081E-3</v>
      </c>
      <c r="L261" s="10">
        <f t="shared" si="35"/>
        <v>0.54878043585839476</v>
      </c>
    </row>
    <row r="262" spans="1:12" x14ac:dyDescent="0.3">
      <c r="A262" s="85">
        <f t="shared" si="29"/>
        <v>257</v>
      </c>
      <c r="B262" s="94">
        <v>6400</v>
      </c>
      <c r="C262" s="94">
        <v>17.8</v>
      </c>
      <c r="D262" s="10">
        <f t="shared" si="36"/>
        <v>13.273460000000002</v>
      </c>
      <c r="E262" s="10">
        <f t="shared" si="37"/>
        <v>19.804002320000002</v>
      </c>
      <c r="F262" s="10">
        <v>457.16</v>
      </c>
      <c r="G262" s="10">
        <f t="shared" si="33"/>
        <v>3.6870722222222228E-3</v>
      </c>
      <c r="H262" s="10">
        <f t="shared" si="31"/>
        <v>1.6855819371111114</v>
      </c>
      <c r="I262" s="10">
        <f t="shared" si="30"/>
        <v>1.6855819371111114</v>
      </c>
      <c r="J262" s="10">
        <f t="shared" si="34"/>
        <v>416.01481101019988</v>
      </c>
      <c r="K262" s="10">
        <f t="shared" si="32"/>
        <v>2.23255885710081E-3</v>
      </c>
      <c r="L262" s="10">
        <f t="shared" si="35"/>
        <v>0.55101299471549559</v>
      </c>
    </row>
    <row r="263" spans="1:12" x14ac:dyDescent="0.3">
      <c r="A263" s="85">
        <f t="shared" ref="A263:A326" si="38">A262+1</f>
        <v>258</v>
      </c>
      <c r="B263" s="94">
        <v>6500</v>
      </c>
      <c r="C263" s="94">
        <v>17.8</v>
      </c>
      <c r="D263" s="10">
        <f t="shared" si="36"/>
        <v>13.273460000000002</v>
      </c>
      <c r="E263" s="10">
        <f t="shared" si="37"/>
        <v>19.49932536123077</v>
      </c>
      <c r="F263" s="10">
        <v>504.5</v>
      </c>
      <c r="G263" s="10">
        <f t="shared" si="33"/>
        <v>3.6870722222222228E-3</v>
      </c>
      <c r="H263" s="10">
        <f t="shared" si="31"/>
        <v>1.8601279361111114</v>
      </c>
      <c r="I263" s="10">
        <f t="shared" ref="I263:I326" si="39">G263*F263</f>
        <v>1.8601279361111114</v>
      </c>
      <c r="J263" s="10">
        <f t="shared" si="34"/>
        <v>417.87493894631098</v>
      </c>
      <c r="K263" s="10">
        <f t="shared" si="32"/>
        <v>2.4637456107431941E-3</v>
      </c>
      <c r="L263" s="10">
        <f t="shared" si="35"/>
        <v>0.55347674032623873</v>
      </c>
    </row>
    <row r="264" spans="1:12" x14ac:dyDescent="0.3">
      <c r="A264" s="85">
        <f t="shared" si="38"/>
        <v>259</v>
      </c>
      <c r="B264" s="94">
        <v>6500</v>
      </c>
      <c r="C264" s="94">
        <v>17.8</v>
      </c>
      <c r="D264" s="10">
        <f t="shared" si="36"/>
        <v>13.273460000000002</v>
      </c>
      <c r="E264" s="10">
        <f t="shared" si="37"/>
        <v>19.49932536123077</v>
      </c>
      <c r="F264" s="10">
        <v>504.5</v>
      </c>
      <c r="G264" s="10">
        <f t="shared" si="33"/>
        <v>3.6870722222222228E-3</v>
      </c>
      <c r="H264" s="10">
        <f t="shared" ref="H264:H327" si="40">(F264*D264)/3600</f>
        <v>1.8601279361111114</v>
      </c>
      <c r="I264" s="10">
        <f t="shared" si="39"/>
        <v>1.8601279361111114</v>
      </c>
      <c r="J264" s="10">
        <f t="shared" si="34"/>
        <v>419.73506688242207</v>
      </c>
      <c r="K264" s="10">
        <f t="shared" ref="K264:K327" si="41">((F264*G264)/1000)/0.755</f>
        <v>2.4637456107431941E-3</v>
      </c>
      <c r="L264" s="10">
        <f t="shared" si="35"/>
        <v>0.55594048593698187</v>
      </c>
    </row>
    <row r="265" spans="1:12" x14ac:dyDescent="0.3">
      <c r="A265" s="85">
        <f t="shared" si="38"/>
        <v>260</v>
      </c>
      <c r="B265" s="94">
        <v>6500</v>
      </c>
      <c r="C265" s="94">
        <v>17.8</v>
      </c>
      <c r="D265" s="10">
        <f t="shared" si="36"/>
        <v>13.273460000000002</v>
      </c>
      <c r="E265" s="10">
        <f t="shared" si="37"/>
        <v>19.49932536123077</v>
      </c>
      <c r="F265" s="10">
        <v>504.5</v>
      </c>
      <c r="G265" s="10">
        <f t="shared" ref="G265:G328" si="42">((A265-A264)/3600)*D265</f>
        <v>3.6870722222222228E-3</v>
      </c>
      <c r="H265" s="10">
        <f t="shared" si="40"/>
        <v>1.8601279361111114</v>
      </c>
      <c r="I265" s="10">
        <f t="shared" si="39"/>
        <v>1.8601279361111114</v>
      </c>
      <c r="J265" s="10">
        <f t="shared" ref="J265:J328" si="43">I265+J264</f>
        <v>421.59519481853317</v>
      </c>
      <c r="K265" s="10">
        <f t="shared" si="41"/>
        <v>2.4637456107431941E-3</v>
      </c>
      <c r="L265" s="10">
        <f t="shared" ref="L265:L328" si="44">L264+K265</f>
        <v>0.55840423154772501</v>
      </c>
    </row>
    <row r="266" spans="1:12" x14ac:dyDescent="0.3">
      <c r="A266" s="85">
        <f t="shared" si="38"/>
        <v>261</v>
      </c>
      <c r="B266" s="94">
        <v>6500</v>
      </c>
      <c r="C266" s="94">
        <v>17.8</v>
      </c>
      <c r="D266" s="10">
        <f t="shared" si="36"/>
        <v>13.273460000000002</v>
      </c>
      <c r="E266" s="10">
        <f t="shared" si="37"/>
        <v>19.49932536123077</v>
      </c>
      <c r="F266" s="10">
        <v>504.5</v>
      </c>
      <c r="G266" s="10">
        <f t="shared" si="42"/>
        <v>3.6870722222222228E-3</v>
      </c>
      <c r="H266" s="10">
        <f t="shared" si="40"/>
        <v>1.8601279361111114</v>
      </c>
      <c r="I266" s="10">
        <f t="shared" si="39"/>
        <v>1.8601279361111114</v>
      </c>
      <c r="J266" s="10">
        <f t="shared" si="43"/>
        <v>423.45532275464427</v>
      </c>
      <c r="K266" s="10">
        <f t="shared" si="41"/>
        <v>2.4637456107431941E-3</v>
      </c>
      <c r="L266" s="10">
        <f t="shared" si="44"/>
        <v>0.56086797715846815</v>
      </c>
    </row>
    <row r="267" spans="1:12" x14ac:dyDescent="0.3">
      <c r="A267" s="85">
        <f t="shared" si="38"/>
        <v>262</v>
      </c>
      <c r="B267" s="94">
        <v>6500</v>
      </c>
      <c r="C267" s="94">
        <v>17.8</v>
      </c>
      <c r="D267" s="10">
        <f t="shared" si="36"/>
        <v>13.273460000000002</v>
      </c>
      <c r="E267" s="10">
        <f t="shared" si="37"/>
        <v>19.49932536123077</v>
      </c>
      <c r="F267" s="10">
        <v>504.5</v>
      </c>
      <c r="G267" s="10">
        <f t="shared" si="42"/>
        <v>3.6870722222222228E-3</v>
      </c>
      <c r="H267" s="10">
        <f t="shared" si="40"/>
        <v>1.8601279361111114</v>
      </c>
      <c r="I267" s="10">
        <f t="shared" si="39"/>
        <v>1.8601279361111114</v>
      </c>
      <c r="J267" s="10">
        <f t="shared" si="43"/>
        <v>425.31545069075537</v>
      </c>
      <c r="K267" s="10">
        <f t="shared" si="41"/>
        <v>2.4637456107431941E-3</v>
      </c>
      <c r="L267" s="10">
        <f t="shared" si="44"/>
        <v>0.56333172276921128</v>
      </c>
    </row>
    <row r="268" spans="1:12" x14ac:dyDescent="0.3">
      <c r="A268" s="85">
        <f t="shared" si="38"/>
        <v>263</v>
      </c>
      <c r="B268" s="94">
        <v>6500</v>
      </c>
      <c r="C268" s="94">
        <v>17.8</v>
      </c>
      <c r="D268" s="10">
        <f t="shared" si="36"/>
        <v>13.273460000000002</v>
      </c>
      <c r="E268" s="10">
        <f t="shared" si="37"/>
        <v>19.49932536123077</v>
      </c>
      <c r="F268" s="10">
        <v>504.5</v>
      </c>
      <c r="G268" s="10">
        <f t="shared" si="42"/>
        <v>3.6870722222222228E-3</v>
      </c>
      <c r="H268" s="10">
        <f t="shared" si="40"/>
        <v>1.8601279361111114</v>
      </c>
      <c r="I268" s="10">
        <f t="shared" si="39"/>
        <v>1.8601279361111114</v>
      </c>
      <c r="J268" s="10">
        <f t="shared" si="43"/>
        <v>427.17557862686647</v>
      </c>
      <c r="K268" s="10">
        <f t="shared" si="41"/>
        <v>2.4637456107431941E-3</v>
      </c>
      <c r="L268" s="10">
        <f t="shared" si="44"/>
        <v>0.56579546837995442</v>
      </c>
    </row>
    <row r="269" spans="1:12" x14ac:dyDescent="0.3">
      <c r="A269" s="85">
        <f t="shared" si="38"/>
        <v>264</v>
      </c>
      <c r="B269" s="94">
        <v>6500</v>
      </c>
      <c r="C269" s="94">
        <v>17.8</v>
      </c>
      <c r="D269" s="10">
        <f t="shared" si="36"/>
        <v>13.273460000000002</v>
      </c>
      <c r="E269" s="10">
        <f t="shared" si="37"/>
        <v>19.49932536123077</v>
      </c>
      <c r="F269" s="10">
        <v>504.5</v>
      </c>
      <c r="G269" s="10">
        <f t="shared" si="42"/>
        <v>3.6870722222222228E-3</v>
      </c>
      <c r="H269" s="10">
        <f t="shared" si="40"/>
        <v>1.8601279361111114</v>
      </c>
      <c r="I269" s="10">
        <f t="shared" si="39"/>
        <v>1.8601279361111114</v>
      </c>
      <c r="J269" s="10">
        <f t="shared" si="43"/>
        <v>429.03570656297757</v>
      </c>
      <c r="K269" s="10">
        <f t="shared" si="41"/>
        <v>2.4637456107431941E-3</v>
      </c>
      <c r="L269" s="10">
        <f t="shared" si="44"/>
        <v>0.56825921399069756</v>
      </c>
    </row>
    <row r="270" spans="1:12" x14ac:dyDescent="0.3">
      <c r="A270" s="85">
        <f t="shared" si="38"/>
        <v>265</v>
      </c>
      <c r="B270" s="94">
        <v>6500</v>
      </c>
      <c r="C270" s="94">
        <v>17.8</v>
      </c>
      <c r="D270" s="10">
        <f t="shared" si="36"/>
        <v>13.273460000000002</v>
      </c>
      <c r="E270" s="10">
        <f t="shared" si="37"/>
        <v>19.49932536123077</v>
      </c>
      <c r="F270" s="10">
        <v>504.5</v>
      </c>
      <c r="G270" s="10">
        <f t="shared" si="42"/>
        <v>3.6870722222222228E-3</v>
      </c>
      <c r="H270" s="10">
        <f t="shared" si="40"/>
        <v>1.8601279361111114</v>
      </c>
      <c r="I270" s="10">
        <f t="shared" si="39"/>
        <v>1.8601279361111114</v>
      </c>
      <c r="J270" s="10">
        <f t="shared" si="43"/>
        <v>430.89583449908866</v>
      </c>
      <c r="K270" s="10">
        <f t="shared" si="41"/>
        <v>2.4637456107431941E-3</v>
      </c>
      <c r="L270" s="10">
        <f t="shared" si="44"/>
        <v>0.5707229596014407</v>
      </c>
    </row>
    <row r="271" spans="1:12" x14ac:dyDescent="0.3">
      <c r="A271" s="85">
        <f t="shared" si="38"/>
        <v>266</v>
      </c>
      <c r="B271" s="94">
        <v>6500</v>
      </c>
      <c r="C271" s="94">
        <v>17.8</v>
      </c>
      <c r="D271" s="10">
        <f t="shared" si="36"/>
        <v>13.273460000000002</v>
      </c>
      <c r="E271" s="10">
        <f t="shared" si="37"/>
        <v>19.49932536123077</v>
      </c>
      <c r="F271" s="10">
        <v>504.5</v>
      </c>
      <c r="G271" s="10">
        <f t="shared" si="42"/>
        <v>3.6870722222222228E-3</v>
      </c>
      <c r="H271" s="10">
        <f t="shared" si="40"/>
        <v>1.8601279361111114</v>
      </c>
      <c r="I271" s="10">
        <f t="shared" si="39"/>
        <v>1.8601279361111114</v>
      </c>
      <c r="J271" s="10">
        <f t="shared" si="43"/>
        <v>432.75596243519976</v>
      </c>
      <c r="K271" s="10">
        <f t="shared" si="41"/>
        <v>2.4637456107431941E-3</v>
      </c>
      <c r="L271" s="10">
        <f t="shared" si="44"/>
        <v>0.57318670521218384</v>
      </c>
    </row>
    <row r="272" spans="1:12" x14ac:dyDescent="0.3">
      <c r="A272" s="85">
        <f t="shared" si="38"/>
        <v>267</v>
      </c>
      <c r="B272" s="94">
        <v>6500</v>
      </c>
      <c r="C272" s="94">
        <v>17.8</v>
      </c>
      <c r="D272" s="10">
        <f t="shared" si="36"/>
        <v>13.273460000000002</v>
      </c>
      <c r="E272" s="10">
        <f t="shared" si="37"/>
        <v>19.49932536123077</v>
      </c>
      <c r="F272" s="10">
        <v>504.5</v>
      </c>
      <c r="G272" s="10">
        <f t="shared" si="42"/>
        <v>3.6870722222222228E-3</v>
      </c>
      <c r="H272" s="10">
        <f t="shared" si="40"/>
        <v>1.8601279361111114</v>
      </c>
      <c r="I272" s="10">
        <f t="shared" si="39"/>
        <v>1.8601279361111114</v>
      </c>
      <c r="J272" s="10">
        <f t="shared" si="43"/>
        <v>434.61609037131086</v>
      </c>
      <c r="K272" s="10">
        <f t="shared" si="41"/>
        <v>2.4637456107431941E-3</v>
      </c>
      <c r="L272" s="10">
        <f t="shared" si="44"/>
        <v>0.57565045082292698</v>
      </c>
    </row>
    <row r="273" spans="1:12" x14ac:dyDescent="0.3">
      <c r="A273" s="85">
        <f t="shared" si="38"/>
        <v>268</v>
      </c>
      <c r="B273" s="94">
        <v>6500</v>
      </c>
      <c r="C273" s="94">
        <v>17.8</v>
      </c>
      <c r="D273" s="10">
        <f t="shared" si="36"/>
        <v>13.273460000000002</v>
      </c>
      <c r="E273" s="10">
        <f t="shared" si="37"/>
        <v>19.49932536123077</v>
      </c>
      <c r="F273" s="10">
        <v>504.5</v>
      </c>
      <c r="G273" s="10">
        <f t="shared" si="42"/>
        <v>3.6870722222222228E-3</v>
      </c>
      <c r="H273" s="10">
        <f t="shared" si="40"/>
        <v>1.8601279361111114</v>
      </c>
      <c r="I273" s="10">
        <f t="shared" si="39"/>
        <v>1.8601279361111114</v>
      </c>
      <c r="J273" s="10">
        <f t="shared" si="43"/>
        <v>436.47621830742196</v>
      </c>
      <c r="K273" s="10">
        <f t="shared" si="41"/>
        <v>2.4637456107431941E-3</v>
      </c>
      <c r="L273" s="10">
        <f t="shared" si="44"/>
        <v>0.57811419643367012</v>
      </c>
    </row>
    <row r="274" spans="1:12" x14ac:dyDescent="0.3">
      <c r="A274" s="85">
        <f t="shared" si="38"/>
        <v>269</v>
      </c>
      <c r="B274" s="94">
        <v>6500</v>
      </c>
      <c r="C274" s="94">
        <v>17.8</v>
      </c>
      <c r="D274" s="10">
        <f t="shared" si="36"/>
        <v>13.273460000000002</v>
      </c>
      <c r="E274" s="10">
        <f t="shared" si="37"/>
        <v>19.49932536123077</v>
      </c>
      <c r="F274" s="10">
        <v>504.5</v>
      </c>
      <c r="G274" s="10">
        <f t="shared" si="42"/>
        <v>3.6870722222222228E-3</v>
      </c>
      <c r="H274" s="10">
        <f t="shared" si="40"/>
        <v>1.8601279361111114</v>
      </c>
      <c r="I274" s="10">
        <f t="shared" si="39"/>
        <v>1.8601279361111114</v>
      </c>
      <c r="J274" s="10">
        <f t="shared" si="43"/>
        <v>438.33634624353306</v>
      </c>
      <c r="K274" s="10">
        <f t="shared" si="41"/>
        <v>2.4637456107431941E-3</v>
      </c>
      <c r="L274" s="10">
        <f t="shared" si="44"/>
        <v>0.58057794204441326</v>
      </c>
    </row>
    <row r="275" spans="1:12" x14ac:dyDescent="0.3">
      <c r="A275" s="85">
        <f t="shared" si="38"/>
        <v>270</v>
      </c>
      <c r="B275" s="94">
        <v>6500</v>
      </c>
      <c r="C275" s="94">
        <v>17.8</v>
      </c>
      <c r="D275" s="10">
        <f t="shared" si="36"/>
        <v>13.273460000000002</v>
      </c>
      <c r="E275" s="10">
        <f t="shared" si="37"/>
        <v>19.49932536123077</v>
      </c>
      <c r="F275" s="10">
        <v>504.5</v>
      </c>
      <c r="G275" s="10">
        <f t="shared" si="42"/>
        <v>3.6870722222222228E-3</v>
      </c>
      <c r="H275" s="10">
        <f t="shared" si="40"/>
        <v>1.8601279361111114</v>
      </c>
      <c r="I275" s="10">
        <f t="shared" si="39"/>
        <v>1.8601279361111114</v>
      </c>
      <c r="J275" s="10">
        <f t="shared" si="43"/>
        <v>440.19647417964416</v>
      </c>
      <c r="K275" s="10">
        <f t="shared" si="41"/>
        <v>2.4637456107431941E-3</v>
      </c>
      <c r="L275" s="10">
        <f t="shared" si="44"/>
        <v>0.5830416876551564</v>
      </c>
    </row>
    <row r="276" spans="1:12" x14ac:dyDescent="0.3">
      <c r="A276" s="86">
        <f t="shared" si="38"/>
        <v>271</v>
      </c>
      <c r="B276" s="94">
        <v>7000</v>
      </c>
      <c r="C276" s="94">
        <v>12.45</v>
      </c>
      <c r="D276" s="10">
        <f t="shared" si="36"/>
        <v>9.2839650000000002</v>
      </c>
      <c r="E276" s="10">
        <f t="shared" si="37"/>
        <v>12.664389284571428</v>
      </c>
      <c r="F276" s="10">
        <v>535.1</v>
      </c>
      <c r="G276" s="10">
        <f t="shared" si="42"/>
        <v>2.5788791666666666E-3</v>
      </c>
      <c r="H276" s="10">
        <f t="shared" si="40"/>
        <v>1.3799582420833334</v>
      </c>
      <c r="I276" s="10">
        <f t="shared" si="39"/>
        <v>1.3799582420833334</v>
      </c>
      <c r="J276" s="10">
        <f t="shared" si="43"/>
        <v>441.57643242172747</v>
      </c>
      <c r="K276" s="10">
        <f t="shared" si="41"/>
        <v>1.8277592610375275E-3</v>
      </c>
      <c r="L276" s="10">
        <f t="shared" si="44"/>
        <v>0.58486944691619391</v>
      </c>
    </row>
    <row r="277" spans="1:12" x14ac:dyDescent="0.3">
      <c r="A277" s="86">
        <f t="shared" si="38"/>
        <v>272</v>
      </c>
      <c r="B277" s="94">
        <v>7000</v>
      </c>
      <c r="C277" s="94">
        <v>12.45</v>
      </c>
      <c r="D277" s="10">
        <f t="shared" si="36"/>
        <v>9.2839650000000002</v>
      </c>
      <c r="E277" s="10">
        <f t="shared" si="37"/>
        <v>12.664389284571428</v>
      </c>
      <c r="F277" s="10">
        <v>535.1</v>
      </c>
      <c r="G277" s="10">
        <f t="shared" si="42"/>
        <v>2.5788791666666666E-3</v>
      </c>
      <c r="H277" s="10">
        <f t="shared" si="40"/>
        <v>1.3799582420833334</v>
      </c>
      <c r="I277" s="10">
        <f t="shared" si="39"/>
        <v>1.3799582420833334</v>
      </c>
      <c r="J277" s="10">
        <f t="shared" si="43"/>
        <v>442.95639066381079</v>
      </c>
      <c r="K277" s="10">
        <f t="shared" si="41"/>
        <v>1.8277592610375275E-3</v>
      </c>
      <c r="L277" s="10">
        <f t="shared" si="44"/>
        <v>0.58669720617723142</v>
      </c>
    </row>
    <row r="278" spans="1:12" x14ac:dyDescent="0.3">
      <c r="A278" s="86">
        <f t="shared" si="38"/>
        <v>273</v>
      </c>
      <c r="B278" s="94">
        <v>7000</v>
      </c>
      <c r="C278" s="94">
        <v>12.45</v>
      </c>
      <c r="D278" s="10">
        <f t="shared" si="36"/>
        <v>9.2839650000000002</v>
      </c>
      <c r="E278" s="10">
        <f t="shared" si="37"/>
        <v>12.664389284571428</v>
      </c>
      <c r="F278" s="10">
        <v>535.1</v>
      </c>
      <c r="G278" s="10">
        <f t="shared" si="42"/>
        <v>2.5788791666666666E-3</v>
      </c>
      <c r="H278" s="10">
        <f t="shared" si="40"/>
        <v>1.3799582420833334</v>
      </c>
      <c r="I278" s="10">
        <f t="shared" si="39"/>
        <v>1.3799582420833334</v>
      </c>
      <c r="J278" s="10">
        <f t="shared" si="43"/>
        <v>444.33634890589411</v>
      </c>
      <c r="K278" s="10">
        <f t="shared" si="41"/>
        <v>1.8277592610375275E-3</v>
      </c>
      <c r="L278" s="10">
        <f t="shared" si="44"/>
        <v>0.58852496543826893</v>
      </c>
    </row>
    <row r="279" spans="1:12" x14ac:dyDescent="0.3">
      <c r="A279" s="86">
        <f t="shared" si="38"/>
        <v>274</v>
      </c>
      <c r="B279" s="94">
        <v>7000</v>
      </c>
      <c r="C279" s="94">
        <v>12.45</v>
      </c>
      <c r="D279" s="10">
        <f t="shared" si="36"/>
        <v>9.2839650000000002</v>
      </c>
      <c r="E279" s="10">
        <f t="shared" si="37"/>
        <v>12.664389284571428</v>
      </c>
      <c r="F279" s="10">
        <v>535.1</v>
      </c>
      <c r="G279" s="10">
        <f t="shared" si="42"/>
        <v>2.5788791666666666E-3</v>
      </c>
      <c r="H279" s="10">
        <f t="shared" si="40"/>
        <v>1.3799582420833334</v>
      </c>
      <c r="I279" s="10">
        <f t="shared" si="39"/>
        <v>1.3799582420833334</v>
      </c>
      <c r="J279" s="10">
        <f t="shared" si="43"/>
        <v>445.71630714797743</v>
      </c>
      <c r="K279" s="10">
        <f t="shared" si="41"/>
        <v>1.8277592610375275E-3</v>
      </c>
      <c r="L279" s="10">
        <f t="shared" si="44"/>
        <v>0.59035272469930644</v>
      </c>
    </row>
    <row r="280" spans="1:12" x14ac:dyDescent="0.3">
      <c r="A280" s="86">
        <f t="shared" si="38"/>
        <v>275</v>
      </c>
      <c r="B280" s="94">
        <v>7000</v>
      </c>
      <c r="C280" s="94">
        <v>12.45</v>
      </c>
      <c r="D280" s="10">
        <f t="shared" si="36"/>
        <v>9.2839650000000002</v>
      </c>
      <c r="E280" s="10">
        <f t="shared" si="37"/>
        <v>12.664389284571428</v>
      </c>
      <c r="F280" s="10">
        <v>535.1</v>
      </c>
      <c r="G280" s="10">
        <f t="shared" si="42"/>
        <v>2.5788791666666666E-3</v>
      </c>
      <c r="H280" s="10">
        <f t="shared" si="40"/>
        <v>1.3799582420833334</v>
      </c>
      <c r="I280" s="10">
        <f t="shared" si="39"/>
        <v>1.3799582420833334</v>
      </c>
      <c r="J280" s="10">
        <f t="shared" si="43"/>
        <v>447.09626539006075</v>
      </c>
      <c r="K280" s="10">
        <f t="shared" si="41"/>
        <v>1.8277592610375275E-3</v>
      </c>
      <c r="L280" s="10">
        <f t="shared" si="44"/>
        <v>0.59218048396034395</v>
      </c>
    </row>
    <row r="281" spans="1:12" x14ac:dyDescent="0.3">
      <c r="A281" s="86">
        <f t="shared" si="38"/>
        <v>276</v>
      </c>
      <c r="B281" s="94">
        <v>7000</v>
      </c>
      <c r="C281" s="94">
        <v>12.45</v>
      </c>
      <c r="D281" s="10">
        <f t="shared" si="36"/>
        <v>9.2839650000000002</v>
      </c>
      <c r="E281" s="10">
        <f t="shared" si="37"/>
        <v>12.664389284571428</v>
      </c>
      <c r="F281" s="10">
        <v>535.1</v>
      </c>
      <c r="G281" s="10">
        <f t="shared" si="42"/>
        <v>2.5788791666666666E-3</v>
      </c>
      <c r="H281" s="10">
        <f t="shared" si="40"/>
        <v>1.3799582420833334</v>
      </c>
      <c r="I281" s="10">
        <f t="shared" si="39"/>
        <v>1.3799582420833334</v>
      </c>
      <c r="J281" s="10">
        <f t="shared" si="43"/>
        <v>448.47622363214407</v>
      </c>
      <c r="K281" s="10">
        <f t="shared" si="41"/>
        <v>1.8277592610375275E-3</v>
      </c>
      <c r="L281" s="10">
        <f t="shared" si="44"/>
        <v>0.59400824322138146</v>
      </c>
    </row>
    <row r="282" spans="1:12" x14ac:dyDescent="0.3">
      <c r="A282" s="86">
        <f t="shared" si="38"/>
        <v>277</v>
      </c>
      <c r="B282" s="94">
        <v>6900</v>
      </c>
      <c r="C282" s="94">
        <v>12.97</v>
      </c>
      <c r="D282" s="10">
        <f t="shared" si="36"/>
        <v>9.6717290000000009</v>
      </c>
      <c r="E282" s="10">
        <f t="shared" si="37"/>
        <v>13.384551576115943</v>
      </c>
      <c r="F282" s="10">
        <v>450.79</v>
      </c>
      <c r="G282" s="10">
        <f t="shared" si="42"/>
        <v>2.6865913888888893E-3</v>
      </c>
      <c r="H282" s="10">
        <f t="shared" si="40"/>
        <v>1.2110885321972222</v>
      </c>
      <c r="I282" s="10">
        <f t="shared" si="39"/>
        <v>1.2110885321972225</v>
      </c>
      <c r="J282" s="10">
        <f t="shared" si="43"/>
        <v>449.68731216434128</v>
      </c>
      <c r="K282" s="10">
        <f t="shared" si="41"/>
        <v>1.6040907711221488E-3</v>
      </c>
      <c r="L282" s="10">
        <f t="shared" si="44"/>
        <v>0.59561233399250357</v>
      </c>
    </row>
    <row r="283" spans="1:12" x14ac:dyDescent="0.3">
      <c r="A283" s="86">
        <f t="shared" si="38"/>
        <v>278</v>
      </c>
      <c r="B283" s="94">
        <v>6900</v>
      </c>
      <c r="C283" s="94">
        <v>12.97</v>
      </c>
      <c r="D283" s="10">
        <f t="shared" si="36"/>
        <v>9.6717290000000009</v>
      </c>
      <c r="E283" s="10">
        <f t="shared" si="37"/>
        <v>13.384551576115943</v>
      </c>
      <c r="F283" s="10">
        <v>450.79</v>
      </c>
      <c r="G283" s="10">
        <f t="shared" si="42"/>
        <v>2.6865913888888893E-3</v>
      </c>
      <c r="H283" s="10">
        <f t="shared" si="40"/>
        <v>1.2110885321972222</v>
      </c>
      <c r="I283" s="10">
        <f t="shared" si="39"/>
        <v>1.2110885321972225</v>
      </c>
      <c r="J283" s="10">
        <f t="shared" si="43"/>
        <v>450.89840069653849</v>
      </c>
      <c r="K283" s="10">
        <f t="shared" si="41"/>
        <v>1.6040907711221488E-3</v>
      </c>
      <c r="L283" s="10">
        <f t="shared" si="44"/>
        <v>0.59721642476362569</v>
      </c>
    </row>
    <row r="284" spans="1:12" x14ac:dyDescent="0.3">
      <c r="A284" s="87">
        <f t="shared" si="38"/>
        <v>279</v>
      </c>
      <c r="B284" s="94">
        <v>6900</v>
      </c>
      <c r="C284" s="94">
        <v>12.97</v>
      </c>
      <c r="D284" s="10">
        <f t="shared" si="36"/>
        <v>9.6717290000000009</v>
      </c>
      <c r="E284" s="10">
        <f t="shared" si="37"/>
        <v>13.384551576115943</v>
      </c>
      <c r="F284" s="10">
        <v>450.79</v>
      </c>
      <c r="G284" s="10">
        <f t="shared" si="42"/>
        <v>2.6865913888888893E-3</v>
      </c>
      <c r="H284" s="10">
        <f t="shared" si="40"/>
        <v>1.2110885321972222</v>
      </c>
      <c r="I284" s="10">
        <f t="shared" si="39"/>
        <v>1.2110885321972225</v>
      </c>
      <c r="J284" s="10">
        <f t="shared" si="43"/>
        <v>452.1094892287357</v>
      </c>
      <c r="K284" s="10">
        <f t="shared" si="41"/>
        <v>1.6040907711221488E-3</v>
      </c>
      <c r="L284" s="10">
        <f t="shared" si="44"/>
        <v>0.5988205155347478</v>
      </c>
    </row>
    <row r="285" spans="1:12" x14ac:dyDescent="0.3">
      <c r="A285" s="87">
        <f t="shared" si="38"/>
        <v>280</v>
      </c>
      <c r="B285" s="94">
        <v>6900</v>
      </c>
      <c r="C285" s="94">
        <v>12.97</v>
      </c>
      <c r="D285" s="10">
        <f t="shared" si="36"/>
        <v>9.6717290000000009</v>
      </c>
      <c r="E285" s="10">
        <f t="shared" si="37"/>
        <v>13.384551576115943</v>
      </c>
      <c r="F285" s="10">
        <v>450.79</v>
      </c>
      <c r="G285" s="10">
        <f t="shared" si="42"/>
        <v>2.6865913888888893E-3</v>
      </c>
      <c r="H285" s="10">
        <f t="shared" si="40"/>
        <v>1.2110885321972222</v>
      </c>
      <c r="I285" s="10">
        <f t="shared" si="39"/>
        <v>1.2110885321972225</v>
      </c>
      <c r="J285" s="10">
        <f t="shared" si="43"/>
        <v>453.32057776093291</v>
      </c>
      <c r="K285" s="10">
        <f t="shared" si="41"/>
        <v>1.6040907711221488E-3</v>
      </c>
      <c r="L285" s="10">
        <f t="shared" si="44"/>
        <v>0.60042460630586991</v>
      </c>
    </row>
    <row r="286" spans="1:12" x14ac:dyDescent="0.3">
      <c r="A286" s="87">
        <f t="shared" si="38"/>
        <v>281</v>
      </c>
      <c r="B286" s="94">
        <v>6900</v>
      </c>
      <c r="C286" s="94">
        <v>12.97</v>
      </c>
      <c r="D286" s="10">
        <f t="shared" si="36"/>
        <v>9.6717290000000009</v>
      </c>
      <c r="E286" s="10">
        <f t="shared" si="37"/>
        <v>13.384551576115943</v>
      </c>
      <c r="F286" s="10">
        <v>450.79</v>
      </c>
      <c r="G286" s="10">
        <f t="shared" si="42"/>
        <v>2.6865913888888893E-3</v>
      </c>
      <c r="H286" s="10">
        <f t="shared" si="40"/>
        <v>1.2110885321972222</v>
      </c>
      <c r="I286" s="10">
        <f t="shared" si="39"/>
        <v>1.2110885321972225</v>
      </c>
      <c r="J286" s="10">
        <f t="shared" si="43"/>
        <v>454.53166629313012</v>
      </c>
      <c r="K286" s="10">
        <f t="shared" si="41"/>
        <v>1.6040907711221488E-3</v>
      </c>
      <c r="L286" s="10">
        <f t="shared" si="44"/>
        <v>0.60202869707699203</v>
      </c>
    </row>
    <row r="287" spans="1:12" x14ac:dyDescent="0.3">
      <c r="A287" s="87">
        <f t="shared" si="38"/>
        <v>282</v>
      </c>
      <c r="B287" s="94">
        <v>6900</v>
      </c>
      <c r="C287" s="94">
        <v>12.97</v>
      </c>
      <c r="D287" s="10">
        <f t="shared" si="36"/>
        <v>9.6717290000000009</v>
      </c>
      <c r="E287" s="10">
        <f t="shared" si="37"/>
        <v>13.384551576115943</v>
      </c>
      <c r="F287" s="10">
        <v>450.79</v>
      </c>
      <c r="G287" s="10">
        <f t="shared" si="42"/>
        <v>2.6865913888888893E-3</v>
      </c>
      <c r="H287" s="10">
        <f t="shared" si="40"/>
        <v>1.2110885321972222</v>
      </c>
      <c r="I287" s="10">
        <f t="shared" si="39"/>
        <v>1.2110885321972225</v>
      </c>
      <c r="J287" s="10">
        <f t="shared" si="43"/>
        <v>455.74275482532732</v>
      </c>
      <c r="K287" s="10">
        <f t="shared" si="41"/>
        <v>1.6040907711221488E-3</v>
      </c>
      <c r="L287" s="10">
        <f t="shared" si="44"/>
        <v>0.60363278784811414</v>
      </c>
    </row>
    <row r="288" spans="1:12" x14ac:dyDescent="0.3">
      <c r="A288" s="87">
        <f t="shared" si="38"/>
        <v>283</v>
      </c>
      <c r="B288" s="94">
        <v>6900</v>
      </c>
      <c r="C288" s="94">
        <v>12.97</v>
      </c>
      <c r="D288" s="10">
        <f t="shared" si="36"/>
        <v>9.6717290000000009</v>
      </c>
      <c r="E288" s="10">
        <f t="shared" si="37"/>
        <v>13.384551576115943</v>
      </c>
      <c r="F288" s="10">
        <v>450.79</v>
      </c>
      <c r="G288" s="10">
        <f t="shared" si="42"/>
        <v>2.6865913888888893E-3</v>
      </c>
      <c r="H288" s="10">
        <f t="shared" si="40"/>
        <v>1.2110885321972222</v>
      </c>
      <c r="I288" s="10">
        <f t="shared" si="39"/>
        <v>1.2110885321972225</v>
      </c>
      <c r="J288" s="10">
        <f t="shared" si="43"/>
        <v>456.95384335752453</v>
      </c>
      <c r="K288" s="10">
        <f t="shared" si="41"/>
        <v>1.6040907711221488E-3</v>
      </c>
      <c r="L288" s="10">
        <f t="shared" si="44"/>
        <v>0.60523687861923625</v>
      </c>
    </row>
    <row r="289" spans="1:12" x14ac:dyDescent="0.3">
      <c r="A289" s="87">
        <f t="shared" si="38"/>
        <v>284</v>
      </c>
      <c r="B289" s="94">
        <v>6800</v>
      </c>
      <c r="C289" s="94">
        <v>13.48</v>
      </c>
      <c r="D289" s="10">
        <f t="shared" si="36"/>
        <v>10.052036000000001</v>
      </c>
      <c r="E289" s="10">
        <f t="shared" si="37"/>
        <v>14.115423728941177</v>
      </c>
      <c r="F289" s="10">
        <v>426.9</v>
      </c>
      <c r="G289" s="10">
        <f t="shared" si="42"/>
        <v>2.7922322222222224E-3</v>
      </c>
      <c r="H289" s="10">
        <f t="shared" si="40"/>
        <v>1.1920039356666665</v>
      </c>
      <c r="I289" s="10">
        <f t="shared" si="39"/>
        <v>1.1920039356666667</v>
      </c>
      <c r="J289" s="10">
        <f t="shared" si="43"/>
        <v>458.1458472931912</v>
      </c>
      <c r="K289" s="10">
        <f t="shared" si="41"/>
        <v>1.5788131598233998E-3</v>
      </c>
      <c r="L289" s="10">
        <f t="shared" si="44"/>
        <v>0.6068156917790597</v>
      </c>
    </row>
    <row r="290" spans="1:12" x14ac:dyDescent="0.3">
      <c r="A290" s="87">
        <f t="shared" si="38"/>
        <v>285</v>
      </c>
      <c r="B290" s="94">
        <v>6800</v>
      </c>
      <c r="C290" s="94">
        <v>13.48</v>
      </c>
      <c r="D290" s="10">
        <f t="shared" si="36"/>
        <v>10.052036000000001</v>
      </c>
      <c r="E290" s="10">
        <f t="shared" si="37"/>
        <v>14.115423728941177</v>
      </c>
      <c r="F290" s="10">
        <v>426.9</v>
      </c>
      <c r="G290" s="10">
        <f t="shared" si="42"/>
        <v>2.7922322222222224E-3</v>
      </c>
      <c r="H290" s="10">
        <f t="shared" si="40"/>
        <v>1.1920039356666665</v>
      </c>
      <c r="I290" s="10">
        <f t="shared" si="39"/>
        <v>1.1920039356666667</v>
      </c>
      <c r="J290" s="10">
        <f t="shared" si="43"/>
        <v>459.33785122885786</v>
      </c>
      <c r="K290" s="10">
        <f t="shared" si="41"/>
        <v>1.5788131598233998E-3</v>
      </c>
      <c r="L290" s="10">
        <f t="shared" si="44"/>
        <v>0.60839450493888314</v>
      </c>
    </row>
    <row r="291" spans="1:12" x14ac:dyDescent="0.3">
      <c r="A291" s="87">
        <f t="shared" si="38"/>
        <v>286</v>
      </c>
      <c r="B291" s="94">
        <v>6800</v>
      </c>
      <c r="C291" s="94">
        <v>13.48</v>
      </c>
      <c r="D291" s="10">
        <f t="shared" si="36"/>
        <v>10.052036000000001</v>
      </c>
      <c r="E291" s="10">
        <f t="shared" si="37"/>
        <v>14.115423728941177</v>
      </c>
      <c r="F291" s="10">
        <v>426.9</v>
      </c>
      <c r="G291" s="10">
        <f t="shared" si="42"/>
        <v>2.7922322222222224E-3</v>
      </c>
      <c r="H291" s="10">
        <f t="shared" si="40"/>
        <v>1.1920039356666665</v>
      </c>
      <c r="I291" s="10">
        <f t="shared" si="39"/>
        <v>1.1920039356666667</v>
      </c>
      <c r="J291" s="10">
        <f t="shared" si="43"/>
        <v>460.52985516452452</v>
      </c>
      <c r="K291" s="10">
        <f t="shared" si="41"/>
        <v>1.5788131598233998E-3</v>
      </c>
      <c r="L291" s="10">
        <f t="shared" si="44"/>
        <v>0.60997331809870659</v>
      </c>
    </row>
    <row r="292" spans="1:12" x14ac:dyDescent="0.3">
      <c r="A292" s="87">
        <f t="shared" si="38"/>
        <v>287</v>
      </c>
      <c r="B292" s="94">
        <v>6800</v>
      </c>
      <c r="C292" s="94">
        <v>13.48</v>
      </c>
      <c r="D292" s="10">
        <f t="shared" si="36"/>
        <v>10.052036000000001</v>
      </c>
      <c r="E292" s="10">
        <f t="shared" si="37"/>
        <v>14.115423728941177</v>
      </c>
      <c r="F292" s="10">
        <v>426.9</v>
      </c>
      <c r="G292" s="10">
        <f t="shared" si="42"/>
        <v>2.7922322222222224E-3</v>
      </c>
      <c r="H292" s="10">
        <f t="shared" si="40"/>
        <v>1.1920039356666665</v>
      </c>
      <c r="I292" s="10">
        <f t="shared" si="39"/>
        <v>1.1920039356666667</v>
      </c>
      <c r="J292" s="10">
        <f t="shared" si="43"/>
        <v>461.72185910019118</v>
      </c>
      <c r="K292" s="10">
        <f t="shared" si="41"/>
        <v>1.5788131598233998E-3</v>
      </c>
      <c r="L292" s="10">
        <f t="shared" si="44"/>
        <v>0.61155213125853003</v>
      </c>
    </row>
    <row r="293" spans="1:12" x14ac:dyDescent="0.3">
      <c r="A293" s="87">
        <f t="shared" si="38"/>
        <v>288</v>
      </c>
      <c r="B293" s="94">
        <v>6800</v>
      </c>
      <c r="C293" s="94">
        <v>13.48</v>
      </c>
      <c r="D293" s="10">
        <f t="shared" si="36"/>
        <v>10.052036000000001</v>
      </c>
      <c r="E293" s="10">
        <f t="shared" si="37"/>
        <v>14.115423728941177</v>
      </c>
      <c r="F293" s="10">
        <v>426.9</v>
      </c>
      <c r="G293" s="10">
        <f t="shared" si="42"/>
        <v>2.7922322222222224E-3</v>
      </c>
      <c r="H293" s="10">
        <f t="shared" si="40"/>
        <v>1.1920039356666665</v>
      </c>
      <c r="I293" s="10">
        <f t="shared" si="39"/>
        <v>1.1920039356666667</v>
      </c>
      <c r="J293" s="10">
        <f t="shared" si="43"/>
        <v>462.91386303585784</v>
      </c>
      <c r="K293" s="10">
        <f t="shared" si="41"/>
        <v>1.5788131598233998E-3</v>
      </c>
      <c r="L293" s="10">
        <f t="shared" si="44"/>
        <v>0.61313094441835347</v>
      </c>
    </row>
    <row r="294" spans="1:12" x14ac:dyDescent="0.3">
      <c r="A294" s="87">
        <f t="shared" si="38"/>
        <v>289</v>
      </c>
      <c r="B294" s="94">
        <v>6800</v>
      </c>
      <c r="C294" s="94">
        <v>13.48</v>
      </c>
      <c r="D294" s="10">
        <f t="shared" si="36"/>
        <v>10.052036000000001</v>
      </c>
      <c r="E294" s="10">
        <f t="shared" si="37"/>
        <v>14.115423728941177</v>
      </c>
      <c r="F294" s="10">
        <v>426.9</v>
      </c>
      <c r="G294" s="10">
        <f t="shared" si="42"/>
        <v>2.7922322222222224E-3</v>
      </c>
      <c r="H294" s="10">
        <f t="shared" si="40"/>
        <v>1.1920039356666665</v>
      </c>
      <c r="I294" s="10">
        <f t="shared" si="39"/>
        <v>1.1920039356666667</v>
      </c>
      <c r="J294" s="10">
        <f t="shared" si="43"/>
        <v>464.10586697152451</v>
      </c>
      <c r="K294" s="10">
        <f t="shared" si="41"/>
        <v>1.5788131598233998E-3</v>
      </c>
      <c r="L294" s="10">
        <f t="shared" si="44"/>
        <v>0.61470975757817692</v>
      </c>
    </row>
    <row r="295" spans="1:12" x14ac:dyDescent="0.3">
      <c r="A295" s="87">
        <f t="shared" si="38"/>
        <v>290</v>
      </c>
      <c r="B295" s="94">
        <v>6700</v>
      </c>
      <c r="C295" s="94">
        <v>14</v>
      </c>
      <c r="D295" s="10">
        <f t="shared" si="36"/>
        <v>10.4398</v>
      </c>
      <c r="E295" s="10">
        <f t="shared" si="37"/>
        <v>14.878740632835822</v>
      </c>
      <c r="F295" s="10">
        <v>426.9</v>
      </c>
      <c r="G295" s="10">
        <f t="shared" si="42"/>
        <v>2.8999444444444446E-3</v>
      </c>
      <c r="H295" s="10">
        <f t="shared" si="40"/>
        <v>1.2379862833333333</v>
      </c>
      <c r="I295" s="10">
        <f t="shared" si="39"/>
        <v>1.2379862833333333</v>
      </c>
      <c r="J295" s="10">
        <f t="shared" si="43"/>
        <v>465.34385325485783</v>
      </c>
      <c r="K295" s="10">
        <f t="shared" si="41"/>
        <v>1.639716931567329E-3</v>
      </c>
      <c r="L295" s="10">
        <f t="shared" si="44"/>
        <v>0.6163494745097442</v>
      </c>
    </row>
    <row r="296" spans="1:12" x14ac:dyDescent="0.3">
      <c r="A296" s="87">
        <f t="shared" si="38"/>
        <v>291</v>
      </c>
      <c r="B296" s="94">
        <v>6700</v>
      </c>
      <c r="C296" s="94">
        <v>14</v>
      </c>
      <c r="D296" s="10">
        <f t="shared" si="36"/>
        <v>10.4398</v>
      </c>
      <c r="E296" s="10">
        <f t="shared" si="37"/>
        <v>14.878740632835822</v>
      </c>
      <c r="F296" s="10">
        <v>426.9</v>
      </c>
      <c r="G296" s="10">
        <f t="shared" si="42"/>
        <v>2.8999444444444446E-3</v>
      </c>
      <c r="H296" s="10">
        <f t="shared" si="40"/>
        <v>1.2379862833333333</v>
      </c>
      <c r="I296" s="10">
        <f t="shared" si="39"/>
        <v>1.2379862833333333</v>
      </c>
      <c r="J296" s="10">
        <f t="shared" si="43"/>
        <v>466.58183953819116</v>
      </c>
      <c r="K296" s="10">
        <f t="shared" si="41"/>
        <v>1.639716931567329E-3</v>
      </c>
      <c r="L296" s="10">
        <f t="shared" si="44"/>
        <v>0.61798919144131148</v>
      </c>
    </row>
    <row r="297" spans="1:12" x14ac:dyDescent="0.3">
      <c r="A297" s="87">
        <f t="shared" si="38"/>
        <v>292</v>
      </c>
      <c r="B297" s="94">
        <v>6700</v>
      </c>
      <c r="C297" s="94">
        <v>14</v>
      </c>
      <c r="D297" s="10">
        <f t="shared" si="36"/>
        <v>10.4398</v>
      </c>
      <c r="E297" s="10">
        <f t="shared" si="37"/>
        <v>14.878740632835822</v>
      </c>
      <c r="F297" s="10">
        <v>426.9</v>
      </c>
      <c r="G297" s="10">
        <f t="shared" si="42"/>
        <v>2.8999444444444446E-3</v>
      </c>
      <c r="H297" s="10">
        <f t="shared" si="40"/>
        <v>1.2379862833333333</v>
      </c>
      <c r="I297" s="10">
        <f t="shared" si="39"/>
        <v>1.2379862833333333</v>
      </c>
      <c r="J297" s="10">
        <f t="shared" si="43"/>
        <v>467.81982582152449</v>
      </c>
      <c r="K297" s="10">
        <f t="shared" si="41"/>
        <v>1.639716931567329E-3</v>
      </c>
      <c r="L297" s="10">
        <f t="shared" si="44"/>
        <v>0.61962890837287876</v>
      </c>
    </row>
    <row r="298" spans="1:12" x14ac:dyDescent="0.3">
      <c r="A298" s="87">
        <f t="shared" si="38"/>
        <v>293</v>
      </c>
      <c r="B298" s="94">
        <v>6700</v>
      </c>
      <c r="C298" s="94">
        <v>14</v>
      </c>
      <c r="D298" s="10">
        <f t="shared" si="36"/>
        <v>10.4398</v>
      </c>
      <c r="E298" s="10">
        <f t="shared" si="37"/>
        <v>14.878740632835822</v>
      </c>
      <c r="F298" s="10">
        <v>426.9</v>
      </c>
      <c r="G298" s="10">
        <f t="shared" si="42"/>
        <v>2.8999444444444446E-3</v>
      </c>
      <c r="H298" s="10">
        <f t="shared" si="40"/>
        <v>1.2379862833333333</v>
      </c>
      <c r="I298" s="10">
        <f t="shared" si="39"/>
        <v>1.2379862833333333</v>
      </c>
      <c r="J298" s="10">
        <f t="shared" si="43"/>
        <v>469.05781210485782</v>
      </c>
      <c r="K298" s="10">
        <f t="shared" si="41"/>
        <v>1.639716931567329E-3</v>
      </c>
      <c r="L298" s="10">
        <f t="shared" si="44"/>
        <v>0.62126862530444604</v>
      </c>
    </row>
    <row r="299" spans="1:12" x14ac:dyDescent="0.3">
      <c r="A299" s="87">
        <f t="shared" si="38"/>
        <v>294</v>
      </c>
      <c r="B299" s="94">
        <v>6700</v>
      </c>
      <c r="C299" s="94">
        <v>14</v>
      </c>
      <c r="D299" s="10">
        <f t="shared" si="36"/>
        <v>10.4398</v>
      </c>
      <c r="E299" s="10">
        <f t="shared" si="37"/>
        <v>14.878740632835822</v>
      </c>
      <c r="F299" s="10">
        <v>426.9</v>
      </c>
      <c r="G299" s="10">
        <f t="shared" si="42"/>
        <v>2.8999444444444446E-3</v>
      </c>
      <c r="H299" s="10">
        <f t="shared" si="40"/>
        <v>1.2379862833333333</v>
      </c>
      <c r="I299" s="10">
        <f t="shared" si="39"/>
        <v>1.2379862833333333</v>
      </c>
      <c r="J299" s="10">
        <f t="shared" si="43"/>
        <v>470.29579838819114</v>
      </c>
      <c r="K299" s="10">
        <f t="shared" si="41"/>
        <v>1.639716931567329E-3</v>
      </c>
      <c r="L299" s="10">
        <f t="shared" si="44"/>
        <v>0.62290834223601332</v>
      </c>
    </row>
    <row r="300" spans="1:12" x14ac:dyDescent="0.3">
      <c r="A300" s="87">
        <f t="shared" si="38"/>
        <v>295</v>
      </c>
      <c r="B300" s="94">
        <v>6700</v>
      </c>
      <c r="C300" s="94">
        <v>14</v>
      </c>
      <c r="D300" s="10">
        <f t="shared" si="36"/>
        <v>10.4398</v>
      </c>
      <c r="E300" s="10">
        <f t="shared" si="37"/>
        <v>14.878740632835822</v>
      </c>
      <c r="F300" s="10">
        <v>426.9</v>
      </c>
      <c r="G300" s="10">
        <f t="shared" si="42"/>
        <v>2.8999444444444446E-3</v>
      </c>
      <c r="H300" s="10">
        <f t="shared" si="40"/>
        <v>1.2379862833333333</v>
      </c>
      <c r="I300" s="10">
        <f t="shared" si="39"/>
        <v>1.2379862833333333</v>
      </c>
      <c r="J300" s="10">
        <f t="shared" si="43"/>
        <v>471.53378467152447</v>
      </c>
      <c r="K300" s="10">
        <f t="shared" si="41"/>
        <v>1.639716931567329E-3</v>
      </c>
      <c r="L300" s="10">
        <f t="shared" si="44"/>
        <v>0.6245480591675806</v>
      </c>
    </row>
    <row r="301" spans="1:12" x14ac:dyDescent="0.3">
      <c r="A301" s="87">
        <f t="shared" si="38"/>
        <v>296</v>
      </c>
      <c r="B301" s="94">
        <v>6600</v>
      </c>
      <c r="C301" s="94">
        <v>16.8</v>
      </c>
      <c r="D301" s="10">
        <f t="shared" si="36"/>
        <v>12.527760000000001</v>
      </c>
      <c r="E301" s="10">
        <f t="shared" si="37"/>
        <v>18.125011316363636</v>
      </c>
      <c r="F301" s="10">
        <v>426.9</v>
      </c>
      <c r="G301" s="10">
        <f t="shared" si="42"/>
        <v>3.4799333333333333E-3</v>
      </c>
      <c r="H301" s="10">
        <f t="shared" si="40"/>
        <v>1.4855835400000001</v>
      </c>
      <c r="I301" s="10">
        <f t="shared" si="39"/>
        <v>1.4855835399999999</v>
      </c>
      <c r="J301" s="10">
        <f t="shared" si="43"/>
        <v>473.01936821152447</v>
      </c>
      <c r="K301" s="10">
        <f t="shared" si="41"/>
        <v>1.9676603178807946E-3</v>
      </c>
      <c r="L301" s="10">
        <f t="shared" si="44"/>
        <v>0.62651571948546136</v>
      </c>
    </row>
    <row r="302" spans="1:12" x14ac:dyDescent="0.3">
      <c r="A302" s="87">
        <f t="shared" si="38"/>
        <v>297</v>
      </c>
      <c r="B302" s="94">
        <v>6600</v>
      </c>
      <c r="C302" s="94">
        <v>16.8</v>
      </c>
      <c r="D302" s="10">
        <f t="shared" si="36"/>
        <v>12.527760000000001</v>
      </c>
      <c r="E302" s="10">
        <f t="shared" si="37"/>
        <v>18.125011316363636</v>
      </c>
      <c r="F302" s="10">
        <v>426.9</v>
      </c>
      <c r="G302" s="10">
        <f t="shared" si="42"/>
        <v>3.4799333333333333E-3</v>
      </c>
      <c r="H302" s="10">
        <f t="shared" si="40"/>
        <v>1.4855835400000001</v>
      </c>
      <c r="I302" s="10">
        <f t="shared" si="39"/>
        <v>1.4855835399999999</v>
      </c>
      <c r="J302" s="10">
        <f t="shared" si="43"/>
        <v>474.50495175152446</v>
      </c>
      <c r="K302" s="10">
        <f t="shared" si="41"/>
        <v>1.9676603178807946E-3</v>
      </c>
      <c r="L302" s="10">
        <f t="shared" si="44"/>
        <v>0.62848337980334212</v>
      </c>
    </row>
    <row r="303" spans="1:12" x14ac:dyDescent="0.3">
      <c r="A303" s="87">
        <f t="shared" si="38"/>
        <v>298</v>
      </c>
      <c r="B303" s="94">
        <v>6600</v>
      </c>
      <c r="C303" s="94">
        <v>16.8</v>
      </c>
      <c r="D303" s="10">
        <f t="shared" si="36"/>
        <v>12.527760000000001</v>
      </c>
      <c r="E303" s="10">
        <f t="shared" si="37"/>
        <v>18.125011316363636</v>
      </c>
      <c r="F303" s="10">
        <v>426.9</v>
      </c>
      <c r="G303" s="10">
        <f t="shared" si="42"/>
        <v>3.4799333333333333E-3</v>
      </c>
      <c r="H303" s="10">
        <f t="shared" si="40"/>
        <v>1.4855835400000001</v>
      </c>
      <c r="I303" s="10">
        <f t="shared" si="39"/>
        <v>1.4855835399999999</v>
      </c>
      <c r="J303" s="10">
        <f t="shared" si="43"/>
        <v>475.99053529152445</v>
      </c>
      <c r="K303" s="10">
        <f t="shared" si="41"/>
        <v>1.9676603178807946E-3</v>
      </c>
      <c r="L303" s="10">
        <f t="shared" si="44"/>
        <v>0.63045104012122288</v>
      </c>
    </row>
    <row r="304" spans="1:12" x14ac:dyDescent="0.3">
      <c r="A304" s="87">
        <f t="shared" si="38"/>
        <v>299</v>
      </c>
      <c r="B304" s="94">
        <v>6600</v>
      </c>
      <c r="C304" s="94">
        <v>16.8</v>
      </c>
      <c r="D304" s="10">
        <f t="shared" si="36"/>
        <v>12.527760000000001</v>
      </c>
      <c r="E304" s="10">
        <f t="shared" si="37"/>
        <v>18.125011316363636</v>
      </c>
      <c r="F304" s="10">
        <v>426.9</v>
      </c>
      <c r="G304" s="10">
        <f t="shared" si="42"/>
        <v>3.4799333333333333E-3</v>
      </c>
      <c r="H304" s="10">
        <f t="shared" si="40"/>
        <v>1.4855835400000001</v>
      </c>
      <c r="I304" s="10">
        <f t="shared" si="39"/>
        <v>1.4855835399999999</v>
      </c>
      <c r="J304" s="10">
        <f t="shared" si="43"/>
        <v>477.47611883152445</v>
      </c>
      <c r="K304" s="10">
        <f t="shared" si="41"/>
        <v>1.9676603178807946E-3</v>
      </c>
      <c r="L304" s="10">
        <f t="shared" si="44"/>
        <v>0.63241870043910364</v>
      </c>
    </row>
    <row r="305" spans="1:12" x14ac:dyDescent="0.3">
      <c r="A305" s="87">
        <f t="shared" si="38"/>
        <v>300</v>
      </c>
      <c r="B305" s="94">
        <v>6600</v>
      </c>
      <c r="C305" s="94">
        <v>16.8</v>
      </c>
      <c r="D305" s="10">
        <f t="shared" si="36"/>
        <v>12.527760000000001</v>
      </c>
      <c r="E305" s="10">
        <f t="shared" si="37"/>
        <v>18.125011316363636</v>
      </c>
      <c r="F305" s="10">
        <v>426.9</v>
      </c>
      <c r="G305" s="10">
        <f t="shared" si="42"/>
        <v>3.4799333333333333E-3</v>
      </c>
      <c r="H305" s="10">
        <f t="shared" si="40"/>
        <v>1.4855835400000001</v>
      </c>
      <c r="I305" s="10">
        <f t="shared" si="39"/>
        <v>1.4855835399999999</v>
      </c>
      <c r="J305" s="10">
        <f t="shared" si="43"/>
        <v>478.96170237152444</v>
      </c>
      <c r="K305" s="10">
        <f t="shared" si="41"/>
        <v>1.9676603178807946E-3</v>
      </c>
      <c r="L305" s="10">
        <f t="shared" si="44"/>
        <v>0.6343863607569844</v>
      </c>
    </row>
    <row r="306" spans="1:12" x14ac:dyDescent="0.3">
      <c r="A306" s="87">
        <f t="shared" si="38"/>
        <v>301</v>
      </c>
      <c r="B306" s="94">
        <v>6500</v>
      </c>
      <c r="C306" s="94">
        <v>18</v>
      </c>
      <c r="D306" s="10">
        <f t="shared" si="36"/>
        <v>13.422600000000001</v>
      </c>
      <c r="E306" s="10">
        <f t="shared" si="37"/>
        <v>19.718418904615383</v>
      </c>
      <c r="F306" s="10">
        <v>504.47</v>
      </c>
      <c r="G306" s="10">
        <f t="shared" si="42"/>
        <v>3.7285000000000005E-3</v>
      </c>
      <c r="H306" s="10">
        <f t="shared" si="40"/>
        <v>1.8809163950000003</v>
      </c>
      <c r="I306" s="10">
        <f t="shared" si="39"/>
        <v>1.8809163950000003</v>
      </c>
      <c r="J306" s="10">
        <f t="shared" si="43"/>
        <v>480.84261876652442</v>
      </c>
      <c r="K306" s="10">
        <f t="shared" si="41"/>
        <v>2.4912799933774839E-3</v>
      </c>
      <c r="L306" s="10">
        <f t="shared" si="44"/>
        <v>0.63687764075036191</v>
      </c>
    </row>
    <row r="307" spans="1:12" x14ac:dyDescent="0.3">
      <c r="A307" s="87">
        <f t="shared" si="38"/>
        <v>302</v>
      </c>
      <c r="B307" s="94">
        <v>6500</v>
      </c>
      <c r="C307" s="94">
        <v>18</v>
      </c>
      <c r="D307" s="10">
        <f t="shared" si="36"/>
        <v>13.422600000000001</v>
      </c>
      <c r="E307" s="10">
        <f t="shared" si="37"/>
        <v>19.718418904615383</v>
      </c>
      <c r="F307" s="10">
        <v>504.47</v>
      </c>
      <c r="G307" s="10">
        <f t="shared" si="42"/>
        <v>3.7285000000000005E-3</v>
      </c>
      <c r="H307" s="10">
        <f t="shared" si="40"/>
        <v>1.8809163950000003</v>
      </c>
      <c r="I307" s="10">
        <f t="shared" si="39"/>
        <v>1.8809163950000003</v>
      </c>
      <c r="J307" s="10">
        <f t="shared" si="43"/>
        <v>482.72353516152441</v>
      </c>
      <c r="K307" s="10">
        <f t="shared" si="41"/>
        <v>2.4912799933774839E-3</v>
      </c>
      <c r="L307" s="10">
        <f t="shared" si="44"/>
        <v>0.63936892074373941</v>
      </c>
    </row>
    <row r="308" spans="1:12" x14ac:dyDescent="0.3">
      <c r="A308" s="87">
        <f t="shared" si="38"/>
        <v>303</v>
      </c>
      <c r="B308" s="94">
        <v>6500</v>
      </c>
      <c r="C308" s="94">
        <v>18</v>
      </c>
      <c r="D308" s="10">
        <f t="shared" si="36"/>
        <v>13.422600000000001</v>
      </c>
      <c r="E308" s="10">
        <f t="shared" si="37"/>
        <v>19.718418904615383</v>
      </c>
      <c r="F308" s="10">
        <v>504.47</v>
      </c>
      <c r="G308" s="10">
        <f t="shared" si="42"/>
        <v>3.7285000000000005E-3</v>
      </c>
      <c r="H308" s="10">
        <f t="shared" si="40"/>
        <v>1.8809163950000003</v>
      </c>
      <c r="I308" s="10">
        <f t="shared" si="39"/>
        <v>1.8809163950000003</v>
      </c>
      <c r="J308" s="10">
        <f t="shared" si="43"/>
        <v>484.6044515565244</v>
      </c>
      <c r="K308" s="10">
        <f t="shared" si="41"/>
        <v>2.4912799933774839E-3</v>
      </c>
      <c r="L308" s="10">
        <f t="shared" si="44"/>
        <v>0.64186020073711691</v>
      </c>
    </row>
    <row r="309" spans="1:12" x14ac:dyDescent="0.3">
      <c r="A309" s="87">
        <f t="shared" si="38"/>
        <v>304</v>
      </c>
      <c r="B309" s="94">
        <v>6500</v>
      </c>
      <c r="C309" s="94">
        <v>18</v>
      </c>
      <c r="D309" s="10">
        <f t="shared" si="36"/>
        <v>13.422600000000001</v>
      </c>
      <c r="E309" s="10">
        <f t="shared" si="37"/>
        <v>19.718418904615383</v>
      </c>
      <c r="F309" s="10">
        <v>504.47</v>
      </c>
      <c r="G309" s="10">
        <f t="shared" si="42"/>
        <v>3.7285000000000005E-3</v>
      </c>
      <c r="H309" s="10">
        <f t="shared" si="40"/>
        <v>1.8809163950000003</v>
      </c>
      <c r="I309" s="10">
        <f t="shared" si="39"/>
        <v>1.8809163950000003</v>
      </c>
      <c r="J309" s="10">
        <f t="shared" si="43"/>
        <v>486.48536795152438</v>
      </c>
      <c r="K309" s="10">
        <f t="shared" si="41"/>
        <v>2.4912799933774839E-3</v>
      </c>
      <c r="L309" s="10">
        <f t="shared" si="44"/>
        <v>0.64435148073049442</v>
      </c>
    </row>
    <row r="310" spans="1:12" x14ac:dyDescent="0.3">
      <c r="A310" s="87">
        <f t="shared" si="38"/>
        <v>305</v>
      </c>
      <c r="B310" s="94">
        <v>6400</v>
      </c>
      <c r="C310" s="94">
        <v>17.8</v>
      </c>
      <c r="D310" s="10">
        <f t="shared" si="36"/>
        <v>13.273460000000002</v>
      </c>
      <c r="E310" s="10">
        <f t="shared" si="37"/>
        <v>19.804002320000002</v>
      </c>
      <c r="F310" s="10">
        <v>457.1</v>
      </c>
      <c r="G310" s="10">
        <f t="shared" si="42"/>
        <v>3.6870722222222228E-3</v>
      </c>
      <c r="H310" s="10">
        <f t="shared" si="40"/>
        <v>1.6853607127777781</v>
      </c>
      <c r="I310" s="10">
        <f t="shared" si="39"/>
        <v>1.6853607127777781</v>
      </c>
      <c r="J310" s="10">
        <f t="shared" si="43"/>
        <v>488.17072866430215</v>
      </c>
      <c r="K310" s="10">
        <f t="shared" si="41"/>
        <v>2.2322658447387791E-3</v>
      </c>
      <c r="L310" s="10">
        <f t="shared" si="44"/>
        <v>0.64658374657523321</v>
      </c>
    </row>
    <row r="311" spans="1:12" x14ac:dyDescent="0.3">
      <c r="A311" s="87">
        <f t="shared" si="38"/>
        <v>306</v>
      </c>
      <c r="B311" s="94">
        <v>6400</v>
      </c>
      <c r="C311" s="94">
        <v>17.8</v>
      </c>
      <c r="D311" s="10">
        <f t="shared" si="36"/>
        <v>13.273460000000002</v>
      </c>
      <c r="E311" s="10">
        <f t="shared" si="37"/>
        <v>19.804002320000002</v>
      </c>
      <c r="F311" s="10">
        <v>457.1</v>
      </c>
      <c r="G311" s="10">
        <f t="shared" si="42"/>
        <v>3.6870722222222228E-3</v>
      </c>
      <c r="H311" s="10">
        <f t="shared" si="40"/>
        <v>1.6853607127777781</v>
      </c>
      <c r="I311" s="10">
        <f t="shared" si="39"/>
        <v>1.6853607127777781</v>
      </c>
      <c r="J311" s="10">
        <f t="shared" si="43"/>
        <v>489.85608937707991</v>
      </c>
      <c r="K311" s="10">
        <f t="shared" si="41"/>
        <v>2.2322658447387791E-3</v>
      </c>
      <c r="L311" s="10">
        <f t="shared" si="44"/>
        <v>0.648816012419972</v>
      </c>
    </row>
    <row r="312" spans="1:12" x14ac:dyDescent="0.3">
      <c r="A312" s="87">
        <f t="shared" si="38"/>
        <v>307</v>
      </c>
      <c r="B312" s="94">
        <v>6400</v>
      </c>
      <c r="C312" s="94">
        <v>17.8</v>
      </c>
      <c r="D312" s="10">
        <f t="shared" si="36"/>
        <v>13.273460000000002</v>
      </c>
      <c r="E312" s="10">
        <f t="shared" si="37"/>
        <v>19.804002320000002</v>
      </c>
      <c r="F312" s="10">
        <v>457.1</v>
      </c>
      <c r="G312" s="10">
        <f t="shared" si="42"/>
        <v>3.6870722222222228E-3</v>
      </c>
      <c r="H312" s="10">
        <f t="shared" si="40"/>
        <v>1.6853607127777781</v>
      </c>
      <c r="I312" s="10">
        <f t="shared" si="39"/>
        <v>1.6853607127777781</v>
      </c>
      <c r="J312" s="10">
        <f t="shared" si="43"/>
        <v>491.54145008985768</v>
      </c>
      <c r="K312" s="10">
        <f t="shared" si="41"/>
        <v>2.2322658447387791E-3</v>
      </c>
      <c r="L312" s="10">
        <f t="shared" si="44"/>
        <v>0.65104827826471079</v>
      </c>
    </row>
    <row r="313" spans="1:12" x14ac:dyDescent="0.3">
      <c r="A313" s="87">
        <f t="shared" si="38"/>
        <v>308</v>
      </c>
      <c r="B313" s="94">
        <v>6400</v>
      </c>
      <c r="C313" s="94">
        <v>17.8</v>
      </c>
      <c r="D313" s="10">
        <f t="shared" si="36"/>
        <v>13.273460000000002</v>
      </c>
      <c r="E313" s="10">
        <f t="shared" si="37"/>
        <v>19.804002320000002</v>
      </c>
      <c r="F313" s="10">
        <v>457.1</v>
      </c>
      <c r="G313" s="10">
        <f t="shared" si="42"/>
        <v>3.6870722222222228E-3</v>
      </c>
      <c r="H313" s="10">
        <f t="shared" si="40"/>
        <v>1.6853607127777781</v>
      </c>
      <c r="I313" s="10">
        <f t="shared" si="39"/>
        <v>1.6853607127777781</v>
      </c>
      <c r="J313" s="10">
        <f t="shared" si="43"/>
        <v>493.22681080263544</v>
      </c>
      <c r="K313" s="10">
        <f t="shared" si="41"/>
        <v>2.2322658447387791E-3</v>
      </c>
      <c r="L313" s="10">
        <f t="shared" si="44"/>
        <v>0.65328054410944958</v>
      </c>
    </row>
    <row r="314" spans="1:12" x14ac:dyDescent="0.3">
      <c r="A314" s="87">
        <f t="shared" si="38"/>
        <v>309</v>
      </c>
      <c r="B314" s="94">
        <v>6300</v>
      </c>
      <c r="C314" s="94">
        <v>17.5</v>
      </c>
      <c r="D314" s="10">
        <f t="shared" si="36"/>
        <v>13.049750000000001</v>
      </c>
      <c r="E314" s="10">
        <f t="shared" si="37"/>
        <v>19.779278222222221</v>
      </c>
      <c r="F314" s="10">
        <v>457.1</v>
      </c>
      <c r="G314" s="10">
        <f t="shared" si="42"/>
        <v>3.6249305555555557E-3</v>
      </c>
      <c r="H314" s="10">
        <f t="shared" si="40"/>
        <v>1.6569557569444446</v>
      </c>
      <c r="I314" s="10">
        <f t="shared" si="39"/>
        <v>1.6569557569444446</v>
      </c>
      <c r="J314" s="10">
        <f t="shared" si="43"/>
        <v>494.8837665595799</v>
      </c>
      <c r="K314" s="10">
        <f t="shared" si="41"/>
        <v>2.1946433866813836E-3</v>
      </c>
      <c r="L314" s="10">
        <f t="shared" si="44"/>
        <v>0.65547518749613098</v>
      </c>
    </row>
    <row r="315" spans="1:12" x14ac:dyDescent="0.3">
      <c r="A315" s="87">
        <f t="shared" si="38"/>
        <v>310</v>
      </c>
      <c r="B315" s="94">
        <v>6200</v>
      </c>
      <c r="C315" s="94">
        <v>17.440000000000001</v>
      </c>
      <c r="D315" s="10">
        <f t="shared" si="36"/>
        <v>13.005008000000002</v>
      </c>
      <c r="E315" s="10">
        <f t="shared" si="37"/>
        <v>20.029390385548389</v>
      </c>
      <c r="F315" s="10">
        <v>457.1</v>
      </c>
      <c r="G315" s="10">
        <f t="shared" si="42"/>
        <v>3.6125022222222229E-3</v>
      </c>
      <c r="H315" s="10">
        <f t="shared" si="40"/>
        <v>1.6512747657777782</v>
      </c>
      <c r="I315" s="10">
        <f t="shared" si="39"/>
        <v>1.6512747657777782</v>
      </c>
      <c r="J315" s="10">
        <f t="shared" si="43"/>
        <v>496.53504132535767</v>
      </c>
      <c r="K315" s="10">
        <f t="shared" si="41"/>
        <v>2.187118895069905E-3</v>
      </c>
      <c r="L315" s="10">
        <f t="shared" si="44"/>
        <v>0.65766230639120093</v>
      </c>
    </row>
    <row r="316" spans="1:12" x14ac:dyDescent="0.3">
      <c r="A316" s="87">
        <f t="shared" si="38"/>
        <v>311</v>
      </c>
      <c r="B316" s="94">
        <v>6200</v>
      </c>
      <c r="C316" s="94">
        <v>17.440000000000001</v>
      </c>
      <c r="D316" s="10">
        <f t="shared" si="36"/>
        <v>13.005008000000002</v>
      </c>
      <c r="E316" s="10">
        <f t="shared" si="37"/>
        <v>20.029390385548389</v>
      </c>
      <c r="F316" s="10">
        <v>457.1</v>
      </c>
      <c r="G316" s="10">
        <f t="shared" si="42"/>
        <v>3.6125022222222229E-3</v>
      </c>
      <c r="H316" s="10">
        <f t="shared" si="40"/>
        <v>1.6512747657777782</v>
      </c>
      <c r="I316" s="10">
        <f t="shared" si="39"/>
        <v>1.6512747657777782</v>
      </c>
      <c r="J316" s="10">
        <f t="shared" si="43"/>
        <v>498.18631609113544</v>
      </c>
      <c r="K316" s="10">
        <f t="shared" si="41"/>
        <v>2.187118895069905E-3</v>
      </c>
      <c r="L316" s="10">
        <f t="shared" si="44"/>
        <v>0.65984942528627089</v>
      </c>
    </row>
    <row r="317" spans="1:12" x14ac:dyDescent="0.3">
      <c r="A317" s="87">
        <f t="shared" si="38"/>
        <v>312</v>
      </c>
      <c r="B317" s="94">
        <v>6100</v>
      </c>
      <c r="C317" s="94">
        <v>17.37</v>
      </c>
      <c r="D317" s="10">
        <f t="shared" si="36"/>
        <v>12.952809000000002</v>
      </c>
      <c r="E317" s="10">
        <f t="shared" si="37"/>
        <v>20.276029931016396</v>
      </c>
      <c r="F317" s="10">
        <v>457.1</v>
      </c>
      <c r="G317" s="10">
        <f t="shared" si="42"/>
        <v>3.5980025000000005E-3</v>
      </c>
      <c r="H317" s="10">
        <f t="shared" si="40"/>
        <v>1.6446469427500003</v>
      </c>
      <c r="I317" s="10">
        <f t="shared" si="39"/>
        <v>1.6446469427500003</v>
      </c>
      <c r="J317" s="10">
        <f t="shared" si="43"/>
        <v>499.83096303388544</v>
      </c>
      <c r="K317" s="10">
        <f t="shared" si="41"/>
        <v>2.1783403215231791E-3</v>
      </c>
      <c r="L317" s="10">
        <f t="shared" si="44"/>
        <v>0.66202776560779408</v>
      </c>
    </row>
    <row r="318" spans="1:12" x14ac:dyDescent="0.3">
      <c r="A318" s="87">
        <f t="shared" si="38"/>
        <v>313</v>
      </c>
      <c r="B318" s="94">
        <v>6100</v>
      </c>
      <c r="C318" s="94">
        <v>17.37</v>
      </c>
      <c r="D318" s="10">
        <f t="shared" si="36"/>
        <v>12.952809000000002</v>
      </c>
      <c r="E318" s="10">
        <f t="shared" si="37"/>
        <v>20.276029931016396</v>
      </c>
      <c r="F318" s="10">
        <v>457.1</v>
      </c>
      <c r="G318" s="10">
        <f t="shared" si="42"/>
        <v>3.5980025000000005E-3</v>
      </c>
      <c r="H318" s="10">
        <f t="shared" si="40"/>
        <v>1.6446469427500003</v>
      </c>
      <c r="I318" s="10">
        <f t="shared" si="39"/>
        <v>1.6446469427500003</v>
      </c>
      <c r="J318" s="10">
        <f t="shared" si="43"/>
        <v>501.47560997663544</v>
      </c>
      <c r="K318" s="10">
        <f t="shared" si="41"/>
        <v>2.1783403215231791E-3</v>
      </c>
      <c r="L318" s="10">
        <f t="shared" si="44"/>
        <v>0.66420610592931728</v>
      </c>
    </row>
    <row r="319" spans="1:12" x14ac:dyDescent="0.3">
      <c r="A319" s="87">
        <f t="shared" si="38"/>
        <v>314</v>
      </c>
      <c r="B319" s="94">
        <v>6000</v>
      </c>
      <c r="C319" s="94">
        <v>17.32</v>
      </c>
      <c r="D319" s="10">
        <f t="shared" si="36"/>
        <v>12.915524000000001</v>
      </c>
      <c r="E319" s="10">
        <f t="shared" si="37"/>
        <v>20.554625928533333</v>
      </c>
      <c r="F319" s="10">
        <v>457.1</v>
      </c>
      <c r="G319" s="10">
        <f t="shared" si="42"/>
        <v>3.587645555555556E-3</v>
      </c>
      <c r="H319" s="10">
        <f t="shared" si="40"/>
        <v>1.6399127834444449</v>
      </c>
      <c r="I319" s="10">
        <f t="shared" si="39"/>
        <v>1.6399127834444447</v>
      </c>
      <c r="J319" s="10">
        <f t="shared" si="43"/>
        <v>503.1155227600799</v>
      </c>
      <c r="K319" s="10">
        <f t="shared" si="41"/>
        <v>2.1720699118469465E-3</v>
      </c>
      <c r="L319" s="10">
        <f t="shared" si="44"/>
        <v>0.66637817584116421</v>
      </c>
    </row>
    <row r="320" spans="1:12" x14ac:dyDescent="0.3">
      <c r="A320" s="87">
        <f t="shared" si="38"/>
        <v>315</v>
      </c>
      <c r="B320" s="94">
        <v>5900</v>
      </c>
      <c r="C320" s="94">
        <v>17.239999999999998</v>
      </c>
      <c r="D320" s="10">
        <f t="shared" si="36"/>
        <v>12.855867999999999</v>
      </c>
      <c r="E320" s="10">
        <f t="shared" si="37"/>
        <v>20.80645972176271</v>
      </c>
      <c r="F320" s="10">
        <v>414.1</v>
      </c>
      <c r="G320" s="10">
        <f t="shared" si="42"/>
        <v>3.5710744444444444E-3</v>
      </c>
      <c r="H320" s="10">
        <f t="shared" si="40"/>
        <v>1.4787819274444445</v>
      </c>
      <c r="I320" s="10">
        <f t="shared" si="39"/>
        <v>1.4787819274444445</v>
      </c>
      <c r="J320" s="10">
        <f t="shared" si="43"/>
        <v>504.59430468752436</v>
      </c>
      <c r="K320" s="10">
        <f t="shared" si="41"/>
        <v>1.9586515595290655E-3</v>
      </c>
      <c r="L320" s="10">
        <f t="shared" si="44"/>
        <v>0.66833682740069322</v>
      </c>
    </row>
    <row r="321" spans="1:12" x14ac:dyDescent="0.3">
      <c r="A321" s="87">
        <f t="shared" si="38"/>
        <v>316</v>
      </c>
      <c r="B321" s="94">
        <v>5800</v>
      </c>
      <c r="C321" s="94">
        <v>17.18</v>
      </c>
      <c r="D321" s="10">
        <f t="shared" si="36"/>
        <v>12.811126</v>
      </c>
      <c r="E321" s="10">
        <f t="shared" si="37"/>
        <v>21.091531025655172</v>
      </c>
      <c r="F321" s="10">
        <v>443.8</v>
      </c>
      <c r="G321" s="10">
        <f t="shared" si="42"/>
        <v>3.5586461111111111E-3</v>
      </c>
      <c r="H321" s="10">
        <f t="shared" si="40"/>
        <v>1.5793271441111112</v>
      </c>
      <c r="I321" s="10">
        <f t="shared" si="39"/>
        <v>1.5793271441111112</v>
      </c>
      <c r="J321" s="10">
        <f t="shared" si="43"/>
        <v>506.17363183163548</v>
      </c>
      <c r="K321" s="10">
        <f t="shared" si="41"/>
        <v>2.0918240319352465E-3</v>
      </c>
      <c r="L321" s="10">
        <f t="shared" si="44"/>
        <v>0.67042865143262842</v>
      </c>
    </row>
    <row r="322" spans="1:12" x14ac:dyDescent="0.3">
      <c r="A322" s="87">
        <f t="shared" si="38"/>
        <v>317</v>
      </c>
      <c r="B322" s="94">
        <v>5800</v>
      </c>
      <c r="C322" s="94">
        <v>17.18</v>
      </c>
      <c r="D322" s="10">
        <f t="shared" si="36"/>
        <v>12.811126</v>
      </c>
      <c r="E322" s="10">
        <f t="shared" si="37"/>
        <v>21.091531025655172</v>
      </c>
      <c r="F322" s="10">
        <v>443.8</v>
      </c>
      <c r="G322" s="10">
        <f t="shared" si="42"/>
        <v>3.5586461111111111E-3</v>
      </c>
      <c r="H322" s="10">
        <f t="shared" si="40"/>
        <v>1.5793271441111112</v>
      </c>
      <c r="I322" s="10">
        <f t="shared" si="39"/>
        <v>1.5793271441111112</v>
      </c>
      <c r="J322" s="10">
        <f t="shared" si="43"/>
        <v>507.75295897574659</v>
      </c>
      <c r="K322" s="10">
        <f t="shared" si="41"/>
        <v>2.0918240319352465E-3</v>
      </c>
      <c r="L322" s="10">
        <f t="shared" si="44"/>
        <v>0.67252047546456362</v>
      </c>
    </row>
    <row r="323" spans="1:12" x14ac:dyDescent="0.3">
      <c r="A323" s="87">
        <f t="shared" si="38"/>
        <v>318</v>
      </c>
      <c r="B323" s="94">
        <v>5800</v>
      </c>
      <c r="C323" s="94">
        <v>17.18</v>
      </c>
      <c r="D323" s="10">
        <f t="shared" si="36"/>
        <v>12.811126</v>
      </c>
      <c r="E323" s="10">
        <f t="shared" si="37"/>
        <v>21.091531025655172</v>
      </c>
      <c r="F323" s="10">
        <v>443.8</v>
      </c>
      <c r="G323" s="10">
        <f t="shared" si="42"/>
        <v>3.5586461111111111E-3</v>
      </c>
      <c r="H323" s="10">
        <f t="shared" si="40"/>
        <v>1.5793271441111112</v>
      </c>
      <c r="I323" s="10">
        <f t="shared" si="39"/>
        <v>1.5793271441111112</v>
      </c>
      <c r="J323" s="10">
        <f t="shared" si="43"/>
        <v>509.33228611985771</v>
      </c>
      <c r="K323" s="10">
        <f t="shared" si="41"/>
        <v>2.0918240319352465E-3</v>
      </c>
      <c r="L323" s="10">
        <f t="shared" si="44"/>
        <v>0.67461229949649881</v>
      </c>
    </row>
    <row r="324" spans="1:12" x14ac:dyDescent="0.3">
      <c r="A324" s="85">
        <f t="shared" si="38"/>
        <v>319</v>
      </c>
      <c r="B324" s="94">
        <v>5600</v>
      </c>
      <c r="C324" s="94">
        <v>17.05</v>
      </c>
      <c r="D324" s="10">
        <f t="shared" si="36"/>
        <v>12.714185000000001</v>
      </c>
      <c r="E324" s="10">
        <f t="shared" si="37"/>
        <v>21.679501737142857</v>
      </c>
      <c r="F324" s="10">
        <v>443.8</v>
      </c>
      <c r="G324" s="10">
        <f t="shared" si="42"/>
        <v>3.5317180555555555E-3</v>
      </c>
      <c r="H324" s="10">
        <f t="shared" si="40"/>
        <v>1.5673764730555555</v>
      </c>
      <c r="I324" s="10">
        <f t="shared" si="39"/>
        <v>1.5673764730555555</v>
      </c>
      <c r="J324" s="10">
        <f t="shared" si="43"/>
        <v>510.89966259291327</v>
      </c>
      <c r="K324" s="10">
        <f t="shared" si="41"/>
        <v>2.0759953285504045E-3</v>
      </c>
      <c r="L324" s="10">
        <f t="shared" si="44"/>
        <v>0.67668829482504922</v>
      </c>
    </row>
    <row r="325" spans="1:12" x14ac:dyDescent="0.3">
      <c r="A325" s="85">
        <f t="shared" si="38"/>
        <v>320</v>
      </c>
      <c r="B325" s="94">
        <v>5600</v>
      </c>
      <c r="C325" s="94">
        <v>17.05</v>
      </c>
      <c r="D325" s="10">
        <f t="shared" si="36"/>
        <v>12.714185000000001</v>
      </c>
      <c r="E325" s="10">
        <f t="shared" si="37"/>
        <v>21.679501737142857</v>
      </c>
      <c r="F325" s="10">
        <v>443.8</v>
      </c>
      <c r="G325" s="10">
        <f t="shared" si="42"/>
        <v>3.5317180555555555E-3</v>
      </c>
      <c r="H325" s="10">
        <f t="shared" si="40"/>
        <v>1.5673764730555555</v>
      </c>
      <c r="I325" s="10">
        <f t="shared" si="39"/>
        <v>1.5673764730555555</v>
      </c>
      <c r="J325" s="10">
        <f t="shared" si="43"/>
        <v>512.46703906596883</v>
      </c>
      <c r="K325" s="10">
        <f t="shared" si="41"/>
        <v>2.0759953285504045E-3</v>
      </c>
      <c r="L325" s="10">
        <f t="shared" si="44"/>
        <v>0.67876429015359963</v>
      </c>
    </row>
    <row r="326" spans="1:12" x14ac:dyDescent="0.3">
      <c r="A326" s="85">
        <f t="shared" si="38"/>
        <v>321</v>
      </c>
      <c r="B326" s="94">
        <v>5700</v>
      </c>
      <c r="C326" s="94">
        <v>17.11</v>
      </c>
      <c r="D326" s="10">
        <f t="shared" si="36"/>
        <v>12.758927</v>
      </c>
      <c r="E326" s="10">
        <f t="shared" si="37"/>
        <v>21.374112655719298</v>
      </c>
      <c r="F326" s="10">
        <v>443.8</v>
      </c>
      <c r="G326" s="10">
        <f t="shared" si="42"/>
        <v>3.5441463888888887E-3</v>
      </c>
      <c r="H326" s="10">
        <f t="shared" si="40"/>
        <v>1.5728921673888892</v>
      </c>
      <c r="I326" s="10">
        <f t="shared" si="39"/>
        <v>1.5728921673888889</v>
      </c>
      <c r="J326" s="10">
        <f t="shared" si="43"/>
        <v>514.03993123335772</v>
      </c>
      <c r="K326" s="10">
        <f t="shared" si="41"/>
        <v>2.0833008839587935E-3</v>
      </c>
      <c r="L326" s="10">
        <f t="shared" si="44"/>
        <v>0.68084759103755843</v>
      </c>
    </row>
    <row r="327" spans="1:12" x14ac:dyDescent="0.3">
      <c r="A327" s="85">
        <f t="shared" ref="A327:A390" si="45">A326+1</f>
        <v>322</v>
      </c>
      <c r="B327" s="94">
        <v>5700</v>
      </c>
      <c r="C327" s="94">
        <v>17.11</v>
      </c>
      <c r="D327" s="10">
        <f t="shared" si="36"/>
        <v>12.758927</v>
      </c>
      <c r="E327" s="10">
        <f t="shared" si="37"/>
        <v>21.374112655719298</v>
      </c>
      <c r="F327" s="10">
        <v>443.8</v>
      </c>
      <c r="G327" s="10">
        <f t="shared" si="42"/>
        <v>3.5441463888888887E-3</v>
      </c>
      <c r="H327" s="10">
        <f t="shared" si="40"/>
        <v>1.5728921673888892</v>
      </c>
      <c r="I327" s="10">
        <f t="shared" ref="I327:I390" si="46">G327*F327</f>
        <v>1.5728921673888889</v>
      </c>
      <c r="J327" s="10">
        <f t="shared" si="43"/>
        <v>515.61282340074661</v>
      </c>
      <c r="K327" s="10">
        <f t="shared" si="41"/>
        <v>2.0833008839587935E-3</v>
      </c>
      <c r="L327" s="10">
        <f t="shared" si="44"/>
        <v>0.68293089192151724</v>
      </c>
    </row>
    <row r="328" spans="1:12" x14ac:dyDescent="0.3">
      <c r="A328" s="85">
        <f t="shared" si="45"/>
        <v>323</v>
      </c>
      <c r="B328" s="94">
        <v>5800</v>
      </c>
      <c r="C328" s="94">
        <v>17.18</v>
      </c>
      <c r="D328" s="10">
        <f t="shared" si="36"/>
        <v>12.811126</v>
      </c>
      <c r="E328" s="10">
        <f t="shared" si="37"/>
        <v>21.091531025655172</v>
      </c>
      <c r="F328" s="10">
        <v>477</v>
      </c>
      <c r="G328" s="10">
        <f t="shared" si="42"/>
        <v>3.5586461111111111E-3</v>
      </c>
      <c r="H328" s="10">
        <f t="shared" ref="H328:H391" si="47">(F328*D328)/3600</f>
        <v>1.6974741950000001</v>
      </c>
      <c r="I328" s="10">
        <f t="shared" si="46"/>
        <v>1.6974741950000001</v>
      </c>
      <c r="J328" s="10">
        <f t="shared" si="43"/>
        <v>517.31029759574665</v>
      </c>
      <c r="K328" s="10">
        <f t="shared" ref="K328:K391" si="48">((F328*G328)/1000)/0.755</f>
        <v>2.2483101920529802E-3</v>
      </c>
      <c r="L328" s="10">
        <f t="shared" si="44"/>
        <v>0.6851792021135702</v>
      </c>
    </row>
    <row r="329" spans="1:12" x14ac:dyDescent="0.3">
      <c r="A329" s="85">
        <f t="shared" si="45"/>
        <v>324</v>
      </c>
      <c r="B329" s="94">
        <v>5900</v>
      </c>
      <c r="C329" s="94">
        <v>17.239999999999998</v>
      </c>
      <c r="D329" s="10">
        <f t="shared" si="36"/>
        <v>12.855867999999999</v>
      </c>
      <c r="E329" s="10">
        <f t="shared" si="37"/>
        <v>20.80645972176271</v>
      </c>
      <c r="F329" s="10">
        <v>477</v>
      </c>
      <c r="G329" s="10">
        <f t="shared" ref="G329:G392" si="49">((A329-A328)/3600)*D329</f>
        <v>3.5710744444444444E-3</v>
      </c>
      <c r="H329" s="10">
        <f t="shared" si="47"/>
        <v>1.7034025099999999</v>
      </c>
      <c r="I329" s="10">
        <f t="shared" si="46"/>
        <v>1.7034025099999999</v>
      </c>
      <c r="J329" s="10">
        <f t="shared" ref="J329:J392" si="50">I329+J328</f>
        <v>519.01370010574669</v>
      </c>
      <c r="K329" s="10">
        <f t="shared" si="48"/>
        <v>2.2561622649006621E-3</v>
      </c>
      <c r="L329" s="10">
        <f t="shared" ref="L329:L392" si="51">L328+K329</f>
        <v>0.68743536437847086</v>
      </c>
    </row>
    <row r="330" spans="1:12" x14ac:dyDescent="0.3">
      <c r="A330" s="85">
        <f t="shared" si="45"/>
        <v>325</v>
      </c>
      <c r="B330" s="94">
        <v>5900</v>
      </c>
      <c r="C330" s="94">
        <v>17.239999999999998</v>
      </c>
      <c r="D330" s="10">
        <f t="shared" si="36"/>
        <v>12.855867999999999</v>
      </c>
      <c r="E330" s="10">
        <f t="shared" si="37"/>
        <v>20.80645972176271</v>
      </c>
      <c r="F330" s="10">
        <v>477</v>
      </c>
      <c r="G330" s="10">
        <f t="shared" si="49"/>
        <v>3.5710744444444444E-3</v>
      </c>
      <c r="H330" s="10">
        <f t="shared" si="47"/>
        <v>1.7034025099999999</v>
      </c>
      <c r="I330" s="10">
        <f t="shared" si="46"/>
        <v>1.7034025099999999</v>
      </c>
      <c r="J330" s="10">
        <f t="shared" si="50"/>
        <v>520.71710261574674</v>
      </c>
      <c r="K330" s="10">
        <f t="shared" si="48"/>
        <v>2.2561622649006621E-3</v>
      </c>
      <c r="L330" s="10">
        <f t="shared" si="51"/>
        <v>0.68969152664337152</v>
      </c>
    </row>
    <row r="331" spans="1:12" x14ac:dyDescent="0.3">
      <c r="A331" s="85">
        <f t="shared" si="45"/>
        <v>326</v>
      </c>
      <c r="B331" s="94">
        <v>6000</v>
      </c>
      <c r="C331" s="94">
        <v>17.32</v>
      </c>
      <c r="D331" s="10">
        <f t="shared" si="36"/>
        <v>12.915524000000001</v>
      </c>
      <c r="E331" s="10">
        <f t="shared" si="37"/>
        <v>20.554625928533333</v>
      </c>
      <c r="F331" s="10">
        <v>469</v>
      </c>
      <c r="G331" s="10">
        <f t="shared" si="49"/>
        <v>3.587645555555556E-3</v>
      </c>
      <c r="H331" s="10">
        <f t="shared" si="47"/>
        <v>1.6826057655555557</v>
      </c>
      <c r="I331" s="10">
        <f t="shared" si="46"/>
        <v>1.6826057655555557</v>
      </c>
      <c r="J331" s="10">
        <f t="shared" si="50"/>
        <v>522.39970838130228</v>
      </c>
      <c r="K331" s="10">
        <f t="shared" si="48"/>
        <v>2.2286169080206037E-3</v>
      </c>
      <c r="L331" s="10">
        <f t="shared" si="51"/>
        <v>0.69192014355139209</v>
      </c>
    </row>
    <row r="332" spans="1:12" x14ac:dyDescent="0.3">
      <c r="A332" s="85">
        <f t="shared" si="45"/>
        <v>327</v>
      </c>
      <c r="B332" s="94">
        <v>6000</v>
      </c>
      <c r="C332" s="94">
        <v>17.32</v>
      </c>
      <c r="D332" s="10">
        <f t="shared" si="36"/>
        <v>12.915524000000001</v>
      </c>
      <c r="E332" s="10">
        <f t="shared" si="37"/>
        <v>20.554625928533333</v>
      </c>
      <c r="F332" s="10">
        <v>469</v>
      </c>
      <c r="G332" s="10">
        <f t="shared" si="49"/>
        <v>3.587645555555556E-3</v>
      </c>
      <c r="H332" s="10">
        <f t="shared" si="47"/>
        <v>1.6826057655555557</v>
      </c>
      <c r="I332" s="10">
        <f t="shared" si="46"/>
        <v>1.6826057655555557</v>
      </c>
      <c r="J332" s="10">
        <f t="shared" si="50"/>
        <v>524.08231414685781</v>
      </c>
      <c r="K332" s="10">
        <f t="shared" si="48"/>
        <v>2.2286169080206037E-3</v>
      </c>
      <c r="L332" s="10">
        <f t="shared" si="51"/>
        <v>0.69414876045941265</v>
      </c>
    </row>
    <row r="333" spans="1:12" x14ac:dyDescent="0.3">
      <c r="A333" s="85">
        <f t="shared" si="45"/>
        <v>328</v>
      </c>
      <c r="B333" s="94">
        <v>6000</v>
      </c>
      <c r="C333" s="94">
        <v>17.32</v>
      </c>
      <c r="D333" s="10">
        <f t="shared" si="36"/>
        <v>12.915524000000001</v>
      </c>
      <c r="E333" s="10">
        <f t="shared" si="37"/>
        <v>20.554625928533333</v>
      </c>
      <c r="F333" s="10">
        <v>469</v>
      </c>
      <c r="G333" s="10">
        <f t="shared" si="49"/>
        <v>3.587645555555556E-3</v>
      </c>
      <c r="H333" s="10">
        <f t="shared" si="47"/>
        <v>1.6826057655555557</v>
      </c>
      <c r="I333" s="10">
        <f t="shared" si="46"/>
        <v>1.6826057655555557</v>
      </c>
      <c r="J333" s="10">
        <f t="shared" si="50"/>
        <v>525.76491991241335</v>
      </c>
      <c r="K333" s="10">
        <f t="shared" si="48"/>
        <v>2.2286169080206037E-3</v>
      </c>
      <c r="L333" s="10">
        <f t="shared" si="51"/>
        <v>0.69637737736743321</v>
      </c>
    </row>
    <row r="334" spans="1:12" x14ac:dyDescent="0.3">
      <c r="A334" s="85">
        <f t="shared" si="45"/>
        <v>329</v>
      </c>
      <c r="B334" s="94">
        <v>6100</v>
      </c>
      <c r="C334" s="94">
        <v>17.37</v>
      </c>
      <c r="D334" s="10">
        <f t="shared" si="36"/>
        <v>12.952809000000002</v>
      </c>
      <c r="E334" s="10">
        <f t="shared" si="37"/>
        <v>20.276029931016396</v>
      </c>
      <c r="F334" s="10">
        <v>469</v>
      </c>
      <c r="G334" s="10">
        <f t="shared" si="49"/>
        <v>3.5980025000000005E-3</v>
      </c>
      <c r="H334" s="10">
        <f t="shared" si="47"/>
        <v>1.6874631725000002</v>
      </c>
      <c r="I334" s="10">
        <f t="shared" si="46"/>
        <v>1.6874631725000002</v>
      </c>
      <c r="J334" s="10">
        <f t="shared" si="50"/>
        <v>527.45238308491332</v>
      </c>
      <c r="K334" s="10">
        <f t="shared" si="48"/>
        <v>2.2350505596026491E-3</v>
      </c>
      <c r="L334" s="10">
        <f t="shared" si="51"/>
        <v>0.69861242792703582</v>
      </c>
    </row>
    <row r="335" spans="1:12" x14ac:dyDescent="0.3">
      <c r="A335" s="85">
        <f t="shared" si="45"/>
        <v>330</v>
      </c>
      <c r="B335" s="94">
        <v>6100</v>
      </c>
      <c r="C335" s="94">
        <v>17.37</v>
      </c>
      <c r="D335" s="10">
        <f t="shared" si="36"/>
        <v>12.952809000000002</v>
      </c>
      <c r="E335" s="10">
        <f t="shared" si="37"/>
        <v>20.276029931016396</v>
      </c>
      <c r="F335" s="10">
        <v>469</v>
      </c>
      <c r="G335" s="10">
        <f t="shared" si="49"/>
        <v>3.5980025000000005E-3</v>
      </c>
      <c r="H335" s="10">
        <f t="shared" si="47"/>
        <v>1.6874631725000002</v>
      </c>
      <c r="I335" s="10">
        <f t="shared" si="46"/>
        <v>1.6874631725000002</v>
      </c>
      <c r="J335" s="10">
        <f t="shared" si="50"/>
        <v>529.1398462574133</v>
      </c>
      <c r="K335" s="10">
        <f t="shared" si="48"/>
        <v>2.2350505596026491E-3</v>
      </c>
      <c r="L335" s="10">
        <f t="shared" si="51"/>
        <v>0.70084747848663842</v>
      </c>
    </row>
    <row r="336" spans="1:12" x14ac:dyDescent="0.3">
      <c r="A336" s="85">
        <f t="shared" si="45"/>
        <v>331</v>
      </c>
      <c r="B336" s="94">
        <v>6200</v>
      </c>
      <c r="C336" s="94">
        <v>17.440000000000001</v>
      </c>
      <c r="D336" s="10">
        <f t="shared" si="36"/>
        <v>13.005008000000002</v>
      </c>
      <c r="E336" s="10">
        <f t="shared" si="37"/>
        <v>20.029390385548389</v>
      </c>
      <c r="F336" s="10">
        <v>469</v>
      </c>
      <c r="G336" s="10">
        <f t="shared" si="49"/>
        <v>3.6125022222222229E-3</v>
      </c>
      <c r="H336" s="10">
        <f t="shared" si="47"/>
        <v>1.6942635422222225</v>
      </c>
      <c r="I336" s="10">
        <f t="shared" si="46"/>
        <v>1.6942635422222225</v>
      </c>
      <c r="J336" s="10">
        <f t="shared" si="50"/>
        <v>530.83410979963548</v>
      </c>
      <c r="K336" s="10">
        <f t="shared" si="48"/>
        <v>2.2440576718175133E-3</v>
      </c>
      <c r="L336" s="10">
        <f t="shared" si="51"/>
        <v>0.70309153615845599</v>
      </c>
    </row>
    <row r="337" spans="1:12" x14ac:dyDescent="0.3">
      <c r="A337" s="85">
        <f t="shared" si="45"/>
        <v>332</v>
      </c>
      <c r="B337" s="94">
        <v>6200</v>
      </c>
      <c r="C337" s="94">
        <v>17.440000000000001</v>
      </c>
      <c r="D337" s="10">
        <f t="shared" si="36"/>
        <v>13.005008000000002</v>
      </c>
      <c r="E337" s="10">
        <f t="shared" si="37"/>
        <v>20.029390385548389</v>
      </c>
      <c r="F337" s="10">
        <v>469</v>
      </c>
      <c r="G337" s="10">
        <f t="shared" si="49"/>
        <v>3.6125022222222229E-3</v>
      </c>
      <c r="H337" s="10">
        <f t="shared" si="47"/>
        <v>1.6942635422222225</v>
      </c>
      <c r="I337" s="10">
        <f t="shared" si="46"/>
        <v>1.6942635422222225</v>
      </c>
      <c r="J337" s="10">
        <f t="shared" si="50"/>
        <v>532.52837334185767</v>
      </c>
      <c r="K337" s="10">
        <f t="shared" si="48"/>
        <v>2.2440576718175133E-3</v>
      </c>
      <c r="L337" s="10">
        <f t="shared" si="51"/>
        <v>0.70533559383027356</v>
      </c>
    </row>
    <row r="338" spans="1:12" x14ac:dyDescent="0.3">
      <c r="A338" s="85">
        <f t="shared" si="45"/>
        <v>333</v>
      </c>
      <c r="B338" s="94">
        <v>6300</v>
      </c>
      <c r="C338" s="94">
        <v>17.5</v>
      </c>
      <c r="D338" s="10">
        <f t="shared" si="36"/>
        <v>13.049750000000001</v>
      </c>
      <c r="E338" s="10">
        <f t="shared" si="37"/>
        <v>19.779278222222221</v>
      </c>
      <c r="F338" s="10">
        <v>457.1</v>
      </c>
      <c r="G338" s="10">
        <f t="shared" si="49"/>
        <v>3.6249305555555557E-3</v>
      </c>
      <c r="H338" s="10">
        <f t="shared" si="47"/>
        <v>1.6569557569444446</v>
      </c>
      <c r="I338" s="10">
        <f t="shared" si="46"/>
        <v>1.6569557569444446</v>
      </c>
      <c r="J338" s="10">
        <f t="shared" si="50"/>
        <v>534.18532909880207</v>
      </c>
      <c r="K338" s="10">
        <f t="shared" si="48"/>
        <v>2.1946433866813836E-3</v>
      </c>
      <c r="L338" s="10">
        <f t="shared" si="51"/>
        <v>0.70753023721695496</v>
      </c>
    </row>
    <row r="339" spans="1:12" x14ac:dyDescent="0.3">
      <c r="A339" s="85">
        <f t="shared" si="45"/>
        <v>334</v>
      </c>
      <c r="B339" s="94">
        <v>6400</v>
      </c>
      <c r="C339" s="94">
        <v>17.8</v>
      </c>
      <c r="D339" s="10">
        <f t="shared" si="36"/>
        <v>13.273460000000002</v>
      </c>
      <c r="E339" s="10">
        <f t="shared" si="37"/>
        <v>19.804002320000002</v>
      </c>
      <c r="F339" s="10">
        <v>457.1</v>
      </c>
      <c r="G339" s="10">
        <f t="shared" si="49"/>
        <v>3.6870722222222228E-3</v>
      </c>
      <c r="H339" s="10">
        <f t="shared" si="47"/>
        <v>1.6853607127777781</v>
      </c>
      <c r="I339" s="10">
        <f t="shared" si="46"/>
        <v>1.6853607127777781</v>
      </c>
      <c r="J339" s="10">
        <f t="shared" si="50"/>
        <v>535.87068981157984</v>
      </c>
      <c r="K339" s="10">
        <f t="shared" si="48"/>
        <v>2.2322658447387791E-3</v>
      </c>
      <c r="L339" s="10">
        <f t="shared" si="51"/>
        <v>0.70976250306169375</v>
      </c>
    </row>
    <row r="340" spans="1:12" x14ac:dyDescent="0.3">
      <c r="A340" s="85">
        <f t="shared" si="45"/>
        <v>335</v>
      </c>
      <c r="B340" s="94">
        <v>6400</v>
      </c>
      <c r="C340" s="94">
        <v>17.8</v>
      </c>
      <c r="D340" s="10">
        <f t="shared" si="36"/>
        <v>13.273460000000002</v>
      </c>
      <c r="E340" s="10">
        <f t="shared" si="37"/>
        <v>19.804002320000002</v>
      </c>
      <c r="F340" s="10">
        <v>457.1</v>
      </c>
      <c r="G340" s="10">
        <f t="shared" si="49"/>
        <v>3.6870722222222228E-3</v>
      </c>
      <c r="H340" s="10">
        <f t="shared" si="47"/>
        <v>1.6853607127777781</v>
      </c>
      <c r="I340" s="10">
        <f t="shared" si="46"/>
        <v>1.6853607127777781</v>
      </c>
      <c r="J340" s="10">
        <f t="shared" si="50"/>
        <v>537.5560505243576</v>
      </c>
      <c r="K340" s="10">
        <f t="shared" si="48"/>
        <v>2.2322658447387791E-3</v>
      </c>
      <c r="L340" s="10">
        <f t="shared" si="51"/>
        <v>0.71199476890643254</v>
      </c>
    </row>
    <row r="341" spans="1:12" x14ac:dyDescent="0.3">
      <c r="A341" s="85">
        <f t="shared" si="45"/>
        <v>336</v>
      </c>
      <c r="B341" s="94">
        <v>6500</v>
      </c>
      <c r="C341" s="94">
        <v>18</v>
      </c>
      <c r="D341" s="10">
        <f t="shared" si="36"/>
        <v>13.422600000000001</v>
      </c>
      <c r="E341" s="10">
        <f t="shared" si="37"/>
        <v>19.718418904615383</v>
      </c>
      <c r="F341" s="10">
        <v>504.4</v>
      </c>
      <c r="G341" s="10">
        <f t="shared" si="49"/>
        <v>3.7285000000000005E-3</v>
      </c>
      <c r="H341" s="10">
        <f t="shared" si="47"/>
        <v>1.8806554</v>
      </c>
      <c r="I341" s="10">
        <f t="shared" si="46"/>
        <v>1.8806554000000002</v>
      </c>
      <c r="J341" s="10">
        <f t="shared" si="50"/>
        <v>539.43670592435763</v>
      </c>
      <c r="K341" s="10">
        <f t="shared" si="48"/>
        <v>2.4909343046357617E-3</v>
      </c>
      <c r="L341" s="10">
        <f t="shared" si="51"/>
        <v>0.7144857032110683</v>
      </c>
    </row>
    <row r="342" spans="1:12" x14ac:dyDescent="0.3">
      <c r="A342" s="85">
        <f t="shared" si="45"/>
        <v>337</v>
      </c>
      <c r="B342" s="94">
        <v>6500</v>
      </c>
      <c r="C342" s="94">
        <v>18</v>
      </c>
      <c r="D342" s="10">
        <f t="shared" si="36"/>
        <v>13.422600000000001</v>
      </c>
      <c r="E342" s="10">
        <f t="shared" si="37"/>
        <v>19.718418904615383</v>
      </c>
      <c r="F342" s="10">
        <v>504.4</v>
      </c>
      <c r="G342" s="10">
        <f t="shared" si="49"/>
        <v>3.7285000000000005E-3</v>
      </c>
      <c r="H342" s="10">
        <f t="shared" si="47"/>
        <v>1.8806554</v>
      </c>
      <c r="I342" s="10">
        <f t="shared" si="46"/>
        <v>1.8806554000000002</v>
      </c>
      <c r="J342" s="10">
        <f t="shared" si="50"/>
        <v>541.31736132435765</v>
      </c>
      <c r="K342" s="10">
        <f t="shared" si="48"/>
        <v>2.4909343046357617E-3</v>
      </c>
      <c r="L342" s="10">
        <f t="shared" si="51"/>
        <v>0.71697663751570406</v>
      </c>
    </row>
    <row r="343" spans="1:12" x14ac:dyDescent="0.3">
      <c r="A343" s="85">
        <f t="shared" si="45"/>
        <v>338</v>
      </c>
      <c r="B343" s="94">
        <v>6600</v>
      </c>
      <c r="C343" s="94">
        <v>16.8</v>
      </c>
      <c r="D343" s="10">
        <f t="shared" si="36"/>
        <v>12.527760000000001</v>
      </c>
      <c r="E343" s="10">
        <f t="shared" si="37"/>
        <v>18.125011316363636</v>
      </c>
      <c r="F343" s="10">
        <v>492.1</v>
      </c>
      <c r="G343" s="10">
        <f t="shared" si="49"/>
        <v>3.4799333333333333E-3</v>
      </c>
      <c r="H343" s="10">
        <f t="shared" si="47"/>
        <v>1.7124751933333335</v>
      </c>
      <c r="I343" s="10">
        <f t="shared" si="46"/>
        <v>1.7124751933333333</v>
      </c>
      <c r="J343" s="10">
        <f t="shared" si="50"/>
        <v>543.02983651769102</v>
      </c>
      <c r="K343" s="10">
        <f t="shared" si="48"/>
        <v>2.26817906401766E-3</v>
      </c>
      <c r="L343" s="10">
        <f t="shared" si="51"/>
        <v>0.71924481657972172</v>
      </c>
    </row>
    <row r="344" spans="1:12" x14ac:dyDescent="0.3">
      <c r="A344" s="85">
        <f t="shared" si="45"/>
        <v>339</v>
      </c>
      <c r="B344" s="94">
        <v>5200</v>
      </c>
      <c r="C344" s="94">
        <v>15.92</v>
      </c>
      <c r="D344" s="10">
        <f t="shared" si="36"/>
        <v>11.871544</v>
      </c>
      <c r="E344" s="10">
        <f t="shared" si="37"/>
        <v>21.799807566769228</v>
      </c>
      <c r="F344" s="10">
        <v>470.5</v>
      </c>
      <c r="G344" s="10">
        <f t="shared" si="49"/>
        <v>3.2976511111111112E-3</v>
      </c>
      <c r="H344" s="10">
        <f t="shared" si="47"/>
        <v>1.5515448477777778</v>
      </c>
      <c r="I344" s="10">
        <f t="shared" si="46"/>
        <v>1.5515448477777778</v>
      </c>
      <c r="J344" s="10">
        <f t="shared" si="50"/>
        <v>544.58138136546881</v>
      </c>
      <c r="K344" s="10">
        <f t="shared" si="48"/>
        <v>2.0550262884473877E-3</v>
      </c>
      <c r="L344" s="10">
        <f t="shared" si="51"/>
        <v>0.72129984286816906</v>
      </c>
    </row>
    <row r="345" spans="1:12" x14ac:dyDescent="0.3">
      <c r="A345" s="85">
        <f t="shared" si="45"/>
        <v>340</v>
      </c>
      <c r="B345" s="94">
        <v>5200</v>
      </c>
      <c r="C345" s="94">
        <v>15.92</v>
      </c>
      <c r="D345" s="10">
        <f t="shared" si="36"/>
        <v>11.871544</v>
      </c>
      <c r="E345" s="10">
        <f t="shared" si="37"/>
        <v>21.799807566769228</v>
      </c>
      <c r="F345" s="10">
        <v>470.5</v>
      </c>
      <c r="G345" s="10">
        <f t="shared" si="49"/>
        <v>3.2976511111111112E-3</v>
      </c>
      <c r="H345" s="10">
        <f t="shared" si="47"/>
        <v>1.5515448477777778</v>
      </c>
      <c r="I345" s="10">
        <f t="shared" si="46"/>
        <v>1.5515448477777778</v>
      </c>
      <c r="J345" s="10">
        <f t="shared" si="50"/>
        <v>546.13292621324661</v>
      </c>
      <c r="K345" s="10">
        <f t="shared" si="48"/>
        <v>2.0550262884473877E-3</v>
      </c>
      <c r="L345" s="10">
        <f t="shared" si="51"/>
        <v>0.7233548691566164</v>
      </c>
    </row>
    <row r="346" spans="1:12" x14ac:dyDescent="0.3">
      <c r="A346" s="85">
        <f t="shared" si="45"/>
        <v>341</v>
      </c>
      <c r="B346" s="94">
        <v>5300</v>
      </c>
      <c r="C346" s="94">
        <v>16.25</v>
      </c>
      <c r="D346" s="10">
        <f t="shared" ref="D346:D409" si="52">C346*0.7457</f>
        <v>12.117625</v>
      </c>
      <c r="E346" s="10">
        <f t="shared" ref="E346:E409" si="53">(9548.8*D346)/B346</f>
        <v>21.831844830188679</v>
      </c>
      <c r="F346" s="10">
        <v>470.5</v>
      </c>
      <c r="G346" s="10">
        <f t="shared" si="49"/>
        <v>3.3660069444444445E-3</v>
      </c>
      <c r="H346" s="10">
        <f t="shared" si="47"/>
        <v>1.5837062673611111</v>
      </c>
      <c r="I346" s="10">
        <f t="shared" si="46"/>
        <v>1.5837062673611111</v>
      </c>
      <c r="J346" s="10">
        <f t="shared" si="50"/>
        <v>547.7166324806077</v>
      </c>
      <c r="K346" s="10">
        <f t="shared" si="48"/>
        <v>2.0976241951802797E-3</v>
      </c>
      <c r="L346" s="10">
        <f t="shared" si="51"/>
        <v>0.72545249335179662</v>
      </c>
    </row>
    <row r="347" spans="1:12" x14ac:dyDescent="0.3">
      <c r="A347" s="85">
        <f t="shared" si="45"/>
        <v>342</v>
      </c>
      <c r="B347" s="94">
        <v>5300</v>
      </c>
      <c r="C347" s="94">
        <v>16.25</v>
      </c>
      <c r="D347" s="10">
        <f t="shared" si="52"/>
        <v>12.117625</v>
      </c>
      <c r="E347" s="10">
        <f t="shared" si="53"/>
        <v>21.831844830188679</v>
      </c>
      <c r="F347" s="10">
        <v>470.5</v>
      </c>
      <c r="G347" s="10">
        <f t="shared" si="49"/>
        <v>3.3660069444444445E-3</v>
      </c>
      <c r="H347" s="10">
        <f t="shared" si="47"/>
        <v>1.5837062673611111</v>
      </c>
      <c r="I347" s="10">
        <f t="shared" si="46"/>
        <v>1.5837062673611111</v>
      </c>
      <c r="J347" s="10">
        <f t="shared" si="50"/>
        <v>549.30033874796879</v>
      </c>
      <c r="K347" s="10">
        <f t="shared" si="48"/>
        <v>2.0976241951802797E-3</v>
      </c>
      <c r="L347" s="10">
        <f t="shared" si="51"/>
        <v>0.72755011754697685</v>
      </c>
    </row>
    <row r="348" spans="1:12" x14ac:dyDescent="0.3">
      <c r="A348" s="85">
        <f t="shared" si="45"/>
        <v>343</v>
      </c>
      <c r="B348" s="94">
        <v>5300</v>
      </c>
      <c r="C348" s="94">
        <v>16.25</v>
      </c>
      <c r="D348" s="10">
        <f t="shared" si="52"/>
        <v>12.117625</v>
      </c>
      <c r="E348" s="10">
        <f t="shared" si="53"/>
        <v>21.831844830188679</v>
      </c>
      <c r="F348" s="10">
        <v>470.5</v>
      </c>
      <c r="G348" s="10">
        <f t="shared" si="49"/>
        <v>3.3660069444444445E-3</v>
      </c>
      <c r="H348" s="10">
        <f t="shared" si="47"/>
        <v>1.5837062673611111</v>
      </c>
      <c r="I348" s="10">
        <f t="shared" si="46"/>
        <v>1.5837062673611111</v>
      </c>
      <c r="J348" s="10">
        <f t="shared" si="50"/>
        <v>550.88404501532989</v>
      </c>
      <c r="K348" s="10">
        <f t="shared" si="48"/>
        <v>2.0976241951802797E-3</v>
      </c>
      <c r="L348" s="10">
        <f t="shared" si="51"/>
        <v>0.72964774174215707</v>
      </c>
    </row>
    <row r="349" spans="1:12" x14ac:dyDescent="0.3">
      <c r="A349" s="85">
        <f t="shared" si="45"/>
        <v>344</v>
      </c>
      <c r="B349" s="94">
        <v>5400</v>
      </c>
      <c r="C349" s="94">
        <v>16.579999999999998</v>
      </c>
      <c r="D349" s="10">
        <f t="shared" si="52"/>
        <v>12.363705999999999</v>
      </c>
      <c r="E349" s="10">
        <f t="shared" si="53"/>
        <v>21.862695528296292</v>
      </c>
      <c r="F349" s="10">
        <v>470.5</v>
      </c>
      <c r="G349" s="10">
        <f t="shared" si="49"/>
        <v>3.4343627777777773E-3</v>
      </c>
      <c r="H349" s="10">
        <f t="shared" si="47"/>
        <v>1.6158676869444442</v>
      </c>
      <c r="I349" s="10">
        <f t="shared" si="46"/>
        <v>1.6158676869444442</v>
      </c>
      <c r="J349" s="10">
        <f t="shared" si="50"/>
        <v>552.49991270227429</v>
      </c>
      <c r="K349" s="10">
        <f t="shared" si="48"/>
        <v>2.1402221019131713E-3</v>
      </c>
      <c r="L349" s="10">
        <f t="shared" si="51"/>
        <v>0.7317879638440703</v>
      </c>
    </row>
    <row r="350" spans="1:12" x14ac:dyDescent="0.3">
      <c r="A350" s="85">
        <f t="shared" si="45"/>
        <v>345</v>
      </c>
      <c r="B350" s="94">
        <v>5400</v>
      </c>
      <c r="C350" s="94">
        <v>16.579999999999998</v>
      </c>
      <c r="D350" s="10">
        <f t="shared" si="52"/>
        <v>12.363705999999999</v>
      </c>
      <c r="E350" s="10">
        <f t="shared" si="53"/>
        <v>21.862695528296292</v>
      </c>
      <c r="F350" s="10">
        <v>470.5</v>
      </c>
      <c r="G350" s="10">
        <f t="shared" si="49"/>
        <v>3.4343627777777773E-3</v>
      </c>
      <c r="H350" s="10">
        <f t="shared" si="47"/>
        <v>1.6158676869444442</v>
      </c>
      <c r="I350" s="10">
        <f t="shared" si="46"/>
        <v>1.6158676869444442</v>
      </c>
      <c r="J350" s="10">
        <f t="shared" si="50"/>
        <v>554.11578038921868</v>
      </c>
      <c r="K350" s="10">
        <f t="shared" si="48"/>
        <v>2.1402221019131713E-3</v>
      </c>
      <c r="L350" s="10">
        <f t="shared" si="51"/>
        <v>0.73392818594598352</v>
      </c>
    </row>
    <row r="351" spans="1:12" x14ac:dyDescent="0.3">
      <c r="A351" s="85">
        <f t="shared" si="45"/>
        <v>346</v>
      </c>
      <c r="B351" s="94">
        <v>5400</v>
      </c>
      <c r="C351" s="94">
        <v>16.579999999999998</v>
      </c>
      <c r="D351" s="10">
        <f t="shared" si="52"/>
        <v>12.363705999999999</v>
      </c>
      <c r="E351" s="10">
        <f t="shared" si="53"/>
        <v>21.862695528296292</v>
      </c>
      <c r="F351" s="10">
        <v>470.5</v>
      </c>
      <c r="G351" s="10">
        <f t="shared" si="49"/>
        <v>3.4343627777777773E-3</v>
      </c>
      <c r="H351" s="10">
        <f t="shared" si="47"/>
        <v>1.6158676869444442</v>
      </c>
      <c r="I351" s="10">
        <f t="shared" si="46"/>
        <v>1.6158676869444442</v>
      </c>
      <c r="J351" s="10">
        <f t="shared" si="50"/>
        <v>555.73164807616308</v>
      </c>
      <c r="K351" s="10">
        <f t="shared" si="48"/>
        <v>2.1402221019131713E-3</v>
      </c>
      <c r="L351" s="10">
        <f t="shared" si="51"/>
        <v>0.73606840804789675</v>
      </c>
    </row>
    <row r="352" spans="1:12" x14ac:dyDescent="0.3">
      <c r="A352" s="85">
        <f t="shared" si="45"/>
        <v>347</v>
      </c>
      <c r="B352" s="94">
        <v>5500</v>
      </c>
      <c r="C352" s="94">
        <v>16.940000000000001</v>
      </c>
      <c r="D352" s="10">
        <f t="shared" si="52"/>
        <v>12.632158000000002</v>
      </c>
      <c r="E352" s="10">
        <f t="shared" si="53"/>
        <v>21.931263692800002</v>
      </c>
      <c r="F352" s="10">
        <v>443.88</v>
      </c>
      <c r="G352" s="10">
        <f t="shared" si="49"/>
        <v>3.5089327777777786E-3</v>
      </c>
      <c r="H352" s="10">
        <f t="shared" si="47"/>
        <v>1.5575450814000003</v>
      </c>
      <c r="I352" s="10">
        <f t="shared" si="46"/>
        <v>1.5575450814000003</v>
      </c>
      <c r="J352" s="10">
        <f t="shared" si="50"/>
        <v>557.28919315756309</v>
      </c>
      <c r="K352" s="10">
        <f t="shared" si="48"/>
        <v>2.0629736177483447E-3</v>
      </c>
      <c r="L352" s="10">
        <f t="shared" si="51"/>
        <v>0.73813138166564507</v>
      </c>
    </row>
    <row r="353" spans="1:12" x14ac:dyDescent="0.3">
      <c r="A353" s="85">
        <f t="shared" si="45"/>
        <v>348</v>
      </c>
      <c r="B353" s="94">
        <v>5500</v>
      </c>
      <c r="C353" s="94">
        <v>16.940000000000001</v>
      </c>
      <c r="D353" s="10">
        <f t="shared" si="52"/>
        <v>12.632158000000002</v>
      </c>
      <c r="E353" s="10">
        <f t="shared" si="53"/>
        <v>21.931263692800002</v>
      </c>
      <c r="F353" s="10">
        <v>443.88</v>
      </c>
      <c r="G353" s="10">
        <f t="shared" si="49"/>
        <v>3.5089327777777786E-3</v>
      </c>
      <c r="H353" s="10">
        <f t="shared" si="47"/>
        <v>1.5575450814000003</v>
      </c>
      <c r="I353" s="10">
        <f t="shared" si="46"/>
        <v>1.5575450814000003</v>
      </c>
      <c r="J353" s="10">
        <f t="shared" si="50"/>
        <v>558.8467382389631</v>
      </c>
      <c r="K353" s="10">
        <f t="shared" si="48"/>
        <v>2.0629736177483447E-3</v>
      </c>
      <c r="L353" s="10">
        <f t="shared" si="51"/>
        <v>0.74019435528339339</v>
      </c>
    </row>
    <row r="354" spans="1:12" x14ac:dyDescent="0.3">
      <c r="A354" s="85">
        <f t="shared" si="45"/>
        <v>349</v>
      </c>
      <c r="B354" s="94">
        <v>5500</v>
      </c>
      <c r="C354" s="94">
        <v>16.940000000000001</v>
      </c>
      <c r="D354" s="10">
        <f t="shared" si="52"/>
        <v>12.632158000000002</v>
      </c>
      <c r="E354" s="10">
        <f t="shared" si="53"/>
        <v>21.931263692800002</v>
      </c>
      <c r="F354" s="10">
        <v>443.88</v>
      </c>
      <c r="G354" s="10">
        <f t="shared" si="49"/>
        <v>3.5089327777777786E-3</v>
      </c>
      <c r="H354" s="10">
        <f t="shared" si="47"/>
        <v>1.5575450814000003</v>
      </c>
      <c r="I354" s="10">
        <f t="shared" si="46"/>
        <v>1.5575450814000003</v>
      </c>
      <c r="J354" s="10">
        <f t="shared" si="50"/>
        <v>560.40428332036311</v>
      </c>
      <c r="K354" s="10">
        <f t="shared" si="48"/>
        <v>2.0629736177483447E-3</v>
      </c>
      <c r="L354" s="10">
        <f t="shared" si="51"/>
        <v>0.74225732890114171</v>
      </c>
    </row>
    <row r="355" spans="1:12" x14ac:dyDescent="0.3">
      <c r="A355" s="85">
        <f t="shared" si="45"/>
        <v>350</v>
      </c>
      <c r="B355" s="94">
        <v>5600</v>
      </c>
      <c r="C355" s="94">
        <v>17.05</v>
      </c>
      <c r="D355" s="10">
        <f t="shared" si="52"/>
        <v>12.714185000000001</v>
      </c>
      <c r="E355" s="10">
        <f t="shared" si="53"/>
        <v>21.679501737142857</v>
      </c>
      <c r="F355" s="10">
        <v>443.88</v>
      </c>
      <c r="G355" s="10">
        <f t="shared" si="49"/>
        <v>3.5317180555555555E-3</v>
      </c>
      <c r="H355" s="10">
        <f t="shared" si="47"/>
        <v>1.5676590105000001</v>
      </c>
      <c r="I355" s="10">
        <f t="shared" si="46"/>
        <v>1.5676590104999999</v>
      </c>
      <c r="J355" s="10">
        <f t="shared" si="50"/>
        <v>561.97194233086316</v>
      </c>
      <c r="K355" s="10">
        <f t="shared" si="48"/>
        <v>2.0763695503311255E-3</v>
      </c>
      <c r="L355" s="10">
        <f t="shared" si="51"/>
        <v>0.74433369845147279</v>
      </c>
    </row>
    <row r="356" spans="1:12" x14ac:dyDescent="0.3">
      <c r="A356" s="85">
        <f t="shared" si="45"/>
        <v>351</v>
      </c>
      <c r="B356" s="94">
        <v>5600</v>
      </c>
      <c r="C356" s="94">
        <v>17.05</v>
      </c>
      <c r="D356" s="10">
        <f t="shared" si="52"/>
        <v>12.714185000000001</v>
      </c>
      <c r="E356" s="10">
        <f t="shared" si="53"/>
        <v>21.679501737142857</v>
      </c>
      <c r="F356" s="10">
        <v>443.88</v>
      </c>
      <c r="G356" s="10">
        <f t="shared" si="49"/>
        <v>3.5317180555555555E-3</v>
      </c>
      <c r="H356" s="10">
        <f t="shared" si="47"/>
        <v>1.5676590105000001</v>
      </c>
      <c r="I356" s="10">
        <f t="shared" si="46"/>
        <v>1.5676590104999999</v>
      </c>
      <c r="J356" s="10">
        <f t="shared" si="50"/>
        <v>563.53960134136321</v>
      </c>
      <c r="K356" s="10">
        <f t="shared" si="48"/>
        <v>2.0763695503311255E-3</v>
      </c>
      <c r="L356" s="10">
        <f t="shared" si="51"/>
        <v>0.74641006800180387</v>
      </c>
    </row>
    <row r="357" spans="1:12" x14ac:dyDescent="0.3">
      <c r="A357" s="85">
        <f t="shared" si="45"/>
        <v>352</v>
      </c>
      <c r="B357" s="94">
        <v>5700</v>
      </c>
      <c r="C357" s="94">
        <v>17.11</v>
      </c>
      <c r="D357" s="10">
        <f t="shared" si="52"/>
        <v>12.758927</v>
      </c>
      <c r="E357" s="10">
        <f t="shared" si="53"/>
        <v>21.374112655719298</v>
      </c>
      <c r="F357" s="10">
        <v>443.88</v>
      </c>
      <c r="G357" s="10">
        <f t="shared" si="49"/>
        <v>3.5441463888888887E-3</v>
      </c>
      <c r="H357" s="10">
        <f t="shared" si="47"/>
        <v>1.5731756991000001</v>
      </c>
      <c r="I357" s="10">
        <f t="shared" si="46"/>
        <v>1.5731756990999999</v>
      </c>
      <c r="J357" s="10">
        <f t="shared" si="50"/>
        <v>565.11277704046324</v>
      </c>
      <c r="K357" s="10">
        <f t="shared" si="48"/>
        <v>2.0836764226490065E-3</v>
      </c>
      <c r="L357" s="10">
        <f t="shared" si="51"/>
        <v>0.74849374442445293</v>
      </c>
    </row>
    <row r="358" spans="1:12" x14ac:dyDescent="0.3">
      <c r="A358" s="85">
        <f t="shared" si="45"/>
        <v>353</v>
      </c>
      <c r="B358" s="94">
        <v>5700</v>
      </c>
      <c r="C358" s="94">
        <v>17.11</v>
      </c>
      <c r="D358" s="10">
        <f t="shared" si="52"/>
        <v>12.758927</v>
      </c>
      <c r="E358" s="10">
        <f t="shared" si="53"/>
        <v>21.374112655719298</v>
      </c>
      <c r="F358" s="10">
        <v>443.88</v>
      </c>
      <c r="G358" s="10">
        <f t="shared" si="49"/>
        <v>3.5441463888888887E-3</v>
      </c>
      <c r="H358" s="10">
        <f t="shared" si="47"/>
        <v>1.5731756991000001</v>
      </c>
      <c r="I358" s="10">
        <f t="shared" si="46"/>
        <v>1.5731756990999999</v>
      </c>
      <c r="J358" s="10">
        <f t="shared" si="50"/>
        <v>566.68595273956328</v>
      </c>
      <c r="K358" s="10">
        <f t="shared" si="48"/>
        <v>2.0836764226490065E-3</v>
      </c>
      <c r="L358" s="10">
        <f t="shared" si="51"/>
        <v>0.75057742084710199</v>
      </c>
    </row>
    <row r="359" spans="1:12" x14ac:dyDescent="0.3">
      <c r="A359" s="85">
        <f t="shared" si="45"/>
        <v>354</v>
      </c>
      <c r="B359" s="94">
        <v>5700</v>
      </c>
      <c r="C359" s="94">
        <v>17.11</v>
      </c>
      <c r="D359" s="10">
        <f t="shared" si="52"/>
        <v>12.758927</v>
      </c>
      <c r="E359" s="10">
        <f t="shared" si="53"/>
        <v>21.374112655719298</v>
      </c>
      <c r="F359" s="10">
        <v>443.88</v>
      </c>
      <c r="G359" s="10">
        <f t="shared" si="49"/>
        <v>3.5441463888888887E-3</v>
      </c>
      <c r="H359" s="10">
        <f t="shared" si="47"/>
        <v>1.5731756991000001</v>
      </c>
      <c r="I359" s="10">
        <f t="shared" si="46"/>
        <v>1.5731756990999999</v>
      </c>
      <c r="J359" s="10">
        <f t="shared" si="50"/>
        <v>568.25912843866331</v>
      </c>
      <c r="K359" s="10">
        <f t="shared" si="48"/>
        <v>2.0836764226490065E-3</v>
      </c>
      <c r="L359" s="10">
        <f t="shared" si="51"/>
        <v>0.75266109726975106</v>
      </c>
    </row>
    <row r="360" spans="1:12" x14ac:dyDescent="0.3">
      <c r="A360" s="85">
        <f t="shared" si="45"/>
        <v>355</v>
      </c>
      <c r="B360" s="94">
        <v>5700</v>
      </c>
      <c r="C360" s="94">
        <v>17.11</v>
      </c>
      <c r="D360" s="10">
        <f t="shared" si="52"/>
        <v>12.758927</v>
      </c>
      <c r="E360" s="10">
        <f t="shared" si="53"/>
        <v>21.374112655719298</v>
      </c>
      <c r="F360" s="10">
        <v>443.88</v>
      </c>
      <c r="G360" s="10">
        <f t="shared" si="49"/>
        <v>3.5441463888888887E-3</v>
      </c>
      <c r="H360" s="10">
        <f t="shared" si="47"/>
        <v>1.5731756991000001</v>
      </c>
      <c r="I360" s="10">
        <f t="shared" si="46"/>
        <v>1.5731756990999999</v>
      </c>
      <c r="J360" s="10">
        <f t="shared" si="50"/>
        <v>569.83230413776334</v>
      </c>
      <c r="K360" s="10">
        <f t="shared" si="48"/>
        <v>2.0836764226490065E-3</v>
      </c>
      <c r="L360" s="10">
        <f t="shared" si="51"/>
        <v>0.75474477369240012</v>
      </c>
    </row>
    <row r="361" spans="1:12" x14ac:dyDescent="0.3">
      <c r="A361" s="85">
        <f t="shared" si="45"/>
        <v>356</v>
      </c>
      <c r="B361" s="94">
        <v>5800</v>
      </c>
      <c r="C361" s="94">
        <v>17.18</v>
      </c>
      <c r="D361" s="10">
        <f t="shared" si="52"/>
        <v>12.811126</v>
      </c>
      <c r="E361" s="10">
        <f t="shared" si="53"/>
        <v>21.091531025655172</v>
      </c>
      <c r="F361" s="10">
        <v>443.88</v>
      </c>
      <c r="G361" s="10">
        <f t="shared" si="49"/>
        <v>3.5586461111111111E-3</v>
      </c>
      <c r="H361" s="10">
        <f t="shared" si="47"/>
        <v>1.5796118358</v>
      </c>
      <c r="I361" s="10">
        <f t="shared" si="46"/>
        <v>1.5796118358</v>
      </c>
      <c r="J361" s="10">
        <f t="shared" si="50"/>
        <v>571.4119159735634</v>
      </c>
      <c r="K361" s="10">
        <f t="shared" si="48"/>
        <v>2.0922011070198675E-3</v>
      </c>
      <c r="L361" s="10">
        <f t="shared" si="51"/>
        <v>0.75683697479942003</v>
      </c>
    </row>
    <row r="362" spans="1:12" x14ac:dyDescent="0.3">
      <c r="A362" s="85">
        <f t="shared" si="45"/>
        <v>357</v>
      </c>
      <c r="B362" s="94">
        <v>5800</v>
      </c>
      <c r="C362" s="94">
        <v>17.18</v>
      </c>
      <c r="D362" s="10">
        <f t="shared" si="52"/>
        <v>12.811126</v>
      </c>
      <c r="E362" s="10">
        <f t="shared" si="53"/>
        <v>21.091531025655172</v>
      </c>
      <c r="F362" s="10">
        <v>443.88</v>
      </c>
      <c r="G362" s="10">
        <f t="shared" si="49"/>
        <v>3.5586461111111111E-3</v>
      </c>
      <c r="H362" s="10">
        <f t="shared" si="47"/>
        <v>1.5796118358</v>
      </c>
      <c r="I362" s="10">
        <f t="shared" si="46"/>
        <v>1.5796118358</v>
      </c>
      <c r="J362" s="10">
        <f t="shared" si="50"/>
        <v>572.99152780936345</v>
      </c>
      <c r="K362" s="10">
        <f t="shared" si="48"/>
        <v>2.0922011070198675E-3</v>
      </c>
      <c r="L362" s="10">
        <f t="shared" si="51"/>
        <v>0.75892917590643993</v>
      </c>
    </row>
    <row r="363" spans="1:12" x14ac:dyDescent="0.3">
      <c r="A363" s="85">
        <f t="shared" si="45"/>
        <v>358</v>
      </c>
      <c r="B363" s="94">
        <v>5800</v>
      </c>
      <c r="C363" s="94">
        <v>17.18</v>
      </c>
      <c r="D363" s="10">
        <f t="shared" si="52"/>
        <v>12.811126</v>
      </c>
      <c r="E363" s="10">
        <f t="shared" si="53"/>
        <v>21.091531025655172</v>
      </c>
      <c r="F363" s="10">
        <v>443.88</v>
      </c>
      <c r="G363" s="10">
        <f t="shared" si="49"/>
        <v>3.5586461111111111E-3</v>
      </c>
      <c r="H363" s="10">
        <f t="shared" si="47"/>
        <v>1.5796118358</v>
      </c>
      <c r="I363" s="10">
        <f t="shared" si="46"/>
        <v>1.5796118358</v>
      </c>
      <c r="J363" s="10">
        <f t="shared" si="50"/>
        <v>574.5711396451635</v>
      </c>
      <c r="K363" s="10">
        <f t="shared" si="48"/>
        <v>2.0922011070198675E-3</v>
      </c>
      <c r="L363" s="10">
        <f t="shared" si="51"/>
        <v>0.76102137701345984</v>
      </c>
    </row>
    <row r="364" spans="1:12" x14ac:dyDescent="0.3">
      <c r="A364" s="85">
        <f t="shared" si="45"/>
        <v>359</v>
      </c>
      <c r="B364" s="94">
        <v>5900</v>
      </c>
      <c r="C364" s="94">
        <v>17.239999999999998</v>
      </c>
      <c r="D364" s="10">
        <f t="shared" si="52"/>
        <v>12.855867999999999</v>
      </c>
      <c r="E364" s="10">
        <f t="shared" si="53"/>
        <v>20.80645972176271</v>
      </c>
      <c r="F364" s="10">
        <v>414.1</v>
      </c>
      <c r="G364" s="10">
        <f t="shared" si="49"/>
        <v>3.5710744444444444E-3</v>
      </c>
      <c r="H364" s="10">
        <f t="shared" si="47"/>
        <v>1.4787819274444445</v>
      </c>
      <c r="I364" s="10">
        <f t="shared" si="46"/>
        <v>1.4787819274444445</v>
      </c>
      <c r="J364" s="10">
        <f t="shared" si="50"/>
        <v>576.0499215726079</v>
      </c>
      <c r="K364" s="10">
        <f t="shared" si="48"/>
        <v>1.9586515595290655E-3</v>
      </c>
      <c r="L364" s="10">
        <f t="shared" si="51"/>
        <v>0.76298002857298886</v>
      </c>
    </row>
    <row r="365" spans="1:12" x14ac:dyDescent="0.3">
      <c r="A365" s="85">
        <f t="shared" si="45"/>
        <v>360</v>
      </c>
      <c r="B365" s="94">
        <v>5900</v>
      </c>
      <c r="C365" s="94">
        <v>17.239999999999998</v>
      </c>
      <c r="D365" s="10">
        <f t="shared" si="52"/>
        <v>12.855867999999999</v>
      </c>
      <c r="E365" s="10">
        <f t="shared" si="53"/>
        <v>20.80645972176271</v>
      </c>
      <c r="F365" s="10">
        <v>414.1</v>
      </c>
      <c r="G365" s="10">
        <f t="shared" si="49"/>
        <v>3.5710744444444444E-3</v>
      </c>
      <c r="H365" s="10">
        <f t="shared" si="47"/>
        <v>1.4787819274444445</v>
      </c>
      <c r="I365" s="10">
        <f t="shared" si="46"/>
        <v>1.4787819274444445</v>
      </c>
      <c r="J365" s="10">
        <f t="shared" si="50"/>
        <v>577.5287035000523</v>
      </c>
      <c r="K365" s="10">
        <f t="shared" si="48"/>
        <v>1.9586515595290655E-3</v>
      </c>
      <c r="L365" s="10">
        <f t="shared" si="51"/>
        <v>0.76493868013251787</v>
      </c>
    </row>
    <row r="366" spans="1:12" x14ac:dyDescent="0.3">
      <c r="A366" s="85">
        <f t="shared" si="45"/>
        <v>361</v>
      </c>
      <c r="B366" s="94">
        <v>5900</v>
      </c>
      <c r="C366" s="94">
        <v>17.239999999999998</v>
      </c>
      <c r="D366" s="10">
        <f t="shared" si="52"/>
        <v>12.855867999999999</v>
      </c>
      <c r="E366" s="10">
        <f t="shared" si="53"/>
        <v>20.80645972176271</v>
      </c>
      <c r="F366" s="10">
        <v>414.1</v>
      </c>
      <c r="G366" s="10">
        <f t="shared" si="49"/>
        <v>3.5710744444444444E-3</v>
      </c>
      <c r="H366" s="10">
        <f t="shared" si="47"/>
        <v>1.4787819274444445</v>
      </c>
      <c r="I366" s="10">
        <f t="shared" si="46"/>
        <v>1.4787819274444445</v>
      </c>
      <c r="J366" s="10">
        <f t="shared" si="50"/>
        <v>579.0074854274967</v>
      </c>
      <c r="K366" s="10">
        <f t="shared" si="48"/>
        <v>1.9586515595290655E-3</v>
      </c>
      <c r="L366" s="10">
        <f t="shared" si="51"/>
        <v>0.76689733169204688</v>
      </c>
    </row>
    <row r="367" spans="1:12" x14ac:dyDescent="0.3">
      <c r="A367" s="85">
        <f t="shared" si="45"/>
        <v>362</v>
      </c>
      <c r="B367" s="94">
        <v>5900</v>
      </c>
      <c r="C367" s="94">
        <v>17.239999999999998</v>
      </c>
      <c r="D367" s="10">
        <f t="shared" si="52"/>
        <v>12.855867999999999</v>
      </c>
      <c r="E367" s="10">
        <f t="shared" si="53"/>
        <v>20.80645972176271</v>
      </c>
      <c r="F367" s="10">
        <v>414.1</v>
      </c>
      <c r="G367" s="10">
        <f t="shared" si="49"/>
        <v>3.5710744444444444E-3</v>
      </c>
      <c r="H367" s="10">
        <f t="shared" si="47"/>
        <v>1.4787819274444445</v>
      </c>
      <c r="I367" s="10">
        <f t="shared" si="46"/>
        <v>1.4787819274444445</v>
      </c>
      <c r="J367" s="10">
        <f t="shared" si="50"/>
        <v>580.48626735494111</v>
      </c>
      <c r="K367" s="10">
        <f t="shared" si="48"/>
        <v>1.9586515595290655E-3</v>
      </c>
      <c r="L367" s="10">
        <f t="shared" si="51"/>
        <v>0.76885598325157589</v>
      </c>
    </row>
    <row r="368" spans="1:12" x14ac:dyDescent="0.3">
      <c r="A368" s="85">
        <f t="shared" si="45"/>
        <v>363</v>
      </c>
      <c r="B368" s="94">
        <v>6000</v>
      </c>
      <c r="C368" s="94">
        <v>17.32</v>
      </c>
      <c r="D368" s="10">
        <f t="shared" si="52"/>
        <v>12.915524000000001</v>
      </c>
      <c r="E368" s="10">
        <f t="shared" si="53"/>
        <v>20.554625928533333</v>
      </c>
      <c r="F368" s="10">
        <v>469.1</v>
      </c>
      <c r="G368" s="10">
        <f t="shared" si="49"/>
        <v>3.587645555555556E-3</v>
      </c>
      <c r="H368" s="10">
        <f t="shared" si="47"/>
        <v>1.6829645301111111</v>
      </c>
      <c r="I368" s="10">
        <f t="shared" si="46"/>
        <v>1.6829645301111114</v>
      </c>
      <c r="J368" s="10">
        <f t="shared" si="50"/>
        <v>582.16923188505223</v>
      </c>
      <c r="K368" s="10">
        <f t="shared" si="48"/>
        <v>2.229092092862399E-3</v>
      </c>
      <c r="L368" s="10">
        <f t="shared" si="51"/>
        <v>0.77108507534443826</v>
      </c>
    </row>
    <row r="369" spans="1:12" x14ac:dyDescent="0.3">
      <c r="A369" s="85">
        <f t="shared" si="45"/>
        <v>364</v>
      </c>
      <c r="B369" s="94">
        <v>6000</v>
      </c>
      <c r="C369" s="94">
        <v>17.32</v>
      </c>
      <c r="D369" s="10">
        <f t="shared" si="52"/>
        <v>12.915524000000001</v>
      </c>
      <c r="E369" s="10">
        <f t="shared" si="53"/>
        <v>20.554625928533333</v>
      </c>
      <c r="F369" s="10">
        <v>469.1</v>
      </c>
      <c r="G369" s="10">
        <f t="shared" si="49"/>
        <v>3.587645555555556E-3</v>
      </c>
      <c r="H369" s="10">
        <f t="shared" si="47"/>
        <v>1.6829645301111111</v>
      </c>
      <c r="I369" s="10">
        <f t="shared" si="46"/>
        <v>1.6829645301111114</v>
      </c>
      <c r="J369" s="10">
        <f t="shared" si="50"/>
        <v>583.85219641516335</v>
      </c>
      <c r="K369" s="10">
        <f t="shared" si="48"/>
        <v>2.229092092862399E-3</v>
      </c>
      <c r="L369" s="10">
        <f t="shared" si="51"/>
        <v>0.77331416743730064</v>
      </c>
    </row>
    <row r="370" spans="1:12" x14ac:dyDescent="0.3">
      <c r="A370" s="85">
        <f t="shared" si="45"/>
        <v>365</v>
      </c>
      <c r="B370" s="94">
        <v>6000</v>
      </c>
      <c r="C370" s="94">
        <v>17.32</v>
      </c>
      <c r="D370" s="10">
        <f t="shared" si="52"/>
        <v>12.915524000000001</v>
      </c>
      <c r="E370" s="10">
        <f t="shared" si="53"/>
        <v>20.554625928533333</v>
      </c>
      <c r="F370" s="10">
        <v>469.1</v>
      </c>
      <c r="G370" s="10">
        <f t="shared" si="49"/>
        <v>3.587645555555556E-3</v>
      </c>
      <c r="H370" s="10">
        <f t="shared" si="47"/>
        <v>1.6829645301111111</v>
      </c>
      <c r="I370" s="10">
        <f t="shared" si="46"/>
        <v>1.6829645301111114</v>
      </c>
      <c r="J370" s="10">
        <f t="shared" si="50"/>
        <v>585.53516094527447</v>
      </c>
      <c r="K370" s="10">
        <f t="shared" si="48"/>
        <v>2.229092092862399E-3</v>
      </c>
      <c r="L370" s="10">
        <f t="shared" si="51"/>
        <v>0.77554325953016301</v>
      </c>
    </row>
    <row r="371" spans="1:12" x14ac:dyDescent="0.3">
      <c r="A371" s="85">
        <f t="shared" si="45"/>
        <v>366</v>
      </c>
      <c r="B371" s="94">
        <v>6100</v>
      </c>
      <c r="C371" s="94">
        <v>17.37</v>
      </c>
      <c r="D371" s="10">
        <f t="shared" si="52"/>
        <v>12.952809000000002</v>
      </c>
      <c r="E371" s="10">
        <f t="shared" si="53"/>
        <v>20.276029931016396</v>
      </c>
      <c r="F371" s="10">
        <v>469.1</v>
      </c>
      <c r="G371" s="10">
        <f t="shared" si="49"/>
        <v>3.5980025000000005E-3</v>
      </c>
      <c r="H371" s="10">
        <f t="shared" si="47"/>
        <v>1.6878229727500005</v>
      </c>
      <c r="I371" s="10">
        <f t="shared" si="46"/>
        <v>1.6878229727500003</v>
      </c>
      <c r="J371" s="10">
        <f t="shared" si="50"/>
        <v>587.22298391802451</v>
      </c>
      <c r="K371" s="10">
        <f t="shared" si="48"/>
        <v>2.235527116225166E-3</v>
      </c>
      <c r="L371" s="10">
        <f t="shared" si="51"/>
        <v>0.77777878664638822</v>
      </c>
    </row>
    <row r="372" spans="1:12" x14ac:dyDescent="0.3">
      <c r="A372" s="85">
        <f t="shared" si="45"/>
        <v>367</v>
      </c>
      <c r="B372" s="94">
        <v>6100</v>
      </c>
      <c r="C372" s="94">
        <v>17.37</v>
      </c>
      <c r="D372" s="10">
        <f t="shared" si="52"/>
        <v>12.952809000000002</v>
      </c>
      <c r="E372" s="10">
        <f t="shared" si="53"/>
        <v>20.276029931016396</v>
      </c>
      <c r="F372" s="10">
        <v>469.1</v>
      </c>
      <c r="G372" s="10">
        <f t="shared" si="49"/>
        <v>3.5980025000000005E-3</v>
      </c>
      <c r="H372" s="10">
        <f t="shared" si="47"/>
        <v>1.6878229727500005</v>
      </c>
      <c r="I372" s="10">
        <f t="shared" si="46"/>
        <v>1.6878229727500003</v>
      </c>
      <c r="J372" s="10">
        <f t="shared" si="50"/>
        <v>588.91080689077455</v>
      </c>
      <c r="K372" s="10">
        <f t="shared" si="48"/>
        <v>2.235527116225166E-3</v>
      </c>
      <c r="L372" s="10">
        <f t="shared" si="51"/>
        <v>0.78001431376261343</v>
      </c>
    </row>
    <row r="373" spans="1:12" x14ac:dyDescent="0.3">
      <c r="A373" s="85">
        <f t="shared" si="45"/>
        <v>368</v>
      </c>
      <c r="B373" s="94">
        <v>6100</v>
      </c>
      <c r="C373" s="94">
        <v>17.37</v>
      </c>
      <c r="D373" s="10">
        <f t="shared" si="52"/>
        <v>12.952809000000002</v>
      </c>
      <c r="E373" s="10">
        <f t="shared" si="53"/>
        <v>20.276029931016396</v>
      </c>
      <c r="F373" s="10">
        <v>469.1</v>
      </c>
      <c r="G373" s="10">
        <f t="shared" si="49"/>
        <v>3.5980025000000005E-3</v>
      </c>
      <c r="H373" s="10">
        <f t="shared" si="47"/>
        <v>1.6878229727500005</v>
      </c>
      <c r="I373" s="10">
        <f t="shared" si="46"/>
        <v>1.6878229727500003</v>
      </c>
      <c r="J373" s="10">
        <f t="shared" si="50"/>
        <v>590.59862986352459</v>
      </c>
      <c r="K373" s="10">
        <f t="shared" si="48"/>
        <v>2.235527116225166E-3</v>
      </c>
      <c r="L373" s="10">
        <f t="shared" si="51"/>
        <v>0.78224984087883864</v>
      </c>
    </row>
    <row r="374" spans="1:12" x14ac:dyDescent="0.3">
      <c r="A374" s="85">
        <f t="shared" si="45"/>
        <v>369</v>
      </c>
      <c r="B374" s="94">
        <v>6100</v>
      </c>
      <c r="C374" s="94">
        <v>17.37</v>
      </c>
      <c r="D374" s="10">
        <f t="shared" si="52"/>
        <v>12.952809000000002</v>
      </c>
      <c r="E374" s="10">
        <f t="shared" si="53"/>
        <v>20.276029931016396</v>
      </c>
      <c r="F374" s="10">
        <v>469.1</v>
      </c>
      <c r="G374" s="10">
        <f t="shared" si="49"/>
        <v>3.5980025000000005E-3</v>
      </c>
      <c r="H374" s="10">
        <f t="shared" si="47"/>
        <v>1.6878229727500005</v>
      </c>
      <c r="I374" s="10">
        <f t="shared" si="46"/>
        <v>1.6878229727500003</v>
      </c>
      <c r="J374" s="10">
        <f t="shared" si="50"/>
        <v>592.28645283627463</v>
      </c>
      <c r="K374" s="10">
        <f t="shared" si="48"/>
        <v>2.235527116225166E-3</v>
      </c>
      <c r="L374" s="10">
        <f t="shared" si="51"/>
        <v>0.78448536799506385</v>
      </c>
    </row>
    <row r="375" spans="1:12" x14ac:dyDescent="0.3">
      <c r="A375" s="85">
        <f t="shared" si="45"/>
        <v>370</v>
      </c>
      <c r="B375" s="94">
        <v>6200</v>
      </c>
      <c r="C375" s="94">
        <v>17.440000000000001</v>
      </c>
      <c r="D375" s="10">
        <f t="shared" si="52"/>
        <v>13.005008000000002</v>
      </c>
      <c r="E375" s="10">
        <f t="shared" si="53"/>
        <v>20.029390385548389</v>
      </c>
      <c r="F375" s="10">
        <v>469.1</v>
      </c>
      <c r="G375" s="10">
        <f t="shared" si="49"/>
        <v>3.6125022222222229E-3</v>
      </c>
      <c r="H375" s="10">
        <f t="shared" si="47"/>
        <v>1.6946247924444446</v>
      </c>
      <c r="I375" s="10">
        <f t="shared" si="46"/>
        <v>1.6946247924444449</v>
      </c>
      <c r="J375" s="10">
        <f t="shared" si="50"/>
        <v>593.98107762871905</v>
      </c>
      <c r="K375" s="10">
        <f t="shared" si="48"/>
        <v>2.2445361489330396E-3</v>
      </c>
      <c r="L375" s="10">
        <f t="shared" si="51"/>
        <v>0.78672990414399691</v>
      </c>
    </row>
    <row r="376" spans="1:12" x14ac:dyDescent="0.3">
      <c r="A376" s="86">
        <f t="shared" si="45"/>
        <v>371</v>
      </c>
      <c r="B376" s="94">
        <v>6800</v>
      </c>
      <c r="C376" s="94">
        <v>13.48</v>
      </c>
      <c r="D376" s="10">
        <f t="shared" si="52"/>
        <v>10.052036000000001</v>
      </c>
      <c r="E376" s="10">
        <f t="shared" si="53"/>
        <v>14.115423728941177</v>
      </c>
      <c r="F376" s="10">
        <v>426.7</v>
      </c>
      <c r="G376" s="10">
        <f t="shared" si="49"/>
        <v>2.7922322222222224E-3</v>
      </c>
      <c r="H376" s="10">
        <f t="shared" si="47"/>
        <v>1.1914454892222224</v>
      </c>
      <c r="I376" s="10">
        <f t="shared" si="46"/>
        <v>1.1914454892222222</v>
      </c>
      <c r="J376" s="10">
        <f t="shared" si="50"/>
        <v>595.1725231179413</v>
      </c>
      <c r="K376" s="10">
        <f t="shared" si="48"/>
        <v>1.5780734956585723E-3</v>
      </c>
      <c r="L376" s="10">
        <f t="shared" si="51"/>
        <v>0.78830797763965543</v>
      </c>
    </row>
    <row r="377" spans="1:12" x14ac:dyDescent="0.3">
      <c r="A377" s="86">
        <f t="shared" si="45"/>
        <v>372</v>
      </c>
      <c r="B377" s="94">
        <v>6800</v>
      </c>
      <c r="C377" s="94">
        <v>13.48</v>
      </c>
      <c r="D377" s="10">
        <f t="shared" si="52"/>
        <v>10.052036000000001</v>
      </c>
      <c r="E377" s="10">
        <f t="shared" si="53"/>
        <v>14.115423728941177</v>
      </c>
      <c r="F377" s="10">
        <v>426.7</v>
      </c>
      <c r="G377" s="10">
        <f t="shared" si="49"/>
        <v>2.7922322222222224E-3</v>
      </c>
      <c r="H377" s="10">
        <f t="shared" si="47"/>
        <v>1.1914454892222224</v>
      </c>
      <c r="I377" s="10">
        <f t="shared" si="46"/>
        <v>1.1914454892222222</v>
      </c>
      <c r="J377" s="10">
        <f t="shared" si="50"/>
        <v>596.36396860716354</v>
      </c>
      <c r="K377" s="10">
        <f t="shared" si="48"/>
        <v>1.5780734956585723E-3</v>
      </c>
      <c r="L377" s="10">
        <f t="shared" si="51"/>
        <v>0.78988605113531396</v>
      </c>
    </row>
    <row r="378" spans="1:12" x14ac:dyDescent="0.3">
      <c r="A378" s="86">
        <f t="shared" si="45"/>
        <v>373</v>
      </c>
      <c r="B378" s="94">
        <v>6800</v>
      </c>
      <c r="C378" s="94">
        <v>13.48</v>
      </c>
      <c r="D378" s="10">
        <f t="shared" si="52"/>
        <v>10.052036000000001</v>
      </c>
      <c r="E378" s="10">
        <f t="shared" si="53"/>
        <v>14.115423728941177</v>
      </c>
      <c r="F378" s="10">
        <v>426.7</v>
      </c>
      <c r="G378" s="10">
        <f t="shared" si="49"/>
        <v>2.7922322222222224E-3</v>
      </c>
      <c r="H378" s="10">
        <f t="shared" si="47"/>
        <v>1.1914454892222224</v>
      </c>
      <c r="I378" s="10">
        <f t="shared" si="46"/>
        <v>1.1914454892222222</v>
      </c>
      <c r="J378" s="10">
        <f t="shared" si="50"/>
        <v>597.55541409638579</v>
      </c>
      <c r="K378" s="10">
        <f t="shared" si="48"/>
        <v>1.5780734956585723E-3</v>
      </c>
      <c r="L378" s="10">
        <f t="shared" si="51"/>
        <v>0.79146412463097249</v>
      </c>
    </row>
    <row r="379" spans="1:12" x14ac:dyDescent="0.3">
      <c r="A379" s="86">
        <f t="shared" si="45"/>
        <v>374</v>
      </c>
      <c r="B379" s="94">
        <v>6800</v>
      </c>
      <c r="C379" s="94">
        <v>13.48</v>
      </c>
      <c r="D379" s="10">
        <f t="shared" si="52"/>
        <v>10.052036000000001</v>
      </c>
      <c r="E379" s="10">
        <f t="shared" si="53"/>
        <v>14.115423728941177</v>
      </c>
      <c r="F379" s="10">
        <v>426.7</v>
      </c>
      <c r="G379" s="10">
        <f t="shared" si="49"/>
        <v>2.7922322222222224E-3</v>
      </c>
      <c r="H379" s="10">
        <f t="shared" si="47"/>
        <v>1.1914454892222224</v>
      </c>
      <c r="I379" s="10">
        <f t="shared" si="46"/>
        <v>1.1914454892222222</v>
      </c>
      <c r="J379" s="10">
        <f t="shared" si="50"/>
        <v>598.74685958560804</v>
      </c>
      <c r="K379" s="10">
        <f t="shared" si="48"/>
        <v>1.5780734956585723E-3</v>
      </c>
      <c r="L379" s="10">
        <f t="shared" si="51"/>
        <v>0.79304219812663101</v>
      </c>
    </row>
    <row r="380" spans="1:12" x14ac:dyDescent="0.3">
      <c r="A380" s="86">
        <f t="shared" si="45"/>
        <v>375</v>
      </c>
      <c r="B380" s="94">
        <v>6800</v>
      </c>
      <c r="C380" s="94">
        <v>13.48</v>
      </c>
      <c r="D380" s="10">
        <f t="shared" si="52"/>
        <v>10.052036000000001</v>
      </c>
      <c r="E380" s="10">
        <f t="shared" si="53"/>
        <v>14.115423728941177</v>
      </c>
      <c r="F380" s="10">
        <v>426.7</v>
      </c>
      <c r="G380" s="10">
        <f t="shared" si="49"/>
        <v>2.7922322222222224E-3</v>
      </c>
      <c r="H380" s="10">
        <f t="shared" si="47"/>
        <v>1.1914454892222224</v>
      </c>
      <c r="I380" s="10">
        <f t="shared" si="46"/>
        <v>1.1914454892222222</v>
      </c>
      <c r="J380" s="10">
        <f t="shared" si="50"/>
        <v>599.93830507483028</v>
      </c>
      <c r="K380" s="10">
        <f t="shared" si="48"/>
        <v>1.5780734956585723E-3</v>
      </c>
      <c r="L380" s="10">
        <f t="shared" si="51"/>
        <v>0.79462027162228954</v>
      </c>
    </row>
    <row r="381" spans="1:12" x14ac:dyDescent="0.3">
      <c r="A381" s="86">
        <f t="shared" si="45"/>
        <v>376</v>
      </c>
      <c r="B381" s="94">
        <v>6800</v>
      </c>
      <c r="C381" s="94">
        <v>13.48</v>
      </c>
      <c r="D381" s="10">
        <f t="shared" si="52"/>
        <v>10.052036000000001</v>
      </c>
      <c r="E381" s="10">
        <f t="shared" si="53"/>
        <v>14.115423728941177</v>
      </c>
      <c r="F381" s="10">
        <v>426.7</v>
      </c>
      <c r="G381" s="10">
        <f t="shared" si="49"/>
        <v>2.7922322222222224E-3</v>
      </c>
      <c r="H381" s="10">
        <f t="shared" si="47"/>
        <v>1.1914454892222224</v>
      </c>
      <c r="I381" s="10">
        <f t="shared" si="46"/>
        <v>1.1914454892222222</v>
      </c>
      <c r="J381" s="10">
        <f t="shared" si="50"/>
        <v>601.12975056405253</v>
      </c>
      <c r="K381" s="10">
        <f t="shared" si="48"/>
        <v>1.5780734956585723E-3</v>
      </c>
      <c r="L381" s="10">
        <f t="shared" si="51"/>
        <v>0.79619834511794807</v>
      </c>
    </row>
    <row r="382" spans="1:12" x14ac:dyDescent="0.3">
      <c r="A382" s="86">
        <f t="shared" si="45"/>
        <v>377</v>
      </c>
      <c r="B382" s="94">
        <v>6800</v>
      </c>
      <c r="C382" s="94">
        <v>13.48</v>
      </c>
      <c r="D382" s="10">
        <f t="shared" si="52"/>
        <v>10.052036000000001</v>
      </c>
      <c r="E382" s="10">
        <f t="shared" si="53"/>
        <v>14.115423728941177</v>
      </c>
      <c r="F382" s="10">
        <v>426.7</v>
      </c>
      <c r="G382" s="10">
        <f t="shared" si="49"/>
        <v>2.7922322222222224E-3</v>
      </c>
      <c r="H382" s="10">
        <f t="shared" si="47"/>
        <v>1.1914454892222224</v>
      </c>
      <c r="I382" s="10">
        <f t="shared" si="46"/>
        <v>1.1914454892222222</v>
      </c>
      <c r="J382" s="10">
        <f t="shared" si="50"/>
        <v>602.32119605327478</v>
      </c>
      <c r="K382" s="10">
        <f t="shared" si="48"/>
        <v>1.5780734956585723E-3</v>
      </c>
      <c r="L382" s="10">
        <f t="shared" si="51"/>
        <v>0.7977764186136066</v>
      </c>
    </row>
    <row r="383" spans="1:12" x14ac:dyDescent="0.3">
      <c r="A383" s="86">
        <f t="shared" si="45"/>
        <v>378</v>
      </c>
      <c r="B383" s="94">
        <v>6700</v>
      </c>
      <c r="C383" s="94">
        <v>14</v>
      </c>
      <c r="D383" s="10">
        <f t="shared" si="52"/>
        <v>10.4398</v>
      </c>
      <c r="E383" s="10">
        <f t="shared" si="53"/>
        <v>14.878740632835822</v>
      </c>
      <c r="F383" s="10">
        <v>426.7</v>
      </c>
      <c r="G383" s="10">
        <f t="shared" si="49"/>
        <v>2.8999444444444446E-3</v>
      </c>
      <c r="H383" s="10">
        <f t="shared" si="47"/>
        <v>1.2374062944444444</v>
      </c>
      <c r="I383" s="10">
        <f t="shared" si="46"/>
        <v>1.2374062944444444</v>
      </c>
      <c r="J383" s="10">
        <f t="shared" si="50"/>
        <v>603.55860234771922</v>
      </c>
      <c r="K383" s="10">
        <f t="shared" si="48"/>
        <v>1.6389487343635026E-3</v>
      </c>
      <c r="L383" s="10">
        <f t="shared" si="51"/>
        <v>0.79941536734797014</v>
      </c>
    </row>
    <row r="384" spans="1:12" x14ac:dyDescent="0.3">
      <c r="A384" s="87">
        <f t="shared" si="45"/>
        <v>379</v>
      </c>
      <c r="B384" s="94">
        <v>6700</v>
      </c>
      <c r="C384" s="94">
        <v>14</v>
      </c>
      <c r="D384" s="10">
        <f t="shared" si="52"/>
        <v>10.4398</v>
      </c>
      <c r="E384" s="10">
        <f t="shared" si="53"/>
        <v>14.878740632835822</v>
      </c>
      <c r="F384" s="10">
        <v>426.7</v>
      </c>
      <c r="G384" s="10">
        <f t="shared" si="49"/>
        <v>2.8999444444444446E-3</v>
      </c>
      <c r="H384" s="10">
        <f t="shared" si="47"/>
        <v>1.2374062944444444</v>
      </c>
      <c r="I384" s="10">
        <f t="shared" si="46"/>
        <v>1.2374062944444444</v>
      </c>
      <c r="J384" s="10">
        <f t="shared" si="50"/>
        <v>604.79600864216366</v>
      </c>
      <c r="K384" s="10">
        <f t="shared" si="48"/>
        <v>1.6389487343635026E-3</v>
      </c>
      <c r="L384" s="10">
        <f t="shared" si="51"/>
        <v>0.80105431608233368</v>
      </c>
    </row>
    <row r="385" spans="1:12" x14ac:dyDescent="0.3">
      <c r="A385" s="87">
        <f t="shared" si="45"/>
        <v>380</v>
      </c>
      <c r="B385" s="94">
        <v>6700</v>
      </c>
      <c r="C385" s="94">
        <v>14</v>
      </c>
      <c r="D385" s="10">
        <f t="shared" si="52"/>
        <v>10.4398</v>
      </c>
      <c r="E385" s="10">
        <f t="shared" si="53"/>
        <v>14.878740632835822</v>
      </c>
      <c r="F385" s="10">
        <v>426.7</v>
      </c>
      <c r="G385" s="10">
        <f t="shared" si="49"/>
        <v>2.8999444444444446E-3</v>
      </c>
      <c r="H385" s="10">
        <f t="shared" si="47"/>
        <v>1.2374062944444444</v>
      </c>
      <c r="I385" s="10">
        <f t="shared" si="46"/>
        <v>1.2374062944444444</v>
      </c>
      <c r="J385" s="10">
        <f t="shared" si="50"/>
        <v>606.0334149366081</v>
      </c>
      <c r="K385" s="10">
        <f t="shared" si="48"/>
        <v>1.6389487343635026E-3</v>
      </c>
      <c r="L385" s="10">
        <f t="shared" si="51"/>
        <v>0.80269326481669723</v>
      </c>
    </row>
    <row r="386" spans="1:12" x14ac:dyDescent="0.3">
      <c r="A386" s="87">
        <f t="shared" si="45"/>
        <v>381</v>
      </c>
      <c r="B386" s="94">
        <v>6700</v>
      </c>
      <c r="C386" s="94">
        <v>14</v>
      </c>
      <c r="D386" s="10">
        <f t="shared" si="52"/>
        <v>10.4398</v>
      </c>
      <c r="E386" s="10">
        <f t="shared" si="53"/>
        <v>14.878740632835822</v>
      </c>
      <c r="F386" s="10">
        <v>426.7</v>
      </c>
      <c r="G386" s="10">
        <f t="shared" si="49"/>
        <v>2.8999444444444446E-3</v>
      </c>
      <c r="H386" s="10">
        <f t="shared" si="47"/>
        <v>1.2374062944444444</v>
      </c>
      <c r="I386" s="10">
        <f t="shared" si="46"/>
        <v>1.2374062944444444</v>
      </c>
      <c r="J386" s="10">
        <f t="shared" si="50"/>
        <v>607.27082123105254</v>
      </c>
      <c r="K386" s="10">
        <f t="shared" si="48"/>
        <v>1.6389487343635026E-3</v>
      </c>
      <c r="L386" s="10">
        <f t="shared" si="51"/>
        <v>0.80433221355106077</v>
      </c>
    </row>
    <row r="387" spans="1:12" x14ac:dyDescent="0.3">
      <c r="A387" s="87">
        <f t="shared" si="45"/>
        <v>382</v>
      </c>
      <c r="B387" s="94">
        <v>6700</v>
      </c>
      <c r="C387" s="94">
        <v>14</v>
      </c>
      <c r="D387" s="10">
        <f t="shared" si="52"/>
        <v>10.4398</v>
      </c>
      <c r="E387" s="10">
        <f t="shared" si="53"/>
        <v>14.878740632835822</v>
      </c>
      <c r="F387" s="10">
        <v>426.7</v>
      </c>
      <c r="G387" s="10">
        <f t="shared" si="49"/>
        <v>2.8999444444444446E-3</v>
      </c>
      <c r="H387" s="10">
        <f t="shared" si="47"/>
        <v>1.2374062944444444</v>
      </c>
      <c r="I387" s="10">
        <f t="shared" si="46"/>
        <v>1.2374062944444444</v>
      </c>
      <c r="J387" s="10">
        <f t="shared" si="50"/>
        <v>608.50822752549698</v>
      </c>
      <c r="K387" s="10">
        <f t="shared" si="48"/>
        <v>1.6389487343635026E-3</v>
      </c>
      <c r="L387" s="10">
        <f t="shared" si="51"/>
        <v>0.80597116228542431</v>
      </c>
    </row>
    <row r="388" spans="1:12" x14ac:dyDescent="0.3">
      <c r="A388" s="87">
        <f t="shared" si="45"/>
        <v>383</v>
      </c>
      <c r="B388" s="94">
        <v>6700</v>
      </c>
      <c r="C388" s="94">
        <v>14</v>
      </c>
      <c r="D388" s="10">
        <f t="shared" si="52"/>
        <v>10.4398</v>
      </c>
      <c r="E388" s="10">
        <f t="shared" si="53"/>
        <v>14.878740632835822</v>
      </c>
      <c r="F388" s="10">
        <v>426.7</v>
      </c>
      <c r="G388" s="10">
        <f t="shared" si="49"/>
        <v>2.8999444444444446E-3</v>
      </c>
      <c r="H388" s="10">
        <f t="shared" si="47"/>
        <v>1.2374062944444444</v>
      </c>
      <c r="I388" s="10">
        <f t="shared" si="46"/>
        <v>1.2374062944444444</v>
      </c>
      <c r="J388" s="10">
        <f t="shared" si="50"/>
        <v>609.74563381994142</v>
      </c>
      <c r="K388" s="10">
        <f t="shared" si="48"/>
        <v>1.6389487343635026E-3</v>
      </c>
      <c r="L388" s="10">
        <f t="shared" si="51"/>
        <v>0.80761011101978786</v>
      </c>
    </row>
    <row r="389" spans="1:12" x14ac:dyDescent="0.3">
      <c r="A389" s="87">
        <f t="shared" si="45"/>
        <v>384</v>
      </c>
      <c r="B389" s="94">
        <v>6700</v>
      </c>
      <c r="C389" s="94">
        <v>14</v>
      </c>
      <c r="D389" s="10">
        <f t="shared" si="52"/>
        <v>10.4398</v>
      </c>
      <c r="E389" s="10">
        <f t="shared" si="53"/>
        <v>14.878740632835822</v>
      </c>
      <c r="F389" s="10">
        <v>426.7</v>
      </c>
      <c r="G389" s="10">
        <f t="shared" si="49"/>
        <v>2.8999444444444446E-3</v>
      </c>
      <c r="H389" s="10">
        <f t="shared" si="47"/>
        <v>1.2374062944444444</v>
      </c>
      <c r="I389" s="10">
        <f t="shared" si="46"/>
        <v>1.2374062944444444</v>
      </c>
      <c r="J389" s="10">
        <f t="shared" si="50"/>
        <v>610.98304011438586</v>
      </c>
      <c r="K389" s="10">
        <f t="shared" si="48"/>
        <v>1.6389487343635026E-3</v>
      </c>
      <c r="L389" s="10">
        <f t="shared" si="51"/>
        <v>0.8092490597541514</v>
      </c>
    </row>
    <row r="390" spans="1:12" x14ac:dyDescent="0.3">
      <c r="A390" s="87">
        <f t="shared" si="45"/>
        <v>385</v>
      </c>
      <c r="B390" s="94">
        <v>6600</v>
      </c>
      <c r="C390" s="94">
        <v>16.8</v>
      </c>
      <c r="D390" s="10">
        <f t="shared" si="52"/>
        <v>12.527760000000001</v>
      </c>
      <c r="E390" s="10">
        <f t="shared" si="53"/>
        <v>18.125011316363636</v>
      </c>
      <c r="F390" s="10">
        <v>492.1</v>
      </c>
      <c r="G390" s="10">
        <f t="shared" si="49"/>
        <v>3.4799333333333333E-3</v>
      </c>
      <c r="H390" s="10">
        <f t="shared" si="47"/>
        <v>1.7124751933333335</v>
      </c>
      <c r="I390" s="10">
        <f t="shared" si="46"/>
        <v>1.7124751933333333</v>
      </c>
      <c r="J390" s="10">
        <f t="shared" si="50"/>
        <v>612.69551530771923</v>
      </c>
      <c r="K390" s="10">
        <f t="shared" si="48"/>
        <v>2.26817906401766E-3</v>
      </c>
      <c r="L390" s="10">
        <f t="shared" si="51"/>
        <v>0.81151723881816906</v>
      </c>
    </row>
    <row r="391" spans="1:12" x14ac:dyDescent="0.3">
      <c r="A391" s="87">
        <f t="shared" ref="A391:A454" si="54">A390+1</f>
        <v>386</v>
      </c>
      <c r="B391" s="94">
        <v>6600</v>
      </c>
      <c r="C391" s="94">
        <v>16.8</v>
      </c>
      <c r="D391" s="10">
        <f t="shared" si="52"/>
        <v>12.527760000000001</v>
      </c>
      <c r="E391" s="10">
        <f t="shared" si="53"/>
        <v>18.125011316363636</v>
      </c>
      <c r="F391" s="10">
        <v>492.1</v>
      </c>
      <c r="G391" s="10">
        <f t="shared" si="49"/>
        <v>3.4799333333333333E-3</v>
      </c>
      <c r="H391" s="10">
        <f t="shared" si="47"/>
        <v>1.7124751933333335</v>
      </c>
      <c r="I391" s="10">
        <f t="shared" ref="I391:I454" si="55">G391*F391</f>
        <v>1.7124751933333333</v>
      </c>
      <c r="J391" s="10">
        <f t="shared" si="50"/>
        <v>614.40799050105261</v>
      </c>
      <c r="K391" s="10">
        <f t="shared" si="48"/>
        <v>2.26817906401766E-3</v>
      </c>
      <c r="L391" s="10">
        <f t="shared" si="51"/>
        <v>0.81378541788218672</v>
      </c>
    </row>
    <row r="392" spans="1:12" x14ac:dyDescent="0.3">
      <c r="A392" s="87">
        <f t="shared" si="54"/>
        <v>387</v>
      </c>
      <c r="B392" s="94">
        <v>6600</v>
      </c>
      <c r="C392" s="94">
        <v>16.8</v>
      </c>
      <c r="D392" s="10">
        <f t="shared" si="52"/>
        <v>12.527760000000001</v>
      </c>
      <c r="E392" s="10">
        <f t="shared" si="53"/>
        <v>18.125011316363636</v>
      </c>
      <c r="F392" s="10">
        <v>492.1</v>
      </c>
      <c r="G392" s="10">
        <f t="shared" si="49"/>
        <v>3.4799333333333333E-3</v>
      </c>
      <c r="H392" s="10">
        <f t="shared" ref="H392:H455" si="56">(F392*D392)/3600</f>
        <v>1.7124751933333335</v>
      </c>
      <c r="I392" s="10">
        <f t="shared" si="55"/>
        <v>1.7124751933333333</v>
      </c>
      <c r="J392" s="10">
        <f t="shared" si="50"/>
        <v>616.12046569438598</v>
      </c>
      <c r="K392" s="10">
        <f t="shared" ref="K392:K455" si="57">((F392*G392)/1000)/0.755</f>
        <v>2.26817906401766E-3</v>
      </c>
      <c r="L392" s="10">
        <f t="shared" si="51"/>
        <v>0.81605359694620438</v>
      </c>
    </row>
    <row r="393" spans="1:12" x14ac:dyDescent="0.3">
      <c r="A393" s="87">
        <f t="shared" si="54"/>
        <v>388</v>
      </c>
      <c r="B393" s="94">
        <v>6600</v>
      </c>
      <c r="C393" s="94">
        <v>16.8</v>
      </c>
      <c r="D393" s="10">
        <f t="shared" si="52"/>
        <v>12.527760000000001</v>
      </c>
      <c r="E393" s="10">
        <f t="shared" si="53"/>
        <v>18.125011316363636</v>
      </c>
      <c r="F393" s="10">
        <v>492.1</v>
      </c>
      <c r="G393" s="10">
        <f t="shared" ref="G393:G456" si="58">((A393-A392)/3600)*D393</f>
        <v>3.4799333333333333E-3</v>
      </c>
      <c r="H393" s="10">
        <f t="shared" si="56"/>
        <v>1.7124751933333335</v>
      </c>
      <c r="I393" s="10">
        <f t="shared" si="55"/>
        <v>1.7124751933333333</v>
      </c>
      <c r="J393" s="10">
        <f t="shared" ref="J393:J456" si="59">I393+J392</f>
        <v>617.83294088771936</v>
      </c>
      <c r="K393" s="10">
        <f t="shared" si="57"/>
        <v>2.26817906401766E-3</v>
      </c>
      <c r="L393" s="10">
        <f t="shared" ref="L393:L456" si="60">L392+K393</f>
        <v>0.81832177601022205</v>
      </c>
    </row>
    <row r="394" spans="1:12" x14ac:dyDescent="0.3">
      <c r="A394" s="87">
        <f t="shared" si="54"/>
        <v>389</v>
      </c>
      <c r="B394" s="94">
        <v>6600</v>
      </c>
      <c r="C394" s="94">
        <v>16.8</v>
      </c>
      <c r="D394" s="10">
        <f t="shared" si="52"/>
        <v>12.527760000000001</v>
      </c>
      <c r="E394" s="10">
        <f t="shared" si="53"/>
        <v>18.125011316363636</v>
      </c>
      <c r="F394" s="10">
        <v>492.1</v>
      </c>
      <c r="G394" s="10">
        <f t="shared" si="58"/>
        <v>3.4799333333333333E-3</v>
      </c>
      <c r="H394" s="10">
        <f t="shared" si="56"/>
        <v>1.7124751933333335</v>
      </c>
      <c r="I394" s="10">
        <f t="shared" si="55"/>
        <v>1.7124751933333333</v>
      </c>
      <c r="J394" s="10">
        <f t="shared" si="59"/>
        <v>619.54541608105274</v>
      </c>
      <c r="K394" s="10">
        <f t="shared" si="57"/>
        <v>2.26817906401766E-3</v>
      </c>
      <c r="L394" s="10">
        <f t="shared" si="60"/>
        <v>0.82058995507423971</v>
      </c>
    </row>
    <row r="395" spans="1:12" x14ac:dyDescent="0.3">
      <c r="A395" s="87">
        <f t="shared" si="54"/>
        <v>390</v>
      </c>
      <c r="B395" s="94">
        <v>6600</v>
      </c>
      <c r="C395" s="94">
        <v>16.8</v>
      </c>
      <c r="D395" s="10">
        <f t="shared" si="52"/>
        <v>12.527760000000001</v>
      </c>
      <c r="E395" s="10">
        <f t="shared" si="53"/>
        <v>18.125011316363636</v>
      </c>
      <c r="F395" s="10">
        <v>492.1</v>
      </c>
      <c r="G395" s="10">
        <f t="shared" si="58"/>
        <v>3.4799333333333333E-3</v>
      </c>
      <c r="H395" s="10">
        <f t="shared" si="56"/>
        <v>1.7124751933333335</v>
      </c>
      <c r="I395" s="10">
        <f t="shared" si="55"/>
        <v>1.7124751933333333</v>
      </c>
      <c r="J395" s="10">
        <f t="shared" si="59"/>
        <v>621.25789127438611</v>
      </c>
      <c r="K395" s="10">
        <f t="shared" si="57"/>
        <v>2.26817906401766E-3</v>
      </c>
      <c r="L395" s="10">
        <f t="shared" si="60"/>
        <v>0.82285813413825737</v>
      </c>
    </row>
    <row r="396" spans="1:12" x14ac:dyDescent="0.3">
      <c r="A396" s="87">
        <f t="shared" si="54"/>
        <v>391</v>
      </c>
      <c r="B396" s="94">
        <v>6600</v>
      </c>
      <c r="C396" s="94">
        <v>16.8</v>
      </c>
      <c r="D396" s="10">
        <f t="shared" si="52"/>
        <v>12.527760000000001</v>
      </c>
      <c r="E396" s="10">
        <f t="shared" si="53"/>
        <v>18.125011316363636</v>
      </c>
      <c r="F396" s="10">
        <v>492.1</v>
      </c>
      <c r="G396" s="10">
        <f t="shared" si="58"/>
        <v>3.4799333333333333E-3</v>
      </c>
      <c r="H396" s="10">
        <f t="shared" si="56"/>
        <v>1.7124751933333335</v>
      </c>
      <c r="I396" s="10">
        <f t="shared" si="55"/>
        <v>1.7124751933333333</v>
      </c>
      <c r="J396" s="10">
        <f t="shared" si="59"/>
        <v>622.97036646771949</v>
      </c>
      <c r="K396" s="10">
        <f t="shared" si="57"/>
        <v>2.26817906401766E-3</v>
      </c>
      <c r="L396" s="10">
        <f t="shared" si="60"/>
        <v>0.82512631320227503</v>
      </c>
    </row>
    <row r="397" spans="1:12" x14ac:dyDescent="0.3">
      <c r="A397" s="87">
        <f t="shared" si="54"/>
        <v>392</v>
      </c>
      <c r="B397" s="94">
        <v>6500</v>
      </c>
      <c r="C397" s="94">
        <v>18</v>
      </c>
      <c r="D397" s="10">
        <f t="shared" si="52"/>
        <v>13.422600000000001</v>
      </c>
      <c r="E397" s="10">
        <f t="shared" si="53"/>
        <v>19.718418904615383</v>
      </c>
      <c r="F397" s="10">
        <v>504</v>
      </c>
      <c r="G397" s="10">
        <f t="shared" si="58"/>
        <v>3.7285000000000005E-3</v>
      </c>
      <c r="H397" s="10">
        <f t="shared" si="56"/>
        <v>1.8791640000000001</v>
      </c>
      <c r="I397" s="10">
        <f t="shared" si="55"/>
        <v>1.8791640000000003</v>
      </c>
      <c r="J397" s="10">
        <f t="shared" si="59"/>
        <v>624.84953046771943</v>
      </c>
      <c r="K397" s="10">
        <f t="shared" si="57"/>
        <v>2.4889589403973515E-3</v>
      </c>
      <c r="L397" s="10">
        <f t="shared" si="60"/>
        <v>0.82761527214267239</v>
      </c>
    </row>
    <row r="398" spans="1:12" x14ac:dyDescent="0.3">
      <c r="A398" s="87">
        <f t="shared" si="54"/>
        <v>393</v>
      </c>
      <c r="B398" s="94">
        <v>6500</v>
      </c>
      <c r="C398" s="94">
        <v>18</v>
      </c>
      <c r="D398" s="10">
        <f t="shared" si="52"/>
        <v>13.422600000000001</v>
      </c>
      <c r="E398" s="10">
        <f t="shared" si="53"/>
        <v>19.718418904615383</v>
      </c>
      <c r="F398" s="10">
        <v>504</v>
      </c>
      <c r="G398" s="10">
        <f t="shared" si="58"/>
        <v>3.7285000000000005E-3</v>
      </c>
      <c r="H398" s="10">
        <f t="shared" si="56"/>
        <v>1.8791640000000001</v>
      </c>
      <c r="I398" s="10">
        <f t="shared" si="55"/>
        <v>1.8791640000000003</v>
      </c>
      <c r="J398" s="10">
        <f t="shared" si="59"/>
        <v>626.72869446771938</v>
      </c>
      <c r="K398" s="10">
        <f t="shared" si="57"/>
        <v>2.4889589403973515E-3</v>
      </c>
      <c r="L398" s="10">
        <f t="shared" si="60"/>
        <v>0.83010423108306974</v>
      </c>
    </row>
    <row r="399" spans="1:12" x14ac:dyDescent="0.3">
      <c r="A399" s="87">
        <f t="shared" si="54"/>
        <v>394</v>
      </c>
      <c r="B399" s="94">
        <v>6500</v>
      </c>
      <c r="C399" s="94">
        <v>18</v>
      </c>
      <c r="D399" s="10">
        <f t="shared" si="52"/>
        <v>13.422600000000001</v>
      </c>
      <c r="E399" s="10">
        <f t="shared" si="53"/>
        <v>19.718418904615383</v>
      </c>
      <c r="F399" s="10">
        <v>504</v>
      </c>
      <c r="G399" s="10">
        <f t="shared" si="58"/>
        <v>3.7285000000000005E-3</v>
      </c>
      <c r="H399" s="10">
        <f t="shared" si="56"/>
        <v>1.8791640000000001</v>
      </c>
      <c r="I399" s="10">
        <f t="shared" si="55"/>
        <v>1.8791640000000003</v>
      </c>
      <c r="J399" s="10">
        <f t="shared" si="59"/>
        <v>628.60785846771932</v>
      </c>
      <c r="K399" s="10">
        <f t="shared" si="57"/>
        <v>2.4889589403973515E-3</v>
      </c>
      <c r="L399" s="10">
        <f t="shared" si="60"/>
        <v>0.8325931900234671</v>
      </c>
    </row>
    <row r="400" spans="1:12" x14ac:dyDescent="0.3">
      <c r="A400" s="87">
        <f t="shared" si="54"/>
        <v>395</v>
      </c>
      <c r="B400" s="94">
        <v>6500</v>
      </c>
      <c r="C400" s="94">
        <v>18</v>
      </c>
      <c r="D400" s="10">
        <f t="shared" si="52"/>
        <v>13.422600000000001</v>
      </c>
      <c r="E400" s="10">
        <f t="shared" si="53"/>
        <v>19.718418904615383</v>
      </c>
      <c r="F400" s="10">
        <v>504</v>
      </c>
      <c r="G400" s="10">
        <f t="shared" si="58"/>
        <v>3.7285000000000005E-3</v>
      </c>
      <c r="H400" s="10">
        <f t="shared" si="56"/>
        <v>1.8791640000000001</v>
      </c>
      <c r="I400" s="10">
        <f t="shared" si="55"/>
        <v>1.8791640000000003</v>
      </c>
      <c r="J400" s="10">
        <f t="shared" si="59"/>
        <v>630.48702246771927</v>
      </c>
      <c r="K400" s="10">
        <f t="shared" si="57"/>
        <v>2.4889589403973515E-3</v>
      </c>
      <c r="L400" s="10">
        <f t="shared" si="60"/>
        <v>0.83508214896386446</v>
      </c>
    </row>
    <row r="401" spans="1:12" x14ac:dyDescent="0.3">
      <c r="A401" s="87">
        <f t="shared" si="54"/>
        <v>396</v>
      </c>
      <c r="B401" s="94">
        <v>6500</v>
      </c>
      <c r="C401" s="94">
        <v>18</v>
      </c>
      <c r="D401" s="10">
        <f t="shared" si="52"/>
        <v>13.422600000000001</v>
      </c>
      <c r="E401" s="10">
        <f t="shared" si="53"/>
        <v>19.718418904615383</v>
      </c>
      <c r="F401" s="10">
        <v>504</v>
      </c>
      <c r="G401" s="10">
        <f t="shared" si="58"/>
        <v>3.7285000000000005E-3</v>
      </c>
      <c r="H401" s="10">
        <f t="shared" si="56"/>
        <v>1.8791640000000001</v>
      </c>
      <c r="I401" s="10">
        <f t="shared" si="55"/>
        <v>1.8791640000000003</v>
      </c>
      <c r="J401" s="10">
        <f t="shared" si="59"/>
        <v>632.36618646771922</v>
      </c>
      <c r="K401" s="10">
        <f t="shared" si="57"/>
        <v>2.4889589403973515E-3</v>
      </c>
      <c r="L401" s="10">
        <f t="shared" si="60"/>
        <v>0.83757110790426181</v>
      </c>
    </row>
    <row r="402" spans="1:12" x14ac:dyDescent="0.3">
      <c r="A402" s="87">
        <f t="shared" si="54"/>
        <v>397</v>
      </c>
      <c r="B402" s="94">
        <v>6400</v>
      </c>
      <c r="C402" s="94">
        <v>17.8</v>
      </c>
      <c r="D402" s="10">
        <f t="shared" si="52"/>
        <v>13.273460000000002</v>
      </c>
      <c r="E402" s="10">
        <f t="shared" si="53"/>
        <v>19.804002320000002</v>
      </c>
      <c r="F402" s="10">
        <v>457.1</v>
      </c>
      <c r="G402" s="10">
        <f t="shared" si="58"/>
        <v>3.6870722222222228E-3</v>
      </c>
      <c r="H402" s="10">
        <f t="shared" si="56"/>
        <v>1.6853607127777781</v>
      </c>
      <c r="I402" s="10">
        <f t="shared" si="55"/>
        <v>1.6853607127777781</v>
      </c>
      <c r="J402" s="10">
        <f t="shared" si="59"/>
        <v>634.05154718049698</v>
      </c>
      <c r="K402" s="10">
        <f t="shared" si="57"/>
        <v>2.2322658447387791E-3</v>
      </c>
      <c r="L402" s="10">
        <f t="shared" si="60"/>
        <v>0.8398033737490006</v>
      </c>
    </row>
    <row r="403" spans="1:12" x14ac:dyDescent="0.3">
      <c r="A403" s="87">
        <f t="shared" si="54"/>
        <v>398</v>
      </c>
      <c r="B403" s="94">
        <v>6400</v>
      </c>
      <c r="C403" s="94">
        <v>17.8</v>
      </c>
      <c r="D403" s="10">
        <f t="shared" si="52"/>
        <v>13.273460000000002</v>
      </c>
      <c r="E403" s="10">
        <f t="shared" si="53"/>
        <v>19.804002320000002</v>
      </c>
      <c r="F403" s="10">
        <v>457.1</v>
      </c>
      <c r="G403" s="10">
        <f t="shared" si="58"/>
        <v>3.6870722222222228E-3</v>
      </c>
      <c r="H403" s="10">
        <f t="shared" si="56"/>
        <v>1.6853607127777781</v>
      </c>
      <c r="I403" s="10">
        <f t="shared" si="55"/>
        <v>1.6853607127777781</v>
      </c>
      <c r="J403" s="10">
        <f t="shared" si="59"/>
        <v>635.73690789327475</v>
      </c>
      <c r="K403" s="10">
        <f t="shared" si="57"/>
        <v>2.2322658447387791E-3</v>
      </c>
      <c r="L403" s="10">
        <f t="shared" si="60"/>
        <v>0.84203563959373939</v>
      </c>
    </row>
    <row r="404" spans="1:12" x14ac:dyDescent="0.3">
      <c r="A404" s="87">
        <f t="shared" si="54"/>
        <v>399</v>
      </c>
      <c r="B404" s="94">
        <v>6400</v>
      </c>
      <c r="C404" s="94">
        <v>17.8</v>
      </c>
      <c r="D404" s="10">
        <f t="shared" si="52"/>
        <v>13.273460000000002</v>
      </c>
      <c r="E404" s="10">
        <f t="shared" si="53"/>
        <v>19.804002320000002</v>
      </c>
      <c r="F404" s="10">
        <v>457.1</v>
      </c>
      <c r="G404" s="10">
        <f t="shared" si="58"/>
        <v>3.6870722222222228E-3</v>
      </c>
      <c r="H404" s="10">
        <f t="shared" si="56"/>
        <v>1.6853607127777781</v>
      </c>
      <c r="I404" s="10">
        <f t="shared" si="55"/>
        <v>1.6853607127777781</v>
      </c>
      <c r="J404" s="10">
        <f t="shared" si="59"/>
        <v>637.42226860605251</v>
      </c>
      <c r="K404" s="10">
        <f t="shared" si="57"/>
        <v>2.2322658447387791E-3</v>
      </c>
      <c r="L404" s="10">
        <f t="shared" si="60"/>
        <v>0.84426790543847818</v>
      </c>
    </row>
    <row r="405" spans="1:12" x14ac:dyDescent="0.3">
      <c r="A405" s="87">
        <f t="shared" si="54"/>
        <v>400</v>
      </c>
      <c r="B405" s="94">
        <v>6300</v>
      </c>
      <c r="C405" s="94">
        <v>17.5</v>
      </c>
      <c r="D405" s="10">
        <f t="shared" si="52"/>
        <v>13.049750000000001</v>
      </c>
      <c r="E405" s="10">
        <f t="shared" si="53"/>
        <v>19.779278222222221</v>
      </c>
      <c r="F405" s="10">
        <v>457.1</v>
      </c>
      <c r="G405" s="10">
        <f t="shared" si="58"/>
        <v>3.6249305555555557E-3</v>
      </c>
      <c r="H405" s="10">
        <f t="shared" si="56"/>
        <v>1.6569557569444446</v>
      </c>
      <c r="I405" s="10">
        <f t="shared" si="55"/>
        <v>1.6569557569444446</v>
      </c>
      <c r="J405" s="10">
        <f t="shared" si="59"/>
        <v>639.07922436299691</v>
      </c>
      <c r="K405" s="10">
        <f t="shared" si="57"/>
        <v>2.1946433866813836E-3</v>
      </c>
      <c r="L405" s="10">
        <f t="shared" si="60"/>
        <v>0.84646254882515959</v>
      </c>
    </row>
    <row r="406" spans="1:12" x14ac:dyDescent="0.3">
      <c r="A406" s="87">
        <f t="shared" si="54"/>
        <v>401</v>
      </c>
      <c r="B406" s="94">
        <v>6200</v>
      </c>
      <c r="C406" s="94">
        <v>17.5</v>
      </c>
      <c r="D406" s="10">
        <f t="shared" si="52"/>
        <v>13.049750000000001</v>
      </c>
      <c r="E406" s="10">
        <f t="shared" si="53"/>
        <v>20.098298838709677</v>
      </c>
      <c r="F406" s="10">
        <v>469.1</v>
      </c>
      <c r="G406" s="10">
        <f t="shared" si="58"/>
        <v>3.6249305555555557E-3</v>
      </c>
      <c r="H406" s="10">
        <f t="shared" si="56"/>
        <v>1.7004549236111113</v>
      </c>
      <c r="I406" s="10">
        <f t="shared" si="55"/>
        <v>1.7004549236111113</v>
      </c>
      <c r="J406" s="10">
        <f t="shared" si="59"/>
        <v>640.77967928660803</v>
      </c>
      <c r="K406" s="10">
        <f t="shared" si="57"/>
        <v>2.2522581769683593E-3</v>
      </c>
      <c r="L406" s="10">
        <f t="shared" si="60"/>
        <v>0.84871480700212798</v>
      </c>
    </row>
    <row r="407" spans="1:12" x14ac:dyDescent="0.3">
      <c r="A407" s="87">
        <f t="shared" si="54"/>
        <v>402</v>
      </c>
      <c r="B407" s="94">
        <v>6200</v>
      </c>
      <c r="C407" s="94">
        <v>17.5</v>
      </c>
      <c r="D407" s="10">
        <f t="shared" si="52"/>
        <v>13.049750000000001</v>
      </c>
      <c r="E407" s="10">
        <f t="shared" si="53"/>
        <v>20.098298838709677</v>
      </c>
      <c r="F407" s="10">
        <v>469.1</v>
      </c>
      <c r="G407" s="10">
        <f t="shared" si="58"/>
        <v>3.6249305555555557E-3</v>
      </c>
      <c r="H407" s="10">
        <f t="shared" si="56"/>
        <v>1.7004549236111113</v>
      </c>
      <c r="I407" s="10">
        <f t="shared" si="55"/>
        <v>1.7004549236111113</v>
      </c>
      <c r="J407" s="10">
        <f t="shared" si="59"/>
        <v>642.48013421021915</v>
      </c>
      <c r="K407" s="10">
        <f t="shared" si="57"/>
        <v>2.2522581769683593E-3</v>
      </c>
      <c r="L407" s="10">
        <f t="shared" si="60"/>
        <v>0.85096706517909637</v>
      </c>
    </row>
    <row r="408" spans="1:12" x14ac:dyDescent="0.3">
      <c r="A408" s="87">
        <f t="shared" si="54"/>
        <v>403</v>
      </c>
      <c r="B408" s="94">
        <v>6100</v>
      </c>
      <c r="C408" s="94">
        <v>17.37</v>
      </c>
      <c r="D408" s="10">
        <f t="shared" si="52"/>
        <v>12.952809000000002</v>
      </c>
      <c r="E408" s="10">
        <f t="shared" si="53"/>
        <v>20.276029931016396</v>
      </c>
      <c r="F408" s="10">
        <v>469.1</v>
      </c>
      <c r="G408" s="10">
        <f t="shared" si="58"/>
        <v>3.5980025000000005E-3</v>
      </c>
      <c r="H408" s="10">
        <f t="shared" si="56"/>
        <v>1.6878229727500005</v>
      </c>
      <c r="I408" s="10">
        <f t="shared" si="55"/>
        <v>1.6878229727500003</v>
      </c>
      <c r="J408" s="10">
        <f t="shared" si="59"/>
        <v>644.16795718296919</v>
      </c>
      <c r="K408" s="10">
        <f t="shared" si="57"/>
        <v>2.235527116225166E-3</v>
      </c>
      <c r="L408" s="10">
        <f t="shared" si="60"/>
        <v>0.85320259229532158</v>
      </c>
    </row>
    <row r="409" spans="1:12" x14ac:dyDescent="0.3">
      <c r="A409" s="87">
        <f t="shared" si="54"/>
        <v>404</v>
      </c>
      <c r="B409" s="94">
        <v>6000</v>
      </c>
      <c r="C409" s="94">
        <v>17.32</v>
      </c>
      <c r="D409" s="10">
        <f t="shared" si="52"/>
        <v>12.915524000000001</v>
      </c>
      <c r="E409" s="10">
        <f t="shared" si="53"/>
        <v>20.554625928533333</v>
      </c>
      <c r="F409" s="10">
        <v>469.1</v>
      </c>
      <c r="G409" s="10">
        <f t="shared" si="58"/>
        <v>3.587645555555556E-3</v>
      </c>
      <c r="H409" s="10">
        <f t="shared" si="56"/>
        <v>1.6829645301111111</v>
      </c>
      <c r="I409" s="10">
        <f t="shared" si="55"/>
        <v>1.6829645301111114</v>
      </c>
      <c r="J409" s="10">
        <f t="shared" si="59"/>
        <v>645.85092171308031</v>
      </c>
      <c r="K409" s="10">
        <f t="shared" si="57"/>
        <v>2.229092092862399E-3</v>
      </c>
      <c r="L409" s="10">
        <f t="shared" si="60"/>
        <v>0.85543168438818395</v>
      </c>
    </row>
    <row r="410" spans="1:12" x14ac:dyDescent="0.3">
      <c r="A410" s="87">
        <f t="shared" si="54"/>
        <v>405</v>
      </c>
      <c r="B410" s="94">
        <v>6000</v>
      </c>
      <c r="C410" s="94">
        <v>17.32</v>
      </c>
      <c r="D410" s="10">
        <f t="shared" ref="D410:D473" si="61">C410*0.7457</f>
        <v>12.915524000000001</v>
      </c>
      <c r="E410" s="10">
        <f t="shared" ref="E410:E473" si="62">(9548.8*D410)/B410</f>
        <v>20.554625928533333</v>
      </c>
      <c r="F410" s="10">
        <v>469.1</v>
      </c>
      <c r="G410" s="10">
        <f t="shared" si="58"/>
        <v>3.587645555555556E-3</v>
      </c>
      <c r="H410" s="10">
        <f t="shared" si="56"/>
        <v>1.6829645301111111</v>
      </c>
      <c r="I410" s="10">
        <f t="shared" si="55"/>
        <v>1.6829645301111114</v>
      </c>
      <c r="J410" s="10">
        <f t="shared" si="59"/>
        <v>647.53388624319143</v>
      </c>
      <c r="K410" s="10">
        <f t="shared" si="57"/>
        <v>2.229092092862399E-3</v>
      </c>
      <c r="L410" s="10">
        <f t="shared" si="60"/>
        <v>0.85766077648104633</v>
      </c>
    </row>
    <row r="411" spans="1:12" x14ac:dyDescent="0.3">
      <c r="A411" s="87">
        <f t="shared" si="54"/>
        <v>406</v>
      </c>
      <c r="B411" s="94">
        <v>5900</v>
      </c>
      <c r="C411" s="94">
        <v>17.239999999999998</v>
      </c>
      <c r="D411" s="10">
        <f t="shared" si="61"/>
        <v>12.855867999999999</v>
      </c>
      <c r="E411" s="10">
        <f t="shared" si="62"/>
        <v>20.80645972176271</v>
      </c>
      <c r="F411" s="10">
        <v>414.1</v>
      </c>
      <c r="G411" s="10">
        <f t="shared" si="58"/>
        <v>3.5710744444444444E-3</v>
      </c>
      <c r="H411" s="10">
        <f t="shared" si="56"/>
        <v>1.4787819274444445</v>
      </c>
      <c r="I411" s="10">
        <f t="shared" si="55"/>
        <v>1.4787819274444445</v>
      </c>
      <c r="J411" s="10">
        <f t="shared" si="59"/>
        <v>649.01266817063583</v>
      </c>
      <c r="K411" s="10">
        <f t="shared" si="57"/>
        <v>1.9586515595290655E-3</v>
      </c>
      <c r="L411" s="10">
        <f t="shared" si="60"/>
        <v>0.85961942804057534</v>
      </c>
    </row>
    <row r="412" spans="1:12" x14ac:dyDescent="0.3">
      <c r="A412" s="87">
        <f t="shared" si="54"/>
        <v>407</v>
      </c>
      <c r="B412" s="94">
        <v>5900</v>
      </c>
      <c r="C412" s="94">
        <v>17.239999999999998</v>
      </c>
      <c r="D412" s="10">
        <f t="shared" si="61"/>
        <v>12.855867999999999</v>
      </c>
      <c r="E412" s="10">
        <f t="shared" si="62"/>
        <v>20.80645972176271</v>
      </c>
      <c r="F412" s="10">
        <v>414.1</v>
      </c>
      <c r="G412" s="10">
        <f t="shared" si="58"/>
        <v>3.5710744444444444E-3</v>
      </c>
      <c r="H412" s="10">
        <f t="shared" si="56"/>
        <v>1.4787819274444445</v>
      </c>
      <c r="I412" s="10">
        <f t="shared" si="55"/>
        <v>1.4787819274444445</v>
      </c>
      <c r="J412" s="10">
        <f t="shared" si="59"/>
        <v>650.49145009808024</v>
      </c>
      <c r="K412" s="10">
        <f t="shared" si="57"/>
        <v>1.9586515595290655E-3</v>
      </c>
      <c r="L412" s="10">
        <f t="shared" si="60"/>
        <v>0.86157807960010435</v>
      </c>
    </row>
    <row r="413" spans="1:12" x14ac:dyDescent="0.3">
      <c r="A413" s="87">
        <f t="shared" si="54"/>
        <v>408</v>
      </c>
      <c r="B413" s="94">
        <v>5800</v>
      </c>
      <c r="C413" s="94">
        <v>17.18</v>
      </c>
      <c r="D413" s="10">
        <f t="shared" si="61"/>
        <v>12.811126</v>
      </c>
      <c r="E413" s="10">
        <f t="shared" si="62"/>
        <v>21.091531025655172</v>
      </c>
      <c r="F413" s="10">
        <v>443.8</v>
      </c>
      <c r="G413" s="10">
        <f t="shared" si="58"/>
        <v>3.5586461111111111E-3</v>
      </c>
      <c r="H413" s="10">
        <f t="shared" si="56"/>
        <v>1.5793271441111112</v>
      </c>
      <c r="I413" s="10">
        <f t="shared" si="55"/>
        <v>1.5793271441111112</v>
      </c>
      <c r="J413" s="10">
        <f t="shared" si="59"/>
        <v>652.0707772421913</v>
      </c>
      <c r="K413" s="10">
        <f t="shared" si="57"/>
        <v>2.0918240319352465E-3</v>
      </c>
      <c r="L413" s="10">
        <f t="shared" si="60"/>
        <v>0.86366990363203955</v>
      </c>
    </row>
    <row r="414" spans="1:12" x14ac:dyDescent="0.3">
      <c r="A414" s="87">
        <f t="shared" si="54"/>
        <v>409</v>
      </c>
      <c r="B414" s="94">
        <v>5700</v>
      </c>
      <c r="C414" s="94">
        <v>17.11</v>
      </c>
      <c r="D414" s="10">
        <f t="shared" si="61"/>
        <v>12.758927</v>
      </c>
      <c r="E414" s="10">
        <f t="shared" si="62"/>
        <v>21.374112655719298</v>
      </c>
      <c r="F414" s="10">
        <v>443.8</v>
      </c>
      <c r="G414" s="10">
        <f t="shared" si="58"/>
        <v>3.5441463888888887E-3</v>
      </c>
      <c r="H414" s="10">
        <f t="shared" si="56"/>
        <v>1.5728921673888892</v>
      </c>
      <c r="I414" s="10">
        <f t="shared" si="55"/>
        <v>1.5728921673888889</v>
      </c>
      <c r="J414" s="10">
        <f t="shared" si="59"/>
        <v>653.64366940958018</v>
      </c>
      <c r="K414" s="10">
        <f t="shared" si="57"/>
        <v>2.0833008839587935E-3</v>
      </c>
      <c r="L414" s="10">
        <f t="shared" si="60"/>
        <v>0.86575320451599835</v>
      </c>
    </row>
    <row r="415" spans="1:12" x14ac:dyDescent="0.3">
      <c r="A415" s="87">
        <f t="shared" si="54"/>
        <v>410</v>
      </c>
      <c r="B415" s="94">
        <v>5700</v>
      </c>
      <c r="C415" s="94">
        <v>17.11</v>
      </c>
      <c r="D415" s="10">
        <f t="shared" si="61"/>
        <v>12.758927</v>
      </c>
      <c r="E415" s="10">
        <f t="shared" si="62"/>
        <v>21.374112655719298</v>
      </c>
      <c r="F415" s="10">
        <v>443.8</v>
      </c>
      <c r="G415" s="10">
        <f t="shared" si="58"/>
        <v>3.5441463888888887E-3</v>
      </c>
      <c r="H415" s="10">
        <f t="shared" si="56"/>
        <v>1.5728921673888892</v>
      </c>
      <c r="I415" s="10">
        <f t="shared" si="55"/>
        <v>1.5728921673888889</v>
      </c>
      <c r="J415" s="10">
        <f t="shared" si="59"/>
        <v>655.21656157696907</v>
      </c>
      <c r="K415" s="10">
        <f t="shared" si="57"/>
        <v>2.0833008839587935E-3</v>
      </c>
      <c r="L415" s="10">
        <f t="shared" si="60"/>
        <v>0.86783650539995716</v>
      </c>
    </row>
    <row r="416" spans="1:12" x14ac:dyDescent="0.3">
      <c r="A416" s="87">
        <f t="shared" si="54"/>
        <v>411</v>
      </c>
      <c r="B416" s="94">
        <v>5600</v>
      </c>
      <c r="C416" s="94">
        <v>17.05</v>
      </c>
      <c r="D416" s="10">
        <f t="shared" si="61"/>
        <v>12.714185000000001</v>
      </c>
      <c r="E416" s="10">
        <f t="shared" si="62"/>
        <v>21.679501737142857</v>
      </c>
      <c r="F416" s="10">
        <v>443.8</v>
      </c>
      <c r="G416" s="10">
        <f t="shared" si="58"/>
        <v>3.5317180555555555E-3</v>
      </c>
      <c r="H416" s="10">
        <f t="shared" si="56"/>
        <v>1.5673764730555555</v>
      </c>
      <c r="I416" s="10">
        <f t="shared" si="55"/>
        <v>1.5673764730555555</v>
      </c>
      <c r="J416" s="10">
        <f t="shared" si="59"/>
        <v>656.78393805002463</v>
      </c>
      <c r="K416" s="10">
        <f t="shared" si="57"/>
        <v>2.0759953285504045E-3</v>
      </c>
      <c r="L416" s="10">
        <f t="shared" si="60"/>
        <v>0.86991250072850757</v>
      </c>
    </row>
    <row r="417" spans="1:12" x14ac:dyDescent="0.3">
      <c r="A417" s="87">
        <f t="shared" si="54"/>
        <v>412</v>
      </c>
      <c r="B417" s="94">
        <v>5500</v>
      </c>
      <c r="C417" s="94">
        <v>16.940000000000001</v>
      </c>
      <c r="D417" s="10">
        <f t="shared" si="61"/>
        <v>12.632158000000002</v>
      </c>
      <c r="E417" s="10">
        <f t="shared" si="62"/>
        <v>21.931263692800002</v>
      </c>
      <c r="F417" s="10">
        <v>443.8</v>
      </c>
      <c r="G417" s="10">
        <f t="shared" si="58"/>
        <v>3.5089327777777786E-3</v>
      </c>
      <c r="H417" s="10">
        <f t="shared" si="56"/>
        <v>1.5572643667777781</v>
      </c>
      <c r="I417" s="10">
        <f t="shared" si="55"/>
        <v>1.5572643667777781</v>
      </c>
      <c r="J417" s="10">
        <f t="shared" si="59"/>
        <v>658.34120241680239</v>
      </c>
      <c r="K417" s="10">
        <f t="shared" si="57"/>
        <v>2.0626018103016928E-3</v>
      </c>
      <c r="L417" s="10">
        <f t="shared" si="60"/>
        <v>0.87197510253880928</v>
      </c>
    </row>
    <row r="418" spans="1:12" x14ac:dyDescent="0.3">
      <c r="A418" s="87">
        <f t="shared" si="54"/>
        <v>413</v>
      </c>
      <c r="B418" s="94">
        <v>5400</v>
      </c>
      <c r="C418" s="94">
        <v>16.579999999999998</v>
      </c>
      <c r="D418" s="10">
        <f t="shared" si="61"/>
        <v>12.363705999999999</v>
      </c>
      <c r="E418" s="10">
        <f t="shared" si="62"/>
        <v>21.862695528296292</v>
      </c>
      <c r="F418" s="10">
        <v>470.5</v>
      </c>
      <c r="G418" s="10">
        <f t="shared" si="58"/>
        <v>3.4343627777777773E-3</v>
      </c>
      <c r="H418" s="10">
        <f t="shared" si="56"/>
        <v>1.6158676869444442</v>
      </c>
      <c r="I418" s="10">
        <f t="shared" si="55"/>
        <v>1.6158676869444442</v>
      </c>
      <c r="J418" s="10">
        <f t="shared" si="59"/>
        <v>659.95707010374679</v>
      </c>
      <c r="K418" s="10">
        <f t="shared" si="57"/>
        <v>2.1402221019131713E-3</v>
      </c>
      <c r="L418" s="10">
        <f t="shared" si="60"/>
        <v>0.8741153246407225</v>
      </c>
    </row>
    <row r="419" spans="1:12" x14ac:dyDescent="0.3">
      <c r="A419" s="87">
        <f t="shared" si="54"/>
        <v>414</v>
      </c>
      <c r="B419" s="94">
        <v>5400</v>
      </c>
      <c r="C419" s="94">
        <v>16.579999999999998</v>
      </c>
      <c r="D419" s="10">
        <f t="shared" si="61"/>
        <v>12.363705999999999</v>
      </c>
      <c r="E419" s="10">
        <f t="shared" si="62"/>
        <v>21.862695528296292</v>
      </c>
      <c r="F419" s="10">
        <v>470.5</v>
      </c>
      <c r="G419" s="10">
        <f t="shared" si="58"/>
        <v>3.4343627777777773E-3</v>
      </c>
      <c r="H419" s="10">
        <f t="shared" si="56"/>
        <v>1.6158676869444442</v>
      </c>
      <c r="I419" s="10">
        <f t="shared" si="55"/>
        <v>1.6158676869444442</v>
      </c>
      <c r="J419" s="10">
        <f t="shared" si="59"/>
        <v>661.57293779069119</v>
      </c>
      <c r="K419" s="10">
        <f t="shared" si="57"/>
        <v>2.1402221019131713E-3</v>
      </c>
      <c r="L419" s="10">
        <f t="shared" si="60"/>
        <v>0.87625554674263573</v>
      </c>
    </row>
    <row r="420" spans="1:12" x14ac:dyDescent="0.3">
      <c r="A420" s="87">
        <f t="shared" si="54"/>
        <v>415</v>
      </c>
      <c r="B420" s="94">
        <v>5300</v>
      </c>
      <c r="C420" s="94">
        <v>16.25</v>
      </c>
      <c r="D420" s="10">
        <f t="shared" si="61"/>
        <v>12.117625</v>
      </c>
      <c r="E420" s="10">
        <f t="shared" si="62"/>
        <v>21.831844830188679</v>
      </c>
      <c r="F420" s="10">
        <v>470.5</v>
      </c>
      <c r="G420" s="10">
        <f t="shared" si="58"/>
        <v>3.3660069444444445E-3</v>
      </c>
      <c r="H420" s="10">
        <f t="shared" si="56"/>
        <v>1.5837062673611111</v>
      </c>
      <c r="I420" s="10">
        <f t="shared" si="55"/>
        <v>1.5837062673611111</v>
      </c>
      <c r="J420" s="10">
        <f t="shared" si="59"/>
        <v>663.15664405805228</v>
      </c>
      <c r="K420" s="10">
        <f t="shared" si="57"/>
        <v>2.0976241951802797E-3</v>
      </c>
      <c r="L420" s="10">
        <f t="shared" si="60"/>
        <v>0.87835317093781595</v>
      </c>
    </row>
    <row r="421" spans="1:12" x14ac:dyDescent="0.3">
      <c r="A421" s="87">
        <f t="shared" si="54"/>
        <v>416</v>
      </c>
      <c r="B421" s="94">
        <v>5200</v>
      </c>
      <c r="C421" s="94">
        <v>15.92</v>
      </c>
      <c r="D421" s="10">
        <f t="shared" si="61"/>
        <v>11.871544</v>
      </c>
      <c r="E421" s="10">
        <f t="shared" si="62"/>
        <v>21.799807566769228</v>
      </c>
      <c r="F421" s="10">
        <v>470.5</v>
      </c>
      <c r="G421" s="10">
        <f t="shared" si="58"/>
        <v>3.2976511111111112E-3</v>
      </c>
      <c r="H421" s="10">
        <f t="shared" si="56"/>
        <v>1.5515448477777778</v>
      </c>
      <c r="I421" s="10">
        <f t="shared" si="55"/>
        <v>1.5515448477777778</v>
      </c>
      <c r="J421" s="10">
        <f t="shared" si="59"/>
        <v>664.70818890583007</v>
      </c>
      <c r="K421" s="10">
        <f t="shared" si="57"/>
        <v>2.0550262884473877E-3</v>
      </c>
      <c r="L421" s="10">
        <f t="shared" si="60"/>
        <v>0.88040819722626329</v>
      </c>
    </row>
    <row r="422" spans="1:12" x14ac:dyDescent="0.3">
      <c r="A422" s="87">
        <f t="shared" si="54"/>
        <v>417</v>
      </c>
      <c r="B422" s="94">
        <v>5100</v>
      </c>
      <c r="C422" s="94">
        <v>15.59</v>
      </c>
      <c r="D422" s="10">
        <f t="shared" si="61"/>
        <v>11.625463</v>
      </c>
      <c r="E422" s="10">
        <f t="shared" si="62"/>
        <v>21.766513940078429</v>
      </c>
      <c r="F422" s="10">
        <v>470.5</v>
      </c>
      <c r="G422" s="10">
        <f t="shared" si="58"/>
        <v>3.2292952777777779E-3</v>
      </c>
      <c r="H422" s="10">
        <f t="shared" si="56"/>
        <v>1.5193834281944445</v>
      </c>
      <c r="I422" s="10">
        <f t="shared" si="55"/>
        <v>1.5193834281944445</v>
      </c>
      <c r="J422" s="10">
        <f t="shared" si="59"/>
        <v>666.22757233402456</v>
      </c>
      <c r="K422" s="10">
        <f t="shared" si="57"/>
        <v>2.0124283817144961E-3</v>
      </c>
      <c r="L422" s="10">
        <f t="shared" si="60"/>
        <v>0.88242062560797774</v>
      </c>
    </row>
    <row r="423" spans="1:12" x14ac:dyDescent="0.3">
      <c r="A423" s="87">
        <f t="shared" si="54"/>
        <v>418</v>
      </c>
      <c r="B423" s="94">
        <v>5000</v>
      </c>
      <c r="C423" s="94">
        <v>15.26</v>
      </c>
      <c r="D423" s="10">
        <f t="shared" si="61"/>
        <v>11.379382</v>
      </c>
      <c r="E423" s="10">
        <f t="shared" si="62"/>
        <v>21.731888568319999</v>
      </c>
      <c r="F423" s="10">
        <v>470.5</v>
      </c>
      <c r="G423" s="10">
        <f t="shared" si="58"/>
        <v>3.1609394444444446E-3</v>
      </c>
      <c r="H423" s="10">
        <f t="shared" si="56"/>
        <v>1.487222008611111</v>
      </c>
      <c r="I423" s="10">
        <f t="shared" si="55"/>
        <v>1.4872220086111112</v>
      </c>
      <c r="J423" s="10">
        <f t="shared" si="59"/>
        <v>667.71479434263563</v>
      </c>
      <c r="K423" s="10">
        <f t="shared" si="57"/>
        <v>1.9698304749816041E-3</v>
      </c>
      <c r="L423" s="10">
        <f t="shared" si="60"/>
        <v>0.8843904560829593</v>
      </c>
    </row>
    <row r="424" spans="1:12" x14ac:dyDescent="0.3">
      <c r="A424" s="87">
        <f t="shared" si="54"/>
        <v>419</v>
      </c>
      <c r="B424" s="94">
        <v>6500</v>
      </c>
      <c r="C424" s="94">
        <v>18</v>
      </c>
      <c r="D424" s="10">
        <f t="shared" si="61"/>
        <v>13.422600000000001</v>
      </c>
      <c r="E424" s="10">
        <f t="shared" si="62"/>
        <v>19.718418904615383</v>
      </c>
      <c r="F424" s="10">
        <v>504.4</v>
      </c>
      <c r="G424" s="10">
        <f t="shared" si="58"/>
        <v>3.7285000000000005E-3</v>
      </c>
      <c r="H424" s="10">
        <f t="shared" si="56"/>
        <v>1.8806554</v>
      </c>
      <c r="I424" s="10">
        <f t="shared" si="55"/>
        <v>1.8806554000000002</v>
      </c>
      <c r="J424" s="10">
        <f t="shared" si="59"/>
        <v>669.59544974263565</v>
      </c>
      <c r="K424" s="10">
        <f t="shared" si="57"/>
        <v>2.4909343046357617E-3</v>
      </c>
      <c r="L424" s="10">
        <f t="shared" si="60"/>
        <v>0.88688139038759506</v>
      </c>
    </row>
    <row r="425" spans="1:12" x14ac:dyDescent="0.3">
      <c r="A425" s="87">
        <f t="shared" si="54"/>
        <v>420</v>
      </c>
      <c r="B425" s="94">
        <v>6300</v>
      </c>
      <c r="C425" s="94">
        <v>17.5</v>
      </c>
      <c r="D425" s="10">
        <f t="shared" si="61"/>
        <v>13.049750000000001</v>
      </c>
      <c r="E425" s="10">
        <f t="shared" si="62"/>
        <v>19.779278222222221</v>
      </c>
      <c r="F425" s="10">
        <v>504.4</v>
      </c>
      <c r="G425" s="10">
        <f t="shared" si="58"/>
        <v>3.6249305555555557E-3</v>
      </c>
      <c r="H425" s="10">
        <f t="shared" si="56"/>
        <v>1.8284149722222225</v>
      </c>
      <c r="I425" s="10">
        <f t="shared" si="55"/>
        <v>1.8284149722222223</v>
      </c>
      <c r="J425" s="10">
        <f t="shared" si="59"/>
        <v>671.42386471485793</v>
      </c>
      <c r="K425" s="10">
        <f t="shared" si="57"/>
        <v>2.421741685062546E-3</v>
      </c>
      <c r="L425" s="10">
        <f t="shared" si="60"/>
        <v>0.88930313207265765</v>
      </c>
    </row>
    <row r="426" spans="1:12" x14ac:dyDescent="0.3">
      <c r="A426" s="87">
        <f t="shared" si="54"/>
        <v>421</v>
      </c>
      <c r="B426" s="94">
        <v>6200</v>
      </c>
      <c r="C426" s="94">
        <v>17.440000000000001</v>
      </c>
      <c r="D426" s="10">
        <f t="shared" si="61"/>
        <v>13.005008000000002</v>
      </c>
      <c r="E426" s="10">
        <f t="shared" si="62"/>
        <v>20.029390385548389</v>
      </c>
      <c r="F426" s="10">
        <v>469.1</v>
      </c>
      <c r="G426" s="10">
        <f t="shared" si="58"/>
        <v>3.6125022222222229E-3</v>
      </c>
      <c r="H426" s="10">
        <f t="shared" si="56"/>
        <v>1.6946247924444446</v>
      </c>
      <c r="I426" s="10">
        <f t="shared" si="55"/>
        <v>1.6946247924444449</v>
      </c>
      <c r="J426" s="10">
        <f t="shared" si="59"/>
        <v>673.11848950730234</v>
      </c>
      <c r="K426" s="10">
        <f t="shared" si="57"/>
        <v>2.2445361489330396E-3</v>
      </c>
      <c r="L426" s="10">
        <f t="shared" si="60"/>
        <v>0.89154766822159071</v>
      </c>
    </row>
    <row r="427" spans="1:12" x14ac:dyDescent="0.3">
      <c r="A427" s="87">
        <f t="shared" si="54"/>
        <v>422</v>
      </c>
      <c r="B427" s="94">
        <v>6100</v>
      </c>
      <c r="C427" s="94">
        <v>17.37</v>
      </c>
      <c r="D427" s="10">
        <f t="shared" si="61"/>
        <v>12.952809000000002</v>
      </c>
      <c r="E427" s="10">
        <f t="shared" si="62"/>
        <v>20.276029931016396</v>
      </c>
      <c r="F427" s="10">
        <v>469.1</v>
      </c>
      <c r="G427" s="10">
        <f t="shared" si="58"/>
        <v>3.5980025000000005E-3</v>
      </c>
      <c r="H427" s="10">
        <f t="shared" si="56"/>
        <v>1.6878229727500005</v>
      </c>
      <c r="I427" s="10">
        <f t="shared" si="55"/>
        <v>1.6878229727500003</v>
      </c>
      <c r="J427" s="10">
        <f t="shared" si="59"/>
        <v>674.80631248005238</v>
      </c>
      <c r="K427" s="10">
        <f t="shared" si="57"/>
        <v>2.235527116225166E-3</v>
      </c>
      <c r="L427" s="10">
        <f t="shared" si="60"/>
        <v>0.89378319533781592</v>
      </c>
    </row>
    <row r="428" spans="1:12" x14ac:dyDescent="0.3">
      <c r="A428" s="87">
        <f t="shared" si="54"/>
        <v>423</v>
      </c>
      <c r="B428" s="94">
        <v>5900</v>
      </c>
      <c r="C428" s="94">
        <v>17.239999999999998</v>
      </c>
      <c r="D428" s="10">
        <f t="shared" si="61"/>
        <v>12.855867999999999</v>
      </c>
      <c r="E428" s="10">
        <f t="shared" si="62"/>
        <v>20.80645972176271</v>
      </c>
      <c r="F428" s="10">
        <v>414.1</v>
      </c>
      <c r="G428" s="10">
        <f t="shared" si="58"/>
        <v>3.5710744444444444E-3</v>
      </c>
      <c r="H428" s="10">
        <f t="shared" si="56"/>
        <v>1.4787819274444445</v>
      </c>
      <c r="I428" s="10">
        <f t="shared" si="55"/>
        <v>1.4787819274444445</v>
      </c>
      <c r="J428" s="10">
        <f t="shared" si="59"/>
        <v>676.28509440749679</v>
      </c>
      <c r="K428" s="10">
        <f t="shared" si="57"/>
        <v>1.9586515595290655E-3</v>
      </c>
      <c r="L428" s="10">
        <f t="shared" si="60"/>
        <v>0.89574184689734493</v>
      </c>
    </row>
    <row r="429" spans="1:12" x14ac:dyDescent="0.3">
      <c r="A429" s="87">
        <f t="shared" si="54"/>
        <v>424</v>
      </c>
      <c r="B429" s="94">
        <v>5800</v>
      </c>
      <c r="C429" s="94">
        <v>17.18</v>
      </c>
      <c r="D429" s="10">
        <f t="shared" si="61"/>
        <v>12.811126</v>
      </c>
      <c r="E429" s="10">
        <f t="shared" si="62"/>
        <v>21.091531025655172</v>
      </c>
      <c r="F429" s="10">
        <v>443.8</v>
      </c>
      <c r="G429" s="10">
        <f t="shared" si="58"/>
        <v>3.5586461111111111E-3</v>
      </c>
      <c r="H429" s="10">
        <f t="shared" si="56"/>
        <v>1.5793271441111112</v>
      </c>
      <c r="I429" s="10">
        <f t="shared" si="55"/>
        <v>1.5793271441111112</v>
      </c>
      <c r="J429" s="10">
        <f t="shared" si="59"/>
        <v>677.86442155160785</v>
      </c>
      <c r="K429" s="10">
        <f t="shared" si="57"/>
        <v>2.0918240319352465E-3</v>
      </c>
      <c r="L429" s="10">
        <f t="shared" si="60"/>
        <v>0.89783367092928013</v>
      </c>
    </row>
    <row r="430" spans="1:12" x14ac:dyDescent="0.3">
      <c r="A430" s="85">
        <f t="shared" si="54"/>
        <v>425</v>
      </c>
      <c r="B430" s="94">
        <v>4300</v>
      </c>
      <c r="C430" s="94">
        <v>12.63</v>
      </c>
      <c r="D430" s="10">
        <f t="shared" si="61"/>
        <v>9.4181910000000002</v>
      </c>
      <c r="E430" s="10">
        <f t="shared" si="62"/>
        <v>20.914516795534883</v>
      </c>
      <c r="F430" s="10">
        <v>491.62</v>
      </c>
      <c r="G430" s="10">
        <f t="shared" si="58"/>
        <v>2.6161641666666668E-3</v>
      </c>
      <c r="H430" s="10">
        <f t="shared" si="56"/>
        <v>1.2861586276166668</v>
      </c>
      <c r="I430" s="10">
        <f t="shared" si="55"/>
        <v>1.2861586276166668</v>
      </c>
      <c r="J430" s="10">
        <f t="shared" si="59"/>
        <v>679.15058017922456</v>
      </c>
      <c r="K430" s="10">
        <f t="shared" si="57"/>
        <v>1.7035213610816777E-3</v>
      </c>
      <c r="L430" s="10">
        <f t="shared" si="60"/>
        <v>0.89953719229036178</v>
      </c>
    </row>
    <row r="431" spans="1:12" x14ac:dyDescent="0.3">
      <c r="A431" s="85">
        <f t="shared" si="54"/>
        <v>426</v>
      </c>
      <c r="B431" s="94">
        <v>4400</v>
      </c>
      <c r="C431" s="94">
        <v>13.22</v>
      </c>
      <c r="D431" s="10">
        <f t="shared" si="61"/>
        <v>9.8581540000000007</v>
      </c>
      <c r="E431" s="10">
        <f t="shared" si="62"/>
        <v>21.393986571636365</v>
      </c>
      <c r="F431" s="10">
        <v>492.6</v>
      </c>
      <c r="G431" s="10">
        <f t="shared" si="58"/>
        <v>2.7383761111111115E-3</v>
      </c>
      <c r="H431" s="10">
        <f t="shared" si="56"/>
        <v>1.3489240723333333</v>
      </c>
      <c r="I431" s="10">
        <f t="shared" si="55"/>
        <v>1.3489240723333336</v>
      </c>
      <c r="J431" s="10">
        <f t="shared" si="59"/>
        <v>680.49950425155794</v>
      </c>
      <c r="K431" s="10">
        <f t="shared" si="57"/>
        <v>1.7866544004415015E-3</v>
      </c>
      <c r="L431" s="10">
        <f t="shared" si="60"/>
        <v>0.90132384669080323</v>
      </c>
    </row>
    <row r="432" spans="1:12" x14ac:dyDescent="0.3">
      <c r="A432" s="85">
        <f t="shared" si="54"/>
        <v>427</v>
      </c>
      <c r="B432" s="94">
        <v>4500</v>
      </c>
      <c r="C432" s="94">
        <v>13.81</v>
      </c>
      <c r="D432" s="10">
        <f t="shared" si="61"/>
        <v>10.298117000000001</v>
      </c>
      <c r="E432" s="10">
        <f t="shared" si="62"/>
        <v>21.852146579911111</v>
      </c>
      <c r="F432" s="10">
        <v>483</v>
      </c>
      <c r="G432" s="10">
        <f t="shared" si="58"/>
        <v>2.8605880555555561E-3</v>
      </c>
      <c r="H432" s="10">
        <f t="shared" si="56"/>
        <v>1.3816640308333337</v>
      </c>
      <c r="I432" s="10">
        <f t="shared" si="55"/>
        <v>1.3816640308333337</v>
      </c>
      <c r="J432" s="10">
        <f t="shared" si="59"/>
        <v>681.88116828239129</v>
      </c>
      <c r="K432" s="10">
        <f t="shared" si="57"/>
        <v>1.83001858388521E-3</v>
      </c>
      <c r="L432" s="10">
        <f t="shared" si="60"/>
        <v>0.90315386527468844</v>
      </c>
    </row>
    <row r="433" spans="1:12" x14ac:dyDescent="0.3">
      <c r="A433" s="85">
        <f t="shared" si="54"/>
        <v>428</v>
      </c>
      <c r="B433" s="94">
        <v>4600</v>
      </c>
      <c r="C433" s="94">
        <v>14.1</v>
      </c>
      <c r="D433" s="10">
        <f t="shared" si="61"/>
        <v>10.51437</v>
      </c>
      <c r="E433" s="10">
        <f t="shared" si="62"/>
        <v>21.826003533913042</v>
      </c>
      <c r="F433" s="10">
        <v>483</v>
      </c>
      <c r="G433" s="10">
        <f t="shared" si="58"/>
        <v>2.9206583333333332E-3</v>
      </c>
      <c r="H433" s="10">
        <f t="shared" si="56"/>
        <v>1.410677975</v>
      </c>
      <c r="I433" s="10">
        <f t="shared" si="55"/>
        <v>1.410677975</v>
      </c>
      <c r="J433" s="10">
        <f t="shared" si="59"/>
        <v>683.29184625739128</v>
      </c>
      <c r="K433" s="10">
        <f t="shared" si="57"/>
        <v>1.8684476490066224E-3</v>
      </c>
      <c r="L433" s="10">
        <f t="shared" si="60"/>
        <v>0.90502231292369506</v>
      </c>
    </row>
    <row r="434" spans="1:12" x14ac:dyDescent="0.3">
      <c r="A434" s="85">
        <f t="shared" si="54"/>
        <v>429</v>
      </c>
      <c r="B434" s="94">
        <v>4700</v>
      </c>
      <c r="C434" s="94">
        <v>14.39</v>
      </c>
      <c r="D434" s="10">
        <f t="shared" si="61"/>
        <v>10.730623000000001</v>
      </c>
      <c r="E434" s="10">
        <f t="shared" si="62"/>
        <v>21.800972957957448</v>
      </c>
      <c r="F434" s="10">
        <v>483</v>
      </c>
      <c r="G434" s="10">
        <f t="shared" si="58"/>
        <v>2.9807286111111116E-3</v>
      </c>
      <c r="H434" s="10">
        <f t="shared" si="56"/>
        <v>1.4396919191666668</v>
      </c>
      <c r="I434" s="10">
        <f t="shared" si="55"/>
        <v>1.4396919191666668</v>
      </c>
      <c r="J434" s="10">
        <f t="shared" si="59"/>
        <v>684.73153817655793</v>
      </c>
      <c r="K434" s="10">
        <f t="shared" si="57"/>
        <v>1.9068767141280356E-3</v>
      </c>
      <c r="L434" s="10">
        <f t="shared" si="60"/>
        <v>0.9069291896378231</v>
      </c>
    </row>
    <row r="435" spans="1:12" x14ac:dyDescent="0.3">
      <c r="A435" s="85">
        <f t="shared" si="54"/>
        <v>430</v>
      </c>
      <c r="B435" s="94">
        <v>4700</v>
      </c>
      <c r="C435" s="94">
        <v>14.39</v>
      </c>
      <c r="D435" s="10">
        <f t="shared" si="61"/>
        <v>10.730623000000001</v>
      </c>
      <c r="E435" s="10">
        <f t="shared" si="62"/>
        <v>21.800972957957448</v>
      </c>
      <c r="F435" s="10">
        <v>483</v>
      </c>
      <c r="G435" s="10">
        <f t="shared" si="58"/>
        <v>2.9807286111111116E-3</v>
      </c>
      <c r="H435" s="10">
        <f t="shared" si="56"/>
        <v>1.4396919191666668</v>
      </c>
      <c r="I435" s="10">
        <f t="shared" si="55"/>
        <v>1.4396919191666668</v>
      </c>
      <c r="J435" s="10">
        <f t="shared" si="59"/>
        <v>686.17123009572458</v>
      </c>
      <c r="K435" s="10">
        <f t="shared" si="57"/>
        <v>1.9068767141280356E-3</v>
      </c>
      <c r="L435" s="10">
        <f t="shared" si="60"/>
        <v>0.90883606635195113</v>
      </c>
    </row>
    <row r="436" spans="1:12" x14ac:dyDescent="0.3">
      <c r="A436" s="85">
        <f t="shared" si="54"/>
        <v>431</v>
      </c>
      <c r="B436" s="94">
        <v>4800</v>
      </c>
      <c r="C436" s="94">
        <v>14.68</v>
      </c>
      <c r="D436" s="10">
        <f t="shared" si="61"/>
        <v>10.946876</v>
      </c>
      <c r="E436" s="10">
        <f t="shared" si="62"/>
        <v>21.776985322666665</v>
      </c>
      <c r="F436" s="10">
        <v>483</v>
      </c>
      <c r="G436" s="10">
        <f t="shared" si="58"/>
        <v>3.0407988888888886E-3</v>
      </c>
      <c r="H436" s="10">
        <f t="shared" si="56"/>
        <v>1.4687058633333332</v>
      </c>
      <c r="I436" s="10">
        <f t="shared" si="55"/>
        <v>1.4687058633333332</v>
      </c>
      <c r="J436" s="10">
        <f t="shared" si="59"/>
        <v>687.63993595905788</v>
      </c>
      <c r="K436" s="10">
        <f t="shared" si="57"/>
        <v>1.945305779249448E-3</v>
      </c>
      <c r="L436" s="10">
        <f t="shared" si="60"/>
        <v>0.91078137213120058</v>
      </c>
    </row>
    <row r="437" spans="1:12" x14ac:dyDescent="0.3">
      <c r="A437" s="85">
        <f t="shared" si="54"/>
        <v>432</v>
      </c>
      <c r="B437" s="94">
        <v>4900</v>
      </c>
      <c r="C437" s="94">
        <v>14.97</v>
      </c>
      <c r="D437" s="10">
        <f t="shared" si="61"/>
        <v>11.163129000000001</v>
      </c>
      <c r="E437" s="10">
        <f t="shared" si="62"/>
        <v>21.753976774530614</v>
      </c>
      <c r="F437" s="10">
        <v>483</v>
      </c>
      <c r="G437" s="10">
        <f t="shared" si="58"/>
        <v>3.100869166666667E-3</v>
      </c>
      <c r="H437" s="10">
        <f t="shared" si="56"/>
        <v>1.4977198075000002</v>
      </c>
      <c r="I437" s="10">
        <f t="shared" si="55"/>
        <v>1.4977198075000002</v>
      </c>
      <c r="J437" s="10">
        <f t="shared" si="59"/>
        <v>689.13765576655783</v>
      </c>
      <c r="K437" s="10">
        <f t="shared" si="57"/>
        <v>1.9837348443708614E-3</v>
      </c>
      <c r="L437" s="10">
        <f t="shared" si="60"/>
        <v>0.91276510697557145</v>
      </c>
    </row>
    <row r="438" spans="1:12" x14ac:dyDescent="0.3">
      <c r="A438" s="85">
        <f t="shared" si="54"/>
        <v>433</v>
      </c>
      <c r="B438" s="94">
        <v>5000</v>
      </c>
      <c r="C438" s="94">
        <v>15.26</v>
      </c>
      <c r="D438" s="10">
        <f t="shared" si="61"/>
        <v>11.379382</v>
      </c>
      <c r="E438" s="10">
        <f t="shared" si="62"/>
        <v>21.731888568319999</v>
      </c>
      <c r="F438" s="10">
        <v>470.5</v>
      </c>
      <c r="G438" s="10">
        <f t="shared" si="58"/>
        <v>3.1609394444444446E-3</v>
      </c>
      <c r="H438" s="10">
        <f t="shared" si="56"/>
        <v>1.487222008611111</v>
      </c>
      <c r="I438" s="10">
        <f t="shared" si="55"/>
        <v>1.4872220086111112</v>
      </c>
      <c r="J438" s="10">
        <f t="shared" si="59"/>
        <v>690.6248777751689</v>
      </c>
      <c r="K438" s="10">
        <f t="shared" si="57"/>
        <v>1.9698304749816041E-3</v>
      </c>
      <c r="L438" s="10">
        <f t="shared" si="60"/>
        <v>0.91473493745055301</v>
      </c>
    </row>
    <row r="439" spans="1:12" x14ac:dyDescent="0.3">
      <c r="A439" s="85">
        <f t="shared" si="54"/>
        <v>434</v>
      </c>
      <c r="B439" s="94">
        <v>5000</v>
      </c>
      <c r="C439" s="94">
        <v>15.26</v>
      </c>
      <c r="D439" s="10">
        <f t="shared" si="61"/>
        <v>11.379382</v>
      </c>
      <c r="E439" s="10">
        <f t="shared" si="62"/>
        <v>21.731888568319999</v>
      </c>
      <c r="F439" s="10">
        <v>470.5</v>
      </c>
      <c r="G439" s="10">
        <f t="shared" si="58"/>
        <v>3.1609394444444446E-3</v>
      </c>
      <c r="H439" s="10">
        <f t="shared" si="56"/>
        <v>1.487222008611111</v>
      </c>
      <c r="I439" s="10">
        <f t="shared" si="55"/>
        <v>1.4872220086111112</v>
      </c>
      <c r="J439" s="10">
        <f t="shared" si="59"/>
        <v>692.11209978377997</v>
      </c>
      <c r="K439" s="10">
        <f t="shared" si="57"/>
        <v>1.9698304749816041E-3</v>
      </c>
      <c r="L439" s="10">
        <f t="shared" si="60"/>
        <v>0.91670476792553457</v>
      </c>
    </row>
    <row r="440" spans="1:12" x14ac:dyDescent="0.3">
      <c r="A440" s="85">
        <f t="shared" si="54"/>
        <v>435</v>
      </c>
      <c r="B440" s="94">
        <v>5100</v>
      </c>
      <c r="C440" s="94">
        <v>15.59</v>
      </c>
      <c r="D440" s="10">
        <f t="shared" si="61"/>
        <v>11.625463</v>
      </c>
      <c r="E440" s="10">
        <f t="shared" si="62"/>
        <v>21.766513940078429</v>
      </c>
      <c r="F440" s="10">
        <v>470.5</v>
      </c>
      <c r="G440" s="10">
        <f t="shared" si="58"/>
        <v>3.2292952777777779E-3</v>
      </c>
      <c r="H440" s="10">
        <f t="shared" si="56"/>
        <v>1.5193834281944445</v>
      </c>
      <c r="I440" s="10">
        <f t="shared" si="55"/>
        <v>1.5193834281944445</v>
      </c>
      <c r="J440" s="10">
        <f t="shared" si="59"/>
        <v>693.63148321197446</v>
      </c>
      <c r="K440" s="10">
        <f t="shared" si="57"/>
        <v>2.0124283817144961E-3</v>
      </c>
      <c r="L440" s="10">
        <f t="shared" si="60"/>
        <v>0.91871719630724902</v>
      </c>
    </row>
    <row r="441" spans="1:12" x14ac:dyDescent="0.3">
      <c r="A441" s="85">
        <f t="shared" si="54"/>
        <v>436</v>
      </c>
      <c r="B441" s="94">
        <v>5100</v>
      </c>
      <c r="C441" s="94">
        <v>15.59</v>
      </c>
      <c r="D441" s="10">
        <f t="shared" si="61"/>
        <v>11.625463</v>
      </c>
      <c r="E441" s="10">
        <f t="shared" si="62"/>
        <v>21.766513940078429</v>
      </c>
      <c r="F441" s="10">
        <v>470.5</v>
      </c>
      <c r="G441" s="10">
        <f t="shared" si="58"/>
        <v>3.2292952777777779E-3</v>
      </c>
      <c r="H441" s="10">
        <f t="shared" si="56"/>
        <v>1.5193834281944445</v>
      </c>
      <c r="I441" s="10">
        <f t="shared" si="55"/>
        <v>1.5193834281944445</v>
      </c>
      <c r="J441" s="10">
        <f t="shared" si="59"/>
        <v>695.15086664016894</v>
      </c>
      <c r="K441" s="10">
        <f t="shared" si="57"/>
        <v>2.0124283817144961E-3</v>
      </c>
      <c r="L441" s="10">
        <f t="shared" si="60"/>
        <v>0.92072962468896347</v>
      </c>
    </row>
    <row r="442" spans="1:12" x14ac:dyDescent="0.3">
      <c r="A442" s="85">
        <f t="shared" si="54"/>
        <v>437</v>
      </c>
      <c r="B442" s="94">
        <v>5200</v>
      </c>
      <c r="C442" s="94">
        <v>15.92</v>
      </c>
      <c r="D442" s="10">
        <f t="shared" si="61"/>
        <v>11.871544</v>
      </c>
      <c r="E442" s="10">
        <f t="shared" si="62"/>
        <v>21.799807566769228</v>
      </c>
      <c r="F442" s="10">
        <v>470.5</v>
      </c>
      <c r="G442" s="10">
        <f t="shared" si="58"/>
        <v>3.2976511111111112E-3</v>
      </c>
      <c r="H442" s="10">
        <f t="shared" si="56"/>
        <v>1.5515448477777778</v>
      </c>
      <c r="I442" s="10">
        <f t="shared" si="55"/>
        <v>1.5515448477777778</v>
      </c>
      <c r="J442" s="10">
        <f t="shared" si="59"/>
        <v>696.70241148794673</v>
      </c>
      <c r="K442" s="10">
        <f t="shared" si="57"/>
        <v>2.0550262884473877E-3</v>
      </c>
      <c r="L442" s="10">
        <f t="shared" si="60"/>
        <v>0.9227846509774108</v>
      </c>
    </row>
    <row r="443" spans="1:12" x14ac:dyDescent="0.3">
      <c r="A443" s="85">
        <f t="shared" si="54"/>
        <v>438</v>
      </c>
      <c r="B443" s="94">
        <v>5200</v>
      </c>
      <c r="C443" s="94">
        <v>15.92</v>
      </c>
      <c r="D443" s="10">
        <f t="shared" si="61"/>
        <v>11.871544</v>
      </c>
      <c r="E443" s="10">
        <f t="shared" si="62"/>
        <v>21.799807566769228</v>
      </c>
      <c r="F443" s="10">
        <v>470.5</v>
      </c>
      <c r="G443" s="10">
        <f t="shared" si="58"/>
        <v>3.2976511111111112E-3</v>
      </c>
      <c r="H443" s="10">
        <f t="shared" si="56"/>
        <v>1.5515448477777778</v>
      </c>
      <c r="I443" s="10">
        <f t="shared" si="55"/>
        <v>1.5515448477777778</v>
      </c>
      <c r="J443" s="10">
        <f t="shared" si="59"/>
        <v>698.25395633572452</v>
      </c>
      <c r="K443" s="10">
        <f t="shared" si="57"/>
        <v>2.0550262884473877E-3</v>
      </c>
      <c r="L443" s="10">
        <f t="shared" si="60"/>
        <v>0.92483967726585814</v>
      </c>
    </row>
    <row r="444" spans="1:12" x14ac:dyDescent="0.3">
      <c r="A444" s="85">
        <f t="shared" si="54"/>
        <v>439</v>
      </c>
      <c r="B444" s="94">
        <v>5200</v>
      </c>
      <c r="C444" s="94">
        <v>15.92</v>
      </c>
      <c r="D444" s="10">
        <f t="shared" si="61"/>
        <v>11.871544</v>
      </c>
      <c r="E444" s="10">
        <f t="shared" si="62"/>
        <v>21.799807566769228</v>
      </c>
      <c r="F444" s="10">
        <v>470.5</v>
      </c>
      <c r="G444" s="10">
        <f t="shared" si="58"/>
        <v>3.2976511111111112E-3</v>
      </c>
      <c r="H444" s="10">
        <f t="shared" si="56"/>
        <v>1.5515448477777778</v>
      </c>
      <c r="I444" s="10">
        <f t="shared" si="55"/>
        <v>1.5515448477777778</v>
      </c>
      <c r="J444" s="10">
        <f t="shared" si="59"/>
        <v>699.80550118350232</v>
      </c>
      <c r="K444" s="10">
        <f t="shared" si="57"/>
        <v>2.0550262884473877E-3</v>
      </c>
      <c r="L444" s="10">
        <f t="shared" si="60"/>
        <v>0.92689470355430548</v>
      </c>
    </row>
    <row r="445" spans="1:12" x14ac:dyDescent="0.3">
      <c r="A445" s="85">
        <f t="shared" si="54"/>
        <v>440</v>
      </c>
      <c r="B445" s="94">
        <v>5300</v>
      </c>
      <c r="C445" s="94">
        <v>16.25</v>
      </c>
      <c r="D445" s="10">
        <f t="shared" si="61"/>
        <v>12.117625</v>
      </c>
      <c r="E445" s="10">
        <f t="shared" si="62"/>
        <v>21.831844830188679</v>
      </c>
      <c r="F445" s="10">
        <v>470.5</v>
      </c>
      <c r="G445" s="10">
        <f t="shared" si="58"/>
        <v>3.3660069444444445E-3</v>
      </c>
      <c r="H445" s="10">
        <f t="shared" si="56"/>
        <v>1.5837062673611111</v>
      </c>
      <c r="I445" s="10">
        <f t="shared" si="55"/>
        <v>1.5837062673611111</v>
      </c>
      <c r="J445" s="10">
        <f t="shared" si="59"/>
        <v>701.38920745086341</v>
      </c>
      <c r="K445" s="10">
        <f t="shared" si="57"/>
        <v>2.0976241951802797E-3</v>
      </c>
      <c r="L445" s="10">
        <f t="shared" si="60"/>
        <v>0.9289923277494857</v>
      </c>
    </row>
    <row r="446" spans="1:12" x14ac:dyDescent="0.3">
      <c r="A446" s="85">
        <f t="shared" si="54"/>
        <v>441</v>
      </c>
      <c r="B446" s="94">
        <v>5400</v>
      </c>
      <c r="C446" s="94">
        <v>16.579999999999998</v>
      </c>
      <c r="D446" s="10">
        <f t="shared" si="61"/>
        <v>12.363705999999999</v>
      </c>
      <c r="E446" s="10">
        <f t="shared" si="62"/>
        <v>21.862695528296292</v>
      </c>
      <c r="F446" s="10">
        <v>470.5</v>
      </c>
      <c r="G446" s="10">
        <f t="shared" si="58"/>
        <v>3.4343627777777773E-3</v>
      </c>
      <c r="H446" s="10">
        <f t="shared" si="56"/>
        <v>1.6158676869444442</v>
      </c>
      <c r="I446" s="10">
        <f t="shared" si="55"/>
        <v>1.6158676869444442</v>
      </c>
      <c r="J446" s="10">
        <f t="shared" si="59"/>
        <v>703.00507513780781</v>
      </c>
      <c r="K446" s="10">
        <f t="shared" si="57"/>
        <v>2.1402221019131713E-3</v>
      </c>
      <c r="L446" s="10">
        <f t="shared" si="60"/>
        <v>0.93113254985139893</v>
      </c>
    </row>
    <row r="447" spans="1:12" x14ac:dyDescent="0.3">
      <c r="A447" s="85">
        <f t="shared" si="54"/>
        <v>442</v>
      </c>
      <c r="B447" s="94">
        <v>5400</v>
      </c>
      <c r="C447" s="94">
        <v>16.579999999999998</v>
      </c>
      <c r="D447" s="10">
        <f t="shared" si="61"/>
        <v>12.363705999999999</v>
      </c>
      <c r="E447" s="10">
        <f t="shared" si="62"/>
        <v>21.862695528296292</v>
      </c>
      <c r="F447" s="10">
        <v>470.5</v>
      </c>
      <c r="G447" s="10">
        <f t="shared" si="58"/>
        <v>3.4343627777777773E-3</v>
      </c>
      <c r="H447" s="10">
        <f t="shared" si="56"/>
        <v>1.6158676869444442</v>
      </c>
      <c r="I447" s="10">
        <f t="shared" si="55"/>
        <v>1.6158676869444442</v>
      </c>
      <c r="J447" s="10">
        <f t="shared" si="59"/>
        <v>704.62094282475221</v>
      </c>
      <c r="K447" s="10">
        <f t="shared" si="57"/>
        <v>2.1402221019131713E-3</v>
      </c>
      <c r="L447" s="10">
        <f t="shared" si="60"/>
        <v>0.93327277195331215</v>
      </c>
    </row>
    <row r="448" spans="1:12" x14ac:dyDescent="0.3">
      <c r="A448" s="85">
        <f t="shared" si="54"/>
        <v>443</v>
      </c>
      <c r="B448" s="94">
        <v>5500</v>
      </c>
      <c r="C448" s="94">
        <v>16.940000000000001</v>
      </c>
      <c r="D448" s="10">
        <f t="shared" si="61"/>
        <v>12.632158000000002</v>
      </c>
      <c r="E448" s="10">
        <f t="shared" si="62"/>
        <v>21.931263692800002</v>
      </c>
      <c r="F448" s="10">
        <v>443.8</v>
      </c>
      <c r="G448" s="10">
        <f t="shared" si="58"/>
        <v>3.5089327777777786E-3</v>
      </c>
      <c r="H448" s="10">
        <f t="shared" si="56"/>
        <v>1.5572643667777781</v>
      </c>
      <c r="I448" s="10">
        <f t="shared" si="55"/>
        <v>1.5572643667777781</v>
      </c>
      <c r="J448" s="10">
        <f t="shared" si="59"/>
        <v>706.17820719152996</v>
      </c>
      <c r="K448" s="10">
        <f t="shared" si="57"/>
        <v>2.0626018103016928E-3</v>
      </c>
      <c r="L448" s="10">
        <f t="shared" si="60"/>
        <v>0.93533537376361386</v>
      </c>
    </row>
    <row r="449" spans="1:12" x14ac:dyDescent="0.3">
      <c r="A449" s="85">
        <f t="shared" si="54"/>
        <v>444</v>
      </c>
      <c r="B449" s="94">
        <v>5600</v>
      </c>
      <c r="C449" s="94">
        <v>17.05</v>
      </c>
      <c r="D449" s="10">
        <f t="shared" si="61"/>
        <v>12.714185000000001</v>
      </c>
      <c r="E449" s="10">
        <f t="shared" si="62"/>
        <v>21.679501737142857</v>
      </c>
      <c r="F449" s="10">
        <v>443.8</v>
      </c>
      <c r="G449" s="10">
        <f t="shared" si="58"/>
        <v>3.5317180555555555E-3</v>
      </c>
      <c r="H449" s="10">
        <f t="shared" si="56"/>
        <v>1.5673764730555555</v>
      </c>
      <c r="I449" s="10">
        <f t="shared" si="55"/>
        <v>1.5673764730555555</v>
      </c>
      <c r="J449" s="10">
        <f t="shared" si="59"/>
        <v>707.74558366458552</v>
      </c>
      <c r="K449" s="10">
        <f t="shared" si="57"/>
        <v>2.0759953285504045E-3</v>
      </c>
      <c r="L449" s="10">
        <f t="shared" si="60"/>
        <v>0.93741136909216427</v>
      </c>
    </row>
    <row r="450" spans="1:12" x14ac:dyDescent="0.3">
      <c r="A450" s="85">
        <f t="shared" si="54"/>
        <v>445</v>
      </c>
      <c r="B450" s="94">
        <v>5600</v>
      </c>
      <c r="C450" s="94">
        <v>17.05</v>
      </c>
      <c r="D450" s="10">
        <f t="shared" si="61"/>
        <v>12.714185000000001</v>
      </c>
      <c r="E450" s="10">
        <f t="shared" si="62"/>
        <v>21.679501737142857</v>
      </c>
      <c r="F450" s="10">
        <v>443.8</v>
      </c>
      <c r="G450" s="10">
        <f t="shared" si="58"/>
        <v>3.5317180555555555E-3</v>
      </c>
      <c r="H450" s="10">
        <f t="shared" si="56"/>
        <v>1.5673764730555555</v>
      </c>
      <c r="I450" s="10">
        <f t="shared" si="55"/>
        <v>1.5673764730555555</v>
      </c>
      <c r="J450" s="10">
        <f t="shared" si="59"/>
        <v>709.31296013764108</v>
      </c>
      <c r="K450" s="10">
        <f t="shared" si="57"/>
        <v>2.0759953285504045E-3</v>
      </c>
      <c r="L450" s="10">
        <f t="shared" si="60"/>
        <v>0.93948736442071468</v>
      </c>
    </row>
    <row r="451" spans="1:12" x14ac:dyDescent="0.3">
      <c r="A451" s="85">
        <f t="shared" si="54"/>
        <v>446</v>
      </c>
      <c r="B451" s="94">
        <v>5700</v>
      </c>
      <c r="C451" s="94">
        <v>17.11</v>
      </c>
      <c r="D451" s="10">
        <f t="shared" si="61"/>
        <v>12.758927</v>
      </c>
      <c r="E451" s="10">
        <f t="shared" si="62"/>
        <v>21.374112655719298</v>
      </c>
      <c r="F451" s="10">
        <v>443.8</v>
      </c>
      <c r="G451" s="10">
        <f t="shared" si="58"/>
        <v>3.5441463888888887E-3</v>
      </c>
      <c r="H451" s="10">
        <f t="shared" si="56"/>
        <v>1.5728921673888892</v>
      </c>
      <c r="I451" s="10">
        <f t="shared" si="55"/>
        <v>1.5728921673888889</v>
      </c>
      <c r="J451" s="10">
        <f t="shared" si="59"/>
        <v>710.88585230502997</v>
      </c>
      <c r="K451" s="10">
        <f t="shared" si="57"/>
        <v>2.0833008839587935E-3</v>
      </c>
      <c r="L451" s="10">
        <f t="shared" si="60"/>
        <v>0.94157066530467348</v>
      </c>
    </row>
    <row r="452" spans="1:12" x14ac:dyDescent="0.3">
      <c r="A452" s="85">
        <f t="shared" si="54"/>
        <v>447</v>
      </c>
      <c r="B452" s="94">
        <v>5700</v>
      </c>
      <c r="C452" s="94">
        <v>17.11</v>
      </c>
      <c r="D452" s="10">
        <f t="shared" si="61"/>
        <v>12.758927</v>
      </c>
      <c r="E452" s="10">
        <f t="shared" si="62"/>
        <v>21.374112655719298</v>
      </c>
      <c r="F452" s="10">
        <v>443.8</v>
      </c>
      <c r="G452" s="10">
        <f t="shared" si="58"/>
        <v>3.5441463888888887E-3</v>
      </c>
      <c r="H452" s="10">
        <f t="shared" si="56"/>
        <v>1.5728921673888892</v>
      </c>
      <c r="I452" s="10">
        <f t="shared" si="55"/>
        <v>1.5728921673888889</v>
      </c>
      <c r="J452" s="10">
        <f t="shared" si="59"/>
        <v>712.45874447241886</v>
      </c>
      <c r="K452" s="10">
        <f t="shared" si="57"/>
        <v>2.0833008839587935E-3</v>
      </c>
      <c r="L452" s="10">
        <f t="shared" si="60"/>
        <v>0.94365396618863229</v>
      </c>
    </row>
    <row r="453" spans="1:12" x14ac:dyDescent="0.3">
      <c r="A453" s="85">
        <f t="shared" si="54"/>
        <v>448</v>
      </c>
      <c r="B453" s="94">
        <v>5800</v>
      </c>
      <c r="C453" s="94">
        <v>17.18</v>
      </c>
      <c r="D453" s="10">
        <f t="shared" si="61"/>
        <v>12.811126</v>
      </c>
      <c r="E453" s="10">
        <f t="shared" si="62"/>
        <v>21.091531025655172</v>
      </c>
      <c r="F453" s="10">
        <v>443.8</v>
      </c>
      <c r="G453" s="10">
        <f t="shared" si="58"/>
        <v>3.5586461111111111E-3</v>
      </c>
      <c r="H453" s="10">
        <f t="shared" si="56"/>
        <v>1.5793271441111112</v>
      </c>
      <c r="I453" s="10">
        <f t="shared" si="55"/>
        <v>1.5793271441111112</v>
      </c>
      <c r="J453" s="10">
        <f t="shared" si="59"/>
        <v>714.03807161652992</v>
      </c>
      <c r="K453" s="10">
        <f t="shared" si="57"/>
        <v>2.0918240319352465E-3</v>
      </c>
      <c r="L453" s="10">
        <f t="shared" si="60"/>
        <v>0.94574579022056748</v>
      </c>
    </row>
    <row r="454" spans="1:12" x14ac:dyDescent="0.3">
      <c r="A454" s="85">
        <f t="shared" si="54"/>
        <v>449</v>
      </c>
      <c r="B454" s="94">
        <v>5800</v>
      </c>
      <c r="C454" s="94">
        <v>17.18</v>
      </c>
      <c r="D454" s="10">
        <f t="shared" si="61"/>
        <v>12.811126</v>
      </c>
      <c r="E454" s="10">
        <f t="shared" si="62"/>
        <v>21.091531025655172</v>
      </c>
      <c r="F454" s="10">
        <v>443.8</v>
      </c>
      <c r="G454" s="10">
        <f t="shared" si="58"/>
        <v>3.5586461111111111E-3</v>
      </c>
      <c r="H454" s="10">
        <f t="shared" si="56"/>
        <v>1.5793271441111112</v>
      </c>
      <c r="I454" s="10">
        <f t="shared" si="55"/>
        <v>1.5793271441111112</v>
      </c>
      <c r="J454" s="10">
        <f t="shared" si="59"/>
        <v>715.61739876064098</v>
      </c>
      <c r="K454" s="10">
        <f t="shared" si="57"/>
        <v>2.0918240319352465E-3</v>
      </c>
      <c r="L454" s="10">
        <f t="shared" si="60"/>
        <v>0.94783761425250268</v>
      </c>
    </row>
    <row r="455" spans="1:12" x14ac:dyDescent="0.3">
      <c r="A455" s="85">
        <f t="shared" ref="A455:A518" si="63">A454+1</f>
        <v>450</v>
      </c>
      <c r="B455" s="94">
        <v>5900</v>
      </c>
      <c r="C455" s="94">
        <v>17.239999999999998</v>
      </c>
      <c r="D455" s="10">
        <f t="shared" si="61"/>
        <v>12.855867999999999</v>
      </c>
      <c r="E455" s="10">
        <f t="shared" si="62"/>
        <v>20.80645972176271</v>
      </c>
      <c r="F455" s="10">
        <v>414.1</v>
      </c>
      <c r="G455" s="10">
        <f t="shared" si="58"/>
        <v>3.5710744444444444E-3</v>
      </c>
      <c r="H455" s="10">
        <f t="shared" si="56"/>
        <v>1.4787819274444445</v>
      </c>
      <c r="I455" s="10">
        <f t="shared" ref="I455:I518" si="64">G455*F455</f>
        <v>1.4787819274444445</v>
      </c>
      <c r="J455" s="10">
        <f t="shared" si="59"/>
        <v>717.09618068808538</v>
      </c>
      <c r="K455" s="10">
        <f t="shared" si="57"/>
        <v>1.9586515595290655E-3</v>
      </c>
      <c r="L455" s="10">
        <f t="shared" si="60"/>
        <v>0.94979626581203169</v>
      </c>
    </row>
    <row r="456" spans="1:12" x14ac:dyDescent="0.3">
      <c r="A456" s="85">
        <f t="shared" si="63"/>
        <v>451</v>
      </c>
      <c r="B456" s="94">
        <v>5900</v>
      </c>
      <c r="C456" s="94">
        <v>17.239999999999998</v>
      </c>
      <c r="D456" s="10">
        <f t="shared" si="61"/>
        <v>12.855867999999999</v>
      </c>
      <c r="E456" s="10">
        <f t="shared" si="62"/>
        <v>20.80645972176271</v>
      </c>
      <c r="F456" s="10">
        <v>414.1</v>
      </c>
      <c r="G456" s="10">
        <f t="shared" si="58"/>
        <v>3.5710744444444444E-3</v>
      </c>
      <c r="H456" s="10">
        <f t="shared" ref="H456:H519" si="65">(F456*D456)/3600</f>
        <v>1.4787819274444445</v>
      </c>
      <c r="I456" s="10">
        <f t="shared" si="64"/>
        <v>1.4787819274444445</v>
      </c>
      <c r="J456" s="10">
        <f t="shared" si="59"/>
        <v>718.57496261552978</v>
      </c>
      <c r="K456" s="10">
        <f t="shared" ref="K456:K519" si="66">((F456*G456)/1000)/0.755</f>
        <v>1.9586515595290655E-3</v>
      </c>
      <c r="L456" s="10">
        <f t="shared" si="60"/>
        <v>0.9517549173715607</v>
      </c>
    </row>
    <row r="457" spans="1:12" x14ac:dyDescent="0.3">
      <c r="A457" s="85">
        <f t="shared" si="63"/>
        <v>452</v>
      </c>
      <c r="B457" s="94">
        <v>6000</v>
      </c>
      <c r="C457" s="94">
        <v>17.32</v>
      </c>
      <c r="D457" s="10">
        <f t="shared" si="61"/>
        <v>12.915524000000001</v>
      </c>
      <c r="E457" s="10">
        <f t="shared" si="62"/>
        <v>20.554625928533333</v>
      </c>
      <c r="F457" s="10">
        <v>469.1</v>
      </c>
      <c r="G457" s="10">
        <f t="shared" ref="G457:G520" si="67">((A457-A456)/3600)*D457</f>
        <v>3.587645555555556E-3</v>
      </c>
      <c r="H457" s="10">
        <f t="shared" si="65"/>
        <v>1.6829645301111111</v>
      </c>
      <c r="I457" s="10">
        <f t="shared" si="64"/>
        <v>1.6829645301111114</v>
      </c>
      <c r="J457" s="10">
        <f t="shared" ref="J457:J520" si="68">I457+J456</f>
        <v>720.25792714564091</v>
      </c>
      <c r="K457" s="10">
        <f t="shared" si="66"/>
        <v>2.229092092862399E-3</v>
      </c>
      <c r="L457" s="10">
        <f t="shared" ref="L457:L520" si="69">L456+K457</f>
        <v>0.95398400946442308</v>
      </c>
    </row>
    <row r="458" spans="1:12" x14ac:dyDescent="0.3">
      <c r="A458" s="85">
        <f t="shared" si="63"/>
        <v>453</v>
      </c>
      <c r="B458" s="94">
        <v>6000</v>
      </c>
      <c r="C458" s="94">
        <v>17.32</v>
      </c>
      <c r="D458" s="10">
        <f t="shared" si="61"/>
        <v>12.915524000000001</v>
      </c>
      <c r="E458" s="10">
        <f t="shared" si="62"/>
        <v>20.554625928533333</v>
      </c>
      <c r="F458" s="10">
        <v>469.1</v>
      </c>
      <c r="G458" s="10">
        <f t="shared" si="67"/>
        <v>3.587645555555556E-3</v>
      </c>
      <c r="H458" s="10">
        <f t="shared" si="65"/>
        <v>1.6829645301111111</v>
      </c>
      <c r="I458" s="10">
        <f t="shared" si="64"/>
        <v>1.6829645301111114</v>
      </c>
      <c r="J458" s="10">
        <f t="shared" si="68"/>
        <v>721.94089167575203</v>
      </c>
      <c r="K458" s="10">
        <f t="shared" si="66"/>
        <v>2.229092092862399E-3</v>
      </c>
      <c r="L458" s="10">
        <f t="shared" si="69"/>
        <v>0.95621310155728545</v>
      </c>
    </row>
    <row r="459" spans="1:12" x14ac:dyDescent="0.3">
      <c r="A459" s="85">
        <f t="shared" si="63"/>
        <v>454</v>
      </c>
      <c r="B459" s="94">
        <v>6100</v>
      </c>
      <c r="C459" s="94">
        <v>17.37</v>
      </c>
      <c r="D459" s="10">
        <f t="shared" si="61"/>
        <v>12.952809000000002</v>
      </c>
      <c r="E459" s="10">
        <f t="shared" si="62"/>
        <v>20.276029931016396</v>
      </c>
      <c r="F459" s="10">
        <v>469.1</v>
      </c>
      <c r="G459" s="10">
        <f t="shared" si="67"/>
        <v>3.5980025000000005E-3</v>
      </c>
      <c r="H459" s="10">
        <f t="shared" si="65"/>
        <v>1.6878229727500005</v>
      </c>
      <c r="I459" s="10">
        <f t="shared" si="64"/>
        <v>1.6878229727500003</v>
      </c>
      <c r="J459" s="10">
        <f t="shared" si="68"/>
        <v>723.62871464850207</v>
      </c>
      <c r="K459" s="10">
        <f t="shared" si="66"/>
        <v>2.235527116225166E-3</v>
      </c>
      <c r="L459" s="10">
        <f t="shared" si="69"/>
        <v>0.95844862867351066</v>
      </c>
    </row>
    <row r="460" spans="1:12" x14ac:dyDescent="0.3">
      <c r="A460" s="85">
        <f t="shared" si="63"/>
        <v>455</v>
      </c>
      <c r="B460" s="94">
        <v>6100</v>
      </c>
      <c r="C460" s="94">
        <v>17.37</v>
      </c>
      <c r="D460" s="10">
        <f t="shared" si="61"/>
        <v>12.952809000000002</v>
      </c>
      <c r="E460" s="10">
        <f t="shared" si="62"/>
        <v>20.276029931016396</v>
      </c>
      <c r="F460" s="10">
        <v>469.1</v>
      </c>
      <c r="G460" s="10">
        <f t="shared" si="67"/>
        <v>3.5980025000000005E-3</v>
      </c>
      <c r="H460" s="10">
        <f t="shared" si="65"/>
        <v>1.6878229727500005</v>
      </c>
      <c r="I460" s="10">
        <f t="shared" si="64"/>
        <v>1.6878229727500003</v>
      </c>
      <c r="J460" s="10">
        <f t="shared" si="68"/>
        <v>725.31653762125211</v>
      </c>
      <c r="K460" s="10">
        <f t="shared" si="66"/>
        <v>2.235527116225166E-3</v>
      </c>
      <c r="L460" s="10">
        <f t="shared" si="69"/>
        <v>0.96068415578973587</v>
      </c>
    </row>
    <row r="461" spans="1:12" x14ac:dyDescent="0.3">
      <c r="A461" s="85">
        <f t="shared" si="63"/>
        <v>456</v>
      </c>
      <c r="B461" s="94">
        <v>6200</v>
      </c>
      <c r="C461" s="94">
        <v>17.440000000000001</v>
      </c>
      <c r="D461" s="10">
        <f t="shared" si="61"/>
        <v>13.005008000000002</v>
      </c>
      <c r="E461" s="10">
        <f t="shared" si="62"/>
        <v>20.029390385548389</v>
      </c>
      <c r="F461" s="10">
        <v>469.1</v>
      </c>
      <c r="G461" s="10">
        <f t="shared" si="67"/>
        <v>3.6125022222222229E-3</v>
      </c>
      <c r="H461" s="10">
        <f t="shared" si="65"/>
        <v>1.6946247924444446</v>
      </c>
      <c r="I461" s="10">
        <f t="shared" si="64"/>
        <v>1.6946247924444449</v>
      </c>
      <c r="J461" s="10">
        <f t="shared" si="68"/>
        <v>727.01116241369652</v>
      </c>
      <c r="K461" s="10">
        <f t="shared" si="66"/>
        <v>2.2445361489330396E-3</v>
      </c>
      <c r="L461" s="10">
        <f t="shared" si="69"/>
        <v>0.96292869193866892</v>
      </c>
    </row>
    <row r="462" spans="1:12" x14ac:dyDescent="0.3">
      <c r="A462" s="85">
        <f t="shared" si="63"/>
        <v>457</v>
      </c>
      <c r="B462" s="94">
        <v>6200</v>
      </c>
      <c r="C462" s="94">
        <v>17.440000000000001</v>
      </c>
      <c r="D462" s="10">
        <f t="shared" si="61"/>
        <v>13.005008000000002</v>
      </c>
      <c r="E462" s="10">
        <f t="shared" si="62"/>
        <v>20.029390385548389</v>
      </c>
      <c r="F462" s="10">
        <v>469.1</v>
      </c>
      <c r="G462" s="10">
        <f t="shared" si="67"/>
        <v>3.6125022222222229E-3</v>
      </c>
      <c r="H462" s="10">
        <f t="shared" si="65"/>
        <v>1.6946247924444446</v>
      </c>
      <c r="I462" s="10">
        <f t="shared" si="64"/>
        <v>1.6946247924444449</v>
      </c>
      <c r="J462" s="10">
        <f t="shared" si="68"/>
        <v>728.70578720614094</v>
      </c>
      <c r="K462" s="10">
        <f t="shared" si="66"/>
        <v>2.2445361489330396E-3</v>
      </c>
      <c r="L462" s="10">
        <f t="shared" si="69"/>
        <v>0.96517322808760198</v>
      </c>
    </row>
    <row r="463" spans="1:12" x14ac:dyDescent="0.3">
      <c r="A463" s="85">
        <f t="shared" si="63"/>
        <v>458</v>
      </c>
      <c r="B463" s="94">
        <v>6300</v>
      </c>
      <c r="C463" s="94">
        <v>17.5</v>
      </c>
      <c r="D463" s="10">
        <f t="shared" si="61"/>
        <v>13.049750000000001</v>
      </c>
      <c r="E463" s="10">
        <f t="shared" si="62"/>
        <v>19.779278222222221</v>
      </c>
      <c r="F463" s="10">
        <v>457.2</v>
      </c>
      <c r="G463" s="10">
        <f t="shared" si="67"/>
        <v>3.6249305555555557E-3</v>
      </c>
      <c r="H463" s="10">
        <f t="shared" si="65"/>
        <v>1.6573182500000001</v>
      </c>
      <c r="I463" s="10">
        <f t="shared" si="64"/>
        <v>1.6573182500000001</v>
      </c>
      <c r="J463" s="10">
        <f t="shared" si="68"/>
        <v>730.36310545614094</v>
      </c>
      <c r="K463" s="10">
        <f t="shared" si="66"/>
        <v>2.1951235099337751E-3</v>
      </c>
      <c r="L463" s="10">
        <f t="shared" si="69"/>
        <v>0.96736835159753576</v>
      </c>
    </row>
    <row r="464" spans="1:12" x14ac:dyDescent="0.3">
      <c r="A464" s="85">
        <f t="shared" si="63"/>
        <v>459</v>
      </c>
      <c r="B464" s="94">
        <v>6300</v>
      </c>
      <c r="C464" s="94">
        <v>17.5</v>
      </c>
      <c r="D464" s="10">
        <f t="shared" si="61"/>
        <v>13.049750000000001</v>
      </c>
      <c r="E464" s="10">
        <f t="shared" si="62"/>
        <v>19.779278222222221</v>
      </c>
      <c r="F464" s="10">
        <v>457.2</v>
      </c>
      <c r="G464" s="10">
        <f t="shared" si="67"/>
        <v>3.6249305555555557E-3</v>
      </c>
      <c r="H464" s="10">
        <f t="shared" si="65"/>
        <v>1.6573182500000001</v>
      </c>
      <c r="I464" s="10">
        <f t="shared" si="64"/>
        <v>1.6573182500000001</v>
      </c>
      <c r="J464" s="10">
        <f t="shared" si="68"/>
        <v>732.02042370614095</v>
      </c>
      <c r="K464" s="10">
        <f t="shared" si="66"/>
        <v>2.1951235099337751E-3</v>
      </c>
      <c r="L464" s="10">
        <f t="shared" si="69"/>
        <v>0.96956347510746954</v>
      </c>
    </row>
    <row r="465" spans="1:12" x14ac:dyDescent="0.3">
      <c r="A465" s="85">
        <f t="shared" si="63"/>
        <v>460</v>
      </c>
      <c r="B465" s="94">
        <v>6400</v>
      </c>
      <c r="C465" s="94">
        <v>17.8</v>
      </c>
      <c r="D465" s="10">
        <f t="shared" si="61"/>
        <v>13.273460000000002</v>
      </c>
      <c r="E465" s="10">
        <f t="shared" si="62"/>
        <v>19.804002320000002</v>
      </c>
      <c r="F465" s="10">
        <v>457.2</v>
      </c>
      <c r="G465" s="10">
        <f t="shared" si="67"/>
        <v>3.6870722222222228E-3</v>
      </c>
      <c r="H465" s="10">
        <f t="shared" si="65"/>
        <v>1.6857294200000001</v>
      </c>
      <c r="I465" s="10">
        <f t="shared" si="64"/>
        <v>1.6857294200000001</v>
      </c>
      <c r="J465" s="10">
        <f t="shared" si="68"/>
        <v>733.70615312614098</v>
      </c>
      <c r="K465" s="10">
        <f t="shared" si="66"/>
        <v>2.232754198675497E-3</v>
      </c>
      <c r="L465" s="10">
        <f t="shared" si="69"/>
        <v>0.97179622930614507</v>
      </c>
    </row>
    <row r="466" spans="1:12" x14ac:dyDescent="0.3">
      <c r="A466" s="85">
        <f t="shared" si="63"/>
        <v>461</v>
      </c>
      <c r="B466" s="94">
        <v>6400</v>
      </c>
      <c r="C466" s="94">
        <v>17.8</v>
      </c>
      <c r="D466" s="10">
        <f t="shared" si="61"/>
        <v>13.273460000000002</v>
      </c>
      <c r="E466" s="10">
        <f t="shared" si="62"/>
        <v>19.804002320000002</v>
      </c>
      <c r="F466" s="10">
        <v>457.2</v>
      </c>
      <c r="G466" s="10">
        <f t="shared" si="67"/>
        <v>3.6870722222222228E-3</v>
      </c>
      <c r="H466" s="10">
        <f t="shared" si="65"/>
        <v>1.6857294200000001</v>
      </c>
      <c r="I466" s="10">
        <f t="shared" si="64"/>
        <v>1.6857294200000001</v>
      </c>
      <c r="J466" s="10">
        <f t="shared" si="68"/>
        <v>735.39188254614101</v>
      </c>
      <c r="K466" s="10">
        <f t="shared" si="66"/>
        <v>2.232754198675497E-3</v>
      </c>
      <c r="L466" s="10">
        <f t="shared" si="69"/>
        <v>0.97402898350482059</v>
      </c>
    </row>
    <row r="467" spans="1:12" x14ac:dyDescent="0.3">
      <c r="A467" s="85">
        <f t="shared" si="63"/>
        <v>462</v>
      </c>
      <c r="B467" s="94">
        <v>6400</v>
      </c>
      <c r="C467" s="94">
        <v>17.8</v>
      </c>
      <c r="D467" s="10">
        <f t="shared" si="61"/>
        <v>13.273460000000002</v>
      </c>
      <c r="E467" s="10">
        <f t="shared" si="62"/>
        <v>19.804002320000002</v>
      </c>
      <c r="F467" s="10">
        <v>457.2</v>
      </c>
      <c r="G467" s="10">
        <f t="shared" si="67"/>
        <v>3.6870722222222228E-3</v>
      </c>
      <c r="H467" s="10">
        <f t="shared" si="65"/>
        <v>1.6857294200000001</v>
      </c>
      <c r="I467" s="10">
        <f t="shared" si="64"/>
        <v>1.6857294200000001</v>
      </c>
      <c r="J467" s="10">
        <f t="shared" si="68"/>
        <v>737.07761196614103</v>
      </c>
      <c r="K467" s="10">
        <f t="shared" si="66"/>
        <v>2.232754198675497E-3</v>
      </c>
      <c r="L467" s="10">
        <f t="shared" si="69"/>
        <v>0.97626173770349611</v>
      </c>
    </row>
    <row r="468" spans="1:12" x14ac:dyDescent="0.3">
      <c r="A468" s="85">
        <f t="shared" si="63"/>
        <v>463</v>
      </c>
      <c r="B468" s="94">
        <v>6400</v>
      </c>
      <c r="C468" s="94">
        <v>17.8</v>
      </c>
      <c r="D468" s="10">
        <f t="shared" si="61"/>
        <v>13.273460000000002</v>
      </c>
      <c r="E468" s="10">
        <f t="shared" si="62"/>
        <v>19.804002320000002</v>
      </c>
      <c r="F468" s="10">
        <v>457.2</v>
      </c>
      <c r="G468" s="10">
        <f t="shared" si="67"/>
        <v>3.6870722222222228E-3</v>
      </c>
      <c r="H468" s="10">
        <f t="shared" si="65"/>
        <v>1.6857294200000001</v>
      </c>
      <c r="I468" s="10">
        <f t="shared" si="64"/>
        <v>1.6857294200000001</v>
      </c>
      <c r="J468" s="10">
        <f t="shared" si="68"/>
        <v>738.76334138614106</v>
      </c>
      <c r="K468" s="10">
        <f t="shared" si="66"/>
        <v>2.232754198675497E-3</v>
      </c>
      <c r="L468" s="10">
        <f t="shared" si="69"/>
        <v>0.97849449190217164</v>
      </c>
    </row>
    <row r="469" spans="1:12" x14ac:dyDescent="0.3">
      <c r="A469" s="85">
        <f t="shared" si="63"/>
        <v>464</v>
      </c>
      <c r="B469" s="94">
        <v>6400</v>
      </c>
      <c r="C469" s="94">
        <v>17.8</v>
      </c>
      <c r="D469" s="10">
        <f t="shared" si="61"/>
        <v>13.273460000000002</v>
      </c>
      <c r="E469" s="10">
        <f t="shared" si="62"/>
        <v>19.804002320000002</v>
      </c>
      <c r="F469" s="10">
        <v>457.2</v>
      </c>
      <c r="G469" s="10">
        <f t="shared" si="67"/>
        <v>3.6870722222222228E-3</v>
      </c>
      <c r="H469" s="10">
        <f t="shared" si="65"/>
        <v>1.6857294200000001</v>
      </c>
      <c r="I469" s="10">
        <f t="shared" si="64"/>
        <v>1.6857294200000001</v>
      </c>
      <c r="J469" s="10">
        <f t="shared" si="68"/>
        <v>740.44907080614109</v>
      </c>
      <c r="K469" s="10">
        <f t="shared" si="66"/>
        <v>2.232754198675497E-3</v>
      </c>
      <c r="L469" s="10">
        <f t="shared" si="69"/>
        <v>0.98072724610084716</v>
      </c>
    </row>
    <row r="470" spans="1:12" x14ac:dyDescent="0.3">
      <c r="A470" s="85">
        <f t="shared" si="63"/>
        <v>465</v>
      </c>
      <c r="B470" s="94">
        <v>6400</v>
      </c>
      <c r="C470" s="94">
        <v>17.8</v>
      </c>
      <c r="D470" s="10">
        <f t="shared" si="61"/>
        <v>13.273460000000002</v>
      </c>
      <c r="E470" s="10">
        <f t="shared" si="62"/>
        <v>19.804002320000002</v>
      </c>
      <c r="F470" s="10">
        <v>457.2</v>
      </c>
      <c r="G470" s="10">
        <f t="shared" si="67"/>
        <v>3.6870722222222228E-3</v>
      </c>
      <c r="H470" s="10">
        <f t="shared" si="65"/>
        <v>1.6857294200000001</v>
      </c>
      <c r="I470" s="10">
        <f t="shared" si="64"/>
        <v>1.6857294200000001</v>
      </c>
      <c r="J470" s="10">
        <f t="shared" si="68"/>
        <v>742.13480022614112</v>
      </c>
      <c r="K470" s="10">
        <f t="shared" si="66"/>
        <v>2.232754198675497E-3</v>
      </c>
      <c r="L470" s="10">
        <f t="shared" si="69"/>
        <v>0.98296000029952268</v>
      </c>
    </row>
    <row r="471" spans="1:12" x14ac:dyDescent="0.3">
      <c r="A471" s="85">
        <f t="shared" si="63"/>
        <v>466</v>
      </c>
      <c r="B471" s="94">
        <v>6400</v>
      </c>
      <c r="C471" s="94">
        <v>17.8</v>
      </c>
      <c r="D471" s="10">
        <f t="shared" si="61"/>
        <v>13.273460000000002</v>
      </c>
      <c r="E471" s="10">
        <f t="shared" si="62"/>
        <v>19.804002320000002</v>
      </c>
      <c r="F471" s="10">
        <v>457.2</v>
      </c>
      <c r="G471" s="10">
        <f t="shared" si="67"/>
        <v>3.6870722222222228E-3</v>
      </c>
      <c r="H471" s="10">
        <f t="shared" si="65"/>
        <v>1.6857294200000001</v>
      </c>
      <c r="I471" s="10">
        <f t="shared" si="64"/>
        <v>1.6857294200000001</v>
      </c>
      <c r="J471" s="10">
        <f t="shared" si="68"/>
        <v>743.82052964614115</v>
      </c>
      <c r="K471" s="10">
        <f t="shared" si="66"/>
        <v>2.232754198675497E-3</v>
      </c>
      <c r="L471" s="10">
        <f t="shared" si="69"/>
        <v>0.98519275449819821</v>
      </c>
    </row>
    <row r="472" spans="1:12" x14ac:dyDescent="0.3">
      <c r="A472" s="85">
        <f t="shared" si="63"/>
        <v>467</v>
      </c>
      <c r="B472" s="94">
        <v>6300</v>
      </c>
      <c r="C472" s="94">
        <v>17.5</v>
      </c>
      <c r="D472" s="10">
        <f t="shared" si="61"/>
        <v>13.049750000000001</v>
      </c>
      <c r="E472" s="10">
        <f t="shared" si="62"/>
        <v>19.779278222222221</v>
      </c>
      <c r="F472" s="10">
        <v>457.2</v>
      </c>
      <c r="G472" s="10">
        <f t="shared" si="67"/>
        <v>3.6249305555555557E-3</v>
      </c>
      <c r="H472" s="10">
        <f t="shared" si="65"/>
        <v>1.6573182500000001</v>
      </c>
      <c r="I472" s="10">
        <f t="shared" si="64"/>
        <v>1.6573182500000001</v>
      </c>
      <c r="J472" s="10">
        <f t="shared" si="68"/>
        <v>745.47784789614116</v>
      </c>
      <c r="K472" s="10">
        <f t="shared" si="66"/>
        <v>2.1951235099337751E-3</v>
      </c>
      <c r="L472" s="10">
        <f t="shared" si="69"/>
        <v>0.98738787800813199</v>
      </c>
    </row>
    <row r="473" spans="1:12" x14ac:dyDescent="0.3">
      <c r="A473" s="85">
        <f t="shared" si="63"/>
        <v>468</v>
      </c>
      <c r="B473" s="94">
        <v>6300</v>
      </c>
      <c r="C473" s="94">
        <v>17.5</v>
      </c>
      <c r="D473" s="10">
        <f t="shared" si="61"/>
        <v>13.049750000000001</v>
      </c>
      <c r="E473" s="10">
        <f t="shared" si="62"/>
        <v>19.779278222222221</v>
      </c>
      <c r="F473" s="10">
        <v>457.2</v>
      </c>
      <c r="G473" s="10">
        <f t="shared" si="67"/>
        <v>3.6249305555555557E-3</v>
      </c>
      <c r="H473" s="10">
        <f t="shared" si="65"/>
        <v>1.6573182500000001</v>
      </c>
      <c r="I473" s="10">
        <f t="shared" si="64"/>
        <v>1.6573182500000001</v>
      </c>
      <c r="J473" s="10">
        <f t="shared" si="68"/>
        <v>747.13516614614116</v>
      </c>
      <c r="K473" s="10">
        <f t="shared" si="66"/>
        <v>2.1951235099337751E-3</v>
      </c>
      <c r="L473" s="10">
        <f t="shared" si="69"/>
        <v>0.98958300151806577</v>
      </c>
    </row>
    <row r="474" spans="1:12" x14ac:dyDescent="0.3">
      <c r="A474" s="85">
        <f t="shared" si="63"/>
        <v>469</v>
      </c>
      <c r="B474" s="94">
        <v>6300</v>
      </c>
      <c r="C474" s="94">
        <v>17.5</v>
      </c>
      <c r="D474" s="10">
        <f t="shared" ref="D474:D537" si="70">C474*0.7457</f>
        <v>13.049750000000001</v>
      </c>
      <c r="E474" s="10">
        <f t="shared" ref="E474:E537" si="71">(9548.8*D474)/B474</f>
        <v>19.779278222222221</v>
      </c>
      <c r="F474" s="10">
        <v>457.2</v>
      </c>
      <c r="G474" s="10">
        <f t="shared" si="67"/>
        <v>3.6249305555555557E-3</v>
      </c>
      <c r="H474" s="10">
        <f t="shared" si="65"/>
        <v>1.6573182500000001</v>
      </c>
      <c r="I474" s="10">
        <f t="shared" si="64"/>
        <v>1.6573182500000001</v>
      </c>
      <c r="J474" s="10">
        <f t="shared" si="68"/>
        <v>748.79248439614116</v>
      </c>
      <c r="K474" s="10">
        <f t="shared" si="66"/>
        <v>2.1951235099337751E-3</v>
      </c>
      <c r="L474" s="10">
        <f t="shared" si="69"/>
        <v>0.99177812502799956</v>
      </c>
    </row>
    <row r="475" spans="1:12" x14ac:dyDescent="0.3">
      <c r="A475" s="85">
        <f t="shared" si="63"/>
        <v>470</v>
      </c>
      <c r="B475" s="94">
        <v>6300</v>
      </c>
      <c r="C475" s="94">
        <v>17.5</v>
      </c>
      <c r="D475" s="10">
        <f t="shared" si="70"/>
        <v>13.049750000000001</v>
      </c>
      <c r="E475" s="10">
        <f t="shared" si="71"/>
        <v>19.779278222222221</v>
      </c>
      <c r="F475" s="10">
        <v>457.2</v>
      </c>
      <c r="G475" s="10">
        <f t="shared" si="67"/>
        <v>3.6249305555555557E-3</v>
      </c>
      <c r="H475" s="10">
        <f t="shared" si="65"/>
        <v>1.6573182500000001</v>
      </c>
      <c r="I475" s="10">
        <f t="shared" si="64"/>
        <v>1.6573182500000001</v>
      </c>
      <c r="J475" s="10">
        <f t="shared" si="68"/>
        <v>750.44980264614117</v>
      </c>
      <c r="K475" s="10">
        <f t="shared" si="66"/>
        <v>2.1951235099337751E-3</v>
      </c>
      <c r="L475" s="10">
        <f t="shared" si="69"/>
        <v>0.99397324853793334</v>
      </c>
    </row>
    <row r="476" spans="1:12" x14ac:dyDescent="0.3">
      <c r="A476" s="85">
        <f t="shared" si="63"/>
        <v>471</v>
      </c>
      <c r="B476" s="94">
        <v>6300</v>
      </c>
      <c r="C476" s="94">
        <v>17.5</v>
      </c>
      <c r="D476" s="10">
        <f t="shared" si="70"/>
        <v>13.049750000000001</v>
      </c>
      <c r="E476" s="10">
        <f t="shared" si="71"/>
        <v>19.779278222222221</v>
      </c>
      <c r="F476" s="10">
        <v>457.2</v>
      </c>
      <c r="G476" s="10">
        <f t="shared" si="67"/>
        <v>3.6249305555555557E-3</v>
      </c>
      <c r="H476" s="10">
        <f t="shared" si="65"/>
        <v>1.6573182500000001</v>
      </c>
      <c r="I476" s="10">
        <f t="shared" si="64"/>
        <v>1.6573182500000001</v>
      </c>
      <c r="J476" s="10">
        <f t="shared" si="68"/>
        <v>752.10712089614117</v>
      </c>
      <c r="K476" s="10">
        <f t="shared" si="66"/>
        <v>2.1951235099337751E-3</v>
      </c>
      <c r="L476" s="10">
        <f t="shared" si="69"/>
        <v>0.99616837204786712</v>
      </c>
    </row>
    <row r="477" spans="1:12" x14ac:dyDescent="0.3">
      <c r="A477" s="85">
        <f t="shared" si="63"/>
        <v>472</v>
      </c>
      <c r="B477" s="94">
        <v>6300</v>
      </c>
      <c r="C477" s="94">
        <v>17.5</v>
      </c>
      <c r="D477" s="10">
        <f t="shared" si="70"/>
        <v>13.049750000000001</v>
      </c>
      <c r="E477" s="10">
        <f t="shared" si="71"/>
        <v>19.779278222222221</v>
      </c>
      <c r="F477" s="10">
        <v>457.2</v>
      </c>
      <c r="G477" s="10">
        <f t="shared" si="67"/>
        <v>3.6249305555555557E-3</v>
      </c>
      <c r="H477" s="10">
        <f t="shared" si="65"/>
        <v>1.6573182500000001</v>
      </c>
      <c r="I477" s="10">
        <f t="shared" si="64"/>
        <v>1.6573182500000001</v>
      </c>
      <c r="J477" s="10">
        <f t="shared" si="68"/>
        <v>753.76443914614117</v>
      </c>
      <c r="K477" s="10">
        <f t="shared" si="66"/>
        <v>2.1951235099337751E-3</v>
      </c>
      <c r="L477" s="10">
        <f t="shared" si="69"/>
        <v>0.99836349555780091</v>
      </c>
    </row>
    <row r="478" spans="1:12" x14ac:dyDescent="0.3">
      <c r="A478" s="85">
        <f t="shared" si="63"/>
        <v>473</v>
      </c>
      <c r="B478" s="94">
        <v>6300</v>
      </c>
      <c r="C478" s="94">
        <v>17.5</v>
      </c>
      <c r="D478" s="10">
        <f t="shared" si="70"/>
        <v>13.049750000000001</v>
      </c>
      <c r="E478" s="10">
        <f t="shared" si="71"/>
        <v>19.779278222222221</v>
      </c>
      <c r="F478" s="10">
        <v>457.2</v>
      </c>
      <c r="G478" s="10">
        <f t="shared" si="67"/>
        <v>3.6249305555555557E-3</v>
      </c>
      <c r="H478" s="10">
        <f t="shared" si="65"/>
        <v>1.6573182500000001</v>
      </c>
      <c r="I478" s="10">
        <f t="shared" si="64"/>
        <v>1.6573182500000001</v>
      </c>
      <c r="J478" s="10">
        <f t="shared" si="68"/>
        <v>755.42175739614117</v>
      </c>
      <c r="K478" s="10">
        <f t="shared" si="66"/>
        <v>2.1951235099337751E-3</v>
      </c>
      <c r="L478" s="10">
        <f t="shared" si="69"/>
        <v>1.0005586190677347</v>
      </c>
    </row>
    <row r="479" spans="1:12" x14ac:dyDescent="0.3">
      <c r="A479" s="85">
        <f t="shared" si="63"/>
        <v>474</v>
      </c>
      <c r="B479" s="94">
        <v>6300</v>
      </c>
      <c r="C479" s="94">
        <v>17.5</v>
      </c>
      <c r="D479" s="10">
        <f t="shared" si="70"/>
        <v>13.049750000000001</v>
      </c>
      <c r="E479" s="10">
        <f t="shared" si="71"/>
        <v>19.779278222222221</v>
      </c>
      <c r="F479" s="10">
        <v>457.2</v>
      </c>
      <c r="G479" s="10">
        <f t="shared" si="67"/>
        <v>3.6249305555555557E-3</v>
      </c>
      <c r="H479" s="10">
        <f t="shared" si="65"/>
        <v>1.6573182500000001</v>
      </c>
      <c r="I479" s="10">
        <f t="shared" si="64"/>
        <v>1.6573182500000001</v>
      </c>
      <c r="J479" s="10">
        <f t="shared" si="68"/>
        <v>757.07907564614118</v>
      </c>
      <c r="K479" s="10">
        <f t="shared" si="66"/>
        <v>2.1951235099337751E-3</v>
      </c>
      <c r="L479" s="10">
        <f t="shared" si="69"/>
        <v>1.0027537425776685</v>
      </c>
    </row>
    <row r="480" spans="1:12" x14ac:dyDescent="0.3">
      <c r="A480" s="85">
        <f t="shared" si="63"/>
        <v>475</v>
      </c>
      <c r="B480" s="94">
        <v>6300</v>
      </c>
      <c r="C480" s="94">
        <v>17.5</v>
      </c>
      <c r="D480" s="10">
        <f t="shared" si="70"/>
        <v>13.049750000000001</v>
      </c>
      <c r="E480" s="10">
        <f t="shared" si="71"/>
        <v>19.779278222222221</v>
      </c>
      <c r="F480" s="10">
        <v>457.2</v>
      </c>
      <c r="G480" s="10">
        <f t="shared" si="67"/>
        <v>3.6249305555555557E-3</v>
      </c>
      <c r="H480" s="10">
        <f t="shared" si="65"/>
        <v>1.6573182500000001</v>
      </c>
      <c r="I480" s="10">
        <f t="shared" si="64"/>
        <v>1.6573182500000001</v>
      </c>
      <c r="J480" s="10">
        <f t="shared" si="68"/>
        <v>758.73639389614118</v>
      </c>
      <c r="K480" s="10">
        <f t="shared" si="66"/>
        <v>2.1951235099337751E-3</v>
      </c>
      <c r="L480" s="10">
        <f t="shared" si="69"/>
        <v>1.0049488660876023</v>
      </c>
    </row>
    <row r="481" spans="1:12" x14ac:dyDescent="0.3">
      <c r="A481" s="85">
        <f t="shared" si="63"/>
        <v>476</v>
      </c>
      <c r="B481" s="94">
        <v>6300</v>
      </c>
      <c r="C481" s="94">
        <v>17.5</v>
      </c>
      <c r="D481" s="10">
        <f t="shared" si="70"/>
        <v>13.049750000000001</v>
      </c>
      <c r="E481" s="10">
        <f t="shared" si="71"/>
        <v>19.779278222222221</v>
      </c>
      <c r="F481" s="10">
        <v>457.2</v>
      </c>
      <c r="G481" s="10">
        <f t="shared" si="67"/>
        <v>3.6249305555555557E-3</v>
      </c>
      <c r="H481" s="10">
        <f t="shared" si="65"/>
        <v>1.6573182500000001</v>
      </c>
      <c r="I481" s="10">
        <f t="shared" si="64"/>
        <v>1.6573182500000001</v>
      </c>
      <c r="J481" s="10">
        <f t="shared" si="68"/>
        <v>760.39371214614118</v>
      </c>
      <c r="K481" s="10">
        <f t="shared" si="66"/>
        <v>2.1951235099337751E-3</v>
      </c>
      <c r="L481" s="10">
        <f t="shared" si="69"/>
        <v>1.007143989597536</v>
      </c>
    </row>
    <row r="482" spans="1:12" x14ac:dyDescent="0.3">
      <c r="A482" s="85">
        <f t="shared" si="63"/>
        <v>477</v>
      </c>
      <c r="B482" s="94">
        <v>6200</v>
      </c>
      <c r="C482" s="94">
        <v>17.440000000000001</v>
      </c>
      <c r="D482" s="10">
        <f t="shared" si="70"/>
        <v>13.005008000000002</v>
      </c>
      <c r="E482" s="10">
        <f t="shared" si="71"/>
        <v>20.029390385548389</v>
      </c>
      <c r="F482" s="10">
        <v>469.1</v>
      </c>
      <c r="G482" s="10">
        <f t="shared" si="67"/>
        <v>3.6125022222222229E-3</v>
      </c>
      <c r="H482" s="10">
        <f t="shared" si="65"/>
        <v>1.6946247924444446</v>
      </c>
      <c r="I482" s="10">
        <f t="shared" si="64"/>
        <v>1.6946247924444449</v>
      </c>
      <c r="J482" s="10">
        <f t="shared" si="68"/>
        <v>762.0883369385856</v>
      </c>
      <c r="K482" s="10">
        <f t="shared" si="66"/>
        <v>2.2445361489330396E-3</v>
      </c>
      <c r="L482" s="10">
        <f t="shared" si="69"/>
        <v>1.009388525746469</v>
      </c>
    </row>
    <row r="483" spans="1:12" x14ac:dyDescent="0.3">
      <c r="A483" s="85">
        <f t="shared" si="63"/>
        <v>478</v>
      </c>
      <c r="B483" s="94">
        <v>6200</v>
      </c>
      <c r="C483" s="94">
        <v>17.440000000000001</v>
      </c>
      <c r="D483" s="10">
        <f t="shared" si="70"/>
        <v>13.005008000000002</v>
      </c>
      <c r="E483" s="10">
        <f t="shared" si="71"/>
        <v>20.029390385548389</v>
      </c>
      <c r="F483" s="10">
        <v>469.1</v>
      </c>
      <c r="G483" s="10">
        <f t="shared" si="67"/>
        <v>3.6125022222222229E-3</v>
      </c>
      <c r="H483" s="10">
        <f t="shared" si="65"/>
        <v>1.6946247924444446</v>
      </c>
      <c r="I483" s="10">
        <f t="shared" si="64"/>
        <v>1.6946247924444449</v>
      </c>
      <c r="J483" s="10">
        <f t="shared" si="68"/>
        <v>763.78296173103001</v>
      </c>
      <c r="K483" s="10">
        <f t="shared" si="66"/>
        <v>2.2445361489330396E-3</v>
      </c>
      <c r="L483" s="10">
        <f t="shared" si="69"/>
        <v>1.0116330618954019</v>
      </c>
    </row>
    <row r="484" spans="1:12" x14ac:dyDescent="0.3">
      <c r="A484" s="85">
        <f t="shared" si="63"/>
        <v>479</v>
      </c>
      <c r="B484" s="94">
        <v>6200</v>
      </c>
      <c r="C484" s="94">
        <v>17.440000000000001</v>
      </c>
      <c r="D484" s="10">
        <f t="shared" si="70"/>
        <v>13.005008000000002</v>
      </c>
      <c r="E484" s="10">
        <f t="shared" si="71"/>
        <v>20.029390385548389</v>
      </c>
      <c r="F484" s="10">
        <v>469.1</v>
      </c>
      <c r="G484" s="10">
        <f t="shared" si="67"/>
        <v>3.6125022222222229E-3</v>
      </c>
      <c r="H484" s="10">
        <f t="shared" si="65"/>
        <v>1.6946247924444446</v>
      </c>
      <c r="I484" s="10">
        <f t="shared" si="64"/>
        <v>1.6946247924444449</v>
      </c>
      <c r="J484" s="10">
        <f t="shared" si="68"/>
        <v>765.47758652347443</v>
      </c>
      <c r="K484" s="10">
        <f t="shared" si="66"/>
        <v>2.2445361489330396E-3</v>
      </c>
      <c r="L484" s="10">
        <f t="shared" si="69"/>
        <v>1.0138775980443349</v>
      </c>
    </row>
    <row r="485" spans="1:12" x14ac:dyDescent="0.3">
      <c r="A485" s="85">
        <f t="shared" si="63"/>
        <v>480</v>
      </c>
      <c r="B485" s="94">
        <v>6200</v>
      </c>
      <c r="C485" s="94">
        <v>17.440000000000001</v>
      </c>
      <c r="D485" s="10">
        <f t="shared" si="70"/>
        <v>13.005008000000002</v>
      </c>
      <c r="E485" s="10">
        <f t="shared" si="71"/>
        <v>20.029390385548389</v>
      </c>
      <c r="F485" s="10">
        <v>469.1</v>
      </c>
      <c r="G485" s="10">
        <f t="shared" si="67"/>
        <v>3.6125022222222229E-3</v>
      </c>
      <c r="H485" s="10">
        <f t="shared" si="65"/>
        <v>1.6946247924444446</v>
      </c>
      <c r="I485" s="10">
        <f t="shared" si="64"/>
        <v>1.6946247924444449</v>
      </c>
      <c r="J485" s="10">
        <f t="shared" si="68"/>
        <v>767.17221131591884</v>
      </c>
      <c r="K485" s="10">
        <f t="shared" si="66"/>
        <v>2.2445361489330396E-3</v>
      </c>
      <c r="L485" s="10">
        <f t="shared" si="69"/>
        <v>1.0161221341932678</v>
      </c>
    </row>
    <row r="486" spans="1:12" x14ac:dyDescent="0.3">
      <c r="A486" s="85">
        <f t="shared" si="63"/>
        <v>481</v>
      </c>
      <c r="B486" s="94">
        <v>6200</v>
      </c>
      <c r="C486" s="94">
        <v>17.440000000000001</v>
      </c>
      <c r="D486" s="10">
        <f t="shared" si="70"/>
        <v>13.005008000000002</v>
      </c>
      <c r="E486" s="10">
        <f t="shared" si="71"/>
        <v>20.029390385548389</v>
      </c>
      <c r="F486" s="10">
        <v>469.1</v>
      </c>
      <c r="G486" s="10">
        <f t="shared" si="67"/>
        <v>3.6125022222222229E-3</v>
      </c>
      <c r="H486" s="10">
        <f t="shared" si="65"/>
        <v>1.6946247924444446</v>
      </c>
      <c r="I486" s="10">
        <f t="shared" si="64"/>
        <v>1.6946247924444449</v>
      </c>
      <c r="J486" s="10">
        <f t="shared" si="68"/>
        <v>768.86683610836326</v>
      </c>
      <c r="K486" s="10">
        <f t="shared" si="66"/>
        <v>2.2445361489330396E-3</v>
      </c>
      <c r="L486" s="10">
        <f t="shared" si="69"/>
        <v>1.0183666703422007</v>
      </c>
    </row>
    <row r="487" spans="1:12" x14ac:dyDescent="0.3">
      <c r="A487" s="85">
        <f t="shared" si="63"/>
        <v>482</v>
      </c>
      <c r="B487" s="94">
        <v>6100</v>
      </c>
      <c r="C487" s="94">
        <v>17.37</v>
      </c>
      <c r="D487" s="10">
        <f t="shared" si="70"/>
        <v>12.952809000000002</v>
      </c>
      <c r="E487" s="10">
        <f t="shared" si="71"/>
        <v>20.276029931016396</v>
      </c>
      <c r="F487" s="10">
        <v>469.1</v>
      </c>
      <c r="G487" s="10">
        <f t="shared" si="67"/>
        <v>3.5980025000000005E-3</v>
      </c>
      <c r="H487" s="10">
        <f t="shared" si="65"/>
        <v>1.6878229727500005</v>
      </c>
      <c r="I487" s="10">
        <f t="shared" si="64"/>
        <v>1.6878229727500003</v>
      </c>
      <c r="J487" s="10">
        <f t="shared" si="68"/>
        <v>770.5546590811133</v>
      </c>
      <c r="K487" s="10">
        <f t="shared" si="66"/>
        <v>2.235527116225166E-3</v>
      </c>
      <c r="L487" s="10">
        <f t="shared" si="69"/>
        <v>1.0206021974584258</v>
      </c>
    </row>
    <row r="488" spans="1:12" x14ac:dyDescent="0.3">
      <c r="A488" s="85">
        <f t="shared" si="63"/>
        <v>483</v>
      </c>
      <c r="B488" s="94">
        <v>6100</v>
      </c>
      <c r="C488" s="94">
        <v>17.37</v>
      </c>
      <c r="D488" s="10">
        <f t="shared" si="70"/>
        <v>12.952809000000002</v>
      </c>
      <c r="E488" s="10">
        <f t="shared" si="71"/>
        <v>20.276029931016396</v>
      </c>
      <c r="F488" s="10">
        <v>469.1</v>
      </c>
      <c r="G488" s="10">
        <f t="shared" si="67"/>
        <v>3.5980025000000005E-3</v>
      </c>
      <c r="H488" s="10">
        <f t="shared" si="65"/>
        <v>1.6878229727500005</v>
      </c>
      <c r="I488" s="10">
        <f t="shared" si="64"/>
        <v>1.6878229727500003</v>
      </c>
      <c r="J488" s="10">
        <f t="shared" si="68"/>
        <v>772.24248205386334</v>
      </c>
      <c r="K488" s="10">
        <f t="shared" si="66"/>
        <v>2.235527116225166E-3</v>
      </c>
      <c r="L488" s="10">
        <f t="shared" si="69"/>
        <v>1.0228377245746509</v>
      </c>
    </row>
    <row r="489" spans="1:12" x14ac:dyDescent="0.3">
      <c r="A489" s="85">
        <f t="shared" si="63"/>
        <v>484</v>
      </c>
      <c r="B489" s="94">
        <v>6100</v>
      </c>
      <c r="C489" s="94">
        <v>17.37</v>
      </c>
      <c r="D489" s="10">
        <f t="shared" si="70"/>
        <v>12.952809000000002</v>
      </c>
      <c r="E489" s="10">
        <f t="shared" si="71"/>
        <v>20.276029931016396</v>
      </c>
      <c r="F489" s="10">
        <v>469.1</v>
      </c>
      <c r="G489" s="10">
        <f t="shared" si="67"/>
        <v>3.5980025000000005E-3</v>
      </c>
      <c r="H489" s="10">
        <f t="shared" si="65"/>
        <v>1.6878229727500005</v>
      </c>
      <c r="I489" s="10">
        <f t="shared" si="64"/>
        <v>1.6878229727500003</v>
      </c>
      <c r="J489" s="10">
        <f t="shared" si="68"/>
        <v>773.93030502661338</v>
      </c>
      <c r="K489" s="10">
        <f t="shared" si="66"/>
        <v>2.235527116225166E-3</v>
      </c>
      <c r="L489" s="10">
        <f t="shared" si="69"/>
        <v>1.025073251690876</v>
      </c>
    </row>
    <row r="490" spans="1:12" x14ac:dyDescent="0.3">
      <c r="A490" s="85">
        <f t="shared" si="63"/>
        <v>485</v>
      </c>
      <c r="B490" s="94">
        <v>6100</v>
      </c>
      <c r="C490" s="94">
        <v>17.37</v>
      </c>
      <c r="D490" s="10">
        <f t="shared" si="70"/>
        <v>12.952809000000002</v>
      </c>
      <c r="E490" s="10">
        <f t="shared" si="71"/>
        <v>20.276029931016396</v>
      </c>
      <c r="F490" s="10">
        <v>469.1</v>
      </c>
      <c r="G490" s="10">
        <f t="shared" si="67"/>
        <v>3.5980025000000005E-3</v>
      </c>
      <c r="H490" s="10">
        <f t="shared" si="65"/>
        <v>1.6878229727500005</v>
      </c>
      <c r="I490" s="10">
        <f t="shared" si="64"/>
        <v>1.6878229727500003</v>
      </c>
      <c r="J490" s="10">
        <f t="shared" si="68"/>
        <v>775.61812799936342</v>
      </c>
      <c r="K490" s="10">
        <f t="shared" si="66"/>
        <v>2.235527116225166E-3</v>
      </c>
      <c r="L490" s="10">
        <f t="shared" si="69"/>
        <v>1.0273087788071011</v>
      </c>
    </row>
    <row r="491" spans="1:12" x14ac:dyDescent="0.3">
      <c r="A491" s="85">
        <f t="shared" si="63"/>
        <v>486</v>
      </c>
      <c r="B491" s="94">
        <v>6100</v>
      </c>
      <c r="C491" s="94">
        <v>17.37</v>
      </c>
      <c r="D491" s="10">
        <f t="shared" si="70"/>
        <v>12.952809000000002</v>
      </c>
      <c r="E491" s="10">
        <f t="shared" si="71"/>
        <v>20.276029931016396</v>
      </c>
      <c r="F491" s="10">
        <v>469.1</v>
      </c>
      <c r="G491" s="10">
        <f t="shared" si="67"/>
        <v>3.5980025000000005E-3</v>
      </c>
      <c r="H491" s="10">
        <f t="shared" si="65"/>
        <v>1.6878229727500005</v>
      </c>
      <c r="I491" s="10">
        <f t="shared" si="64"/>
        <v>1.6878229727500003</v>
      </c>
      <c r="J491" s="10">
        <f t="shared" si="68"/>
        <v>777.30595097211346</v>
      </c>
      <c r="K491" s="10">
        <f t="shared" si="66"/>
        <v>2.235527116225166E-3</v>
      </c>
      <c r="L491" s="10">
        <f t="shared" si="69"/>
        <v>1.0295443059233262</v>
      </c>
    </row>
    <row r="492" spans="1:12" x14ac:dyDescent="0.3">
      <c r="A492" s="85">
        <f t="shared" si="63"/>
        <v>487</v>
      </c>
      <c r="B492" s="94">
        <v>6000</v>
      </c>
      <c r="C492" s="94">
        <v>17.32</v>
      </c>
      <c r="D492" s="10">
        <f t="shared" si="70"/>
        <v>12.915524000000001</v>
      </c>
      <c r="E492" s="10">
        <f t="shared" si="71"/>
        <v>20.554625928533333</v>
      </c>
      <c r="F492" s="10">
        <v>469.1</v>
      </c>
      <c r="G492" s="10">
        <f t="shared" si="67"/>
        <v>3.587645555555556E-3</v>
      </c>
      <c r="H492" s="10">
        <f t="shared" si="65"/>
        <v>1.6829645301111111</v>
      </c>
      <c r="I492" s="10">
        <f t="shared" si="64"/>
        <v>1.6829645301111114</v>
      </c>
      <c r="J492" s="10">
        <f t="shared" si="68"/>
        <v>778.98891550222459</v>
      </c>
      <c r="K492" s="10">
        <f t="shared" si="66"/>
        <v>2.229092092862399E-3</v>
      </c>
      <c r="L492" s="10">
        <f t="shared" si="69"/>
        <v>1.0317733980161887</v>
      </c>
    </row>
    <row r="493" spans="1:12" x14ac:dyDescent="0.3">
      <c r="A493" s="85">
        <f t="shared" si="63"/>
        <v>488</v>
      </c>
      <c r="B493" s="94">
        <v>6000</v>
      </c>
      <c r="C493" s="94">
        <v>17.32</v>
      </c>
      <c r="D493" s="10">
        <f t="shared" si="70"/>
        <v>12.915524000000001</v>
      </c>
      <c r="E493" s="10">
        <f t="shared" si="71"/>
        <v>20.554625928533333</v>
      </c>
      <c r="F493" s="10">
        <v>469.1</v>
      </c>
      <c r="G493" s="10">
        <f t="shared" si="67"/>
        <v>3.587645555555556E-3</v>
      </c>
      <c r="H493" s="10">
        <f t="shared" si="65"/>
        <v>1.6829645301111111</v>
      </c>
      <c r="I493" s="10">
        <f t="shared" si="64"/>
        <v>1.6829645301111114</v>
      </c>
      <c r="J493" s="10">
        <f t="shared" si="68"/>
        <v>780.67188003233571</v>
      </c>
      <c r="K493" s="10">
        <f t="shared" si="66"/>
        <v>2.229092092862399E-3</v>
      </c>
      <c r="L493" s="10">
        <f t="shared" si="69"/>
        <v>1.0340024901090512</v>
      </c>
    </row>
    <row r="494" spans="1:12" x14ac:dyDescent="0.3">
      <c r="A494" s="85">
        <f t="shared" si="63"/>
        <v>489</v>
      </c>
      <c r="B494" s="94">
        <v>6000</v>
      </c>
      <c r="C494" s="94">
        <v>17.32</v>
      </c>
      <c r="D494" s="10">
        <f t="shared" si="70"/>
        <v>12.915524000000001</v>
      </c>
      <c r="E494" s="10">
        <f t="shared" si="71"/>
        <v>20.554625928533333</v>
      </c>
      <c r="F494" s="10">
        <v>469.1</v>
      </c>
      <c r="G494" s="10">
        <f t="shared" si="67"/>
        <v>3.587645555555556E-3</v>
      </c>
      <c r="H494" s="10">
        <f t="shared" si="65"/>
        <v>1.6829645301111111</v>
      </c>
      <c r="I494" s="10">
        <f t="shared" si="64"/>
        <v>1.6829645301111114</v>
      </c>
      <c r="J494" s="10">
        <f t="shared" si="68"/>
        <v>782.35484456244683</v>
      </c>
      <c r="K494" s="10">
        <f t="shared" si="66"/>
        <v>2.229092092862399E-3</v>
      </c>
      <c r="L494" s="10">
        <f t="shared" si="69"/>
        <v>1.0362315822019137</v>
      </c>
    </row>
    <row r="495" spans="1:12" x14ac:dyDescent="0.3">
      <c r="A495" s="85">
        <f t="shared" si="63"/>
        <v>490</v>
      </c>
      <c r="B495" s="94">
        <v>6000</v>
      </c>
      <c r="C495" s="94">
        <v>17.32</v>
      </c>
      <c r="D495" s="10">
        <f t="shared" si="70"/>
        <v>12.915524000000001</v>
      </c>
      <c r="E495" s="10">
        <f t="shared" si="71"/>
        <v>20.554625928533333</v>
      </c>
      <c r="F495" s="10">
        <v>469.1</v>
      </c>
      <c r="G495" s="10">
        <f t="shared" si="67"/>
        <v>3.587645555555556E-3</v>
      </c>
      <c r="H495" s="10">
        <f t="shared" si="65"/>
        <v>1.6829645301111111</v>
      </c>
      <c r="I495" s="10">
        <f t="shared" si="64"/>
        <v>1.6829645301111114</v>
      </c>
      <c r="J495" s="10">
        <f t="shared" si="68"/>
        <v>784.03780909255795</v>
      </c>
      <c r="K495" s="10">
        <f t="shared" si="66"/>
        <v>2.229092092862399E-3</v>
      </c>
      <c r="L495" s="10">
        <f t="shared" si="69"/>
        <v>1.0384606742947762</v>
      </c>
    </row>
    <row r="496" spans="1:12" x14ac:dyDescent="0.3">
      <c r="A496" s="85">
        <f t="shared" si="63"/>
        <v>491</v>
      </c>
      <c r="B496" s="94">
        <v>6000</v>
      </c>
      <c r="C496" s="94">
        <v>17.32</v>
      </c>
      <c r="D496" s="10">
        <f t="shared" si="70"/>
        <v>12.915524000000001</v>
      </c>
      <c r="E496" s="10">
        <f t="shared" si="71"/>
        <v>20.554625928533333</v>
      </c>
      <c r="F496" s="10">
        <v>469.1</v>
      </c>
      <c r="G496" s="10">
        <f t="shared" si="67"/>
        <v>3.587645555555556E-3</v>
      </c>
      <c r="H496" s="10">
        <f t="shared" si="65"/>
        <v>1.6829645301111111</v>
      </c>
      <c r="I496" s="10">
        <f t="shared" si="64"/>
        <v>1.6829645301111114</v>
      </c>
      <c r="J496" s="10">
        <f t="shared" si="68"/>
        <v>785.72077362266907</v>
      </c>
      <c r="K496" s="10">
        <f t="shared" si="66"/>
        <v>2.229092092862399E-3</v>
      </c>
      <c r="L496" s="10">
        <f t="shared" si="69"/>
        <v>1.0406897663876387</v>
      </c>
    </row>
    <row r="497" spans="1:12" x14ac:dyDescent="0.3">
      <c r="A497" s="85">
        <f t="shared" si="63"/>
        <v>492</v>
      </c>
      <c r="B497" s="94">
        <v>5900</v>
      </c>
      <c r="C497" s="94">
        <v>17.239999999999998</v>
      </c>
      <c r="D497" s="10">
        <f t="shared" si="70"/>
        <v>12.855867999999999</v>
      </c>
      <c r="E497" s="10">
        <f t="shared" si="71"/>
        <v>20.80645972176271</v>
      </c>
      <c r="F497" s="10">
        <v>414.1</v>
      </c>
      <c r="G497" s="10">
        <f t="shared" si="67"/>
        <v>3.5710744444444444E-3</v>
      </c>
      <c r="H497" s="10">
        <f t="shared" si="65"/>
        <v>1.4787819274444445</v>
      </c>
      <c r="I497" s="10">
        <f t="shared" si="64"/>
        <v>1.4787819274444445</v>
      </c>
      <c r="J497" s="10">
        <f t="shared" si="68"/>
        <v>787.19955555011347</v>
      </c>
      <c r="K497" s="10">
        <f t="shared" si="66"/>
        <v>1.9586515595290655E-3</v>
      </c>
      <c r="L497" s="10">
        <f t="shared" si="69"/>
        <v>1.0426484179471678</v>
      </c>
    </row>
    <row r="498" spans="1:12" x14ac:dyDescent="0.3">
      <c r="A498" s="85">
        <f t="shared" si="63"/>
        <v>493</v>
      </c>
      <c r="B498" s="94">
        <v>5900</v>
      </c>
      <c r="C498" s="94">
        <v>17.239999999999998</v>
      </c>
      <c r="D498" s="10">
        <f t="shared" si="70"/>
        <v>12.855867999999999</v>
      </c>
      <c r="E498" s="10">
        <f t="shared" si="71"/>
        <v>20.80645972176271</v>
      </c>
      <c r="F498" s="10">
        <v>414.1</v>
      </c>
      <c r="G498" s="10">
        <f t="shared" si="67"/>
        <v>3.5710744444444444E-3</v>
      </c>
      <c r="H498" s="10">
        <f t="shared" si="65"/>
        <v>1.4787819274444445</v>
      </c>
      <c r="I498" s="10">
        <f t="shared" si="64"/>
        <v>1.4787819274444445</v>
      </c>
      <c r="J498" s="10">
        <f t="shared" si="68"/>
        <v>788.67833747755787</v>
      </c>
      <c r="K498" s="10">
        <f t="shared" si="66"/>
        <v>1.9586515595290655E-3</v>
      </c>
      <c r="L498" s="10">
        <f t="shared" si="69"/>
        <v>1.0446070695066969</v>
      </c>
    </row>
    <row r="499" spans="1:12" x14ac:dyDescent="0.3">
      <c r="A499" s="85">
        <f t="shared" si="63"/>
        <v>494</v>
      </c>
      <c r="B499" s="94">
        <v>5900</v>
      </c>
      <c r="C499" s="94">
        <v>17.239999999999998</v>
      </c>
      <c r="D499" s="10">
        <f t="shared" si="70"/>
        <v>12.855867999999999</v>
      </c>
      <c r="E499" s="10">
        <f t="shared" si="71"/>
        <v>20.80645972176271</v>
      </c>
      <c r="F499" s="10">
        <v>414.1</v>
      </c>
      <c r="G499" s="10">
        <f t="shared" si="67"/>
        <v>3.5710744444444444E-3</v>
      </c>
      <c r="H499" s="10">
        <f t="shared" si="65"/>
        <v>1.4787819274444445</v>
      </c>
      <c r="I499" s="10">
        <f t="shared" si="64"/>
        <v>1.4787819274444445</v>
      </c>
      <c r="J499" s="10">
        <f t="shared" si="68"/>
        <v>790.15711940500228</v>
      </c>
      <c r="K499" s="10">
        <f t="shared" si="66"/>
        <v>1.9586515595290655E-3</v>
      </c>
      <c r="L499" s="10">
        <f t="shared" si="69"/>
        <v>1.046565721066226</v>
      </c>
    </row>
    <row r="500" spans="1:12" x14ac:dyDescent="0.3">
      <c r="A500" s="85">
        <f t="shared" si="63"/>
        <v>495</v>
      </c>
      <c r="B500" s="94">
        <v>5900</v>
      </c>
      <c r="C500" s="94">
        <v>17.239999999999998</v>
      </c>
      <c r="D500" s="10">
        <f t="shared" si="70"/>
        <v>12.855867999999999</v>
      </c>
      <c r="E500" s="10">
        <f t="shared" si="71"/>
        <v>20.80645972176271</v>
      </c>
      <c r="F500" s="10">
        <v>414.1</v>
      </c>
      <c r="G500" s="10">
        <f t="shared" si="67"/>
        <v>3.5710744444444444E-3</v>
      </c>
      <c r="H500" s="10">
        <f t="shared" si="65"/>
        <v>1.4787819274444445</v>
      </c>
      <c r="I500" s="10">
        <f t="shared" si="64"/>
        <v>1.4787819274444445</v>
      </c>
      <c r="J500" s="10">
        <f t="shared" si="68"/>
        <v>791.63590133244668</v>
      </c>
      <c r="K500" s="10">
        <f t="shared" si="66"/>
        <v>1.9586515595290655E-3</v>
      </c>
      <c r="L500" s="10">
        <f t="shared" si="69"/>
        <v>1.0485243726257552</v>
      </c>
    </row>
    <row r="501" spans="1:12" x14ac:dyDescent="0.3">
      <c r="A501" s="85">
        <f t="shared" si="63"/>
        <v>496</v>
      </c>
      <c r="B501" s="94">
        <v>5900</v>
      </c>
      <c r="C501" s="94">
        <v>17.239999999999998</v>
      </c>
      <c r="D501" s="10">
        <f t="shared" si="70"/>
        <v>12.855867999999999</v>
      </c>
      <c r="E501" s="10">
        <f t="shared" si="71"/>
        <v>20.80645972176271</v>
      </c>
      <c r="F501" s="10">
        <v>414.1</v>
      </c>
      <c r="G501" s="10">
        <f t="shared" si="67"/>
        <v>3.5710744444444444E-3</v>
      </c>
      <c r="H501" s="10">
        <f t="shared" si="65"/>
        <v>1.4787819274444445</v>
      </c>
      <c r="I501" s="10">
        <f t="shared" si="64"/>
        <v>1.4787819274444445</v>
      </c>
      <c r="J501" s="10">
        <f t="shared" si="68"/>
        <v>793.11468325989108</v>
      </c>
      <c r="K501" s="10">
        <f t="shared" si="66"/>
        <v>1.9586515595290655E-3</v>
      </c>
      <c r="L501" s="10">
        <f t="shared" si="69"/>
        <v>1.0504830241852843</v>
      </c>
    </row>
    <row r="502" spans="1:12" x14ac:dyDescent="0.3">
      <c r="A502" s="85">
        <f t="shared" si="63"/>
        <v>497</v>
      </c>
      <c r="B502" s="94">
        <v>5900</v>
      </c>
      <c r="C502" s="94">
        <v>17.239999999999998</v>
      </c>
      <c r="D502" s="10">
        <f t="shared" si="70"/>
        <v>12.855867999999999</v>
      </c>
      <c r="E502" s="10">
        <f t="shared" si="71"/>
        <v>20.80645972176271</v>
      </c>
      <c r="F502" s="10">
        <v>414.1</v>
      </c>
      <c r="G502" s="10">
        <f t="shared" si="67"/>
        <v>3.5710744444444444E-3</v>
      </c>
      <c r="H502" s="10">
        <f t="shared" si="65"/>
        <v>1.4787819274444445</v>
      </c>
      <c r="I502" s="10">
        <f t="shared" si="64"/>
        <v>1.4787819274444445</v>
      </c>
      <c r="J502" s="10">
        <f t="shared" si="68"/>
        <v>794.59346518733548</v>
      </c>
      <c r="K502" s="10">
        <f t="shared" si="66"/>
        <v>1.9586515595290655E-3</v>
      </c>
      <c r="L502" s="10">
        <f t="shared" si="69"/>
        <v>1.0524416757448134</v>
      </c>
    </row>
    <row r="503" spans="1:12" x14ac:dyDescent="0.3">
      <c r="A503" s="85">
        <f t="shared" si="63"/>
        <v>498</v>
      </c>
      <c r="B503" s="94">
        <v>5900</v>
      </c>
      <c r="C503" s="94">
        <v>17.239999999999998</v>
      </c>
      <c r="D503" s="10">
        <f t="shared" si="70"/>
        <v>12.855867999999999</v>
      </c>
      <c r="E503" s="10">
        <f t="shared" si="71"/>
        <v>20.80645972176271</v>
      </c>
      <c r="F503" s="10">
        <v>414.1</v>
      </c>
      <c r="G503" s="10">
        <f t="shared" si="67"/>
        <v>3.5710744444444444E-3</v>
      </c>
      <c r="H503" s="10">
        <f t="shared" si="65"/>
        <v>1.4787819274444445</v>
      </c>
      <c r="I503" s="10">
        <f t="shared" si="64"/>
        <v>1.4787819274444445</v>
      </c>
      <c r="J503" s="10">
        <f t="shared" si="68"/>
        <v>796.07224711477988</v>
      </c>
      <c r="K503" s="10">
        <f t="shared" si="66"/>
        <v>1.9586515595290655E-3</v>
      </c>
      <c r="L503" s="10">
        <f t="shared" si="69"/>
        <v>1.0544003273043425</v>
      </c>
    </row>
    <row r="504" spans="1:12" x14ac:dyDescent="0.3">
      <c r="A504" s="85">
        <f t="shared" si="63"/>
        <v>499</v>
      </c>
      <c r="B504" s="94">
        <v>5800</v>
      </c>
      <c r="C504" s="94">
        <v>17.18</v>
      </c>
      <c r="D504" s="10">
        <f t="shared" si="70"/>
        <v>12.811126</v>
      </c>
      <c r="E504" s="10">
        <f t="shared" si="71"/>
        <v>21.091531025655172</v>
      </c>
      <c r="F504" s="10">
        <v>443.8</v>
      </c>
      <c r="G504" s="10">
        <f t="shared" si="67"/>
        <v>3.5586461111111111E-3</v>
      </c>
      <c r="H504" s="10">
        <f t="shared" si="65"/>
        <v>1.5793271441111112</v>
      </c>
      <c r="I504" s="10">
        <f t="shared" si="64"/>
        <v>1.5793271441111112</v>
      </c>
      <c r="J504" s="10">
        <f t="shared" si="68"/>
        <v>797.65157425889095</v>
      </c>
      <c r="K504" s="10">
        <f t="shared" si="66"/>
        <v>2.0918240319352465E-3</v>
      </c>
      <c r="L504" s="10">
        <f t="shared" si="69"/>
        <v>1.0564921513362777</v>
      </c>
    </row>
    <row r="505" spans="1:12" x14ac:dyDescent="0.3">
      <c r="A505" s="85">
        <f t="shared" si="63"/>
        <v>500</v>
      </c>
      <c r="B505" s="94">
        <v>5800</v>
      </c>
      <c r="C505" s="94">
        <v>17.18</v>
      </c>
      <c r="D505" s="10">
        <f t="shared" si="70"/>
        <v>12.811126</v>
      </c>
      <c r="E505" s="10">
        <f t="shared" si="71"/>
        <v>21.091531025655172</v>
      </c>
      <c r="F505" s="10">
        <v>443.8</v>
      </c>
      <c r="G505" s="10">
        <f t="shared" si="67"/>
        <v>3.5586461111111111E-3</v>
      </c>
      <c r="H505" s="10">
        <f t="shared" si="65"/>
        <v>1.5793271441111112</v>
      </c>
      <c r="I505" s="10">
        <f t="shared" si="64"/>
        <v>1.5793271441111112</v>
      </c>
      <c r="J505" s="10">
        <f t="shared" si="68"/>
        <v>799.23090140300201</v>
      </c>
      <c r="K505" s="10">
        <f t="shared" si="66"/>
        <v>2.0918240319352465E-3</v>
      </c>
      <c r="L505" s="10">
        <f t="shared" si="69"/>
        <v>1.0585839753682129</v>
      </c>
    </row>
    <row r="506" spans="1:12" x14ac:dyDescent="0.3">
      <c r="A506" s="85">
        <f t="shared" si="63"/>
        <v>501</v>
      </c>
      <c r="B506" s="94">
        <v>5800</v>
      </c>
      <c r="C506" s="94">
        <v>17.18</v>
      </c>
      <c r="D506" s="10">
        <f t="shared" si="70"/>
        <v>12.811126</v>
      </c>
      <c r="E506" s="10">
        <f t="shared" si="71"/>
        <v>21.091531025655172</v>
      </c>
      <c r="F506" s="10">
        <v>443.8</v>
      </c>
      <c r="G506" s="10">
        <f t="shared" si="67"/>
        <v>3.5586461111111111E-3</v>
      </c>
      <c r="H506" s="10">
        <f t="shared" si="65"/>
        <v>1.5793271441111112</v>
      </c>
      <c r="I506" s="10">
        <f t="shared" si="64"/>
        <v>1.5793271441111112</v>
      </c>
      <c r="J506" s="10">
        <f t="shared" si="68"/>
        <v>800.81022854711307</v>
      </c>
      <c r="K506" s="10">
        <f t="shared" si="66"/>
        <v>2.0918240319352465E-3</v>
      </c>
      <c r="L506" s="10">
        <f t="shared" si="69"/>
        <v>1.0606757994001481</v>
      </c>
    </row>
    <row r="507" spans="1:12" x14ac:dyDescent="0.3">
      <c r="A507" s="85">
        <f t="shared" si="63"/>
        <v>502</v>
      </c>
      <c r="B507" s="94">
        <v>5800</v>
      </c>
      <c r="C507" s="94">
        <v>17.18</v>
      </c>
      <c r="D507" s="10">
        <f t="shared" si="70"/>
        <v>12.811126</v>
      </c>
      <c r="E507" s="10">
        <f t="shared" si="71"/>
        <v>21.091531025655172</v>
      </c>
      <c r="F507" s="10">
        <v>443.8</v>
      </c>
      <c r="G507" s="10">
        <f t="shared" si="67"/>
        <v>3.5586461111111111E-3</v>
      </c>
      <c r="H507" s="10">
        <f t="shared" si="65"/>
        <v>1.5793271441111112</v>
      </c>
      <c r="I507" s="10">
        <f t="shared" si="64"/>
        <v>1.5793271441111112</v>
      </c>
      <c r="J507" s="10">
        <f t="shared" si="68"/>
        <v>802.38955569122413</v>
      </c>
      <c r="K507" s="10">
        <f t="shared" si="66"/>
        <v>2.0918240319352465E-3</v>
      </c>
      <c r="L507" s="10">
        <f t="shared" si="69"/>
        <v>1.0627676234320833</v>
      </c>
    </row>
    <row r="508" spans="1:12" x14ac:dyDescent="0.3">
      <c r="A508" s="85">
        <f t="shared" si="63"/>
        <v>503</v>
      </c>
      <c r="B508" s="94">
        <v>5700</v>
      </c>
      <c r="C508" s="94">
        <v>17.11</v>
      </c>
      <c r="D508" s="10">
        <f t="shared" si="70"/>
        <v>12.758927</v>
      </c>
      <c r="E508" s="10">
        <f t="shared" si="71"/>
        <v>21.374112655719298</v>
      </c>
      <c r="F508" s="10">
        <v>443.8</v>
      </c>
      <c r="G508" s="10">
        <f t="shared" si="67"/>
        <v>3.5441463888888887E-3</v>
      </c>
      <c r="H508" s="10">
        <f t="shared" si="65"/>
        <v>1.5728921673888892</v>
      </c>
      <c r="I508" s="10">
        <f t="shared" si="64"/>
        <v>1.5728921673888889</v>
      </c>
      <c r="J508" s="10">
        <f t="shared" si="68"/>
        <v>803.96244785861302</v>
      </c>
      <c r="K508" s="10">
        <f t="shared" si="66"/>
        <v>2.0833008839587935E-3</v>
      </c>
      <c r="L508" s="10">
        <f t="shared" si="69"/>
        <v>1.064850924316042</v>
      </c>
    </row>
    <row r="509" spans="1:12" x14ac:dyDescent="0.3">
      <c r="A509" s="85">
        <f t="shared" si="63"/>
        <v>504</v>
      </c>
      <c r="B509" s="94">
        <v>5700</v>
      </c>
      <c r="C509" s="94">
        <v>17.11</v>
      </c>
      <c r="D509" s="10">
        <f t="shared" si="70"/>
        <v>12.758927</v>
      </c>
      <c r="E509" s="10">
        <f t="shared" si="71"/>
        <v>21.374112655719298</v>
      </c>
      <c r="F509" s="10">
        <v>443.8</v>
      </c>
      <c r="G509" s="10">
        <f t="shared" si="67"/>
        <v>3.5441463888888887E-3</v>
      </c>
      <c r="H509" s="10">
        <f t="shared" si="65"/>
        <v>1.5728921673888892</v>
      </c>
      <c r="I509" s="10">
        <f t="shared" si="64"/>
        <v>1.5728921673888889</v>
      </c>
      <c r="J509" s="10">
        <f t="shared" si="68"/>
        <v>805.5353400260019</v>
      </c>
      <c r="K509" s="10">
        <f t="shared" si="66"/>
        <v>2.0833008839587935E-3</v>
      </c>
      <c r="L509" s="10">
        <f t="shared" si="69"/>
        <v>1.0669342252000007</v>
      </c>
    </row>
    <row r="510" spans="1:12" x14ac:dyDescent="0.3">
      <c r="A510" s="85">
        <f t="shared" si="63"/>
        <v>505</v>
      </c>
      <c r="B510" s="94">
        <v>5700</v>
      </c>
      <c r="C510" s="94">
        <v>17.11</v>
      </c>
      <c r="D510" s="10">
        <f t="shared" si="70"/>
        <v>12.758927</v>
      </c>
      <c r="E510" s="10">
        <f t="shared" si="71"/>
        <v>21.374112655719298</v>
      </c>
      <c r="F510" s="10">
        <v>443.8</v>
      </c>
      <c r="G510" s="10">
        <f t="shared" si="67"/>
        <v>3.5441463888888887E-3</v>
      </c>
      <c r="H510" s="10">
        <f t="shared" si="65"/>
        <v>1.5728921673888892</v>
      </c>
      <c r="I510" s="10">
        <f t="shared" si="64"/>
        <v>1.5728921673888889</v>
      </c>
      <c r="J510" s="10">
        <f t="shared" si="68"/>
        <v>807.10823219339079</v>
      </c>
      <c r="K510" s="10">
        <f t="shared" si="66"/>
        <v>2.0833008839587935E-3</v>
      </c>
      <c r="L510" s="10">
        <f t="shared" si="69"/>
        <v>1.0690175260839594</v>
      </c>
    </row>
    <row r="511" spans="1:12" x14ac:dyDescent="0.3">
      <c r="A511" s="85">
        <f t="shared" si="63"/>
        <v>506</v>
      </c>
      <c r="B511" s="94">
        <v>5700</v>
      </c>
      <c r="C511" s="94">
        <v>17.11</v>
      </c>
      <c r="D511" s="10">
        <f t="shared" si="70"/>
        <v>12.758927</v>
      </c>
      <c r="E511" s="10">
        <f t="shared" si="71"/>
        <v>21.374112655719298</v>
      </c>
      <c r="F511" s="10">
        <v>443.8</v>
      </c>
      <c r="G511" s="10">
        <f t="shared" si="67"/>
        <v>3.5441463888888887E-3</v>
      </c>
      <c r="H511" s="10">
        <f t="shared" si="65"/>
        <v>1.5728921673888892</v>
      </c>
      <c r="I511" s="10">
        <f t="shared" si="64"/>
        <v>1.5728921673888889</v>
      </c>
      <c r="J511" s="10">
        <f t="shared" si="68"/>
        <v>808.68112436077968</v>
      </c>
      <c r="K511" s="10">
        <f t="shared" si="66"/>
        <v>2.0833008839587935E-3</v>
      </c>
      <c r="L511" s="10">
        <f t="shared" si="69"/>
        <v>1.0711008269679181</v>
      </c>
    </row>
    <row r="512" spans="1:12" x14ac:dyDescent="0.3">
      <c r="A512" s="85">
        <f t="shared" si="63"/>
        <v>507</v>
      </c>
      <c r="B512" s="94">
        <v>5700</v>
      </c>
      <c r="C512" s="94">
        <v>17.11</v>
      </c>
      <c r="D512" s="10">
        <f t="shared" si="70"/>
        <v>12.758927</v>
      </c>
      <c r="E512" s="10">
        <f t="shared" si="71"/>
        <v>21.374112655719298</v>
      </c>
      <c r="F512" s="10">
        <v>443.8</v>
      </c>
      <c r="G512" s="10">
        <f t="shared" si="67"/>
        <v>3.5441463888888887E-3</v>
      </c>
      <c r="H512" s="10">
        <f t="shared" si="65"/>
        <v>1.5728921673888892</v>
      </c>
      <c r="I512" s="10">
        <f t="shared" si="64"/>
        <v>1.5728921673888889</v>
      </c>
      <c r="J512" s="10">
        <f t="shared" si="68"/>
        <v>810.25401652816856</v>
      </c>
      <c r="K512" s="10">
        <f t="shared" si="66"/>
        <v>2.0833008839587935E-3</v>
      </c>
      <c r="L512" s="10">
        <f t="shared" si="69"/>
        <v>1.0731841278518768</v>
      </c>
    </row>
    <row r="513" spans="1:12" x14ac:dyDescent="0.3">
      <c r="A513" s="85">
        <f t="shared" si="63"/>
        <v>508</v>
      </c>
      <c r="B513" s="94">
        <v>5700</v>
      </c>
      <c r="C513" s="94">
        <v>17.11</v>
      </c>
      <c r="D513" s="10">
        <f t="shared" si="70"/>
        <v>12.758927</v>
      </c>
      <c r="E513" s="10">
        <f t="shared" si="71"/>
        <v>21.374112655719298</v>
      </c>
      <c r="F513" s="10">
        <v>443.8</v>
      </c>
      <c r="G513" s="10">
        <f t="shared" si="67"/>
        <v>3.5441463888888887E-3</v>
      </c>
      <c r="H513" s="10">
        <f t="shared" si="65"/>
        <v>1.5728921673888892</v>
      </c>
      <c r="I513" s="10">
        <f t="shared" si="64"/>
        <v>1.5728921673888889</v>
      </c>
      <c r="J513" s="10">
        <f t="shared" si="68"/>
        <v>811.82690869555745</v>
      </c>
      <c r="K513" s="10">
        <f t="shared" si="66"/>
        <v>2.0833008839587935E-3</v>
      </c>
      <c r="L513" s="10">
        <f t="shared" si="69"/>
        <v>1.0752674287358355</v>
      </c>
    </row>
    <row r="514" spans="1:12" x14ac:dyDescent="0.3">
      <c r="A514" s="85">
        <f t="shared" si="63"/>
        <v>509</v>
      </c>
      <c r="B514" s="94">
        <v>5600</v>
      </c>
      <c r="C514" s="94">
        <v>17.05</v>
      </c>
      <c r="D514" s="10">
        <f t="shared" si="70"/>
        <v>12.714185000000001</v>
      </c>
      <c r="E514" s="10">
        <f t="shared" si="71"/>
        <v>21.679501737142857</v>
      </c>
      <c r="F514" s="10">
        <v>443.8</v>
      </c>
      <c r="G514" s="10">
        <f t="shared" si="67"/>
        <v>3.5317180555555555E-3</v>
      </c>
      <c r="H514" s="10">
        <f t="shared" si="65"/>
        <v>1.5673764730555555</v>
      </c>
      <c r="I514" s="10">
        <f t="shared" si="64"/>
        <v>1.5673764730555555</v>
      </c>
      <c r="J514" s="10">
        <f t="shared" si="68"/>
        <v>813.39428516861301</v>
      </c>
      <c r="K514" s="10">
        <f t="shared" si="66"/>
        <v>2.0759953285504045E-3</v>
      </c>
      <c r="L514" s="10">
        <f t="shared" si="69"/>
        <v>1.0773434240643858</v>
      </c>
    </row>
    <row r="515" spans="1:12" x14ac:dyDescent="0.3">
      <c r="A515" s="85">
        <f t="shared" si="63"/>
        <v>510</v>
      </c>
      <c r="B515" s="94">
        <v>5600</v>
      </c>
      <c r="C515" s="94">
        <v>17.05</v>
      </c>
      <c r="D515" s="10">
        <f t="shared" si="70"/>
        <v>12.714185000000001</v>
      </c>
      <c r="E515" s="10">
        <f t="shared" si="71"/>
        <v>21.679501737142857</v>
      </c>
      <c r="F515" s="10">
        <v>443.8</v>
      </c>
      <c r="G515" s="10">
        <f t="shared" si="67"/>
        <v>3.5317180555555555E-3</v>
      </c>
      <c r="H515" s="10">
        <f t="shared" si="65"/>
        <v>1.5673764730555555</v>
      </c>
      <c r="I515" s="10">
        <f t="shared" si="64"/>
        <v>1.5673764730555555</v>
      </c>
      <c r="J515" s="10">
        <f t="shared" si="68"/>
        <v>814.96166164166857</v>
      </c>
      <c r="K515" s="10">
        <f t="shared" si="66"/>
        <v>2.0759953285504045E-3</v>
      </c>
      <c r="L515" s="10">
        <f t="shared" si="69"/>
        <v>1.0794194193929361</v>
      </c>
    </row>
    <row r="516" spans="1:12" x14ac:dyDescent="0.3">
      <c r="A516" s="85">
        <f t="shared" si="63"/>
        <v>511</v>
      </c>
      <c r="B516" s="94">
        <v>5600</v>
      </c>
      <c r="C516" s="94">
        <v>17.05</v>
      </c>
      <c r="D516" s="10">
        <f t="shared" si="70"/>
        <v>12.714185000000001</v>
      </c>
      <c r="E516" s="10">
        <f t="shared" si="71"/>
        <v>21.679501737142857</v>
      </c>
      <c r="F516" s="10">
        <v>443.8</v>
      </c>
      <c r="G516" s="10">
        <f t="shared" si="67"/>
        <v>3.5317180555555555E-3</v>
      </c>
      <c r="H516" s="10">
        <f t="shared" si="65"/>
        <v>1.5673764730555555</v>
      </c>
      <c r="I516" s="10">
        <f t="shared" si="64"/>
        <v>1.5673764730555555</v>
      </c>
      <c r="J516" s="10">
        <f t="shared" si="68"/>
        <v>816.52903811472413</v>
      </c>
      <c r="K516" s="10">
        <f t="shared" si="66"/>
        <v>2.0759953285504045E-3</v>
      </c>
      <c r="L516" s="10">
        <f t="shared" si="69"/>
        <v>1.0814954147214864</v>
      </c>
    </row>
    <row r="517" spans="1:12" x14ac:dyDescent="0.3">
      <c r="A517" s="85">
        <f t="shared" si="63"/>
        <v>512</v>
      </c>
      <c r="B517" s="94">
        <v>5600</v>
      </c>
      <c r="C517" s="94">
        <v>17.05</v>
      </c>
      <c r="D517" s="10">
        <f t="shared" si="70"/>
        <v>12.714185000000001</v>
      </c>
      <c r="E517" s="10">
        <f t="shared" si="71"/>
        <v>21.679501737142857</v>
      </c>
      <c r="F517" s="10">
        <v>443.8</v>
      </c>
      <c r="G517" s="10">
        <f t="shared" si="67"/>
        <v>3.5317180555555555E-3</v>
      </c>
      <c r="H517" s="10">
        <f t="shared" si="65"/>
        <v>1.5673764730555555</v>
      </c>
      <c r="I517" s="10">
        <f t="shared" si="64"/>
        <v>1.5673764730555555</v>
      </c>
      <c r="J517" s="10">
        <f t="shared" si="68"/>
        <v>818.09641458777969</v>
      </c>
      <c r="K517" s="10">
        <f t="shared" si="66"/>
        <v>2.0759953285504045E-3</v>
      </c>
      <c r="L517" s="10">
        <f t="shared" si="69"/>
        <v>1.0835714100500367</v>
      </c>
    </row>
    <row r="518" spans="1:12" x14ac:dyDescent="0.3">
      <c r="A518" s="85">
        <f t="shared" si="63"/>
        <v>513</v>
      </c>
      <c r="B518" s="94">
        <v>5600</v>
      </c>
      <c r="C518" s="94">
        <v>17.05</v>
      </c>
      <c r="D518" s="10">
        <f t="shared" si="70"/>
        <v>12.714185000000001</v>
      </c>
      <c r="E518" s="10">
        <f t="shared" si="71"/>
        <v>21.679501737142857</v>
      </c>
      <c r="F518" s="10">
        <v>443.8</v>
      </c>
      <c r="G518" s="10">
        <f t="shared" si="67"/>
        <v>3.5317180555555555E-3</v>
      </c>
      <c r="H518" s="10">
        <f t="shared" si="65"/>
        <v>1.5673764730555555</v>
      </c>
      <c r="I518" s="10">
        <f t="shared" si="64"/>
        <v>1.5673764730555555</v>
      </c>
      <c r="J518" s="10">
        <f t="shared" si="68"/>
        <v>819.66379106083525</v>
      </c>
      <c r="K518" s="10">
        <f t="shared" si="66"/>
        <v>2.0759953285504045E-3</v>
      </c>
      <c r="L518" s="10">
        <f t="shared" si="69"/>
        <v>1.0856474053785869</v>
      </c>
    </row>
    <row r="519" spans="1:12" x14ac:dyDescent="0.3">
      <c r="A519" s="85">
        <f t="shared" ref="A519:A582" si="72">A518+1</f>
        <v>514</v>
      </c>
      <c r="B519" s="94">
        <v>5600</v>
      </c>
      <c r="C519" s="94">
        <v>17.05</v>
      </c>
      <c r="D519" s="10">
        <f t="shared" si="70"/>
        <v>12.714185000000001</v>
      </c>
      <c r="E519" s="10">
        <f t="shared" si="71"/>
        <v>21.679501737142857</v>
      </c>
      <c r="F519" s="10">
        <v>443.8</v>
      </c>
      <c r="G519" s="10">
        <f t="shared" si="67"/>
        <v>3.5317180555555555E-3</v>
      </c>
      <c r="H519" s="10">
        <f t="shared" si="65"/>
        <v>1.5673764730555555</v>
      </c>
      <c r="I519" s="10">
        <f t="shared" ref="I519:I582" si="73">G519*F519</f>
        <v>1.5673764730555555</v>
      </c>
      <c r="J519" s="10">
        <f t="shared" si="68"/>
        <v>821.23116753389081</v>
      </c>
      <c r="K519" s="10">
        <f t="shared" si="66"/>
        <v>2.0759953285504045E-3</v>
      </c>
      <c r="L519" s="10">
        <f t="shared" si="69"/>
        <v>1.0877234007071372</v>
      </c>
    </row>
    <row r="520" spans="1:12" x14ac:dyDescent="0.3">
      <c r="A520" s="85">
        <f t="shared" si="72"/>
        <v>515</v>
      </c>
      <c r="B520" s="94">
        <v>5500</v>
      </c>
      <c r="C520" s="94">
        <v>16.940000000000001</v>
      </c>
      <c r="D520" s="10">
        <f t="shared" si="70"/>
        <v>12.632158000000002</v>
      </c>
      <c r="E520" s="10">
        <f t="shared" si="71"/>
        <v>21.931263692800002</v>
      </c>
      <c r="F520" s="10">
        <v>443.8</v>
      </c>
      <c r="G520" s="10">
        <f t="shared" si="67"/>
        <v>3.5089327777777786E-3</v>
      </c>
      <c r="H520" s="10">
        <f t="shared" ref="H520:H583" si="74">(F520*D520)/3600</f>
        <v>1.5572643667777781</v>
      </c>
      <c r="I520" s="10">
        <f t="shared" si="73"/>
        <v>1.5572643667777781</v>
      </c>
      <c r="J520" s="10">
        <f t="shared" si="68"/>
        <v>822.78843190066857</v>
      </c>
      <c r="K520" s="10">
        <f t="shared" ref="K520:K583" si="75">((F520*G520)/1000)/0.755</f>
        <v>2.0626018103016928E-3</v>
      </c>
      <c r="L520" s="10">
        <f t="shared" si="69"/>
        <v>1.0897860025174388</v>
      </c>
    </row>
    <row r="521" spans="1:12" x14ac:dyDescent="0.3">
      <c r="A521" s="85">
        <f t="shared" si="72"/>
        <v>516</v>
      </c>
      <c r="B521" s="94">
        <v>5500</v>
      </c>
      <c r="C521" s="94">
        <v>16.940000000000001</v>
      </c>
      <c r="D521" s="10">
        <f t="shared" si="70"/>
        <v>12.632158000000002</v>
      </c>
      <c r="E521" s="10">
        <f t="shared" si="71"/>
        <v>21.931263692800002</v>
      </c>
      <c r="F521" s="10">
        <v>443.8</v>
      </c>
      <c r="G521" s="10">
        <f t="shared" ref="G521:G584" si="76">((A521-A520)/3600)*D521</f>
        <v>3.5089327777777786E-3</v>
      </c>
      <c r="H521" s="10">
        <f t="shared" si="74"/>
        <v>1.5572643667777781</v>
      </c>
      <c r="I521" s="10">
        <f t="shared" si="73"/>
        <v>1.5572643667777781</v>
      </c>
      <c r="J521" s="10">
        <f t="shared" ref="J521:J584" si="77">I521+J520</f>
        <v>824.34569626744633</v>
      </c>
      <c r="K521" s="10">
        <f t="shared" si="75"/>
        <v>2.0626018103016928E-3</v>
      </c>
      <c r="L521" s="10">
        <f t="shared" ref="L521:L584" si="78">L520+K521</f>
        <v>1.0918486043277404</v>
      </c>
    </row>
    <row r="522" spans="1:12" x14ac:dyDescent="0.3">
      <c r="A522" s="85">
        <f t="shared" si="72"/>
        <v>517</v>
      </c>
      <c r="B522" s="94">
        <v>5500</v>
      </c>
      <c r="C522" s="94">
        <v>16.940000000000001</v>
      </c>
      <c r="D522" s="10">
        <f t="shared" si="70"/>
        <v>12.632158000000002</v>
      </c>
      <c r="E522" s="10">
        <f t="shared" si="71"/>
        <v>21.931263692800002</v>
      </c>
      <c r="F522" s="10">
        <v>443.8</v>
      </c>
      <c r="G522" s="10">
        <f t="shared" si="76"/>
        <v>3.5089327777777786E-3</v>
      </c>
      <c r="H522" s="10">
        <f t="shared" si="74"/>
        <v>1.5572643667777781</v>
      </c>
      <c r="I522" s="10">
        <f t="shared" si="73"/>
        <v>1.5572643667777781</v>
      </c>
      <c r="J522" s="10">
        <f t="shared" si="77"/>
        <v>825.90296063422409</v>
      </c>
      <c r="K522" s="10">
        <f t="shared" si="75"/>
        <v>2.0626018103016928E-3</v>
      </c>
      <c r="L522" s="10">
        <f t="shared" si="78"/>
        <v>1.093911206138042</v>
      </c>
    </row>
    <row r="523" spans="1:12" x14ac:dyDescent="0.3">
      <c r="A523" s="85">
        <f t="shared" si="72"/>
        <v>518</v>
      </c>
      <c r="B523" s="94">
        <v>5500</v>
      </c>
      <c r="C523" s="94">
        <v>16.940000000000001</v>
      </c>
      <c r="D523" s="10">
        <f t="shared" si="70"/>
        <v>12.632158000000002</v>
      </c>
      <c r="E523" s="10">
        <f t="shared" si="71"/>
        <v>21.931263692800002</v>
      </c>
      <c r="F523" s="10">
        <v>443.8</v>
      </c>
      <c r="G523" s="10">
        <f t="shared" si="76"/>
        <v>3.5089327777777786E-3</v>
      </c>
      <c r="H523" s="10">
        <f t="shared" si="74"/>
        <v>1.5572643667777781</v>
      </c>
      <c r="I523" s="10">
        <f t="shared" si="73"/>
        <v>1.5572643667777781</v>
      </c>
      <c r="J523" s="10">
        <f t="shared" si="77"/>
        <v>827.46022500100185</v>
      </c>
      <c r="K523" s="10">
        <f t="shared" si="75"/>
        <v>2.0626018103016928E-3</v>
      </c>
      <c r="L523" s="10">
        <f t="shared" si="78"/>
        <v>1.0959738079483436</v>
      </c>
    </row>
    <row r="524" spans="1:12" x14ac:dyDescent="0.3">
      <c r="A524" s="85">
        <f t="shared" si="72"/>
        <v>519</v>
      </c>
      <c r="B524" s="94">
        <v>5500</v>
      </c>
      <c r="C524" s="94">
        <v>16.940000000000001</v>
      </c>
      <c r="D524" s="10">
        <f t="shared" si="70"/>
        <v>12.632158000000002</v>
      </c>
      <c r="E524" s="10">
        <f t="shared" si="71"/>
        <v>21.931263692800002</v>
      </c>
      <c r="F524" s="10">
        <v>443.8</v>
      </c>
      <c r="G524" s="10">
        <f t="shared" si="76"/>
        <v>3.5089327777777786E-3</v>
      </c>
      <c r="H524" s="10">
        <f t="shared" si="74"/>
        <v>1.5572643667777781</v>
      </c>
      <c r="I524" s="10">
        <f t="shared" si="73"/>
        <v>1.5572643667777781</v>
      </c>
      <c r="J524" s="10">
        <f t="shared" si="77"/>
        <v>829.0174893677796</v>
      </c>
      <c r="K524" s="10">
        <f t="shared" si="75"/>
        <v>2.0626018103016928E-3</v>
      </c>
      <c r="L524" s="10">
        <f t="shared" si="78"/>
        <v>1.0980364097586452</v>
      </c>
    </row>
    <row r="525" spans="1:12" x14ac:dyDescent="0.3">
      <c r="A525" s="85">
        <f t="shared" si="72"/>
        <v>520</v>
      </c>
      <c r="B525" s="94">
        <v>5400</v>
      </c>
      <c r="C525" s="94">
        <v>16.579999999999998</v>
      </c>
      <c r="D525" s="10">
        <f t="shared" si="70"/>
        <v>12.363705999999999</v>
      </c>
      <c r="E525" s="10">
        <f t="shared" si="71"/>
        <v>21.862695528296292</v>
      </c>
      <c r="F525" s="10">
        <v>470.5</v>
      </c>
      <c r="G525" s="10">
        <f t="shared" si="76"/>
        <v>3.4343627777777773E-3</v>
      </c>
      <c r="H525" s="10">
        <f t="shared" si="74"/>
        <v>1.6158676869444442</v>
      </c>
      <c r="I525" s="10">
        <f t="shared" si="73"/>
        <v>1.6158676869444442</v>
      </c>
      <c r="J525" s="10">
        <f t="shared" si="77"/>
        <v>830.633357054724</v>
      </c>
      <c r="K525" s="10">
        <f t="shared" si="75"/>
        <v>2.1402221019131713E-3</v>
      </c>
      <c r="L525" s="10">
        <f t="shared" si="78"/>
        <v>1.1001766318605584</v>
      </c>
    </row>
    <row r="526" spans="1:12" x14ac:dyDescent="0.3">
      <c r="A526" s="85">
        <f t="shared" si="72"/>
        <v>521</v>
      </c>
      <c r="B526" s="94">
        <v>5400</v>
      </c>
      <c r="C526" s="94">
        <v>16.579999999999998</v>
      </c>
      <c r="D526" s="10">
        <f t="shared" si="70"/>
        <v>12.363705999999999</v>
      </c>
      <c r="E526" s="10">
        <f t="shared" si="71"/>
        <v>21.862695528296292</v>
      </c>
      <c r="F526" s="10">
        <v>470.5</v>
      </c>
      <c r="G526" s="10">
        <f t="shared" si="76"/>
        <v>3.4343627777777773E-3</v>
      </c>
      <c r="H526" s="10">
        <f t="shared" si="74"/>
        <v>1.6158676869444442</v>
      </c>
      <c r="I526" s="10">
        <f t="shared" si="73"/>
        <v>1.6158676869444442</v>
      </c>
      <c r="J526" s="10">
        <f t="shared" si="77"/>
        <v>832.2492247416684</v>
      </c>
      <c r="K526" s="10">
        <f t="shared" si="75"/>
        <v>2.1402221019131713E-3</v>
      </c>
      <c r="L526" s="10">
        <f t="shared" si="78"/>
        <v>1.1023168539624715</v>
      </c>
    </row>
    <row r="527" spans="1:12" x14ac:dyDescent="0.3">
      <c r="A527" s="85">
        <f t="shared" si="72"/>
        <v>522</v>
      </c>
      <c r="B527" s="94">
        <v>5400</v>
      </c>
      <c r="C527" s="94">
        <v>16.579999999999998</v>
      </c>
      <c r="D527" s="10">
        <f t="shared" si="70"/>
        <v>12.363705999999999</v>
      </c>
      <c r="E527" s="10">
        <f t="shared" si="71"/>
        <v>21.862695528296292</v>
      </c>
      <c r="F527" s="10">
        <v>470.5</v>
      </c>
      <c r="G527" s="10">
        <f t="shared" si="76"/>
        <v>3.4343627777777773E-3</v>
      </c>
      <c r="H527" s="10">
        <f t="shared" si="74"/>
        <v>1.6158676869444442</v>
      </c>
      <c r="I527" s="10">
        <f t="shared" si="73"/>
        <v>1.6158676869444442</v>
      </c>
      <c r="J527" s="10">
        <f t="shared" si="77"/>
        <v>833.8650924286128</v>
      </c>
      <c r="K527" s="10">
        <f t="shared" si="75"/>
        <v>2.1402221019131713E-3</v>
      </c>
      <c r="L527" s="10">
        <f t="shared" si="78"/>
        <v>1.1044570760643846</v>
      </c>
    </row>
    <row r="528" spans="1:12" x14ac:dyDescent="0.3">
      <c r="A528" s="85">
        <f t="shared" si="72"/>
        <v>523</v>
      </c>
      <c r="B528" s="94">
        <v>5400</v>
      </c>
      <c r="C528" s="94">
        <v>16.579999999999998</v>
      </c>
      <c r="D528" s="10">
        <f t="shared" si="70"/>
        <v>12.363705999999999</v>
      </c>
      <c r="E528" s="10">
        <f t="shared" si="71"/>
        <v>21.862695528296292</v>
      </c>
      <c r="F528" s="10">
        <v>470.5</v>
      </c>
      <c r="G528" s="10">
        <f t="shared" si="76"/>
        <v>3.4343627777777773E-3</v>
      </c>
      <c r="H528" s="10">
        <f t="shared" si="74"/>
        <v>1.6158676869444442</v>
      </c>
      <c r="I528" s="10">
        <f t="shared" si="73"/>
        <v>1.6158676869444442</v>
      </c>
      <c r="J528" s="10">
        <f t="shared" si="77"/>
        <v>835.4809601155572</v>
      </c>
      <c r="K528" s="10">
        <f t="shared" si="75"/>
        <v>2.1402221019131713E-3</v>
      </c>
      <c r="L528" s="10">
        <f t="shared" si="78"/>
        <v>1.1065972981662977</v>
      </c>
    </row>
    <row r="529" spans="1:12" x14ac:dyDescent="0.3">
      <c r="A529" s="85">
        <f t="shared" si="72"/>
        <v>524</v>
      </c>
      <c r="B529" s="94">
        <v>5400</v>
      </c>
      <c r="C529" s="94">
        <v>16.579999999999998</v>
      </c>
      <c r="D529" s="10">
        <f t="shared" si="70"/>
        <v>12.363705999999999</v>
      </c>
      <c r="E529" s="10">
        <f t="shared" si="71"/>
        <v>21.862695528296292</v>
      </c>
      <c r="F529" s="10">
        <v>470.5</v>
      </c>
      <c r="G529" s="10">
        <f t="shared" si="76"/>
        <v>3.4343627777777773E-3</v>
      </c>
      <c r="H529" s="10">
        <f t="shared" si="74"/>
        <v>1.6158676869444442</v>
      </c>
      <c r="I529" s="10">
        <f t="shared" si="73"/>
        <v>1.6158676869444442</v>
      </c>
      <c r="J529" s="10">
        <f t="shared" si="77"/>
        <v>837.09682780250159</v>
      </c>
      <c r="K529" s="10">
        <f t="shared" si="75"/>
        <v>2.1402221019131713E-3</v>
      </c>
      <c r="L529" s="10">
        <f t="shared" si="78"/>
        <v>1.1087375202682108</v>
      </c>
    </row>
    <row r="530" spans="1:12" x14ac:dyDescent="0.3">
      <c r="A530" s="85">
        <f t="shared" si="72"/>
        <v>525</v>
      </c>
      <c r="B530" s="94">
        <v>5300</v>
      </c>
      <c r="C530" s="94">
        <v>16.25</v>
      </c>
      <c r="D530" s="10">
        <f t="shared" si="70"/>
        <v>12.117625</v>
      </c>
      <c r="E530" s="10">
        <f t="shared" si="71"/>
        <v>21.831844830188679</v>
      </c>
      <c r="F530" s="10">
        <v>470.5</v>
      </c>
      <c r="G530" s="10">
        <f t="shared" si="76"/>
        <v>3.3660069444444445E-3</v>
      </c>
      <c r="H530" s="10">
        <f t="shared" si="74"/>
        <v>1.5837062673611111</v>
      </c>
      <c r="I530" s="10">
        <f t="shared" si="73"/>
        <v>1.5837062673611111</v>
      </c>
      <c r="J530" s="10">
        <f t="shared" si="77"/>
        <v>838.68053406986269</v>
      </c>
      <c r="K530" s="10">
        <f t="shared" si="75"/>
        <v>2.0976241951802797E-3</v>
      </c>
      <c r="L530" s="10">
        <f t="shared" si="78"/>
        <v>1.110835144463391</v>
      </c>
    </row>
    <row r="531" spans="1:12" x14ac:dyDescent="0.3">
      <c r="A531" s="85">
        <f t="shared" si="72"/>
        <v>526</v>
      </c>
      <c r="B531" s="94">
        <v>5300</v>
      </c>
      <c r="C531" s="94">
        <v>16.25</v>
      </c>
      <c r="D531" s="10">
        <f t="shared" si="70"/>
        <v>12.117625</v>
      </c>
      <c r="E531" s="10">
        <f t="shared" si="71"/>
        <v>21.831844830188679</v>
      </c>
      <c r="F531" s="10">
        <v>470.5</v>
      </c>
      <c r="G531" s="10">
        <f t="shared" si="76"/>
        <v>3.3660069444444445E-3</v>
      </c>
      <c r="H531" s="10">
        <f t="shared" si="74"/>
        <v>1.5837062673611111</v>
      </c>
      <c r="I531" s="10">
        <f t="shared" si="73"/>
        <v>1.5837062673611111</v>
      </c>
      <c r="J531" s="10">
        <f t="shared" si="77"/>
        <v>840.26424033722378</v>
      </c>
      <c r="K531" s="10">
        <f t="shared" si="75"/>
        <v>2.0976241951802797E-3</v>
      </c>
      <c r="L531" s="10">
        <f t="shared" si="78"/>
        <v>1.1129327686585713</v>
      </c>
    </row>
    <row r="532" spans="1:12" x14ac:dyDescent="0.3">
      <c r="A532" s="85">
        <f t="shared" si="72"/>
        <v>527</v>
      </c>
      <c r="B532" s="94">
        <v>5300</v>
      </c>
      <c r="C532" s="94">
        <v>16.25</v>
      </c>
      <c r="D532" s="10">
        <f t="shared" si="70"/>
        <v>12.117625</v>
      </c>
      <c r="E532" s="10">
        <f t="shared" si="71"/>
        <v>21.831844830188679</v>
      </c>
      <c r="F532" s="10">
        <v>470.5</v>
      </c>
      <c r="G532" s="10">
        <f t="shared" si="76"/>
        <v>3.3660069444444445E-3</v>
      </c>
      <c r="H532" s="10">
        <f t="shared" si="74"/>
        <v>1.5837062673611111</v>
      </c>
      <c r="I532" s="10">
        <f t="shared" si="73"/>
        <v>1.5837062673611111</v>
      </c>
      <c r="J532" s="10">
        <f t="shared" si="77"/>
        <v>841.84794660458488</v>
      </c>
      <c r="K532" s="10">
        <f t="shared" si="75"/>
        <v>2.0976241951802797E-3</v>
      </c>
      <c r="L532" s="10">
        <f t="shared" si="78"/>
        <v>1.1150303928537515</v>
      </c>
    </row>
    <row r="533" spans="1:12" x14ac:dyDescent="0.3">
      <c r="A533" s="85">
        <f t="shared" si="72"/>
        <v>528</v>
      </c>
      <c r="B533" s="94">
        <v>5300</v>
      </c>
      <c r="C533" s="94">
        <v>16.25</v>
      </c>
      <c r="D533" s="10">
        <f t="shared" si="70"/>
        <v>12.117625</v>
      </c>
      <c r="E533" s="10">
        <f t="shared" si="71"/>
        <v>21.831844830188679</v>
      </c>
      <c r="F533" s="10">
        <v>470.5</v>
      </c>
      <c r="G533" s="10">
        <f t="shared" si="76"/>
        <v>3.3660069444444445E-3</v>
      </c>
      <c r="H533" s="10">
        <f t="shared" si="74"/>
        <v>1.5837062673611111</v>
      </c>
      <c r="I533" s="10">
        <f t="shared" si="73"/>
        <v>1.5837062673611111</v>
      </c>
      <c r="J533" s="10">
        <f t="shared" si="77"/>
        <v>843.43165287194597</v>
      </c>
      <c r="K533" s="10">
        <f t="shared" si="75"/>
        <v>2.0976241951802797E-3</v>
      </c>
      <c r="L533" s="10">
        <f t="shared" si="78"/>
        <v>1.1171280170489317</v>
      </c>
    </row>
    <row r="534" spans="1:12" x14ac:dyDescent="0.3">
      <c r="A534" s="85">
        <f t="shared" si="72"/>
        <v>529</v>
      </c>
      <c r="B534" s="94">
        <v>5300</v>
      </c>
      <c r="C534" s="94">
        <v>16.25</v>
      </c>
      <c r="D534" s="10">
        <f t="shared" si="70"/>
        <v>12.117625</v>
      </c>
      <c r="E534" s="10">
        <f t="shared" si="71"/>
        <v>21.831844830188679</v>
      </c>
      <c r="F534" s="10">
        <v>470.5</v>
      </c>
      <c r="G534" s="10">
        <f t="shared" si="76"/>
        <v>3.3660069444444445E-3</v>
      </c>
      <c r="H534" s="10">
        <f t="shared" si="74"/>
        <v>1.5837062673611111</v>
      </c>
      <c r="I534" s="10">
        <f t="shared" si="73"/>
        <v>1.5837062673611111</v>
      </c>
      <c r="J534" s="10">
        <f t="shared" si="77"/>
        <v>845.01535913930707</v>
      </c>
      <c r="K534" s="10">
        <f t="shared" si="75"/>
        <v>2.0976241951802797E-3</v>
      </c>
      <c r="L534" s="10">
        <f t="shared" si="78"/>
        <v>1.1192256412441119</v>
      </c>
    </row>
    <row r="535" spans="1:12" x14ac:dyDescent="0.3">
      <c r="A535" s="85">
        <f t="shared" si="72"/>
        <v>530</v>
      </c>
      <c r="B535" s="94">
        <v>5300</v>
      </c>
      <c r="C535" s="94">
        <v>16.25</v>
      </c>
      <c r="D535" s="10">
        <f t="shared" si="70"/>
        <v>12.117625</v>
      </c>
      <c r="E535" s="10">
        <f t="shared" si="71"/>
        <v>21.831844830188679</v>
      </c>
      <c r="F535" s="10">
        <v>470.5</v>
      </c>
      <c r="G535" s="10">
        <f t="shared" si="76"/>
        <v>3.3660069444444445E-3</v>
      </c>
      <c r="H535" s="10">
        <f t="shared" si="74"/>
        <v>1.5837062673611111</v>
      </c>
      <c r="I535" s="10">
        <f t="shared" si="73"/>
        <v>1.5837062673611111</v>
      </c>
      <c r="J535" s="10">
        <f t="shared" si="77"/>
        <v>846.59906540666816</v>
      </c>
      <c r="K535" s="10">
        <f t="shared" si="75"/>
        <v>2.0976241951802797E-3</v>
      </c>
      <c r="L535" s="10">
        <f t="shared" si="78"/>
        <v>1.1213232654392922</v>
      </c>
    </row>
    <row r="536" spans="1:12" x14ac:dyDescent="0.3">
      <c r="A536" s="85">
        <f t="shared" si="72"/>
        <v>531</v>
      </c>
      <c r="B536" s="94">
        <v>5200</v>
      </c>
      <c r="C536" s="94">
        <v>15.92</v>
      </c>
      <c r="D536" s="10">
        <f t="shared" si="70"/>
        <v>11.871544</v>
      </c>
      <c r="E536" s="10">
        <f t="shared" si="71"/>
        <v>21.799807566769228</v>
      </c>
      <c r="F536" s="10">
        <v>470.5</v>
      </c>
      <c r="G536" s="10">
        <f t="shared" si="76"/>
        <v>3.2976511111111112E-3</v>
      </c>
      <c r="H536" s="10">
        <f t="shared" si="74"/>
        <v>1.5515448477777778</v>
      </c>
      <c r="I536" s="10">
        <f t="shared" si="73"/>
        <v>1.5515448477777778</v>
      </c>
      <c r="J536" s="10">
        <f t="shared" si="77"/>
        <v>848.15061025444595</v>
      </c>
      <c r="K536" s="10">
        <f t="shared" si="75"/>
        <v>2.0550262884473877E-3</v>
      </c>
      <c r="L536" s="10">
        <f t="shared" si="78"/>
        <v>1.1233782917277395</v>
      </c>
    </row>
    <row r="537" spans="1:12" x14ac:dyDescent="0.3">
      <c r="A537" s="85">
        <f t="shared" si="72"/>
        <v>532</v>
      </c>
      <c r="B537" s="94">
        <v>5200</v>
      </c>
      <c r="C537" s="94">
        <v>15.92</v>
      </c>
      <c r="D537" s="10">
        <f t="shared" si="70"/>
        <v>11.871544</v>
      </c>
      <c r="E537" s="10">
        <f t="shared" si="71"/>
        <v>21.799807566769228</v>
      </c>
      <c r="F537" s="10">
        <v>470.5</v>
      </c>
      <c r="G537" s="10">
        <f t="shared" si="76"/>
        <v>3.2976511111111112E-3</v>
      </c>
      <c r="H537" s="10">
        <f t="shared" si="74"/>
        <v>1.5515448477777778</v>
      </c>
      <c r="I537" s="10">
        <f t="shared" si="73"/>
        <v>1.5515448477777778</v>
      </c>
      <c r="J537" s="10">
        <f t="shared" si="77"/>
        <v>849.70215510222374</v>
      </c>
      <c r="K537" s="10">
        <f t="shared" si="75"/>
        <v>2.0550262884473877E-3</v>
      </c>
      <c r="L537" s="10">
        <f t="shared" si="78"/>
        <v>1.1254333180161868</v>
      </c>
    </row>
    <row r="538" spans="1:12" x14ac:dyDescent="0.3">
      <c r="A538" s="85">
        <f t="shared" si="72"/>
        <v>533</v>
      </c>
      <c r="B538" s="94">
        <v>5200</v>
      </c>
      <c r="C538" s="94">
        <v>15.92</v>
      </c>
      <c r="D538" s="10">
        <f t="shared" ref="D538:D601" si="79">C538*0.7457</f>
        <v>11.871544</v>
      </c>
      <c r="E538" s="10">
        <f t="shared" ref="E538:E601" si="80">(9548.8*D538)/B538</f>
        <v>21.799807566769228</v>
      </c>
      <c r="F538" s="10">
        <v>470.5</v>
      </c>
      <c r="G538" s="10">
        <f t="shared" si="76"/>
        <v>3.2976511111111112E-3</v>
      </c>
      <c r="H538" s="10">
        <f t="shared" si="74"/>
        <v>1.5515448477777778</v>
      </c>
      <c r="I538" s="10">
        <f t="shared" si="73"/>
        <v>1.5515448477777778</v>
      </c>
      <c r="J538" s="10">
        <f t="shared" si="77"/>
        <v>851.25369995000153</v>
      </c>
      <c r="K538" s="10">
        <f t="shared" si="75"/>
        <v>2.0550262884473877E-3</v>
      </c>
      <c r="L538" s="10">
        <f t="shared" si="78"/>
        <v>1.1274883443046342</v>
      </c>
    </row>
    <row r="539" spans="1:12" x14ac:dyDescent="0.3">
      <c r="A539" s="85">
        <f t="shared" si="72"/>
        <v>534</v>
      </c>
      <c r="B539" s="94">
        <v>5200</v>
      </c>
      <c r="C539" s="94">
        <v>15.92</v>
      </c>
      <c r="D539" s="10">
        <f t="shared" si="79"/>
        <v>11.871544</v>
      </c>
      <c r="E539" s="10">
        <f t="shared" si="80"/>
        <v>21.799807566769228</v>
      </c>
      <c r="F539" s="10">
        <v>470.5</v>
      </c>
      <c r="G539" s="10">
        <f t="shared" si="76"/>
        <v>3.2976511111111112E-3</v>
      </c>
      <c r="H539" s="10">
        <f t="shared" si="74"/>
        <v>1.5515448477777778</v>
      </c>
      <c r="I539" s="10">
        <f t="shared" si="73"/>
        <v>1.5515448477777778</v>
      </c>
      <c r="J539" s="10">
        <f t="shared" si="77"/>
        <v>852.80524479777932</v>
      </c>
      <c r="K539" s="10">
        <f t="shared" si="75"/>
        <v>2.0550262884473877E-3</v>
      </c>
      <c r="L539" s="10">
        <f t="shared" si="78"/>
        <v>1.1295433705930815</v>
      </c>
    </row>
    <row r="540" spans="1:12" x14ac:dyDescent="0.3">
      <c r="A540" s="85">
        <f t="shared" si="72"/>
        <v>535</v>
      </c>
      <c r="B540" s="94">
        <v>5200</v>
      </c>
      <c r="C540" s="94">
        <v>15.92</v>
      </c>
      <c r="D540" s="10">
        <f t="shared" si="79"/>
        <v>11.871544</v>
      </c>
      <c r="E540" s="10">
        <f t="shared" si="80"/>
        <v>21.799807566769228</v>
      </c>
      <c r="F540" s="10">
        <v>470.5</v>
      </c>
      <c r="G540" s="10">
        <f t="shared" si="76"/>
        <v>3.2976511111111112E-3</v>
      </c>
      <c r="H540" s="10">
        <f t="shared" si="74"/>
        <v>1.5515448477777778</v>
      </c>
      <c r="I540" s="10">
        <f t="shared" si="73"/>
        <v>1.5515448477777778</v>
      </c>
      <c r="J540" s="10">
        <f t="shared" si="77"/>
        <v>854.35678964555711</v>
      </c>
      <c r="K540" s="10">
        <f t="shared" si="75"/>
        <v>2.0550262884473877E-3</v>
      </c>
      <c r="L540" s="10">
        <f t="shared" si="78"/>
        <v>1.1315983968815289</v>
      </c>
    </row>
    <row r="541" spans="1:12" x14ac:dyDescent="0.3">
      <c r="A541" s="85">
        <f t="shared" si="72"/>
        <v>536</v>
      </c>
      <c r="B541" s="94">
        <v>5100</v>
      </c>
      <c r="C541" s="94">
        <v>15.59</v>
      </c>
      <c r="D541" s="10">
        <f t="shared" si="79"/>
        <v>11.625463</v>
      </c>
      <c r="E541" s="10">
        <f t="shared" si="80"/>
        <v>21.766513940078429</v>
      </c>
      <c r="F541" s="10">
        <v>470.5</v>
      </c>
      <c r="G541" s="10">
        <f t="shared" si="76"/>
        <v>3.2292952777777779E-3</v>
      </c>
      <c r="H541" s="10">
        <f t="shared" si="74"/>
        <v>1.5193834281944445</v>
      </c>
      <c r="I541" s="10">
        <f t="shared" si="73"/>
        <v>1.5193834281944445</v>
      </c>
      <c r="J541" s="10">
        <f t="shared" si="77"/>
        <v>855.8761730737516</v>
      </c>
      <c r="K541" s="10">
        <f t="shared" si="75"/>
        <v>2.0124283817144961E-3</v>
      </c>
      <c r="L541" s="10">
        <f t="shared" si="78"/>
        <v>1.1336108252632433</v>
      </c>
    </row>
    <row r="542" spans="1:12" x14ac:dyDescent="0.3">
      <c r="A542" s="85">
        <f t="shared" si="72"/>
        <v>537</v>
      </c>
      <c r="B542" s="94">
        <v>5100</v>
      </c>
      <c r="C542" s="94">
        <v>15.59</v>
      </c>
      <c r="D542" s="10">
        <f t="shared" si="79"/>
        <v>11.625463</v>
      </c>
      <c r="E542" s="10">
        <f t="shared" si="80"/>
        <v>21.766513940078429</v>
      </c>
      <c r="F542" s="10">
        <v>470.5</v>
      </c>
      <c r="G542" s="10">
        <f t="shared" si="76"/>
        <v>3.2292952777777779E-3</v>
      </c>
      <c r="H542" s="10">
        <f t="shared" si="74"/>
        <v>1.5193834281944445</v>
      </c>
      <c r="I542" s="10">
        <f t="shared" si="73"/>
        <v>1.5193834281944445</v>
      </c>
      <c r="J542" s="10">
        <f t="shared" si="77"/>
        <v>857.39555650194609</v>
      </c>
      <c r="K542" s="10">
        <f t="shared" si="75"/>
        <v>2.0124283817144961E-3</v>
      </c>
      <c r="L542" s="10">
        <f t="shared" si="78"/>
        <v>1.1356232536449578</v>
      </c>
    </row>
    <row r="543" spans="1:12" x14ac:dyDescent="0.3">
      <c r="A543" s="85">
        <f t="shared" si="72"/>
        <v>538</v>
      </c>
      <c r="B543" s="94">
        <v>5100</v>
      </c>
      <c r="C543" s="94">
        <v>15.59</v>
      </c>
      <c r="D543" s="10">
        <f t="shared" si="79"/>
        <v>11.625463</v>
      </c>
      <c r="E543" s="10">
        <f t="shared" si="80"/>
        <v>21.766513940078429</v>
      </c>
      <c r="F543" s="10">
        <v>470.5</v>
      </c>
      <c r="G543" s="10">
        <f t="shared" si="76"/>
        <v>3.2292952777777779E-3</v>
      </c>
      <c r="H543" s="10">
        <f t="shared" si="74"/>
        <v>1.5193834281944445</v>
      </c>
      <c r="I543" s="10">
        <f t="shared" si="73"/>
        <v>1.5193834281944445</v>
      </c>
      <c r="J543" s="10">
        <f t="shared" si="77"/>
        <v>858.91493993014058</v>
      </c>
      <c r="K543" s="10">
        <f t="shared" si="75"/>
        <v>2.0124283817144961E-3</v>
      </c>
      <c r="L543" s="10">
        <f t="shared" si="78"/>
        <v>1.1376356820266722</v>
      </c>
    </row>
    <row r="544" spans="1:12" x14ac:dyDescent="0.3">
      <c r="A544" s="85">
        <f t="shared" si="72"/>
        <v>539</v>
      </c>
      <c r="B544" s="94">
        <v>5200</v>
      </c>
      <c r="C544" s="94">
        <v>15.92</v>
      </c>
      <c r="D544" s="10">
        <f t="shared" si="79"/>
        <v>11.871544</v>
      </c>
      <c r="E544" s="10">
        <f t="shared" si="80"/>
        <v>21.799807566769228</v>
      </c>
      <c r="F544" s="10">
        <v>470.5</v>
      </c>
      <c r="G544" s="10">
        <f t="shared" si="76"/>
        <v>3.2976511111111112E-3</v>
      </c>
      <c r="H544" s="10">
        <f t="shared" si="74"/>
        <v>1.5515448477777778</v>
      </c>
      <c r="I544" s="10">
        <f t="shared" si="73"/>
        <v>1.5515448477777778</v>
      </c>
      <c r="J544" s="10">
        <f t="shared" si="77"/>
        <v>860.46648477791837</v>
      </c>
      <c r="K544" s="10">
        <f t="shared" si="75"/>
        <v>2.0550262884473877E-3</v>
      </c>
      <c r="L544" s="10">
        <f t="shared" si="78"/>
        <v>1.1396907083151195</v>
      </c>
    </row>
    <row r="545" spans="1:12" x14ac:dyDescent="0.3">
      <c r="A545" s="85">
        <f t="shared" si="72"/>
        <v>540</v>
      </c>
      <c r="B545" s="94">
        <v>5300</v>
      </c>
      <c r="C545" s="94">
        <v>16.25</v>
      </c>
      <c r="D545" s="10">
        <f t="shared" si="79"/>
        <v>12.117625</v>
      </c>
      <c r="E545" s="10">
        <f t="shared" si="80"/>
        <v>21.831844830188679</v>
      </c>
      <c r="F545" s="10">
        <v>470.5</v>
      </c>
      <c r="G545" s="10">
        <f t="shared" si="76"/>
        <v>3.3660069444444445E-3</v>
      </c>
      <c r="H545" s="10">
        <f t="shared" si="74"/>
        <v>1.5837062673611111</v>
      </c>
      <c r="I545" s="10">
        <f t="shared" si="73"/>
        <v>1.5837062673611111</v>
      </c>
      <c r="J545" s="10">
        <f t="shared" si="77"/>
        <v>862.05019104527946</v>
      </c>
      <c r="K545" s="10">
        <f t="shared" si="75"/>
        <v>2.0976241951802797E-3</v>
      </c>
      <c r="L545" s="10">
        <f t="shared" si="78"/>
        <v>1.1417883325102998</v>
      </c>
    </row>
    <row r="546" spans="1:12" x14ac:dyDescent="0.3">
      <c r="A546" s="85">
        <f t="shared" si="72"/>
        <v>541</v>
      </c>
      <c r="B546" s="94">
        <v>5400</v>
      </c>
      <c r="C546" s="94">
        <v>16.579999999999998</v>
      </c>
      <c r="D546" s="10">
        <f t="shared" si="79"/>
        <v>12.363705999999999</v>
      </c>
      <c r="E546" s="10">
        <f t="shared" si="80"/>
        <v>21.862695528296292</v>
      </c>
      <c r="F546" s="10">
        <v>470.5</v>
      </c>
      <c r="G546" s="10">
        <f t="shared" si="76"/>
        <v>3.4343627777777773E-3</v>
      </c>
      <c r="H546" s="10">
        <f t="shared" si="74"/>
        <v>1.6158676869444442</v>
      </c>
      <c r="I546" s="10">
        <f t="shared" si="73"/>
        <v>1.6158676869444442</v>
      </c>
      <c r="J546" s="10">
        <f t="shared" si="77"/>
        <v>863.66605873222386</v>
      </c>
      <c r="K546" s="10">
        <f t="shared" si="75"/>
        <v>2.1402221019131713E-3</v>
      </c>
      <c r="L546" s="10">
        <f t="shared" si="78"/>
        <v>1.1439285546122129</v>
      </c>
    </row>
    <row r="547" spans="1:12" x14ac:dyDescent="0.3">
      <c r="A547" s="85">
        <f t="shared" si="72"/>
        <v>542</v>
      </c>
      <c r="B547" s="94">
        <v>5400</v>
      </c>
      <c r="C547" s="94">
        <v>16.579999999999998</v>
      </c>
      <c r="D547" s="10">
        <f t="shared" si="79"/>
        <v>12.363705999999999</v>
      </c>
      <c r="E547" s="10">
        <f t="shared" si="80"/>
        <v>21.862695528296292</v>
      </c>
      <c r="F547" s="10">
        <v>470.5</v>
      </c>
      <c r="G547" s="10">
        <f t="shared" si="76"/>
        <v>3.4343627777777773E-3</v>
      </c>
      <c r="H547" s="10">
        <f t="shared" si="74"/>
        <v>1.6158676869444442</v>
      </c>
      <c r="I547" s="10">
        <f t="shared" si="73"/>
        <v>1.6158676869444442</v>
      </c>
      <c r="J547" s="10">
        <f t="shared" si="77"/>
        <v>865.28192641916826</v>
      </c>
      <c r="K547" s="10">
        <f t="shared" si="75"/>
        <v>2.1402221019131713E-3</v>
      </c>
      <c r="L547" s="10">
        <f t="shared" si="78"/>
        <v>1.146068776714126</v>
      </c>
    </row>
    <row r="548" spans="1:12" x14ac:dyDescent="0.3">
      <c r="A548" s="85">
        <f t="shared" si="72"/>
        <v>543</v>
      </c>
      <c r="B548" s="94">
        <v>5400</v>
      </c>
      <c r="C548" s="94">
        <v>16.579999999999998</v>
      </c>
      <c r="D548" s="10">
        <f t="shared" si="79"/>
        <v>12.363705999999999</v>
      </c>
      <c r="E548" s="10">
        <f t="shared" si="80"/>
        <v>21.862695528296292</v>
      </c>
      <c r="F548" s="10">
        <v>470.5</v>
      </c>
      <c r="G548" s="10">
        <f t="shared" si="76"/>
        <v>3.4343627777777773E-3</v>
      </c>
      <c r="H548" s="10">
        <f t="shared" si="74"/>
        <v>1.6158676869444442</v>
      </c>
      <c r="I548" s="10">
        <f t="shared" si="73"/>
        <v>1.6158676869444442</v>
      </c>
      <c r="J548" s="10">
        <f t="shared" si="77"/>
        <v>866.89779410611266</v>
      </c>
      <c r="K548" s="10">
        <f t="shared" si="75"/>
        <v>2.1402221019131713E-3</v>
      </c>
      <c r="L548" s="10">
        <f t="shared" si="78"/>
        <v>1.1482089988160391</v>
      </c>
    </row>
    <row r="549" spans="1:12" x14ac:dyDescent="0.3">
      <c r="A549" s="85">
        <f t="shared" si="72"/>
        <v>544</v>
      </c>
      <c r="B549" s="94">
        <v>5400</v>
      </c>
      <c r="C549" s="94">
        <v>16.579999999999998</v>
      </c>
      <c r="D549" s="10">
        <f t="shared" si="79"/>
        <v>12.363705999999999</v>
      </c>
      <c r="E549" s="10">
        <f t="shared" si="80"/>
        <v>21.862695528296292</v>
      </c>
      <c r="F549" s="10">
        <v>470.5</v>
      </c>
      <c r="G549" s="10">
        <f t="shared" si="76"/>
        <v>3.4343627777777773E-3</v>
      </c>
      <c r="H549" s="10">
        <f t="shared" si="74"/>
        <v>1.6158676869444442</v>
      </c>
      <c r="I549" s="10">
        <f t="shared" si="73"/>
        <v>1.6158676869444442</v>
      </c>
      <c r="J549" s="10">
        <f t="shared" si="77"/>
        <v>868.51366179305705</v>
      </c>
      <c r="K549" s="10">
        <f t="shared" si="75"/>
        <v>2.1402221019131713E-3</v>
      </c>
      <c r="L549" s="10">
        <f t="shared" si="78"/>
        <v>1.1503492209179522</v>
      </c>
    </row>
    <row r="550" spans="1:12" x14ac:dyDescent="0.3">
      <c r="A550" s="85">
        <f t="shared" si="72"/>
        <v>545</v>
      </c>
      <c r="B550" s="94">
        <v>5500</v>
      </c>
      <c r="C550" s="94">
        <v>16.940000000000001</v>
      </c>
      <c r="D550" s="10">
        <f t="shared" si="79"/>
        <v>12.632158000000002</v>
      </c>
      <c r="E550" s="10">
        <f t="shared" si="80"/>
        <v>21.931263692800002</v>
      </c>
      <c r="F550" s="10">
        <v>443.8</v>
      </c>
      <c r="G550" s="10">
        <f t="shared" si="76"/>
        <v>3.5089327777777786E-3</v>
      </c>
      <c r="H550" s="10">
        <f t="shared" si="74"/>
        <v>1.5572643667777781</v>
      </c>
      <c r="I550" s="10">
        <f t="shared" si="73"/>
        <v>1.5572643667777781</v>
      </c>
      <c r="J550" s="10">
        <f t="shared" si="77"/>
        <v>870.07092615983481</v>
      </c>
      <c r="K550" s="10">
        <f t="shared" si="75"/>
        <v>2.0626018103016928E-3</v>
      </c>
      <c r="L550" s="10">
        <f t="shared" si="78"/>
        <v>1.1524118227282538</v>
      </c>
    </row>
    <row r="551" spans="1:12" x14ac:dyDescent="0.3">
      <c r="A551" s="85">
        <f t="shared" si="72"/>
        <v>546</v>
      </c>
      <c r="B551" s="94">
        <v>5600</v>
      </c>
      <c r="C551" s="94">
        <v>17.05</v>
      </c>
      <c r="D551" s="10">
        <f t="shared" si="79"/>
        <v>12.714185000000001</v>
      </c>
      <c r="E551" s="10">
        <f t="shared" si="80"/>
        <v>21.679501737142857</v>
      </c>
      <c r="F551" s="10">
        <v>443.8</v>
      </c>
      <c r="G551" s="10">
        <f t="shared" si="76"/>
        <v>3.5317180555555555E-3</v>
      </c>
      <c r="H551" s="10">
        <f t="shared" si="74"/>
        <v>1.5673764730555555</v>
      </c>
      <c r="I551" s="10">
        <f t="shared" si="73"/>
        <v>1.5673764730555555</v>
      </c>
      <c r="J551" s="10">
        <f t="shared" si="77"/>
        <v>871.63830263289037</v>
      </c>
      <c r="K551" s="10">
        <f t="shared" si="75"/>
        <v>2.0759953285504045E-3</v>
      </c>
      <c r="L551" s="10">
        <f t="shared" si="78"/>
        <v>1.1544878180568041</v>
      </c>
    </row>
    <row r="552" spans="1:12" x14ac:dyDescent="0.3">
      <c r="A552" s="85">
        <f t="shared" si="72"/>
        <v>547</v>
      </c>
      <c r="B552" s="94">
        <v>5700</v>
      </c>
      <c r="C552" s="94">
        <v>17.11</v>
      </c>
      <c r="D552" s="10">
        <f t="shared" si="79"/>
        <v>12.758927</v>
      </c>
      <c r="E552" s="10">
        <f t="shared" si="80"/>
        <v>21.374112655719298</v>
      </c>
      <c r="F552" s="10">
        <v>443.8</v>
      </c>
      <c r="G552" s="10">
        <f t="shared" si="76"/>
        <v>3.5441463888888887E-3</v>
      </c>
      <c r="H552" s="10">
        <f t="shared" si="74"/>
        <v>1.5728921673888892</v>
      </c>
      <c r="I552" s="10">
        <f t="shared" si="73"/>
        <v>1.5728921673888889</v>
      </c>
      <c r="J552" s="10">
        <f t="shared" si="77"/>
        <v>873.21119480027926</v>
      </c>
      <c r="K552" s="10">
        <f t="shared" si="75"/>
        <v>2.0833008839587935E-3</v>
      </c>
      <c r="L552" s="10">
        <f t="shared" si="78"/>
        <v>1.1565711189407628</v>
      </c>
    </row>
    <row r="553" spans="1:12" x14ac:dyDescent="0.3">
      <c r="A553" s="85">
        <f t="shared" si="72"/>
        <v>548</v>
      </c>
      <c r="B553" s="94">
        <v>5800</v>
      </c>
      <c r="C553" s="94">
        <v>17.18</v>
      </c>
      <c r="D553" s="10">
        <f t="shared" si="79"/>
        <v>12.811126</v>
      </c>
      <c r="E553" s="10">
        <f t="shared" si="80"/>
        <v>21.091531025655172</v>
      </c>
      <c r="F553" s="10">
        <v>443.8</v>
      </c>
      <c r="G553" s="10">
        <f t="shared" si="76"/>
        <v>3.5586461111111111E-3</v>
      </c>
      <c r="H553" s="10">
        <f t="shared" si="74"/>
        <v>1.5793271441111112</v>
      </c>
      <c r="I553" s="10">
        <f t="shared" si="73"/>
        <v>1.5793271441111112</v>
      </c>
      <c r="J553" s="10">
        <f t="shared" si="77"/>
        <v>874.79052194439032</v>
      </c>
      <c r="K553" s="10">
        <f t="shared" si="75"/>
        <v>2.0918240319352465E-3</v>
      </c>
      <c r="L553" s="10">
        <f t="shared" si="78"/>
        <v>1.158662942972698</v>
      </c>
    </row>
    <row r="554" spans="1:12" x14ac:dyDescent="0.3">
      <c r="A554" s="85">
        <f t="shared" si="72"/>
        <v>549</v>
      </c>
      <c r="B554" s="94">
        <v>5800</v>
      </c>
      <c r="C554" s="94">
        <v>17.18</v>
      </c>
      <c r="D554" s="10">
        <f t="shared" si="79"/>
        <v>12.811126</v>
      </c>
      <c r="E554" s="10">
        <f t="shared" si="80"/>
        <v>21.091531025655172</v>
      </c>
      <c r="F554" s="10">
        <v>443.8</v>
      </c>
      <c r="G554" s="10">
        <f t="shared" si="76"/>
        <v>3.5586461111111111E-3</v>
      </c>
      <c r="H554" s="10">
        <f t="shared" si="74"/>
        <v>1.5793271441111112</v>
      </c>
      <c r="I554" s="10">
        <f t="shared" si="73"/>
        <v>1.5793271441111112</v>
      </c>
      <c r="J554" s="10">
        <f t="shared" si="77"/>
        <v>876.36984908850138</v>
      </c>
      <c r="K554" s="10">
        <f t="shared" si="75"/>
        <v>2.0918240319352465E-3</v>
      </c>
      <c r="L554" s="10">
        <f t="shared" si="78"/>
        <v>1.1607547670046332</v>
      </c>
    </row>
    <row r="555" spans="1:12" x14ac:dyDescent="0.3">
      <c r="A555" s="85">
        <f t="shared" si="72"/>
        <v>550</v>
      </c>
      <c r="B555" s="94">
        <v>5900</v>
      </c>
      <c r="C555" s="94">
        <v>17.239999999999998</v>
      </c>
      <c r="D555" s="10">
        <f t="shared" si="79"/>
        <v>12.855867999999999</v>
      </c>
      <c r="E555" s="10">
        <f t="shared" si="80"/>
        <v>20.80645972176271</v>
      </c>
      <c r="F555" s="10">
        <v>414.1</v>
      </c>
      <c r="G555" s="10">
        <f t="shared" si="76"/>
        <v>3.5710744444444444E-3</v>
      </c>
      <c r="H555" s="10">
        <f t="shared" si="74"/>
        <v>1.4787819274444445</v>
      </c>
      <c r="I555" s="10">
        <f t="shared" si="73"/>
        <v>1.4787819274444445</v>
      </c>
      <c r="J555" s="10">
        <f t="shared" si="77"/>
        <v>877.84863101594578</v>
      </c>
      <c r="K555" s="10">
        <f t="shared" si="75"/>
        <v>1.9586515595290655E-3</v>
      </c>
      <c r="L555" s="10">
        <f t="shared" si="78"/>
        <v>1.1627134185641623</v>
      </c>
    </row>
    <row r="556" spans="1:12" x14ac:dyDescent="0.3">
      <c r="A556" s="85">
        <f t="shared" si="72"/>
        <v>551</v>
      </c>
      <c r="B556" s="94">
        <v>5900</v>
      </c>
      <c r="C556" s="94">
        <v>17.239999999999998</v>
      </c>
      <c r="D556" s="10">
        <f t="shared" si="79"/>
        <v>12.855867999999999</v>
      </c>
      <c r="E556" s="10">
        <f t="shared" si="80"/>
        <v>20.80645972176271</v>
      </c>
      <c r="F556" s="10">
        <v>414.1</v>
      </c>
      <c r="G556" s="10">
        <f t="shared" si="76"/>
        <v>3.5710744444444444E-3</v>
      </c>
      <c r="H556" s="10">
        <f t="shared" si="74"/>
        <v>1.4787819274444445</v>
      </c>
      <c r="I556" s="10">
        <f t="shared" si="73"/>
        <v>1.4787819274444445</v>
      </c>
      <c r="J556" s="10">
        <f t="shared" si="77"/>
        <v>879.32741294339019</v>
      </c>
      <c r="K556" s="10">
        <f t="shared" si="75"/>
        <v>1.9586515595290655E-3</v>
      </c>
      <c r="L556" s="10">
        <f t="shared" si="78"/>
        <v>1.1646720701236914</v>
      </c>
    </row>
    <row r="557" spans="1:12" x14ac:dyDescent="0.3">
      <c r="A557" s="85">
        <f t="shared" si="72"/>
        <v>552</v>
      </c>
      <c r="B557" s="94">
        <v>6000</v>
      </c>
      <c r="C557" s="94">
        <v>17.32</v>
      </c>
      <c r="D557" s="10">
        <f t="shared" si="79"/>
        <v>12.915524000000001</v>
      </c>
      <c r="E557" s="10">
        <f t="shared" si="80"/>
        <v>20.554625928533333</v>
      </c>
      <c r="F557" s="10">
        <v>469.1</v>
      </c>
      <c r="G557" s="10">
        <f t="shared" si="76"/>
        <v>3.587645555555556E-3</v>
      </c>
      <c r="H557" s="10">
        <f t="shared" si="74"/>
        <v>1.6829645301111111</v>
      </c>
      <c r="I557" s="10">
        <f t="shared" si="73"/>
        <v>1.6829645301111114</v>
      </c>
      <c r="J557" s="10">
        <f t="shared" si="77"/>
        <v>881.01037747350131</v>
      </c>
      <c r="K557" s="10">
        <f t="shared" si="75"/>
        <v>2.229092092862399E-3</v>
      </c>
      <c r="L557" s="10">
        <f t="shared" si="78"/>
        <v>1.1669011622165539</v>
      </c>
    </row>
    <row r="558" spans="1:12" x14ac:dyDescent="0.3">
      <c r="A558" s="85">
        <f t="shared" si="72"/>
        <v>553</v>
      </c>
      <c r="B558" s="94">
        <v>6000</v>
      </c>
      <c r="C558" s="94">
        <v>17.32</v>
      </c>
      <c r="D558" s="10">
        <f t="shared" si="79"/>
        <v>12.915524000000001</v>
      </c>
      <c r="E558" s="10">
        <f t="shared" si="80"/>
        <v>20.554625928533333</v>
      </c>
      <c r="F558" s="10">
        <v>469.1</v>
      </c>
      <c r="G558" s="10">
        <f t="shared" si="76"/>
        <v>3.587645555555556E-3</v>
      </c>
      <c r="H558" s="10">
        <f t="shared" si="74"/>
        <v>1.6829645301111111</v>
      </c>
      <c r="I558" s="10">
        <f t="shared" si="73"/>
        <v>1.6829645301111114</v>
      </c>
      <c r="J558" s="10">
        <f t="shared" si="77"/>
        <v>882.69334200361243</v>
      </c>
      <c r="K558" s="10">
        <f t="shared" si="75"/>
        <v>2.229092092862399E-3</v>
      </c>
      <c r="L558" s="10">
        <f t="shared" si="78"/>
        <v>1.1691302543094164</v>
      </c>
    </row>
    <row r="559" spans="1:12" x14ac:dyDescent="0.3">
      <c r="A559" s="85">
        <f t="shared" si="72"/>
        <v>554</v>
      </c>
      <c r="B559" s="94">
        <v>6100</v>
      </c>
      <c r="C559" s="94">
        <v>17.37</v>
      </c>
      <c r="D559" s="10">
        <f t="shared" si="79"/>
        <v>12.952809000000002</v>
      </c>
      <c r="E559" s="10">
        <f t="shared" si="80"/>
        <v>20.276029931016396</v>
      </c>
      <c r="F559" s="10">
        <v>469.1</v>
      </c>
      <c r="G559" s="10">
        <f t="shared" si="76"/>
        <v>3.5980025000000005E-3</v>
      </c>
      <c r="H559" s="10">
        <f t="shared" si="74"/>
        <v>1.6878229727500005</v>
      </c>
      <c r="I559" s="10">
        <f t="shared" si="73"/>
        <v>1.6878229727500003</v>
      </c>
      <c r="J559" s="10">
        <f t="shared" si="77"/>
        <v>884.38116497636247</v>
      </c>
      <c r="K559" s="10">
        <f t="shared" si="75"/>
        <v>2.235527116225166E-3</v>
      </c>
      <c r="L559" s="10">
        <f t="shared" si="78"/>
        <v>1.1713657814256415</v>
      </c>
    </row>
    <row r="560" spans="1:12" x14ac:dyDescent="0.3">
      <c r="A560" s="85">
        <f t="shared" si="72"/>
        <v>555</v>
      </c>
      <c r="B560" s="94">
        <v>6100</v>
      </c>
      <c r="C560" s="94">
        <v>17.37</v>
      </c>
      <c r="D560" s="10">
        <f t="shared" si="79"/>
        <v>12.952809000000002</v>
      </c>
      <c r="E560" s="10">
        <f t="shared" si="80"/>
        <v>20.276029931016396</v>
      </c>
      <c r="F560" s="10">
        <v>469.1</v>
      </c>
      <c r="G560" s="10">
        <f t="shared" si="76"/>
        <v>3.5980025000000005E-3</v>
      </c>
      <c r="H560" s="10">
        <f t="shared" si="74"/>
        <v>1.6878229727500005</v>
      </c>
      <c r="I560" s="10">
        <f t="shared" si="73"/>
        <v>1.6878229727500003</v>
      </c>
      <c r="J560" s="10">
        <f t="shared" si="77"/>
        <v>886.06898794911251</v>
      </c>
      <c r="K560" s="10">
        <f t="shared" si="75"/>
        <v>2.235527116225166E-3</v>
      </c>
      <c r="L560" s="10">
        <f t="shared" si="78"/>
        <v>1.1736013085418666</v>
      </c>
    </row>
    <row r="561" spans="1:12" x14ac:dyDescent="0.3">
      <c r="A561" s="85">
        <f t="shared" si="72"/>
        <v>556</v>
      </c>
      <c r="B561" s="94">
        <v>6200</v>
      </c>
      <c r="C561" s="94">
        <v>17.440000000000001</v>
      </c>
      <c r="D561" s="10">
        <f t="shared" si="79"/>
        <v>13.005008000000002</v>
      </c>
      <c r="E561" s="10">
        <f t="shared" si="80"/>
        <v>20.029390385548389</v>
      </c>
      <c r="F561" s="10">
        <v>469.1</v>
      </c>
      <c r="G561" s="10">
        <f t="shared" si="76"/>
        <v>3.6125022222222229E-3</v>
      </c>
      <c r="H561" s="10">
        <f t="shared" si="74"/>
        <v>1.6946247924444446</v>
      </c>
      <c r="I561" s="10">
        <f t="shared" si="73"/>
        <v>1.6946247924444449</v>
      </c>
      <c r="J561" s="10">
        <f t="shared" si="77"/>
        <v>887.76361274155693</v>
      </c>
      <c r="K561" s="10">
        <f t="shared" si="75"/>
        <v>2.2445361489330396E-3</v>
      </c>
      <c r="L561" s="10">
        <f t="shared" si="78"/>
        <v>1.1758458446907996</v>
      </c>
    </row>
    <row r="562" spans="1:12" x14ac:dyDescent="0.3">
      <c r="A562" s="85">
        <f t="shared" si="72"/>
        <v>557</v>
      </c>
      <c r="B562" s="94">
        <v>6200</v>
      </c>
      <c r="C562" s="94">
        <v>17.440000000000001</v>
      </c>
      <c r="D562" s="10">
        <f t="shared" si="79"/>
        <v>13.005008000000002</v>
      </c>
      <c r="E562" s="10">
        <f t="shared" si="80"/>
        <v>20.029390385548389</v>
      </c>
      <c r="F562" s="10">
        <v>469.1</v>
      </c>
      <c r="G562" s="10">
        <f t="shared" si="76"/>
        <v>3.6125022222222229E-3</v>
      </c>
      <c r="H562" s="10">
        <f t="shared" si="74"/>
        <v>1.6946247924444446</v>
      </c>
      <c r="I562" s="10">
        <f t="shared" si="73"/>
        <v>1.6946247924444449</v>
      </c>
      <c r="J562" s="10">
        <f t="shared" si="77"/>
        <v>889.45823753400134</v>
      </c>
      <c r="K562" s="10">
        <f t="shared" si="75"/>
        <v>2.2445361489330396E-3</v>
      </c>
      <c r="L562" s="10">
        <f t="shared" si="78"/>
        <v>1.1780903808397325</v>
      </c>
    </row>
    <row r="563" spans="1:12" x14ac:dyDescent="0.3">
      <c r="A563" s="85">
        <f t="shared" si="72"/>
        <v>558</v>
      </c>
      <c r="B563" s="94">
        <v>6300</v>
      </c>
      <c r="C563" s="94">
        <v>17.5</v>
      </c>
      <c r="D563" s="10">
        <f t="shared" si="79"/>
        <v>13.049750000000001</v>
      </c>
      <c r="E563" s="10">
        <f t="shared" si="80"/>
        <v>19.779278222222221</v>
      </c>
      <c r="F563" s="10">
        <v>457.1</v>
      </c>
      <c r="G563" s="10">
        <f t="shared" si="76"/>
        <v>3.6249305555555557E-3</v>
      </c>
      <c r="H563" s="10">
        <f t="shared" si="74"/>
        <v>1.6569557569444446</v>
      </c>
      <c r="I563" s="10">
        <f t="shared" si="73"/>
        <v>1.6569557569444446</v>
      </c>
      <c r="J563" s="10">
        <f t="shared" si="77"/>
        <v>891.11519329094574</v>
      </c>
      <c r="K563" s="10">
        <f t="shared" si="75"/>
        <v>2.1946433866813836E-3</v>
      </c>
      <c r="L563" s="10">
        <f t="shared" si="78"/>
        <v>1.1802850242264138</v>
      </c>
    </row>
    <row r="564" spans="1:12" x14ac:dyDescent="0.3">
      <c r="A564" s="85">
        <f t="shared" si="72"/>
        <v>559</v>
      </c>
      <c r="B564" s="94">
        <v>6300</v>
      </c>
      <c r="C564" s="94">
        <v>17.5</v>
      </c>
      <c r="D564" s="10">
        <f t="shared" si="79"/>
        <v>13.049750000000001</v>
      </c>
      <c r="E564" s="10">
        <f t="shared" si="80"/>
        <v>19.779278222222221</v>
      </c>
      <c r="F564" s="10">
        <v>457.1</v>
      </c>
      <c r="G564" s="10">
        <f t="shared" si="76"/>
        <v>3.6249305555555557E-3</v>
      </c>
      <c r="H564" s="10">
        <f t="shared" si="74"/>
        <v>1.6569557569444446</v>
      </c>
      <c r="I564" s="10">
        <f t="shared" si="73"/>
        <v>1.6569557569444446</v>
      </c>
      <c r="J564" s="10">
        <f t="shared" si="77"/>
        <v>892.77214904789014</v>
      </c>
      <c r="K564" s="10">
        <f t="shared" si="75"/>
        <v>2.1946433866813836E-3</v>
      </c>
      <c r="L564" s="10">
        <f t="shared" si="78"/>
        <v>1.1824796676130951</v>
      </c>
    </row>
    <row r="565" spans="1:12" x14ac:dyDescent="0.3">
      <c r="A565" s="85">
        <f t="shared" si="72"/>
        <v>560</v>
      </c>
      <c r="B565" s="94">
        <v>6300</v>
      </c>
      <c r="C565" s="94">
        <v>17.5</v>
      </c>
      <c r="D565" s="10">
        <f t="shared" si="79"/>
        <v>13.049750000000001</v>
      </c>
      <c r="E565" s="10">
        <f t="shared" si="80"/>
        <v>19.779278222222221</v>
      </c>
      <c r="F565" s="10">
        <v>457.1</v>
      </c>
      <c r="G565" s="10">
        <f t="shared" si="76"/>
        <v>3.6249305555555557E-3</v>
      </c>
      <c r="H565" s="10">
        <f t="shared" si="74"/>
        <v>1.6569557569444446</v>
      </c>
      <c r="I565" s="10">
        <f t="shared" si="73"/>
        <v>1.6569557569444446</v>
      </c>
      <c r="J565" s="10">
        <f t="shared" si="77"/>
        <v>894.42910480483454</v>
      </c>
      <c r="K565" s="10">
        <f t="shared" si="75"/>
        <v>2.1946433866813836E-3</v>
      </c>
      <c r="L565" s="10">
        <f t="shared" si="78"/>
        <v>1.1846743109997764</v>
      </c>
    </row>
    <row r="566" spans="1:12" x14ac:dyDescent="0.3">
      <c r="A566" s="85">
        <f t="shared" si="72"/>
        <v>561</v>
      </c>
      <c r="B566" s="94">
        <v>6300</v>
      </c>
      <c r="C566" s="94">
        <v>17.5</v>
      </c>
      <c r="D566" s="10">
        <f t="shared" si="79"/>
        <v>13.049750000000001</v>
      </c>
      <c r="E566" s="10">
        <f t="shared" si="80"/>
        <v>19.779278222222221</v>
      </c>
      <c r="F566" s="10">
        <v>457.1</v>
      </c>
      <c r="G566" s="10">
        <f t="shared" si="76"/>
        <v>3.6249305555555557E-3</v>
      </c>
      <c r="H566" s="10">
        <f t="shared" si="74"/>
        <v>1.6569557569444446</v>
      </c>
      <c r="I566" s="10">
        <f t="shared" si="73"/>
        <v>1.6569557569444446</v>
      </c>
      <c r="J566" s="10">
        <f t="shared" si="77"/>
        <v>896.08606056177894</v>
      </c>
      <c r="K566" s="10">
        <f t="shared" si="75"/>
        <v>2.1946433866813836E-3</v>
      </c>
      <c r="L566" s="10">
        <f t="shared" si="78"/>
        <v>1.1868689543864577</v>
      </c>
    </row>
    <row r="567" spans="1:12" x14ac:dyDescent="0.3">
      <c r="A567" s="85">
        <f t="shared" si="72"/>
        <v>562</v>
      </c>
      <c r="B567" s="94">
        <v>6300</v>
      </c>
      <c r="C567" s="94">
        <v>17.5</v>
      </c>
      <c r="D567" s="10">
        <f t="shared" si="79"/>
        <v>13.049750000000001</v>
      </c>
      <c r="E567" s="10">
        <f t="shared" si="80"/>
        <v>19.779278222222221</v>
      </c>
      <c r="F567" s="10">
        <v>457.1</v>
      </c>
      <c r="G567" s="10">
        <f t="shared" si="76"/>
        <v>3.6249305555555557E-3</v>
      </c>
      <c r="H567" s="10">
        <f t="shared" si="74"/>
        <v>1.6569557569444446</v>
      </c>
      <c r="I567" s="10">
        <f t="shared" si="73"/>
        <v>1.6569557569444446</v>
      </c>
      <c r="J567" s="10">
        <f t="shared" si="77"/>
        <v>897.74301631872333</v>
      </c>
      <c r="K567" s="10">
        <f t="shared" si="75"/>
        <v>2.1946433866813836E-3</v>
      </c>
      <c r="L567" s="10">
        <f t="shared" si="78"/>
        <v>1.189063597773139</v>
      </c>
    </row>
    <row r="568" spans="1:12" x14ac:dyDescent="0.3">
      <c r="A568" s="85">
        <f t="shared" si="72"/>
        <v>563</v>
      </c>
      <c r="B568" s="94">
        <v>4900</v>
      </c>
      <c r="C568" s="94">
        <v>14.97</v>
      </c>
      <c r="D568" s="10">
        <f t="shared" si="79"/>
        <v>11.163129000000001</v>
      </c>
      <c r="E568" s="10">
        <f t="shared" si="80"/>
        <v>21.753976774530614</v>
      </c>
      <c r="F568" s="10">
        <v>473.7</v>
      </c>
      <c r="G568" s="10">
        <f t="shared" si="76"/>
        <v>3.100869166666667E-3</v>
      </c>
      <c r="H568" s="10">
        <f t="shared" si="74"/>
        <v>1.4688817242500001</v>
      </c>
      <c r="I568" s="10">
        <f t="shared" si="73"/>
        <v>1.4688817242500001</v>
      </c>
      <c r="J568" s="10">
        <f t="shared" si="77"/>
        <v>899.2118980429733</v>
      </c>
      <c r="K568" s="10">
        <f t="shared" si="75"/>
        <v>1.9455387076158942E-3</v>
      </c>
      <c r="L568" s="10">
        <f t="shared" si="78"/>
        <v>1.1910091364807549</v>
      </c>
    </row>
    <row r="569" spans="1:12" x14ac:dyDescent="0.3">
      <c r="A569" s="85">
        <f t="shared" si="72"/>
        <v>564</v>
      </c>
      <c r="B569" s="94">
        <v>4900</v>
      </c>
      <c r="C569" s="94">
        <v>14.97</v>
      </c>
      <c r="D569" s="10">
        <f t="shared" si="79"/>
        <v>11.163129000000001</v>
      </c>
      <c r="E569" s="10">
        <f t="shared" si="80"/>
        <v>21.753976774530614</v>
      </c>
      <c r="F569" s="10">
        <v>473.7</v>
      </c>
      <c r="G569" s="10">
        <f t="shared" si="76"/>
        <v>3.100869166666667E-3</v>
      </c>
      <c r="H569" s="10">
        <f t="shared" si="74"/>
        <v>1.4688817242500001</v>
      </c>
      <c r="I569" s="10">
        <f t="shared" si="73"/>
        <v>1.4688817242500001</v>
      </c>
      <c r="J569" s="10">
        <f t="shared" si="77"/>
        <v>900.68077976722327</v>
      </c>
      <c r="K569" s="10">
        <f t="shared" si="75"/>
        <v>1.9455387076158942E-3</v>
      </c>
      <c r="L569" s="10">
        <f t="shared" si="78"/>
        <v>1.1929546751883708</v>
      </c>
    </row>
    <row r="570" spans="1:12" x14ac:dyDescent="0.3">
      <c r="A570" s="85">
        <f t="shared" si="72"/>
        <v>565</v>
      </c>
      <c r="B570" s="94">
        <v>4900</v>
      </c>
      <c r="C570" s="94">
        <v>14.97</v>
      </c>
      <c r="D570" s="10">
        <f t="shared" si="79"/>
        <v>11.163129000000001</v>
      </c>
      <c r="E570" s="10">
        <f t="shared" si="80"/>
        <v>21.753976774530614</v>
      </c>
      <c r="F570" s="10">
        <v>473.7</v>
      </c>
      <c r="G570" s="10">
        <f t="shared" si="76"/>
        <v>3.100869166666667E-3</v>
      </c>
      <c r="H570" s="10">
        <f t="shared" si="74"/>
        <v>1.4688817242500001</v>
      </c>
      <c r="I570" s="10">
        <f t="shared" si="73"/>
        <v>1.4688817242500001</v>
      </c>
      <c r="J570" s="10">
        <f t="shared" si="77"/>
        <v>902.14966149147324</v>
      </c>
      <c r="K570" s="10">
        <f t="shared" si="75"/>
        <v>1.9455387076158942E-3</v>
      </c>
      <c r="L570" s="10">
        <f t="shared" si="78"/>
        <v>1.1949002138959868</v>
      </c>
    </row>
    <row r="571" spans="1:12" x14ac:dyDescent="0.3">
      <c r="A571" s="85">
        <f t="shared" si="72"/>
        <v>566</v>
      </c>
      <c r="B571" s="94">
        <v>4900</v>
      </c>
      <c r="C571" s="94">
        <v>14.97</v>
      </c>
      <c r="D571" s="10">
        <f t="shared" si="79"/>
        <v>11.163129000000001</v>
      </c>
      <c r="E571" s="10">
        <f t="shared" si="80"/>
        <v>21.753976774530614</v>
      </c>
      <c r="F571" s="10">
        <v>473.7</v>
      </c>
      <c r="G571" s="10">
        <f t="shared" si="76"/>
        <v>3.100869166666667E-3</v>
      </c>
      <c r="H571" s="10">
        <f t="shared" si="74"/>
        <v>1.4688817242500001</v>
      </c>
      <c r="I571" s="10">
        <f t="shared" si="73"/>
        <v>1.4688817242500001</v>
      </c>
      <c r="J571" s="10">
        <f t="shared" si="77"/>
        <v>903.61854321572321</v>
      </c>
      <c r="K571" s="10">
        <f t="shared" si="75"/>
        <v>1.9455387076158942E-3</v>
      </c>
      <c r="L571" s="10">
        <f t="shared" si="78"/>
        <v>1.1968457526036027</v>
      </c>
    </row>
    <row r="572" spans="1:12" x14ac:dyDescent="0.3">
      <c r="A572" s="85">
        <f t="shared" si="72"/>
        <v>567</v>
      </c>
      <c r="B572" s="94">
        <v>4900</v>
      </c>
      <c r="C572" s="94">
        <v>14.97</v>
      </c>
      <c r="D572" s="10">
        <f t="shared" si="79"/>
        <v>11.163129000000001</v>
      </c>
      <c r="E572" s="10">
        <f t="shared" si="80"/>
        <v>21.753976774530614</v>
      </c>
      <c r="F572" s="10">
        <v>473.7</v>
      </c>
      <c r="G572" s="10">
        <f t="shared" si="76"/>
        <v>3.100869166666667E-3</v>
      </c>
      <c r="H572" s="10">
        <f t="shared" si="74"/>
        <v>1.4688817242500001</v>
      </c>
      <c r="I572" s="10">
        <f t="shared" si="73"/>
        <v>1.4688817242500001</v>
      </c>
      <c r="J572" s="10">
        <f t="shared" si="77"/>
        <v>905.08742493997318</v>
      </c>
      <c r="K572" s="10">
        <f t="shared" si="75"/>
        <v>1.9455387076158942E-3</v>
      </c>
      <c r="L572" s="10">
        <f t="shared" si="78"/>
        <v>1.1987912913112186</v>
      </c>
    </row>
    <row r="573" spans="1:12" x14ac:dyDescent="0.3">
      <c r="A573" s="85">
        <f t="shared" si="72"/>
        <v>568</v>
      </c>
      <c r="B573" s="94">
        <v>4900</v>
      </c>
      <c r="C573" s="94">
        <v>14.97</v>
      </c>
      <c r="D573" s="10">
        <f t="shared" si="79"/>
        <v>11.163129000000001</v>
      </c>
      <c r="E573" s="10">
        <f t="shared" si="80"/>
        <v>21.753976774530614</v>
      </c>
      <c r="F573" s="10">
        <v>473.7</v>
      </c>
      <c r="G573" s="10">
        <f t="shared" si="76"/>
        <v>3.100869166666667E-3</v>
      </c>
      <c r="H573" s="10">
        <f t="shared" si="74"/>
        <v>1.4688817242500001</v>
      </c>
      <c r="I573" s="10">
        <f t="shared" si="73"/>
        <v>1.4688817242500001</v>
      </c>
      <c r="J573" s="10">
        <f t="shared" si="77"/>
        <v>906.55630666422314</v>
      </c>
      <c r="K573" s="10">
        <f t="shared" si="75"/>
        <v>1.9455387076158942E-3</v>
      </c>
      <c r="L573" s="10">
        <f t="shared" si="78"/>
        <v>1.2007368300188346</v>
      </c>
    </row>
    <row r="574" spans="1:12" x14ac:dyDescent="0.3">
      <c r="A574" s="85">
        <f t="shared" si="72"/>
        <v>569</v>
      </c>
      <c r="B574" s="94">
        <v>4900</v>
      </c>
      <c r="C574" s="94">
        <v>14.97</v>
      </c>
      <c r="D574" s="10">
        <f t="shared" si="79"/>
        <v>11.163129000000001</v>
      </c>
      <c r="E574" s="10">
        <f t="shared" si="80"/>
        <v>21.753976774530614</v>
      </c>
      <c r="F574" s="10">
        <v>473.7</v>
      </c>
      <c r="G574" s="10">
        <f t="shared" si="76"/>
        <v>3.100869166666667E-3</v>
      </c>
      <c r="H574" s="10">
        <f t="shared" si="74"/>
        <v>1.4688817242500001</v>
      </c>
      <c r="I574" s="10">
        <f t="shared" si="73"/>
        <v>1.4688817242500001</v>
      </c>
      <c r="J574" s="10">
        <f t="shared" si="77"/>
        <v>908.02518838847311</v>
      </c>
      <c r="K574" s="10">
        <f t="shared" si="75"/>
        <v>1.9455387076158942E-3</v>
      </c>
      <c r="L574" s="10">
        <f t="shared" si="78"/>
        <v>1.2026823687264505</v>
      </c>
    </row>
    <row r="575" spans="1:12" x14ac:dyDescent="0.3">
      <c r="A575" s="85">
        <f t="shared" si="72"/>
        <v>570</v>
      </c>
      <c r="B575" s="94">
        <v>4800</v>
      </c>
      <c r="C575" s="94">
        <v>14.68</v>
      </c>
      <c r="D575" s="10">
        <f t="shared" si="79"/>
        <v>10.946876</v>
      </c>
      <c r="E575" s="10">
        <f t="shared" si="80"/>
        <v>21.776985322666665</v>
      </c>
      <c r="F575" s="10">
        <v>473.7</v>
      </c>
      <c r="G575" s="10">
        <f t="shared" si="76"/>
        <v>3.0407988888888886E-3</v>
      </c>
      <c r="H575" s="10">
        <f t="shared" si="74"/>
        <v>1.4404264336666666</v>
      </c>
      <c r="I575" s="10">
        <f t="shared" si="73"/>
        <v>1.4404264336666666</v>
      </c>
      <c r="J575" s="10">
        <f t="shared" si="77"/>
        <v>909.46561482213974</v>
      </c>
      <c r="K575" s="10">
        <f t="shared" si="75"/>
        <v>1.9078495810154522E-3</v>
      </c>
      <c r="L575" s="10">
        <f t="shared" si="78"/>
        <v>1.2045902183074659</v>
      </c>
    </row>
    <row r="576" spans="1:12" x14ac:dyDescent="0.3">
      <c r="A576" s="85">
        <f t="shared" si="72"/>
        <v>571</v>
      </c>
      <c r="B576" s="94">
        <v>4800</v>
      </c>
      <c r="C576" s="94">
        <v>14.68</v>
      </c>
      <c r="D576" s="10">
        <f t="shared" si="79"/>
        <v>10.946876</v>
      </c>
      <c r="E576" s="10">
        <f t="shared" si="80"/>
        <v>21.776985322666665</v>
      </c>
      <c r="F576" s="10">
        <v>473.7</v>
      </c>
      <c r="G576" s="10">
        <f t="shared" si="76"/>
        <v>3.0407988888888886E-3</v>
      </c>
      <c r="H576" s="10">
        <f t="shared" si="74"/>
        <v>1.4404264336666666</v>
      </c>
      <c r="I576" s="10">
        <f t="shared" si="73"/>
        <v>1.4404264336666666</v>
      </c>
      <c r="J576" s="10">
        <f t="shared" si="77"/>
        <v>910.90604125580637</v>
      </c>
      <c r="K576" s="10">
        <f t="shared" si="75"/>
        <v>1.9078495810154522E-3</v>
      </c>
      <c r="L576" s="10">
        <f t="shared" si="78"/>
        <v>1.2064980678884814</v>
      </c>
    </row>
    <row r="577" spans="1:12" x14ac:dyDescent="0.3">
      <c r="A577" s="85">
        <f t="shared" si="72"/>
        <v>572</v>
      </c>
      <c r="B577" s="94">
        <v>4800</v>
      </c>
      <c r="C577" s="94">
        <v>14.68</v>
      </c>
      <c r="D577" s="10">
        <f t="shared" si="79"/>
        <v>10.946876</v>
      </c>
      <c r="E577" s="10">
        <f t="shared" si="80"/>
        <v>21.776985322666665</v>
      </c>
      <c r="F577" s="10">
        <v>473.7</v>
      </c>
      <c r="G577" s="10">
        <f t="shared" si="76"/>
        <v>3.0407988888888886E-3</v>
      </c>
      <c r="H577" s="10">
        <f t="shared" si="74"/>
        <v>1.4404264336666666</v>
      </c>
      <c r="I577" s="10">
        <f t="shared" si="73"/>
        <v>1.4404264336666666</v>
      </c>
      <c r="J577" s="10">
        <f t="shared" si="77"/>
        <v>912.346467689473</v>
      </c>
      <c r="K577" s="10">
        <f t="shared" si="75"/>
        <v>1.9078495810154522E-3</v>
      </c>
      <c r="L577" s="10">
        <f t="shared" si="78"/>
        <v>1.2084059174694968</v>
      </c>
    </row>
    <row r="578" spans="1:12" x14ac:dyDescent="0.3">
      <c r="A578" s="85">
        <f t="shared" si="72"/>
        <v>573</v>
      </c>
      <c r="B578" s="94">
        <v>4800</v>
      </c>
      <c r="C578" s="94">
        <v>14.68</v>
      </c>
      <c r="D578" s="10">
        <f t="shared" si="79"/>
        <v>10.946876</v>
      </c>
      <c r="E578" s="10">
        <f t="shared" si="80"/>
        <v>21.776985322666665</v>
      </c>
      <c r="F578" s="10">
        <v>473.7</v>
      </c>
      <c r="G578" s="10">
        <f t="shared" si="76"/>
        <v>3.0407988888888886E-3</v>
      </c>
      <c r="H578" s="10">
        <f t="shared" si="74"/>
        <v>1.4404264336666666</v>
      </c>
      <c r="I578" s="10">
        <f t="shared" si="73"/>
        <v>1.4404264336666666</v>
      </c>
      <c r="J578" s="10">
        <f t="shared" si="77"/>
        <v>913.78689412313963</v>
      </c>
      <c r="K578" s="10">
        <f t="shared" si="75"/>
        <v>1.9078495810154522E-3</v>
      </c>
      <c r="L578" s="10">
        <f t="shared" si="78"/>
        <v>1.2103137670505122</v>
      </c>
    </row>
    <row r="579" spans="1:12" x14ac:dyDescent="0.3">
      <c r="A579" s="85">
        <f t="shared" si="72"/>
        <v>574</v>
      </c>
      <c r="B579" s="94">
        <v>4800</v>
      </c>
      <c r="C579" s="94">
        <v>14.68</v>
      </c>
      <c r="D579" s="10">
        <f t="shared" si="79"/>
        <v>10.946876</v>
      </c>
      <c r="E579" s="10">
        <f t="shared" si="80"/>
        <v>21.776985322666665</v>
      </c>
      <c r="F579" s="10">
        <v>473.7</v>
      </c>
      <c r="G579" s="10">
        <f t="shared" si="76"/>
        <v>3.0407988888888886E-3</v>
      </c>
      <c r="H579" s="10">
        <f t="shared" si="74"/>
        <v>1.4404264336666666</v>
      </c>
      <c r="I579" s="10">
        <f t="shared" si="73"/>
        <v>1.4404264336666666</v>
      </c>
      <c r="J579" s="10">
        <f t="shared" si="77"/>
        <v>915.22732055680626</v>
      </c>
      <c r="K579" s="10">
        <f t="shared" si="75"/>
        <v>1.9078495810154522E-3</v>
      </c>
      <c r="L579" s="10">
        <f t="shared" si="78"/>
        <v>1.2122216166315276</v>
      </c>
    </row>
    <row r="580" spans="1:12" x14ac:dyDescent="0.3">
      <c r="A580" s="85">
        <f t="shared" si="72"/>
        <v>575</v>
      </c>
      <c r="B580" s="94">
        <v>4800</v>
      </c>
      <c r="C580" s="94">
        <v>14.68</v>
      </c>
      <c r="D580" s="10">
        <f t="shared" si="79"/>
        <v>10.946876</v>
      </c>
      <c r="E580" s="10">
        <f t="shared" si="80"/>
        <v>21.776985322666665</v>
      </c>
      <c r="F580" s="10">
        <v>473.7</v>
      </c>
      <c r="G580" s="10">
        <f t="shared" si="76"/>
        <v>3.0407988888888886E-3</v>
      </c>
      <c r="H580" s="10">
        <f t="shared" si="74"/>
        <v>1.4404264336666666</v>
      </c>
      <c r="I580" s="10">
        <f t="shared" si="73"/>
        <v>1.4404264336666666</v>
      </c>
      <c r="J580" s="10">
        <f t="shared" si="77"/>
        <v>916.66774699047289</v>
      </c>
      <c r="K580" s="10">
        <f t="shared" si="75"/>
        <v>1.9078495810154522E-3</v>
      </c>
      <c r="L580" s="10">
        <f t="shared" si="78"/>
        <v>1.214129466212543</v>
      </c>
    </row>
    <row r="581" spans="1:12" x14ac:dyDescent="0.3">
      <c r="A581" s="85">
        <f t="shared" si="72"/>
        <v>576</v>
      </c>
      <c r="B581" s="94">
        <v>4800</v>
      </c>
      <c r="C581" s="94">
        <v>14.68</v>
      </c>
      <c r="D581" s="10">
        <f t="shared" si="79"/>
        <v>10.946876</v>
      </c>
      <c r="E581" s="10">
        <f t="shared" si="80"/>
        <v>21.776985322666665</v>
      </c>
      <c r="F581" s="10">
        <v>473.7</v>
      </c>
      <c r="G581" s="10">
        <f t="shared" si="76"/>
        <v>3.0407988888888886E-3</v>
      </c>
      <c r="H581" s="10">
        <f t="shared" si="74"/>
        <v>1.4404264336666666</v>
      </c>
      <c r="I581" s="10">
        <f t="shared" si="73"/>
        <v>1.4404264336666666</v>
      </c>
      <c r="J581" s="10">
        <f t="shared" si="77"/>
        <v>918.10817342413952</v>
      </c>
      <c r="K581" s="10">
        <f t="shared" si="75"/>
        <v>1.9078495810154522E-3</v>
      </c>
      <c r="L581" s="10">
        <f t="shared" si="78"/>
        <v>1.2160373157935584</v>
      </c>
    </row>
    <row r="582" spans="1:12" x14ac:dyDescent="0.3">
      <c r="A582" s="85">
        <f t="shared" si="72"/>
        <v>577</v>
      </c>
      <c r="B582" s="94">
        <v>4800</v>
      </c>
      <c r="C582" s="94">
        <v>14.68</v>
      </c>
      <c r="D582" s="10">
        <f t="shared" si="79"/>
        <v>10.946876</v>
      </c>
      <c r="E582" s="10">
        <f t="shared" si="80"/>
        <v>21.776985322666665</v>
      </c>
      <c r="F582" s="10">
        <v>473.7</v>
      </c>
      <c r="G582" s="10">
        <f t="shared" si="76"/>
        <v>3.0407988888888886E-3</v>
      </c>
      <c r="H582" s="10">
        <f t="shared" si="74"/>
        <v>1.4404264336666666</v>
      </c>
      <c r="I582" s="10">
        <f t="shared" si="73"/>
        <v>1.4404264336666666</v>
      </c>
      <c r="J582" s="10">
        <f t="shared" si="77"/>
        <v>919.54859985780615</v>
      </c>
      <c r="K582" s="10">
        <f t="shared" si="75"/>
        <v>1.9078495810154522E-3</v>
      </c>
      <c r="L582" s="10">
        <f t="shared" si="78"/>
        <v>1.2179451653745739</v>
      </c>
    </row>
    <row r="583" spans="1:12" x14ac:dyDescent="0.3">
      <c r="A583" s="85">
        <f t="shared" ref="A583:A646" si="81">A582+1</f>
        <v>578</v>
      </c>
      <c r="B583" s="94">
        <v>4800</v>
      </c>
      <c r="C583" s="94">
        <v>14.68</v>
      </c>
      <c r="D583" s="10">
        <f t="shared" si="79"/>
        <v>10.946876</v>
      </c>
      <c r="E583" s="10">
        <f t="shared" si="80"/>
        <v>21.776985322666665</v>
      </c>
      <c r="F583" s="10">
        <v>473.7</v>
      </c>
      <c r="G583" s="10">
        <f t="shared" si="76"/>
        <v>3.0407988888888886E-3</v>
      </c>
      <c r="H583" s="10">
        <f t="shared" si="74"/>
        <v>1.4404264336666666</v>
      </c>
      <c r="I583" s="10">
        <f t="shared" ref="I583:I646" si="82">G583*F583</f>
        <v>1.4404264336666666</v>
      </c>
      <c r="J583" s="10">
        <f t="shared" si="77"/>
        <v>920.98902629147278</v>
      </c>
      <c r="K583" s="10">
        <f t="shared" si="75"/>
        <v>1.9078495810154522E-3</v>
      </c>
      <c r="L583" s="10">
        <f t="shared" si="78"/>
        <v>1.2198530149555893</v>
      </c>
    </row>
    <row r="584" spans="1:12" x14ac:dyDescent="0.3">
      <c r="A584" s="85">
        <f t="shared" si="81"/>
        <v>579</v>
      </c>
      <c r="B584" s="94">
        <v>4700</v>
      </c>
      <c r="C584" s="94">
        <v>14.39</v>
      </c>
      <c r="D584" s="10">
        <f t="shared" si="79"/>
        <v>10.730623000000001</v>
      </c>
      <c r="E584" s="10">
        <f t="shared" si="80"/>
        <v>21.800972957957448</v>
      </c>
      <c r="F584" s="10">
        <v>473.7</v>
      </c>
      <c r="G584" s="10">
        <f t="shared" si="76"/>
        <v>2.9807286111111116E-3</v>
      </c>
      <c r="H584" s="10">
        <f t="shared" ref="H584:H647" si="83">(F584*D584)/3600</f>
        <v>1.4119711430833333</v>
      </c>
      <c r="I584" s="10">
        <f t="shared" si="82"/>
        <v>1.4119711430833335</v>
      </c>
      <c r="J584" s="10">
        <f t="shared" si="77"/>
        <v>922.40099743455607</v>
      </c>
      <c r="K584" s="10">
        <f t="shared" ref="K584:K647" si="84">((F584*G584)/1000)/0.755</f>
        <v>1.8701604544150113E-3</v>
      </c>
      <c r="L584" s="10">
        <f t="shared" si="78"/>
        <v>1.2217231754100042</v>
      </c>
    </row>
    <row r="585" spans="1:12" x14ac:dyDescent="0.3">
      <c r="A585" s="85">
        <f t="shared" si="81"/>
        <v>580</v>
      </c>
      <c r="B585" s="94">
        <v>4700</v>
      </c>
      <c r="C585" s="94">
        <v>14.39</v>
      </c>
      <c r="D585" s="10">
        <f t="shared" si="79"/>
        <v>10.730623000000001</v>
      </c>
      <c r="E585" s="10">
        <f t="shared" si="80"/>
        <v>21.800972957957448</v>
      </c>
      <c r="F585" s="10">
        <v>473.7</v>
      </c>
      <c r="G585" s="10">
        <f t="shared" ref="G585:G648" si="85">((A585-A584)/3600)*D585</f>
        <v>2.9807286111111116E-3</v>
      </c>
      <c r="H585" s="10">
        <f t="shared" si="83"/>
        <v>1.4119711430833333</v>
      </c>
      <c r="I585" s="10">
        <f t="shared" si="82"/>
        <v>1.4119711430833335</v>
      </c>
      <c r="J585" s="10">
        <f t="shared" ref="J585:J648" si="86">I585+J584</f>
        <v>923.81296857763937</v>
      </c>
      <c r="K585" s="10">
        <f t="shared" si="84"/>
        <v>1.8701604544150113E-3</v>
      </c>
      <c r="L585" s="10">
        <f t="shared" ref="L585:L648" si="87">L584+K585</f>
        <v>1.2235933358644191</v>
      </c>
    </row>
    <row r="586" spans="1:12" x14ac:dyDescent="0.3">
      <c r="A586" s="86">
        <f t="shared" si="81"/>
        <v>581</v>
      </c>
      <c r="B586" s="94">
        <v>6000</v>
      </c>
      <c r="C586" s="94">
        <v>17.32</v>
      </c>
      <c r="D586" s="10">
        <f t="shared" si="79"/>
        <v>12.915524000000001</v>
      </c>
      <c r="E586" s="10">
        <f t="shared" si="80"/>
        <v>20.554625928533333</v>
      </c>
      <c r="F586" s="10">
        <v>469.2</v>
      </c>
      <c r="G586" s="10">
        <f t="shared" si="85"/>
        <v>3.587645555555556E-3</v>
      </c>
      <c r="H586" s="10">
        <f t="shared" si="83"/>
        <v>1.6833232946666667</v>
      </c>
      <c r="I586" s="10">
        <f t="shared" si="82"/>
        <v>1.6833232946666667</v>
      </c>
      <c r="J586" s="10">
        <f t="shared" si="86"/>
        <v>925.49629187230607</v>
      </c>
      <c r="K586" s="10">
        <f t="shared" si="84"/>
        <v>2.2295672777041943E-3</v>
      </c>
      <c r="L586" s="10">
        <f t="shared" si="87"/>
        <v>1.2258229031421233</v>
      </c>
    </row>
    <row r="587" spans="1:12" x14ac:dyDescent="0.3">
      <c r="A587" s="86">
        <f t="shared" si="81"/>
        <v>582</v>
      </c>
      <c r="B587" s="94">
        <v>6000</v>
      </c>
      <c r="C587" s="94">
        <v>17.32</v>
      </c>
      <c r="D587" s="10">
        <f t="shared" si="79"/>
        <v>12.915524000000001</v>
      </c>
      <c r="E587" s="10">
        <f t="shared" si="80"/>
        <v>20.554625928533333</v>
      </c>
      <c r="F587" s="10">
        <v>469.2</v>
      </c>
      <c r="G587" s="10">
        <f t="shared" si="85"/>
        <v>3.587645555555556E-3</v>
      </c>
      <c r="H587" s="10">
        <f t="shared" si="83"/>
        <v>1.6833232946666667</v>
      </c>
      <c r="I587" s="10">
        <f t="shared" si="82"/>
        <v>1.6833232946666667</v>
      </c>
      <c r="J587" s="10">
        <f t="shared" si="86"/>
        <v>927.17961516697278</v>
      </c>
      <c r="K587" s="10">
        <f t="shared" si="84"/>
        <v>2.2295672777041943E-3</v>
      </c>
      <c r="L587" s="10">
        <f t="shared" si="87"/>
        <v>1.2280524704198275</v>
      </c>
    </row>
    <row r="588" spans="1:12" x14ac:dyDescent="0.3">
      <c r="A588" s="86">
        <f t="shared" si="81"/>
        <v>583</v>
      </c>
      <c r="B588" s="94">
        <v>6000</v>
      </c>
      <c r="C588" s="94">
        <v>17.32</v>
      </c>
      <c r="D588" s="10">
        <f t="shared" si="79"/>
        <v>12.915524000000001</v>
      </c>
      <c r="E588" s="10">
        <f t="shared" si="80"/>
        <v>20.554625928533333</v>
      </c>
      <c r="F588" s="10">
        <v>469.2</v>
      </c>
      <c r="G588" s="10">
        <f t="shared" si="85"/>
        <v>3.587645555555556E-3</v>
      </c>
      <c r="H588" s="10">
        <f t="shared" si="83"/>
        <v>1.6833232946666667</v>
      </c>
      <c r="I588" s="10">
        <f t="shared" si="82"/>
        <v>1.6833232946666667</v>
      </c>
      <c r="J588" s="10">
        <f t="shared" si="86"/>
        <v>928.86293846163949</v>
      </c>
      <c r="K588" s="10">
        <f t="shared" si="84"/>
        <v>2.2295672777041943E-3</v>
      </c>
      <c r="L588" s="10">
        <f t="shared" si="87"/>
        <v>1.2302820376975316</v>
      </c>
    </row>
    <row r="589" spans="1:12" x14ac:dyDescent="0.3">
      <c r="A589" s="86">
        <f t="shared" si="81"/>
        <v>584</v>
      </c>
      <c r="B589" s="94">
        <v>5900</v>
      </c>
      <c r="C589" s="94">
        <v>17.239999999999998</v>
      </c>
      <c r="D589" s="10">
        <f t="shared" si="79"/>
        <v>12.855867999999999</v>
      </c>
      <c r="E589" s="10">
        <f t="shared" si="80"/>
        <v>20.80645972176271</v>
      </c>
      <c r="F589" s="10">
        <v>469.2</v>
      </c>
      <c r="G589" s="10">
        <f t="shared" si="85"/>
        <v>3.5710744444444444E-3</v>
      </c>
      <c r="H589" s="10">
        <f t="shared" si="83"/>
        <v>1.6755481293333332</v>
      </c>
      <c r="I589" s="10">
        <f t="shared" si="82"/>
        <v>1.6755481293333332</v>
      </c>
      <c r="J589" s="10">
        <f t="shared" si="86"/>
        <v>930.53848659097287</v>
      </c>
      <c r="K589" s="10">
        <f t="shared" si="84"/>
        <v>2.2192690454746135E-3</v>
      </c>
      <c r="L589" s="10">
        <f t="shared" si="87"/>
        <v>1.2325013067430062</v>
      </c>
    </row>
    <row r="590" spans="1:12" x14ac:dyDescent="0.3">
      <c r="A590" s="86">
        <f t="shared" si="81"/>
        <v>585</v>
      </c>
      <c r="B590" s="94">
        <v>5900</v>
      </c>
      <c r="C590" s="94">
        <v>17.239999999999998</v>
      </c>
      <c r="D590" s="10">
        <f t="shared" si="79"/>
        <v>12.855867999999999</v>
      </c>
      <c r="E590" s="10">
        <f t="shared" si="80"/>
        <v>20.80645972176271</v>
      </c>
      <c r="F590" s="10">
        <v>469.2</v>
      </c>
      <c r="G590" s="10">
        <f t="shared" si="85"/>
        <v>3.5710744444444444E-3</v>
      </c>
      <c r="H590" s="10">
        <f t="shared" si="83"/>
        <v>1.6755481293333332</v>
      </c>
      <c r="I590" s="10">
        <f t="shared" si="82"/>
        <v>1.6755481293333332</v>
      </c>
      <c r="J590" s="10">
        <f t="shared" si="86"/>
        <v>932.21403472030624</v>
      </c>
      <c r="K590" s="10">
        <f t="shared" si="84"/>
        <v>2.2192690454746135E-3</v>
      </c>
      <c r="L590" s="10">
        <f t="shared" si="87"/>
        <v>1.2347205757884807</v>
      </c>
    </row>
    <row r="591" spans="1:12" x14ac:dyDescent="0.3">
      <c r="A591" s="86">
        <f t="shared" si="81"/>
        <v>586</v>
      </c>
      <c r="B591" s="94">
        <v>5800</v>
      </c>
      <c r="C591" s="94">
        <v>17.18</v>
      </c>
      <c r="D591" s="10">
        <f t="shared" si="79"/>
        <v>12.811126</v>
      </c>
      <c r="E591" s="10">
        <f t="shared" si="80"/>
        <v>21.091531025655172</v>
      </c>
      <c r="F591" s="10">
        <v>477</v>
      </c>
      <c r="G591" s="10">
        <f t="shared" si="85"/>
        <v>3.5586461111111111E-3</v>
      </c>
      <c r="H591" s="10">
        <f t="shared" si="83"/>
        <v>1.6974741950000001</v>
      </c>
      <c r="I591" s="10">
        <f t="shared" si="82"/>
        <v>1.6974741950000001</v>
      </c>
      <c r="J591" s="10">
        <f t="shared" si="86"/>
        <v>933.91150891530629</v>
      </c>
      <c r="K591" s="10">
        <f t="shared" si="84"/>
        <v>2.2483101920529802E-3</v>
      </c>
      <c r="L591" s="10">
        <f t="shared" si="87"/>
        <v>1.2369688859805337</v>
      </c>
    </row>
    <row r="592" spans="1:12" x14ac:dyDescent="0.3">
      <c r="A592" s="86">
        <f t="shared" si="81"/>
        <v>587</v>
      </c>
      <c r="B592" s="94">
        <v>5700</v>
      </c>
      <c r="C592" s="94">
        <v>17.11</v>
      </c>
      <c r="D592" s="10">
        <f t="shared" si="79"/>
        <v>12.758927</v>
      </c>
      <c r="E592" s="10">
        <f t="shared" si="80"/>
        <v>21.374112655719298</v>
      </c>
      <c r="F592" s="10">
        <v>477</v>
      </c>
      <c r="G592" s="10">
        <f t="shared" si="85"/>
        <v>3.5441463888888887E-3</v>
      </c>
      <c r="H592" s="10">
        <f t="shared" si="83"/>
        <v>1.6905578275000002</v>
      </c>
      <c r="I592" s="10">
        <f t="shared" si="82"/>
        <v>1.6905578274999999</v>
      </c>
      <c r="J592" s="10">
        <f t="shared" si="86"/>
        <v>935.6020667428063</v>
      </c>
      <c r="K592" s="10">
        <f t="shared" si="84"/>
        <v>2.2391494403973511E-3</v>
      </c>
      <c r="L592" s="10">
        <f t="shared" si="87"/>
        <v>1.2392080354209309</v>
      </c>
    </row>
    <row r="593" spans="1:12" x14ac:dyDescent="0.3">
      <c r="A593" s="86">
        <f t="shared" si="81"/>
        <v>588</v>
      </c>
      <c r="B593" s="94">
        <v>5600</v>
      </c>
      <c r="C593" s="94">
        <v>17.05</v>
      </c>
      <c r="D593" s="10">
        <f t="shared" si="79"/>
        <v>12.714185000000001</v>
      </c>
      <c r="E593" s="10">
        <f t="shared" si="80"/>
        <v>21.679501737142857</v>
      </c>
      <c r="F593" s="10">
        <v>477</v>
      </c>
      <c r="G593" s="10">
        <f t="shared" si="85"/>
        <v>3.5317180555555555E-3</v>
      </c>
      <c r="H593" s="10">
        <f t="shared" si="83"/>
        <v>1.6846295125000001</v>
      </c>
      <c r="I593" s="10">
        <f t="shared" si="82"/>
        <v>1.6846295124999999</v>
      </c>
      <c r="J593" s="10">
        <f t="shared" si="86"/>
        <v>937.28669625530631</v>
      </c>
      <c r="K593" s="10">
        <f t="shared" si="84"/>
        <v>2.2312973675496688E-3</v>
      </c>
      <c r="L593" s="10">
        <f t="shared" si="87"/>
        <v>1.2414393327884805</v>
      </c>
    </row>
    <row r="594" spans="1:12" x14ac:dyDescent="0.3">
      <c r="A594" s="86">
        <f t="shared" si="81"/>
        <v>589</v>
      </c>
      <c r="B594" s="94">
        <v>5600</v>
      </c>
      <c r="C594" s="94">
        <v>17.05</v>
      </c>
      <c r="D594" s="10">
        <f t="shared" si="79"/>
        <v>12.714185000000001</v>
      </c>
      <c r="E594" s="10">
        <f t="shared" si="80"/>
        <v>21.679501737142857</v>
      </c>
      <c r="F594" s="10">
        <v>477</v>
      </c>
      <c r="G594" s="10">
        <f t="shared" si="85"/>
        <v>3.5317180555555555E-3</v>
      </c>
      <c r="H594" s="10">
        <f t="shared" si="83"/>
        <v>1.6846295125000001</v>
      </c>
      <c r="I594" s="10">
        <f t="shared" si="82"/>
        <v>1.6846295124999999</v>
      </c>
      <c r="J594" s="10">
        <f t="shared" si="86"/>
        <v>938.97132576780632</v>
      </c>
      <c r="K594" s="10">
        <f t="shared" si="84"/>
        <v>2.2312973675496688E-3</v>
      </c>
      <c r="L594" s="10">
        <f t="shared" si="87"/>
        <v>1.2436706301560301</v>
      </c>
    </row>
    <row r="595" spans="1:12" x14ac:dyDescent="0.3">
      <c r="A595" s="86">
        <f t="shared" si="81"/>
        <v>590</v>
      </c>
      <c r="B595" s="94">
        <v>5500</v>
      </c>
      <c r="C595" s="94">
        <v>16.940000000000001</v>
      </c>
      <c r="D595" s="10">
        <f t="shared" si="79"/>
        <v>12.632158000000002</v>
      </c>
      <c r="E595" s="10">
        <f t="shared" si="80"/>
        <v>21.931263692800002</v>
      </c>
      <c r="F595" s="10">
        <v>477</v>
      </c>
      <c r="G595" s="10">
        <f t="shared" si="85"/>
        <v>3.5089327777777786E-3</v>
      </c>
      <c r="H595" s="10">
        <f t="shared" si="83"/>
        <v>1.6737609350000002</v>
      </c>
      <c r="I595" s="10">
        <f t="shared" si="82"/>
        <v>1.6737609350000004</v>
      </c>
      <c r="J595" s="10">
        <f t="shared" si="86"/>
        <v>940.64508670280634</v>
      </c>
      <c r="K595" s="10">
        <f t="shared" si="84"/>
        <v>2.2169019006622521E-3</v>
      </c>
      <c r="L595" s="10">
        <f t="shared" si="87"/>
        <v>1.2458875320566922</v>
      </c>
    </row>
    <row r="596" spans="1:12" x14ac:dyDescent="0.3">
      <c r="A596" s="86">
        <f t="shared" si="81"/>
        <v>591</v>
      </c>
      <c r="B596" s="94">
        <v>5400</v>
      </c>
      <c r="C596" s="94">
        <v>16.579999999999998</v>
      </c>
      <c r="D596" s="10">
        <f t="shared" si="79"/>
        <v>12.363705999999999</v>
      </c>
      <c r="E596" s="10">
        <f t="shared" si="80"/>
        <v>21.862695528296292</v>
      </c>
      <c r="F596" s="10">
        <v>477</v>
      </c>
      <c r="G596" s="10">
        <f t="shared" si="85"/>
        <v>3.4343627777777773E-3</v>
      </c>
      <c r="H596" s="10">
        <f t="shared" si="83"/>
        <v>1.6381910449999999</v>
      </c>
      <c r="I596" s="10">
        <f t="shared" si="82"/>
        <v>1.6381910449999999</v>
      </c>
      <c r="J596" s="10">
        <f t="shared" si="86"/>
        <v>942.28327774780632</v>
      </c>
      <c r="K596" s="10">
        <f t="shared" si="84"/>
        <v>2.1697894635761589E-3</v>
      </c>
      <c r="L596" s="10">
        <f t="shared" si="87"/>
        <v>1.2480573215202684</v>
      </c>
    </row>
    <row r="597" spans="1:12" x14ac:dyDescent="0.3">
      <c r="A597" s="86">
        <f t="shared" si="81"/>
        <v>592</v>
      </c>
      <c r="B597" s="94">
        <v>5400</v>
      </c>
      <c r="C597" s="94">
        <v>16.579999999999998</v>
      </c>
      <c r="D597" s="10">
        <f t="shared" si="79"/>
        <v>12.363705999999999</v>
      </c>
      <c r="E597" s="10">
        <f t="shared" si="80"/>
        <v>21.862695528296292</v>
      </c>
      <c r="F597" s="10">
        <v>477</v>
      </c>
      <c r="G597" s="10">
        <f t="shared" si="85"/>
        <v>3.4343627777777773E-3</v>
      </c>
      <c r="H597" s="10">
        <f t="shared" si="83"/>
        <v>1.6381910449999999</v>
      </c>
      <c r="I597" s="10">
        <f t="shared" si="82"/>
        <v>1.6381910449999999</v>
      </c>
      <c r="J597" s="10">
        <f t="shared" si="86"/>
        <v>943.92146879280631</v>
      </c>
      <c r="K597" s="10">
        <f t="shared" si="84"/>
        <v>2.1697894635761589E-3</v>
      </c>
      <c r="L597" s="10">
        <f t="shared" si="87"/>
        <v>1.2502271109838445</v>
      </c>
    </row>
    <row r="598" spans="1:12" x14ac:dyDescent="0.3">
      <c r="A598" s="86">
        <f t="shared" si="81"/>
        <v>593</v>
      </c>
      <c r="B598" s="94">
        <v>5300</v>
      </c>
      <c r="C598" s="94">
        <v>16.579999999999998</v>
      </c>
      <c r="D598" s="10">
        <f t="shared" si="79"/>
        <v>12.363705999999999</v>
      </c>
      <c r="E598" s="10">
        <f t="shared" si="80"/>
        <v>22.275199217509432</v>
      </c>
      <c r="F598" s="10">
        <v>477.2</v>
      </c>
      <c r="G598" s="10">
        <f t="shared" si="85"/>
        <v>3.4343627777777773E-3</v>
      </c>
      <c r="H598" s="10">
        <f t="shared" si="83"/>
        <v>1.6388779175555552</v>
      </c>
      <c r="I598" s="10">
        <f t="shared" si="82"/>
        <v>1.6388779175555552</v>
      </c>
      <c r="J598" s="10">
        <f t="shared" si="86"/>
        <v>945.56034671036184</v>
      </c>
      <c r="K598" s="10">
        <f t="shared" si="84"/>
        <v>2.1706992285504042E-3</v>
      </c>
      <c r="L598" s="10">
        <f t="shared" si="87"/>
        <v>1.2523978102123949</v>
      </c>
    </row>
    <row r="599" spans="1:12" x14ac:dyDescent="0.3">
      <c r="A599" s="86">
        <f t="shared" si="81"/>
        <v>594</v>
      </c>
      <c r="B599" s="94">
        <v>5200</v>
      </c>
      <c r="C599" s="94">
        <v>16.579999999999998</v>
      </c>
      <c r="D599" s="10">
        <f t="shared" si="79"/>
        <v>12.363705999999999</v>
      </c>
      <c r="E599" s="10">
        <f t="shared" si="80"/>
        <v>22.703568433230767</v>
      </c>
      <c r="F599" s="10">
        <v>477.2</v>
      </c>
      <c r="G599" s="10">
        <f t="shared" si="85"/>
        <v>3.4343627777777773E-3</v>
      </c>
      <c r="H599" s="10">
        <f t="shared" si="83"/>
        <v>1.6388779175555552</v>
      </c>
      <c r="I599" s="10">
        <f t="shared" si="82"/>
        <v>1.6388779175555552</v>
      </c>
      <c r="J599" s="10">
        <f t="shared" si="86"/>
        <v>947.19922462791737</v>
      </c>
      <c r="K599" s="10">
        <f t="shared" si="84"/>
        <v>2.1706992285504042E-3</v>
      </c>
      <c r="L599" s="10">
        <f t="shared" si="87"/>
        <v>1.2545685094409453</v>
      </c>
    </row>
    <row r="600" spans="1:12" x14ac:dyDescent="0.3">
      <c r="A600" s="86">
        <f t="shared" si="81"/>
        <v>595</v>
      </c>
      <c r="B600" s="94">
        <v>5200</v>
      </c>
      <c r="C600" s="94">
        <v>16.579999999999998</v>
      </c>
      <c r="D600" s="10">
        <f t="shared" si="79"/>
        <v>12.363705999999999</v>
      </c>
      <c r="E600" s="10">
        <f t="shared" si="80"/>
        <v>22.703568433230767</v>
      </c>
      <c r="F600" s="10">
        <v>477.2</v>
      </c>
      <c r="G600" s="10">
        <f t="shared" si="85"/>
        <v>3.4343627777777773E-3</v>
      </c>
      <c r="H600" s="10">
        <f t="shared" si="83"/>
        <v>1.6388779175555552</v>
      </c>
      <c r="I600" s="10">
        <f t="shared" si="82"/>
        <v>1.6388779175555552</v>
      </c>
      <c r="J600" s="10">
        <f t="shared" si="86"/>
        <v>948.83810254547291</v>
      </c>
      <c r="K600" s="10">
        <f t="shared" si="84"/>
        <v>2.1706992285504042E-3</v>
      </c>
      <c r="L600" s="10">
        <f t="shared" si="87"/>
        <v>1.2567392086694957</v>
      </c>
    </row>
    <row r="601" spans="1:12" x14ac:dyDescent="0.3">
      <c r="A601" s="86">
        <f t="shared" si="81"/>
        <v>596</v>
      </c>
      <c r="B601" s="94">
        <v>5100</v>
      </c>
      <c r="C601" s="94">
        <v>16.579999999999998</v>
      </c>
      <c r="D601" s="10">
        <f t="shared" si="79"/>
        <v>12.363705999999999</v>
      </c>
      <c r="E601" s="10">
        <f t="shared" si="80"/>
        <v>23.148736441725486</v>
      </c>
      <c r="F601" s="10">
        <v>477.2</v>
      </c>
      <c r="G601" s="10">
        <f t="shared" si="85"/>
        <v>3.4343627777777773E-3</v>
      </c>
      <c r="H601" s="10">
        <f t="shared" si="83"/>
        <v>1.6388779175555552</v>
      </c>
      <c r="I601" s="10">
        <f t="shared" si="82"/>
        <v>1.6388779175555552</v>
      </c>
      <c r="J601" s="10">
        <f t="shared" si="86"/>
        <v>950.47698046302844</v>
      </c>
      <c r="K601" s="10">
        <f t="shared" si="84"/>
        <v>2.1706992285504042E-3</v>
      </c>
      <c r="L601" s="10">
        <f t="shared" si="87"/>
        <v>1.2589099078980461</v>
      </c>
    </row>
    <row r="602" spans="1:12" x14ac:dyDescent="0.3">
      <c r="A602" s="86">
        <f t="shared" si="81"/>
        <v>597</v>
      </c>
      <c r="B602" s="94">
        <v>5000</v>
      </c>
      <c r="C602" s="94">
        <v>16.579999999999998</v>
      </c>
      <c r="D602" s="10">
        <f t="shared" ref="D602:D665" si="88">C602*0.7457</f>
        <v>12.363705999999999</v>
      </c>
      <c r="E602" s="10">
        <f t="shared" ref="E602:E665" si="89">(9548.8*D602)/B602</f>
        <v>23.611711170559996</v>
      </c>
      <c r="F602" s="10">
        <v>477.2</v>
      </c>
      <c r="G602" s="10">
        <f t="shared" si="85"/>
        <v>3.4343627777777773E-3</v>
      </c>
      <c r="H602" s="10">
        <f t="shared" si="83"/>
        <v>1.6388779175555552</v>
      </c>
      <c r="I602" s="10">
        <f t="shared" si="82"/>
        <v>1.6388779175555552</v>
      </c>
      <c r="J602" s="10">
        <f t="shared" si="86"/>
        <v>952.11585838058397</v>
      </c>
      <c r="K602" s="10">
        <f t="shared" si="84"/>
        <v>2.1706992285504042E-3</v>
      </c>
      <c r="L602" s="10">
        <f t="shared" si="87"/>
        <v>1.2610806071265965</v>
      </c>
    </row>
    <row r="603" spans="1:12" x14ac:dyDescent="0.3">
      <c r="A603" s="86">
        <f t="shared" si="81"/>
        <v>598</v>
      </c>
      <c r="B603" s="94">
        <v>6400</v>
      </c>
      <c r="C603" s="94">
        <v>17.8</v>
      </c>
      <c r="D603" s="10">
        <f t="shared" si="88"/>
        <v>13.273460000000002</v>
      </c>
      <c r="E603" s="10">
        <f t="shared" si="89"/>
        <v>19.804002320000002</v>
      </c>
      <c r="F603" s="10">
        <v>457.2</v>
      </c>
      <c r="G603" s="10">
        <f t="shared" si="85"/>
        <v>3.6870722222222228E-3</v>
      </c>
      <c r="H603" s="10">
        <f t="shared" si="83"/>
        <v>1.6857294200000001</v>
      </c>
      <c r="I603" s="10">
        <f t="shared" si="82"/>
        <v>1.6857294200000001</v>
      </c>
      <c r="J603" s="10">
        <f t="shared" si="86"/>
        <v>953.801587800584</v>
      </c>
      <c r="K603" s="10">
        <f t="shared" si="84"/>
        <v>2.232754198675497E-3</v>
      </c>
      <c r="L603" s="10">
        <f t="shared" si="87"/>
        <v>1.2633133613252721</v>
      </c>
    </row>
    <row r="604" spans="1:12" x14ac:dyDescent="0.3">
      <c r="A604" s="87">
        <f t="shared" si="81"/>
        <v>599</v>
      </c>
      <c r="B604" s="94">
        <v>6300</v>
      </c>
      <c r="C604" s="94">
        <v>17.5</v>
      </c>
      <c r="D604" s="10">
        <f t="shared" si="88"/>
        <v>13.049750000000001</v>
      </c>
      <c r="E604" s="10">
        <f t="shared" si="89"/>
        <v>19.779278222222221</v>
      </c>
      <c r="F604" s="10">
        <v>457.2</v>
      </c>
      <c r="G604" s="10">
        <f t="shared" si="85"/>
        <v>3.6249305555555557E-3</v>
      </c>
      <c r="H604" s="10">
        <f t="shared" si="83"/>
        <v>1.6573182500000001</v>
      </c>
      <c r="I604" s="10">
        <f t="shared" si="82"/>
        <v>1.6573182500000001</v>
      </c>
      <c r="J604" s="10">
        <f t="shared" si="86"/>
        <v>955.45890605058401</v>
      </c>
      <c r="K604" s="10">
        <f t="shared" si="84"/>
        <v>2.1951235099337751E-3</v>
      </c>
      <c r="L604" s="10">
        <f t="shared" si="87"/>
        <v>1.2655084848352058</v>
      </c>
    </row>
    <row r="605" spans="1:12" x14ac:dyDescent="0.3">
      <c r="A605" s="87">
        <f t="shared" si="81"/>
        <v>600</v>
      </c>
      <c r="B605" s="94">
        <v>6200</v>
      </c>
      <c r="C605" s="94">
        <v>17.440000000000001</v>
      </c>
      <c r="D605" s="10">
        <f t="shared" si="88"/>
        <v>13.005008000000002</v>
      </c>
      <c r="E605" s="10">
        <f t="shared" si="89"/>
        <v>20.029390385548389</v>
      </c>
      <c r="F605" s="10">
        <v>469.1</v>
      </c>
      <c r="G605" s="10">
        <f t="shared" si="85"/>
        <v>3.6125022222222229E-3</v>
      </c>
      <c r="H605" s="10">
        <f t="shared" si="83"/>
        <v>1.6946247924444446</v>
      </c>
      <c r="I605" s="10">
        <f t="shared" si="82"/>
        <v>1.6946247924444449</v>
      </c>
      <c r="J605" s="10">
        <f t="shared" si="86"/>
        <v>957.15353084302842</v>
      </c>
      <c r="K605" s="10">
        <f t="shared" si="84"/>
        <v>2.2445361489330396E-3</v>
      </c>
      <c r="L605" s="10">
        <f t="shared" si="87"/>
        <v>1.2677530209841388</v>
      </c>
    </row>
    <row r="606" spans="1:12" x14ac:dyDescent="0.3">
      <c r="A606" s="87">
        <f t="shared" si="81"/>
        <v>601</v>
      </c>
      <c r="B606" s="94">
        <v>6100</v>
      </c>
      <c r="C606" s="94">
        <v>17.37</v>
      </c>
      <c r="D606" s="10">
        <f t="shared" si="88"/>
        <v>12.952809000000002</v>
      </c>
      <c r="E606" s="10">
        <f t="shared" si="89"/>
        <v>20.276029931016396</v>
      </c>
      <c r="F606" s="10">
        <v>469.1</v>
      </c>
      <c r="G606" s="10">
        <f t="shared" si="85"/>
        <v>3.5980025000000005E-3</v>
      </c>
      <c r="H606" s="10">
        <f t="shared" si="83"/>
        <v>1.6878229727500005</v>
      </c>
      <c r="I606" s="10">
        <f t="shared" si="82"/>
        <v>1.6878229727500003</v>
      </c>
      <c r="J606" s="10">
        <f t="shared" si="86"/>
        <v>958.84135381577846</v>
      </c>
      <c r="K606" s="10">
        <f t="shared" si="84"/>
        <v>2.235527116225166E-3</v>
      </c>
      <c r="L606" s="10">
        <f t="shared" si="87"/>
        <v>1.2699885481003639</v>
      </c>
    </row>
    <row r="607" spans="1:12" x14ac:dyDescent="0.3">
      <c r="A607" s="87">
        <f t="shared" si="81"/>
        <v>602</v>
      </c>
      <c r="B607" s="94">
        <v>5900</v>
      </c>
      <c r="C607" s="94">
        <v>17.239999999999998</v>
      </c>
      <c r="D607" s="10">
        <f t="shared" si="88"/>
        <v>12.855867999999999</v>
      </c>
      <c r="E607" s="10">
        <f t="shared" si="89"/>
        <v>20.80645972176271</v>
      </c>
      <c r="F607" s="10">
        <v>414.1</v>
      </c>
      <c r="G607" s="10">
        <f t="shared" si="85"/>
        <v>3.5710744444444444E-3</v>
      </c>
      <c r="H607" s="10">
        <f t="shared" si="83"/>
        <v>1.4787819274444445</v>
      </c>
      <c r="I607" s="10">
        <f t="shared" si="82"/>
        <v>1.4787819274444445</v>
      </c>
      <c r="J607" s="10">
        <f t="shared" si="86"/>
        <v>960.32013574322286</v>
      </c>
      <c r="K607" s="10">
        <f t="shared" si="84"/>
        <v>1.9586515595290655E-3</v>
      </c>
      <c r="L607" s="10">
        <f t="shared" si="87"/>
        <v>1.271947199659893</v>
      </c>
    </row>
    <row r="608" spans="1:12" x14ac:dyDescent="0.3">
      <c r="A608" s="87">
        <f t="shared" si="81"/>
        <v>603</v>
      </c>
      <c r="B608" s="94">
        <v>5700</v>
      </c>
      <c r="C608" s="94">
        <v>17.11</v>
      </c>
      <c r="D608" s="10">
        <f t="shared" si="88"/>
        <v>12.758927</v>
      </c>
      <c r="E608" s="10">
        <f t="shared" si="89"/>
        <v>21.374112655719298</v>
      </c>
      <c r="F608" s="10">
        <v>443.8</v>
      </c>
      <c r="G608" s="10">
        <f t="shared" si="85"/>
        <v>3.5441463888888887E-3</v>
      </c>
      <c r="H608" s="10">
        <f t="shared" si="83"/>
        <v>1.5728921673888892</v>
      </c>
      <c r="I608" s="10">
        <f t="shared" si="82"/>
        <v>1.5728921673888889</v>
      </c>
      <c r="J608" s="10">
        <f t="shared" si="86"/>
        <v>961.89302791061175</v>
      </c>
      <c r="K608" s="10">
        <f t="shared" si="84"/>
        <v>2.0833008839587935E-3</v>
      </c>
      <c r="L608" s="10">
        <f t="shared" si="87"/>
        <v>1.2740305005438517</v>
      </c>
    </row>
    <row r="609" spans="1:12" x14ac:dyDescent="0.3">
      <c r="A609" s="87">
        <f t="shared" si="81"/>
        <v>604</v>
      </c>
      <c r="B609" s="94">
        <v>5500</v>
      </c>
      <c r="C609" s="94">
        <v>16.940000000000001</v>
      </c>
      <c r="D609" s="10">
        <f t="shared" si="88"/>
        <v>12.632158000000002</v>
      </c>
      <c r="E609" s="10">
        <f t="shared" si="89"/>
        <v>21.931263692800002</v>
      </c>
      <c r="F609" s="10">
        <v>443.8</v>
      </c>
      <c r="G609" s="10">
        <f t="shared" si="85"/>
        <v>3.5089327777777786E-3</v>
      </c>
      <c r="H609" s="10">
        <f t="shared" si="83"/>
        <v>1.5572643667777781</v>
      </c>
      <c r="I609" s="10">
        <f t="shared" si="82"/>
        <v>1.5572643667777781</v>
      </c>
      <c r="J609" s="10">
        <f t="shared" si="86"/>
        <v>963.45029227738951</v>
      </c>
      <c r="K609" s="10">
        <f t="shared" si="84"/>
        <v>2.0626018103016928E-3</v>
      </c>
      <c r="L609" s="10">
        <f t="shared" si="87"/>
        <v>1.2760931023541533</v>
      </c>
    </row>
    <row r="610" spans="1:12" x14ac:dyDescent="0.3">
      <c r="A610" s="87">
        <f t="shared" si="81"/>
        <v>605</v>
      </c>
      <c r="B610" s="94">
        <v>5400</v>
      </c>
      <c r="C610" s="94">
        <v>16.579999999999998</v>
      </c>
      <c r="D610" s="10">
        <f t="shared" si="88"/>
        <v>12.363705999999999</v>
      </c>
      <c r="E610" s="10">
        <f t="shared" si="89"/>
        <v>21.862695528296292</v>
      </c>
      <c r="F610" s="10">
        <v>470.5</v>
      </c>
      <c r="G610" s="10">
        <f t="shared" si="85"/>
        <v>3.4343627777777773E-3</v>
      </c>
      <c r="H610" s="10">
        <f t="shared" si="83"/>
        <v>1.6158676869444442</v>
      </c>
      <c r="I610" s="10">
        <f t="shared" si="82"/>
        <v>1.6158676869444442</v>
      </c>
      <c r="J610" s="10">
        <f t="shared" si="86"/>
        <v>965.06615996433391</v>
      </c>
      <c r="K610" s="10">
        <f t="shared" si="84"/>
        <v>2.1402221019131713E-3</v>
      </c>
      <c r="L610" s="10">
        <f t="shared" si="87"/>
        <v>1.2782333244560664</v>
      </c>
    </row>
    <row r="611" spans="1:12" x14ac:dyDescent="0.3">
      <c r="A611" s="87">
        <f t="shared" si="81"/>
        <v>606</v>
      </c>
      <c r="B611" s="94">
        <v>5300</v>
      </c>
      <c r="C611" s="94">
        <v>16.25</v>
      </c>
      <c r="D611" s="10">
        <f t="shared" si="88"/>
        <v>12.117625</v>
      </c>
      <c r="E611" s="10">
        <f t="shared" si="89"/>
        <v>21.831844830188679</v>
      </c>
      <c r="F611" s="10">
        <v>470.5</v>
      </c>
      <c r="G611" s="10">
        <f t="shared" si="85"/>
        <v>3.3660069444444445E-3</v>
      </c>
      <c r="H611" s="10">
        <f t="shared" si="83"/>
        <v>1.5837062673611111</v>
      </c>
      <c r="I611" s="10">
        <f t="shared" si="82"/>
        <v>1.5837062673611111</v>
      </c>
      <c r="J611" s="10">
        <f t="shared" si="86"/>
        <v>966.649866231695</v>
      </c>
      <c r="K611" s="10">
        <f t="shared" si="84"/>
        <v>2.0976241951802797E-3</v>
      </c>
      <c r="L611" s="10">
        <f t="shared" si="87"/>
        <v>1.2803309486512466</v>
      </c>
    </row>
    <row r="612" spans="1:12" x14ac:dyDescent="0.3">
      <c r="A612" s="87">
        <f t="shared" si="81"/>
        <v>607</v>
      </c>
      <c r="B612" s="94">
        <v>5100</v>
      </c>
      <c r="C612" s="94">
        <v>15.59</v>
      </c>
      <c r="D612" s="10">
        <f t="shared" si="88"/>
        <v>11.625463</v>
      </c>
      <c r="E612" s="10">
        <f t="shared" si="89"/>
        <v>21.766513940078429</v>
      </c>
      <c r="F612" s="10">
        <v>470.5</v>
      </c>
      <c r="G612" s="10">
        <f t="shared" si="85"/>
        <v>3.2292952777777779E-3</v>
      </c>
      <c r="H612" s="10">
        <f t="shared" si="83"/>
        <v>1.5193834281944445</v>
      </c>
      <c r="I612" s="10">
        <f t="shared" si="82"/>
        <v>1.5193834281944445</v>
      </c>
      <c r="J612" s="10">
        <f t="shared" si="86"/>
        <v>968.16924965988949</v>
      </c>
      <c r="K612" s="10">
        <f t="shared" si="84"/>
        <v>2.0124283817144961E-3</v>
      </c>
      <c r="L612" s="10">
        <f t="shared" si="87"/>
        <v>1.2823433770329611</v>
      </c>
    </row>
    <row r="613" spans="1:12" x14ac:dyDescent="0.3">
      <c r="A613" s="87">
        <f t="shared" si="81"/>
        <v>608</v>
      </c>
      <c r="B613" s="94">
        <v>5000</v>
      </c>
      <c r="C613" s="94">
        <v>15.26</v>
      </c>
      <c r="D613" s="10">
        <f t="shared" si="88"/>
        <v>11.379382</v>
      </c>
      <c r="E613" s="10">
        <f t="shared" si="89"/>
        <v>21.731888568319999</v>
      </c>
      <c r="F613" s="10">
        <v>470.5</v>
      </c>
      <c r="G613" s="10">
        <f t="shared" si="85"/>
        <v>3.1609394444444446E-3</v>
      </c>
      <c r="H613" s="10">
        <f t="shared" si="83"/>
        <v>1.487222008611111</v>
      </c>
      <c r="I613" s="10">
        <f t="shared" si="82"/>
        <v>1.4872220086111112</v>
      </c>
      <c r="J613" s="10">
        <f t="shared" si="86"/>
        <v>969.65647166850056</v>
      </c>
      <c r="K613" s="10">
        <f t="shared" si="84"/>
        <v>1.9698304749816041E-3</v>
      </c>
      <c r="L613" s="10">
        <f t="shared" si="87"/>
        <v>1.2843132075079426</v>
      </c>
    </row>
    <row r="614" spans="1:12" x14ac:dyDescent="0.3">
      <c r="A614" s="87">
        <f t="shared" si="81"/>
        <v>609</v>
      </c>
      <c r="B614" s="94">
        <v>4900</v>
      </c>
      <c r="C614" s="94">
        <v>14.97</v>
      </c>
      <c r="D614" s="10">
        <f t="shared" si="88"/>
        <v>11.163129000000001</v>
      </c>
      <c r="E614" s="10">
        <f t="shared" si="89"/>
        <v>21.753976774530614</v>
      </c>
      <c r="F614" s="10">
        <v>483</v>
      </c>
      <c r="G614" s="10">
        <f t="shared" si="85"/>
        <v>3.100869166666667E-3</v>
      </c>
      <c r="H614" s="10">
        <f t="shared" si="83"/>
        <v>1.4977198075000002</v>
      </c>
      <c r="I614" s="10">
        <f t="shared" si="82"/>
        <v>1.4977198075000002</v>
      </c>
      <c r="J614" s="10">
        <f t="shared" si="86"/>
        <v>971.15419147600051</v>
      </c>
      <c r="K614" s="10">
        <f t="shared" si="84"/>
        <v>1.9837348443708614E-3</v>
      </c>
      <c r="L614" s="10">
        <f t="shared" si="87"/>
        <v>1.2862969423523134</v>
      </c>
    </row>
    <row r="615" spans="1:12" x14ac:dyDescent="0.3">
      <c r="A615" s="87">
        <f t="shared" si="81"/>
        <v>610</v>
      </c>
      <c r="B615" s="94">
        <v>4800</v>
      </c>
      <c r="C615" s="94">
        <v>14.68</v>
      </c>
      <c r="D615" s="10">
        <f t="shared" si="88"/>
        <v>10.946876</v>
      </c>
      <c r="E615" s="10">
        <f t="shared" si="89"/>
        <v>21.776985322666665</v>
      </c>
      <c r="F615" s="10">
        <v>483</v>
      </c>
      <c r="G615" s="10">
        <f t="shared" si="85"/>
        <v>3.0407988888888886E-3</v>
      </c>
      <c r="H615" s="10">
        <f t="shared" si="83"/>
        <v>1.4687058633333332</v>
      </c>
      <c r="I615" s="10">
        <f t="shared" si="82"/>
        <v>1.4687058633333332</v>
      </c>
      <c r="J615" s="10">
        <f t="shared" si="86"/>
        <v>972.6228973393338</v>
      </c>
      <c r="K615" s="10">
        <f t="shared" si="84"/>
        <v>1.945305779249448E-3</v>
      </c>
      <c r="L615" s="10">
        <f t="shared" si="87"/>
        <v>1.2882422481315627</v>
      </c>
    </row>
    <row r="616" spans="1:12" x14ac:dyDescent="0.3">
      <c r="A616" s="87">
        <f t="shared" si="81"/>
        <v>611</v>
      </c>
      <c r="B616" s="94">
        <v>4700</v>
      </c>
      <c r="C616" s="94">
        <v>14.39</v>
      </c>
      <c r="D616" s="10">
        <f t="shared" si="88"/>
        <v>10.730623000000001</v>
      </c>
      <c r="E616" s="10">
        <f t="shared" si="89"/>
        <v>21.800972957957448</v>
      </c>
      <c r="F616" s="10">
        <v>483</v>
      </c>
      <c r="G616" s="10">
        <f t="shared" si="85"/>
        <v>2.9807286111111116E-3</v>
      </c>
      <c r="H616" s="10">
        <f t="shared" si="83"/>
        <v>1.4396919191666668</v>
      </c>
      <c r="I616" s="10">
        <f t="shared" si="82"/>
        <v>1.4396919191666668</v>
      </c>
      <c r="J616" s="10">
        <f t="shared" si="86"/>
        <v>974.06258925850045</v>
      </c>
      <c r="K616" s="10">
        <f t="shared" si="84"/>
        <v>1.9068767141280356E-3</v>
      </c>
      <c r="L616" s="10">
        <f t="shared" si="87"/>
        <v>1.2901491248456907</v>
      </c>
    </row>
    <row r="617" spans="1:12" x14ac:dyDescent="0.3">
      <c r="A617" s="87">
        <f t="shared" si="81"/>
        <v>612</v>
      </c>
      <c r="B617" s="94">
        <v>4500</v>
      </c>
      <c r="C617" s="94">
        <v>13.81</v>
      </c>
      <c r="D617" s="10">
        <f t="shared" si="88"/>
        <v>10.298117000000001</v>
      </c>
      <c r="E617" s="10">
        <f t="shared" si="89"/>
        <v>21.852146579911111</v>
      </c>
      <c r="F617" s="10">
        <v>483</v>
      </c>
      <c r="G617" s="10">
        <f t="shared" si="85"/>
        <v>2.8605880555555561E-3</v>
      </c>
      <c r="H617" s="10">
        <f t="shared" si="83"/>
        <v>1.3816640308333337</v>
      </c>
      <c r="I617" s="10">
        <f t="shared" si="82"/>
        <v>1.3816640308333337</v>
      </c>
      <c r="J617" s="10">
        <f t="shared" si="86"/>
        <v>975.4442532893338</v>
      </c>
      <c r="K617" s="10">
        <f t="shared" si="84"/>
        <v>1.83001858388521E-3</v>
      </c>
      <c r="L617" s="10">
        <f t="shared" si="87"/>
        <v>1.291979143429576</v>
      </c>
    </row>
    <row r="618" spans="1:12" x14ac:dyDescent="0.3">
      <c r="A618" s="87">
        <f t="shared" si="81"/>
        <v>613</v>
      </c>
      <c r="B618" s="94">
        <v>4400</v>
      </c>
      <c r="C618" s="94">
        <v>13.22</v>
      </c>
      <c r="D618" s="10">
        <f t="shared" si="88"/>
        <v>9.8581540000000007</v>
      </c>
      <c r="E618" s="10">
        <f t="shared" si="89"/>
        <v>21.393986571636365</v>
      </c>
      <c r="F618" s="10">
        <v>483</v>
      </c>
      <c r="G618" s="10">
        <f t="shared" si="85"/>
        <v>2.7383761111111115E-3</v>
      </c>
      <c r="H618" s="10">
        <f t="shared" si="83"/>
        <v>1.3226356616666668</v>
      </c>
      <c r="I618" s="10">
        <f t="shared" si="82"/>
        <v>1.3226356616666668</v>
      </c>
      <c r="J618" s="10">
        <f t="shared" si="86"/>
        <v>976.76688895100051</v>
      </c>
      <c r="K618" s="10">
        <f t="shared" si="84"/>
        <v>1.7518353134657837E-3</v>
      </c>
      <c r="L618" s="10">
        <f t="shared" si="87"/>
        <v>1.2937309787430418</v>
      </c>
    </row>
    <row r="619" spans="1:12" x14ac:dyDescent="0.3">
      <c r="A619" s="87">
        <f t="shared" si="81"/>
        <v>614</v>
      </c>
      <c r="B619" s="94">
        <v>4200</v>
      </c>
      <c r="C619" s="94">
        <v>12.04</v>
      </c>
      <c r="D619" s="10">
        <f t="shared" si="88"/>
        <v>8.9782279999999997</v>
      </c>
      <c r="E619" s="10">
        <f t="shared" si="89"/>
        <v>20.412215125333333</v>
      </c>
      <c r="F619" s="10">
        <v>479.7</v>
      </c>
      <c r="G619" s="10">
        <f t="shared" si="85"/>
        <v>2.4939522222222222E-3</v>
      </c>
      <c r="H619" s="10">
        <f t="shared" si="83"/>
        <v>1.196348881</v>
      </c>
      <c r="I619" s="10">
        <f t="shared" si="82"/>
        <v>1.196348881</v>
      </c>
      <c r="J619" s="10">
        <f t="shared" si="86"/>
        <v>977.96323783200046</v>
      </c>
      <c r="K619" s="10">
        <f t="shared" si="84"/>
        <v>1.5845680543046358E-3</v>
      </c>
      <c r="L619" s="10">
        <f t="shared" si="87"/>
        <v>1.2953155467973465</v>
      </c>
    </row>
    <row r="620" spans="1:12" x14ac:dyDescent="0.3">
      <c r="A620" s="87">
        <f t="shared" si="81"/>
        <v>615</v>
      </c>
      <c r="B620" s="94">
        <v>4000</v>
      </c>
      <c r="C620" s="94">
        <v>10.86</v>
      </c>
      <c r="D620" s="10">
        <f t="shared" si="88"/>
        <v>8.0983020000000003</v>
      </c>
      <c r="E620" s="10">
        <f t="shared" si="89"/>
        <v>19.332266534399999</v>
      </c>
      <c r="F620" s="10">
        <v>482.7</v>
      </c>
      <c r="G620" s="10">
        <f t="shared" si="85"/>
        <v>2.2495283333333334E-3</v>
      </c>
      <c r="H620" s="10">
        <f t="shared" si="83"/>
        <v>1.0858473264999999</v>
      </c>
      <c r="I620" s="10">
        <f t="shared" si="82"/>
        <v>1.0858473264999999</v>
      </c>
      <c r="J620" s="10">
        <f t="shared" si="86"/>
        <v>979.04908515850047</v>
      </c>
      <c r="K620" s="10">
        <f t="shared" si="84"/>
        <v>1.4382083794701986E-3</v>
      </c>
      <c r="L620" s="10">
        <f t="shared" si="87"/>
        <v>1.2967537551768167</v>
      </c>
    </row>
    <row r="621" spans="1:12" x14ac:dyDescent="0.3">
      <c r="A621" s="87">
        <f t="shared" si="81"/>
        <v>616</v>
      </c>
      <c r="B621" s="94">
        <v>3700</v>
      </c>
      <c r="C621" s="94">
        <v>9.85</v>
      </c>
      <c r="D621" s="10">
        <f t="shared" si="88"/>
        <v>7.3451449999999996</v>
      </c>
      <c r="E621" s="10">
        <f t="shared" si="89"/>
        <v>18.956032588108105</v>
      </c>
      <c r="F621" s="10">
        <v>492.1</v>
      </c>
      <c r="G621" s="10">
        <f t="shared" si="85"/>
        <v>2.0403180555555555E-3</v>
      </c>
      <c r="H621" s="10">
        <f t="shared" si="83"/>
        <v>1.0040405151388889</v>
      </c>
      <c r="I621" s="10">
        <f t="shared" si="82"/>
        <v>1.0040405151388889</v>
      </c>
      <c r="J621" s="10">
        <f t="shared" si="86"/>
        <v>980.05312567363933</v>
      </c>
      <c r="K621" s="10">
        <f t="shared" si="84"/>
        <v>1.3298549869389257E-3</v>
      </c>
      <c r="L621" s="10">
        <f t="shared" si="87"/>
        <v>1.2980836101637556</v>
      </c>
    </row>
    <row r="622" spans="1:12" x14ac:dyDescent="0.3">
      <c r="A622" s="87">
        <f t="shared" si="81"/>
        <v>617</v>
      </c>
      <c r="B622" s="94">
        <v>3400</v>
      </c>
      <c r="C622" s="94">
        <v>8.9600000000000009</v>
      </c>
      <c r="D622" s="10">
        <f t="shared" si="88"/>
        <v>6.6814720000000012</v>
      </c>
      <c r="E622" s="10">
        <f t="shared" si="89"/>
        <v>18.764717598117649</v>
      </c>
      <c r="F622" s="10">
        <v>494.5</v>
      </c>
      <c r="G622" s="10">
        <f t="shared" si="85"/>
        <v>1.8559644444444447E-3</v>
      </c>
      <c r="H622" s="10">
        <f t="shared" si="83"/>
        <v>0.91777441777777791</v>
      </c>
      <c r="I622" s="10">
        <f t="shared" si="82"/>
        <v>0.91777441777777791</v>
      </c>
      <c r="J622" s="10">
        <f t="shared" si="86"/>
        <v>980.97090009141709</v>
      </c>
      <c r="K622" s="10">
        <f t="shared" si="84"/>
        <v>1.215595255334805E-3</v>
      </c>
      <c r="L622" s="10">
        <f t="shared" si="87"/>
        <v>1.2992992054190904</v>
      </c>
    </row>
    <row r="623" spans="1:12" x14ac:dyDescent="0.3">
      <c r="A623" s="87">
        <f t="shared" si="81"/>
        <v>618</v>
      </c>
      <c r="B623" s="94">
        <v>3200</v>
      </c>
      <c r="C623" s="94">
        <v>8.0299999999999994</v>
      </c>
      <c r="D623" s="10">
        <f t="shared" si="88"/>
        <v>5.9879709999999999</v>
      </c>
      <c r="E623" s="10">
        <f t="shared" si="89"/>
        <v>17.868105463999999</v>
      </c>
      <c r="F623" s="10">
        <v>494.6</v>
      </c>
      <c r="G623" s="10">
        <f t="shared" si="85"/>
        <v>1.6633252777777778E-3</v>
      </c>
      <c r="H623" s="10">
        <f t="shared" si="83"/>
        <v>0.82268068238888903</v>
      </c>
      <c r="I623" s="10">
        <f t="shared" si="82"/>
        <v>0.82268068238888892</v>
      </c>
      <c r="J623" s="10">
        <f t="shared" si="86"/>
        <v>981.79358077380596</v>
      </c>
      <c r="K623" s="10">
        <f t="shared" si="84"/>
        <v>1.0896432879323032E-3</v>
      </c>
      <c r="L623" s="10">
        <f t="shared" si="87"/>
        <v>1.3003888487070228</v>
      </c>
    </row>
    <row r="624" spans="1:12" x14ac:dyDescent="0.3">
      <c r="A624" s="87">
        <f t="shared" si="81"/>
        <v>619</v>
      </c>
      <c r="B624" s="94">
        <v>3200</v>
      </c>
      <c r="C624" s="94">
        <v>8.0299999999999994</v>
      </c>
      <c r="D624" s="10">
        <f t="shared" si="88"/>
        <v>5.9879709999999999</v>
      </c>
      <c r="E624" s="10">
        <f t="shared" si="89"/>
        <v>17.868105463999999</v>
      </c>
      <c r="F624" s="10">
        <v>494.6</v>
      </c>
      <c r="G624" s="10">
        <f t="shared" si="85"/>
        <v>1.6633252777777778E-3</v>
      </c>
      <c r="H624" s="10">
        <f t="shared" si="83"/>
        <v>0.82268068238888903</v>
      </c>
      <c r="I624" s="10">
        <f t="shared" si="82"/>
        <v>0.82268068238888892</v>
      </c>
      <c r="J624" s="10">
        <f t="shared" si="86"/>
        <v>982.61626145619482</v>
      </c>
      <c r="K624" s="10">
        <f t="shared" si="84"/>
        <v>1.0896432879323032E-3</v>
      </c>
      <c r="L624" s="10">
        <f t="shared" si="87"/>
        <v>1.3014784919949551</v>
      </c>
    </row>
    <row r="625" spans="1:12" x14ac:dyDescent="0.3">
      <c r="A625" s="87">
        <f t="shared" si="81"/>
        <v>620</v>
      </c>
      <c r="B625" s="94">
        <v>3200</v>
      </c>
      <c r="C625" s="94">
        <v>8.0299999999999994</v>
      </c>
      <c r="D625" s="10">
        <f t="shared" si="88"/>
        <v>5.9879709999999999</v>
      </c>
      <c r="E625" s="10">
        <f t="shared" si="89"/>
        <v>17.868105463999999</v>
      </c>
      <c r="F625" s="10">
        <v>494.6</v>
      </c>
      <c r="G625" s="10">
        <f t="shared" si="85"/>
        <v>1.6633252777777778E-3</v>
      </c>
      <c r="H625" s="10">
        <f t="shared" si="83"/>
        <v>0.82268068238888903</v>
      </c>
      <c r="I625" s="10">
        <f t="shared" si="82"/>
        <v>0.82268068238888892</v>
      </c>
      <c r="J625" s="10">
        <f t="shared" si="86"/>
        <v>983.43894213858368</v>
      </c>
      <c r="K625" s="10">
        <f t="shared" si="84"/>
        <v>1.0896432879323032E-3</v>
      </c>
      <c r="L625" s="10">
        <f t="shared" si="87"/>
        <v>1.3025681352828875</v>
      </c>
    </row>
    <row r="626" spans="1:12" x14ac:dyDescent="0.3">
      <c r="A626" s="87">
        <f t="shared" si="81"/>
        <v>621</v>
      </c>
      <c r="B626" s="94">
        <v>3200</v>
      </c>
      <c r="C626" s="94">
        <v>8.0299999999999994</v>
      </c>
      <c r="D626" s="10">
        <f t="shared" si="88"/>
        <v>5.9879709999999999</v>
      </c>
      <c r="E626" s="10">
        <f t="shared" si="89"/>
        <v>17.868105463999999</v>
      </c>
      <c r="F626" s="10">
        <v>494.6</v>
      </c>
      <c r="G626" s="10">
        <f t="shared" si="85"/>
        <v>1.6633252777777778E-3</v>
      </c>
      <c r="H626" s="10">
        <f t="shared" si="83"/>
        <v>0.82268068238888903</v>
      </c>
      <c r="I626" s="10">
        <f t="shared" si="82"/>
        <v>0.82268068238888892</v>
      </c>
      <c r="J626" s="10">
        <f t="shared" si="86"/>
        <v>984.26162282097255</v>
      </c>
      <c r="K626" s="10">
        <f t="shared" si="84"/>
        <v>1.0896432879323032E-3</v>
      </c>
      <c r="L626" s="10">
        <f t="shared" si="87"/>
        <v>1.3036577785708199</v>
      </c>
    </row>
    <row r="627" spans="1:12" x14ac:dyDescent="0.3">
      <c r="A627" s="87">
        <f t="shared" si="81"/>
        <v>622</v>
      </c>
      <c r="B627" s="94">
        <v>3200</v>
      </c>
      <c r="C627" s="94">
        <v>8.0299999999999994</v>
      </c>
      <c r="D627" s="10">
        <f t="shared" si="88"/>
        <v>5.9879709999999999</v>
      </c>
      <c r="E627" s="10">
        <f t="shared" si="89"/>
        <v>17.868105463999999</v>
      </c>
      <c r="F627" s="10">
        <v>494.6</v>
      </c>
      <c r="G627" s="10">
        <f t="shared" si="85"/>
        <v>1.6633252777777778E-3</v>
      </c>
      <c r="H627" s="10">
        <f t="shared" si="83"/>
        <v>0.82268068238888903</v>
      </c>
      <c r="I627" s="10">
        <f t="shared" si="82"/>
        <v>0.82268068238888892</v>
      </c>
      <c r="J627" s="10">
        <f t="shared" si="86"/>
        <v>985.08430350336141</v>
      </c>
      <c r="K627" s="10">
        <f t="shared" si="84"/>
        <v>1.0896432879323032E-3</v>
      </c>
      <c r="L627" s="10">
        <f t="shared" si="87"/>
        <v>1.3047474218587523</v>
      </c>
    </row>
    <row r="628" spans="1:12" x14ac:dyDescent="0.3">
      <c r="A628" s="87">
        <f t="shared" si="81"/>
        <v>623</v>
      </c>
      <c r="B628" s="94">
        <v>3200</v>
      </c>
      <c r="C628" s="94">
        <v>8.0299999999999994</v>
      </c>
      <c r="D628" s="10">
        <f t="shared" si="88"/>
        <v>5.9879709999999999</v>
      </c>
      <c r="E628" s="10">
        <f t="shared" si="89"/>
        <v>17.868105463999999</v>
      </c>
      <c r="F628" s="10">
        <v>494.6</v>
      </c>
      <c r="G628" s="10">
        <f t="shared" si="85"/>
        <v>1.6633252777777778E-3</v>
      </c>
      <c r="H628" s="10">
        <f t="shared" si="83"/>
        <v>0.82268068238888903</v>
      </c>
      <c r="I628" s="10">
        <f t="shared" si="82"/>
        <v>0.82268068238888892</v>
      </c>
      <c r="J628" s="10">
        <f t="shared" si="86"/>
        <v>985.90698418575028</v>
      </c>
      <c r="K628" s="10">
        <f t="shared" si="84"/>
        <v>1.0896432879323032E-3</v>
      </c>
      <c r="L628" s="10">
        <f t="shared" si="87"/>
        <v>1.3058370651466846</v>
      </c>
    </row>
    <row r="629" spans="1:12" x14ac:dyDescent="0.3">
      <c r="A629" s="87">
        <f t="shared" si="81"/>
        <v>624</v>
      </c>
      <c r="B629" s="94">
        <v>3200</v>
      </c>
      <c r="C629" s="94">
        <v>8.0299999999999994</v>
      </c>
      <c r="D629" s="10">
        <f t="shared" si="88"/>
        <v>5.9879709999999999</v>
      </c>
      <c r="E629" s="10">
        <f t="shared" si="89"/>
        <v>17.868105463999999</v>
      </c>
      <c r="F629" s="10">
        <v>494.6</v>
      </c>
      <c r="G629" s="10">
        <f t="shared" si="85"/>
        <v>1.6633252777777778E-3</v>
      </c>
      <c r="H629" s="10">
        <f t="shared" si="83"/>
        <v>0.82268068238888903</v>
      </c>
      <c r="I629" s="10">
        <f t="shared" si="82"/>
        <v>0.82268068238888892</v>
      </c>
      <c r="J629" s="10">
        <f t="shared" si="86"/>
        <v>986.72966486813914</v>
      </c>
      <c r="K629" s="10">
        <f t="shared" si="84"/>
        <v>1.0896432879323032E-3</v>
      </c>
      <c r="L629" s="10">
        <f t="shared" si="87"/>
        <v>1.306926708434617</v>
      </c>
    </row>
    <row r="630" spans="1:12" x14ac:dyDescent="0.3">
      <c r="A630" s="87">
        <f t="shared" si="81"/>
        <v>625</v>
      </c>
      <c r="B630" s="94">
        <v>3200</v>
      </c>
      <c r="C630" s="94">
        <v>8.0299999999999994</v>
      </c>
      <c r="D630" s="10">
        <f t="shared" si="88"/>
        <v>5.9879709999999999</v>
      </c>
      <c r="E630" s="10">
        <f t="shared" si="89"/>
        <v>17.868105463999999</v>
      </c>
      <c r="F630" s="10">
        <v>494.6</v>
      </c>
      <c r="G630" s="10">
        <f t="shared" si="85"/>
        <v>1.6633252777777778E-3</v>
      </c>
      <c r="H630" s="10">
        <f t="shared" si="83"/>
        <v>0.82268068238888903</v>
      </c>
      <c r="I630" s="10">
        <f t="shared" si="82"/>
        <v>0.82268068238888892</v>
      </c>
      <c r="J630" s="10">
        <f t="shared" si="86"/>
        <v>987.552345550528</v>
      </c>
      <c r="K630" s="10">
        <f t="shared" si="84"/>
        <v>1.0896432879323032E-3</v>
      </c>
      <c r="L630" s="10">
        <f t="shared" si="87"/>
        <v>1.3080163517225494</v>
      </c>
    </row>
    <row r="631" spans="1:12" x14ac:dyDescent="0.3">
      <c r="A631" s="87">
        <f t="shared" si="81"/>
        <v>626</v>
      </c>
      <c r="B631" s="94">
        <v>3200</v>
      </c>
      <c r="C631" s="94">
        <v>8.0299999999999994</v>
      </c>
      <c r="D631" s="10">
        <f t="shared" si="88"/>
        <v>5.9879709999999999</v>
      </c>
      <c r="E631" s="10">
        <f t="shared" si="89"/>
        <v>17.868105463999999</v>
      </c>
      <c r="F631" s="10">
        <v>494.6</v>
      </c>
      <c r="G631" s="10">
        <f t="shared" si="85"/>
        <v>1.6633252777777778E-3</v>
      </c>
      <c r="H631" s="10">
        <f t="shared" si="83"/>
        <v>0.82268068238888903</v>
      </c>
      <c r="I631" s="10">
        <f t="shared" si="82"/>
        <v>0.82268068238888892</v>
      </c>
      <c r="J631" s="10">
        <f t="shared" si="86"/>
        <v>988.37502623291687</v>
      </c>
      <c r="K631" s="10">
        <f t="shared" si="84"/>
        <v>1.0896432879323032E-3</v>
      </c>
      <c r="L631" s="10">
        <f t="shared" si="87"/>
        <v>1.3091059950104817</v>
      </c>
    </row>
    <row r="632" spans="1:12" x14ac:dyDescent="0.3">
      <c r="A632" s="87">
        <f t="shared" si="81"/>
        <v>627</v>
      </c>
      <c r="B632" s="94">
        <v>3200</v>
      </c>
      <c r="C632" s="94">
        <v>8.0299999999999994</v>
      </c>
      <c r="D632" s="10">
        <f t="shared" si="88"/>
        <v>5.9879709999999999</v>
      </c>
      <c r="E632" s="10">
        <f t="shared" si="89"/>
        <v>17.868105463999999</v>
      </c>
      <c r="F632" s="10">
        <v>494.6</v>
      </c>
      <c r="G632" s="10">
        <f t="shared" si="85"/>
        <v>1.6633252777777778E-3</v>
      </c>
      <c r="H632" s="10">
        <f t="shared" si="83"/>
        <v>0.82268068238888903</v>
      </c>
      <c r="I632" s="10">
        <f t="shared" si="82"/>
        <v>0.82268068238888892</v>
      </c>
      <c r="J632" s="10">
        <f t="shared" si="86"/>
        <v>989.19770691530573</v>
      </c>
      <c r="K632" s="10">
        <f t="shared" si="84"/>
        <v>1.0896432879323032E-3</v>
      </c>
      <c r="L632" s="10">
        <f t="shared" si="87"/>
        <v>1.3101956382984141</v>
      </c>
    </row>
    <row r="633" spans="1:12" x14ac:dyDescent="0.3">
      <c r="A633" s="87">
        <f t="shared" si="81"/>
        <v>628</v>
      </c>
      <c r="B633" s="94">
        <v>3200</v>
      </c>
      <c r="C633" s="94">
        <v>8.0299999999999994</v>
      </c>
      <c r="D633" s="10">
        <f t="shared" si="88"/>
        <v>5.9879709999999999</v>
      </c>
      <c r="E633" s="10">
        <f t="shared" si="89"/>
        <v>17.868105463999999</v>
      </c>
      <c r="F633" s="10">
        <v>494.6</v>
      </c>
      <c r="G633" s="10">
        <f t="shared" si="85"/>
        <v>1.6633252777777778E-3</v>
      </c>
      <c r="H633" s="10">
        <f t="shared" si="83"/>
        <v>0.82268068238888903</v>
      </c>
      <c r="I633" s="10">
        <f t="shared" si="82"/>
        <v>0.82268068238888892</v>
      </c>
      <c r="J633" s="10">
        <f t="shared" si="86"/>
        <v>990.02038759769459</v>
      </c>
      <c r="K633" s="10">
        <f t="shared" si="84"/>
        <v>1.0896432879323032E-3</v>
      </c>
      <c r="L633" s="10">
        <f t="shared" si="87"/>
        <v>1.3112852815863465</v>
      </c>
    </row>
    <row r="634" spans="1:12" x14ac:dyDescent="0.3">
      <c r="A634" s="87">
        <f t="shared" si="81"/>
        <v>629</v>
      </c>
      <c r="B634" s="94">
        <v>3200</v>
      </c>
      <c r="C634" s="94">
        <v>8.0299999999999994</v>
      </c>
      <c r="D634" s="10">
        <f t="shared" si="88"/>
        <v>5.9879709999999999</v>
      </c>
      <c r="E634" s="10">
        <f t="shared" si="89"/>
        <v>17.868105463999999</v>
      </c>
      <c r="F634" s="10">
        <v>494.6</v>
      </c>
      <c r="G634" s="10">
        <f t="shared" si="85"/>
        <v>1.6633252777777778E-3</v>
      </c>
      <c r="H634" s="10">
        <f t="shared" si="83"/>
        <v>0.82268068238888903</v>
      </c>
      <c r="I634" s="10">
        <f t="shared" si="82"/>
        <v>0.82268068238888892</v>
      </c>
      <c r="J634" s="10">
        <f t="shared" si="86"/>
        <v>990.84306828008346</v>
      </c>
      <c r="K634" s="10">
        <f t="shared" si="84"/>
        <v>1.0896432879323032E-3</v>
      </c>
      <c r="L634" s="10">
        <f t="shared" si="87"/>
        <v>1.3123749248742789</v>
      </c>
    </row>
    <row r="635" spans="1:12" x14ac:dyDescent="0.3">
      <c r="A635" s="87">
        <f t="shared" si="81"/>
        <v>630</v>
      </c>
      <c r="B635" s="94">
        <v>3200</v>
      </c>
      <c r="C635" s="94">
        <v>8.0299999999999994</v>
      </c>
      <c r="D635" s="10">
        <f t="shared" si="88"/>
        <v>5.9879709999999999</v>
      </c>
      <c r="E635" s="10">
        <f t="shared" si="89"/>
        <v>17.868105463999999</v>
      </c>
      <c r="F635" s="10">
        <v>494.6</v>
      </c>
      <c r="G635" s="10">
        <f t="shared" si="85"/>
        <v>1.6633252777777778E-3</v>
      </c>
      <c r="H635" s="10">
        <f t="shared" si="83"/>
        <v>0.82268068238888903</v>
      </c>
      <c r="I635" s="10">
        <f t="shared" si="82"/>
        <v>0.82268068238888892</v>
      </c>
      <c r="J635" s="10">
        <f t="shared" si="86"/>
        <v>991.66574896247232</v>
      </c>
      <c r="K635" s="10">
        <f t="shared" si="84"/>
        <v>1.0896432879323032E-3</v>
      </c>
      <c r="L635" s="10">
        <f t="shared" si="87"/>
        <v>1.3134645681622112</v>
      </c>
    </row>
    <row r="636" spans="1:12" x14ac:dyDescent="0.3">
      <c r="A636" s="87">
        <f t="shared" si="81"/>
        <v>631</v>
      </c>
      <c r="B636" s="94">
        <v>3200</v>
      </c>
      <c r="C636" s="94">
        <v>8.0299999999999994</v>
      </c>
      <c r="D636" s="10">
        <f t="shared" si="88"/>
        <v>5.9879709999999999</v>
      </c>
      <c r="E636" s="10">
        <f t="shared" si="89"/>
        <v>17.868105463999999</v>
      </c>
      <c r="F636" s="10">
        <v>494.6</v>
      </c>
      <c r="G636" s="10">
        <f t="shared" si="85"/>
        <v>1.6633252777777778E-3</v>
      </c>
      <c r="H636" s="10">
        <f t="shared" si="83"/>
        <v>0.82268068238888903</v>
      </c>
      <c r="I636" s="10">
        <f t="shared" si="82"/>
        <v>0.82268068238888892</v>
      </c>
      <c r="J636" s="10">
        <f t="shared" si="86"/>
        <v>992.48842964486118</v>
      </c>
      <c r="K636" s="10">
        <f t="shared" si="84"/>
        <v>1.0896432879323032E-3</v>
      </c>
      <c r="L636" s="10">
        <f t="shared" si="87"/>
        <v>1.3145542114501436</v>
      </c>
    </row>
    <row r="637" spans="1:12" x14ac:dyDescent="0.3">
      <c r="A637" s="87">
        <f t="shared" si="81"/>
        <v>632</v>
      </c>
      <c r="B637" s="94">
        <v>3200</v>
      </c>
      <c r="C637" s="94">
        <v>8.0299999999999994</v>
      </c>
      <c r="D637" s="10">
        <f t="shared" si="88"/>
        <v>5.9879709999999999</v>
      </c>
      <c r="E637" s="10">
        <f t="shared" si="89"/>
        <v>17.868105463999999</v>
      </c>
      <c r="F637" s="10">
        <v>494.6</v>
      </c>
      <c r="G637" s="10">
        <f t="shared" si="85"/>
        <v>1.6633252777777778E-3</v>
      </c>
      <c r="H637" s="10">
        <f t="shared" si="83"/>
        <v>0.82268068238888903</v>
      </c>
      <c r="I637" s="10">
        <f t="shared" si="82"/>
        <v>0.82268068238888892</v>
      </c>
      <c r="J637" s="10">
        <f t="shared" si="86"/>
        <v>993.31111032725005</v>
      </c>
      <c r="K637" s="10">
        <f t="shared" si="84"/>
        <v>1.0896432879323032E-3</v>
      </c>
      <c r="L637" s="10">
        <f t="shared" si="87"/>
        <v>1.315643854738076</v>
      </c>
    </row>
    <row r="638" spans="1:12" x14ac:dyDescent="0.3">
      <c r="A638" s="87">
        <f t="shared" si="81"/>
        <v>633</v>
      </c>
      <c r="B638" s="94">
        <v>3200</v>
      </c>
      <c r="C638" s="94">
        <v>8.0299999999999994</v>
      </c>
      <c r="D638" s="10">
        <f t="shared" si="88"/>
        <v>5.9879709999999999</v>
      </c>
      <c r="E638" s="10">
        <f t="shared" si="89"/>
        <v>17.868105463999999</v>
      </c>
      <c r="F638" s="10">
        <v>494.6</v>
      </c>
      <c r="G638" s="10">
        <f t="shared" si="85"/>
        <v>1.6633252777777778E-3</v>
      </c>
      <c r="H638" s="10">
        <f t="shared" si="83"/>
        <v>0.82268068238888903</v>
      </c>
      <c r="I638" s="10">
        <f t="shared" si="82"/>
        <v>0.82268068238888892</v>
      </c>
      <c r="J638" s="10">
        <f t="shared" si="86"/>
        <v>994.13379100963891</v>
      </c>
      <c r="K638" s="10">
        <f t="shared" si="84"/>
        <v>1.0896432879323032E-3</v>
      </c>
      <c r="L638" s="10">
        <f t="shared" si="87"/>
        <v>1.3167334980260084</v>
      </c>
    </row>
    <row r="639" spans="1:12" x14ac:dyDescent="0.3">
      <c r="A639" s="87">
        <f t="shared" si="81"/>
        <v>634</v>
      </c>
      <c r="B639" s="94">
        <v>3200</v>
      </c>
      <c r="C639" s="94">
        <v>8.0299999999999994</v>
      </c>
      <c r="D639" s="10">
        <f t="shared" si="88"/>
        <v>5.9879709999999999</v>
      </c>
      <c r="E639" s="10">
        <f t="shared" si="89"/>
        <v>17.868105463999999</v>
      </c>
      <c r="F639" s="10">
        <v>494.6</v>
      </c>
      <c r="G639" s="10">
        <f t="shared" si="85"/>
        <v>1.6633252777777778E-3</v>
      </c>
      <c r="H639" s="10">
        <f t="shared" si="83"/>
        <v>0.82268068238888903</v>
      </c>
      <c r="I639" s="10">
        <f t="shared" si="82"/>
        <v>0.82268068238888892</v>
      </c>
      <c r="J639" s="10">
        <f t="shared" si="86"/>
        <v>994.95647169202778</v>
      </c>
      <c r="K639" s="10">
        <f t="shared" si="84"/>
        <v>1.0896432879323032E-3</v>
      </c>
      <c r="L639" s="10">
        <f t="shared" si="87"/>
        <v>1.3178231413139407</v>
      </c>
    </row>
    <row r="640" spans="1:12" x14ac:dyDescent="0.3">
      <c r="A640" s="87">
        <f t="shared" si="81"/>
        <v>635</v>
      </c>
      <c r="B640" s="94">
        <v>3200</v>
      </c>
      <c r="C640" s="94">
        <v>8.0299999999999994</v>
      </c>
      <c r="D640" s="10">
        <f t="shared" si="88"/>
        <v>5.9879709999999999</v>
      </c>
      <c r="E640" s="10">
        <f t="shared" si="89"/>
        <v>17.868105463999999</v>
      </c>
      <c r="F640" s="10">
        <v>494.6</v>
      </c>
      <c r="G640" s="10">
        <f t="shared" si="85"/>
        <v>1.6633252777777778E-3</v>
      </c>
      <c r="H640" s="10">
        <f t="shared" si="83"/>
        <v>0.82268068238888903</v>
      </c>
      <c r="I640" s="10">
        <f t="shared" si="82"/>
        <v>0.82268068238888892</v>
      </c>
      <c r="J640" s="10">
        <f t="shared" si="86"/>
        <v>995.77915237441664</v>
      </c>
      <c r="K640" s="10">
        <f t="shared" si="84"/>
        <v>1.0896432879323032E-3</v>
      </c>
      <c r="L640" s="10">
        <f t="shared" si="87"/>
        <v>1.3189127846018731</v>
      </c>
    </row>
    <row r="641" spans="1:12" x14ac:dyDescent="0.3">
      <c r="A641" s="87">
        <f t="shared" si="81"/>
        <v>636</v>
      </c>
      <c r="B641" s="94">
        <v>3200</v>
      </c>
      <c r="C641" s="94">
        <v>8.0299999999999994</v>
      </c>
      <c r="D641" s="10">
        <f t="shared" si="88"/>
        <v>5.9879709999999999</v>
      </c>
      <c r="E641" s="10">
        <f t="shared" si="89"/>
        <v>17.868105463999999</v>
      </c>
      <c r="F641" s="10">
        <v>494.6</v>
      </c>
      <c r="G641" s="10">
        <f t="shared" si="85"/>
        <v>1.6633252777777778E-3</v>
      </c>
      <c r="H641" s="10">
        <f t="shared" si="83"/>
        <v>0.82268068238888903</v>
      </c>
      <c r="I641" s="10">
        <f t="shared" si="82"/>
        <v>0.82268068238888892</v>
      </c>
      <c r="J641" s="10">
        <f t="shared" si="86"/>
        <v>996.6018330568055</v>
      </c>
      <c r="K641" s="10">
        <f t="shared" si="84"/>
        <v>1.0896432879323032E-3</v>
      </c>
      <c r="L641" s="10">
        <f t="shared" si="87"/>
        <v>1.3200024278898055</v>
      </c>
    </row>
    <row r="642" spans="1:12" x14ac:dyDescent="0.3">
      <c r="A642" s="87">
        <f t="shared" si="81"/>
        <v>637</v>
      </c>
      <c r="B642" s="94">
        <v>3200</v>
      </c>
      <c r="C642" s="94">
        <v>8.0299999999999994</v>
      </c>
      <c r="D642" s="10">
        <f t="shared" si="88"/>
        <v>5.9879709999999999</v>
      </c>
      <c r="E642" s="10">
        <f t="shared" si="89"/>
        <v>17.868105463999999</v>
      </c>
      <c r="F642" s="10">
        <v>494.6</v>
      </c>
      <c r="G642" s="10">
        <f t="shared" si="85"/>
        <v>1.6633252777777778E-3</v>
      </c>
      <c r="H642" s="10">
        <f t="shared" si="83"/>
        <v>0.82268068238888903</v>
      </c>
      <c r="I642" s="10">
        <f t="shared" si="82"/>
        <v>0.82268068238888892</v>
      </c>
      <c r="J642" s="10">
        <f t="shared" si="86"/>
        <v>997.42451373919437</v>
      </c>
      <c r="K642" s="10">
        <f t="shared" si="84"/>
        <v>1.0896432879323032E-3</v>
      </c>
      <c r="L642" s="10">
        <f t="shared" si="87"/>
        <v>1.3210920711777379</v>
      </c>
    </row>
    <row r="643" spans="1:12" x14ac:dyDescent="0.3">
      <c r="A643" s="87">
        <f t="shared" si="81"/>
        <v>638</v>
      </c>
      <c r="B643" s="94">
        <v>3200</v>
      </c>
      <c r="C643" s="94">
        <v>8.0299999999999994</v>
      </c>
      <c r="D643" s="10">
        <f t="shared" si="88"/>
        <v>5.9879709999999999</v>
      </c>
      <c r="E643" s="10">
        <f t="shared" si="89"/>
        <v>17.868105463999999</v>
      </c>
      <c r="F643" s="10">
        <v>494.6</v>
      </c>
      <c r="G643" s="10">
        <f t="shared" si="85"/>
        <v>1.6633252777777778E-3</v>
      </c>
      <c r="H643" s="10">
        <f t="shared" si="83"/>
        <v>0.82268068238888903</v>
      </c>
      <c r="I643" s="10">
        <f t="shared" si="82"/>
        <v>0.82268068238888892</v>
      </c>
      <c r="J643" s="10">
        <f t="shared" si="86"/>
        <v>998.24719442158323</v>
      </c>
      <c r="K643" s="10">
        <f t="shared" si="84"/>
        <v>1.0896432879323032E-3</v>
      </c>
      <c r="L643" s="10">
        <f t="shared" si="87"/>
        <v>1.3221817144656702</v>
      </c>
    </row>
    <row r="644" spans="1:12" x14ac:dyDescent="0.3">
      <c r="A644" s="87">
        <f t="shared" si="81"/>
        <v>639</v>
      </c>
      <c r="B644" s="94">
        <v>3200</v>
      </c>
      <c r="C644" s="94">
        <v>8.0299999999999994</v>
      </c>
      <c r="D644" s="10">
        <f t="shared" si="88"/>
        <v>5.9879709999999999</v>
      </c>
      <c r="E644" s="10">
        <f t="shared" si="89"/>
        <v>17.868105463999999</v>
      </c>
      <c r="F644" s="10">
        <v>494.6</v>
      </c>
      <c r="G644" s="10">
        <f t="shared" si="85"/>
        <v>1.6633252777777778E-3</v>
      </c>
      <c r="H644" s="10">
        <f t="shared" si="83"/>
        <v>0.82268068238888903</v>
      </c>
      <c r="I644" s="10">
        <f t="shared" si="82"/>
        <v>0.82268068238888892</v>
      </c>
      <c r="J644" s="10">
        <f t="shared" si="86"/>
        <v>999.06987510397209</v>
      </c>
      <c r="K644" s="10">
        <f t="shared" si="84"/>
        <v>1.0896432879323032E-3</v>
      </c>
      <c r="L644" s="10">
        <f t="shared" si="87"/>
        <v>1.3232713577536026</v>
      </c>
    </row>
    <row r="645" spans="1:12" x14ac:dyDescent="0.3">
      <c r="A645" s="87">
        <f t="shared" si="81"/>
        <v>640</v>
      </c>
      <c r="B645" s="94">
        <v>3200</v>
      </c>
      <c r="C645" s="94">
        <v>8.0299999999999994</v>
      </c>
      <c r="D645" s="10">
        <f t="shared" si="88"/>
        <v>5.9879709999999999</v>
      </c>
      <c r="E645" s="10">
        <f t="shared" si="89"/>
        <v>17.868105463999999</v>
      </c>
      <c r="F645" s="10">
        <v>494.6</v>
      </c>
      <c r="G645" s="10">
        <f t="shared" si="85"/>
        <v>1.6633252777777778E-3</v>
      </c>
      <c r="H645" s="10">
        <f t="shared" si="83"/>
        <v>0.82268068238888903</v>
      </c>
      <c r="I645" s="10">
        <f t="shared" si="82"/>
        <v>0.82268068238888892</v>
      </c>
      <c r="J645" s="10">
        <f t="shared" si="86"/>
        <v>999.89255578636096</v>
      </c>
      <c r="K645" s="10">
        <f t="shared" si="84"/>
        <v>1.0896432879323032E-3</v>
      </c>
      <c r="L645" s="10">
        <f t="shared" si="87"/>
        <v>1.324361001041535</v>
      </c>
    </row>
    <row r="646" spans="1:12" x14ac:dyDescent="0.3">
      <c r="A646" s="87">
        <f t="shared" si="81"/>
        <v>641</v>
      </c>
      <c r="B646" s="94">
        <v>3200</v>
      </c>
      <c r="C646" s="94">
        <v>8.0299999999999994</v>
      </c>
      <c r="D646" s="10">
        <f t="shared" si="88"/>
        <v>5.9879709999999999</v>
      </c>
      <c r="E646" s="10">
        <f t="shared" si="89"/>
        <v>17.868105463999999</v>
      </c>
      <c r="F646" s="10">
        <v>494.6</v>
      </c>
      <c r="G646" s="10">
        <f t="shared" si="85"/>
        <v>1.6633252777777778E-3</v>
      </c>
      <c r="H646" s="10">
        <f t="shared" si="83"/>
        <v>0.82268068238888903</v>
      </c>
      <c r="I646" s="10">
        <f t="shared" si="82"/>
        <v>0.82268068238888892</v>
      </c>
      <c r="J646" s="10">
        <f t="shared" si="86"/>
        <v>1000.7152364687498</v>
      </c>
      <c r="K646" s="10">
        <f t="shared" si="84"/>
        <v>1.0896432879323032E-3</v>
      </c>
      <c r="L646" s="10">
        <f t="shared" si="87"/>
        <v>1.3254506443294674</v>
      </c>
    </row>
    <row r="647" spans="1:12" x14ac:dyDescent="0.3">
      <c r="A647" s="87">
        <f t="shared" ref="A647:A710" si="90">A646+1</f>
        <v>642</v>
      </c>
      <c r="B647" s="94">
        <v>3200</v>
      </c>
      <c r="C647" s="94">
        <v>8.0299999999999994</v>
      </c>
      <c r="D647" s="10">
        <f t="shared" si="88"/>
        <v>5.9879709999999999</v>
      </c>
      <c r="E647" s="10">
        <f t="shared" si="89"/>
        <v>17.868105463999999</v>
      </c>
      <c r="F647" s="10">
        <v>494.6</v>
      </c>
      <c r="G647" s="10">
        <f t="shared" si="85"/>
        <v>1.6633252777777778E-3</v>
      </c>
      <c r="H647" s="10">
        <f t="shared" si="83"/>
        <v>0.82268068238888903</v>
      </c>
      <c r="I647" s="10">
        <f t="shared" ref="I647:I710" si="91">G647*F647</f>
        <v>0.82268068238888892</v>
      </c>
      <c r="J647" s="10">
        <f t="shared" si="86"/>
        <v>1001.5379171511387</v>
      </c>
      <c r="K647" s="10">
        <f t="shared" si="84"/>
        <v>1.0896432879323032E-3</v>
      </c>
      <c r="L647" s="10">
        <f t="shared" si="87"/>
        <v>1.3265402876173997</v>
      </c>
    </row>
    <row r="648" spans="1:12" x14ac:dyDescent="0.3">
      <c r="A648" s="87">
        <f t="shared" si="90"/>
        <v>643</v>
      </c>
      <c r="B648" s="94">
        <v>3200</v>
      </c>
      <c r="C648" s="94">
        <v>8.0299999999999994</v>
      </c>
      <c r="D648" s="10">
        <f t="shared" si="88"/>
        <v>5.9879709999999999</v>
      </c>
      <c r="E648" s="10">
        <f t="shared" si="89"/>
        <v>17.868105463999999</v>
      </c>
      <c r="F648" s="10">
        <v>494.6</v>
      </c>
      <c r="G648" s="10">
        <f t="shared" si="85"/>
        <v>1.6633252777777778E-3</v>
      </c>
      <c r="H648" s="10">
        <f t="shared" ref="H648:H711" si="92">(F648*D648)/3600</f>
        <v>0.82268068238888903</v>
      </c>
      <c r="I648" s="10">
        <f t="shared" si="91"/>
        <v>0.82268068238888892</v>
      </c>
      <c r="J648" s="10">
        <f t="shared" si="86"/>
        <v>1002.3605978335275</v>
      </c>
      <c r="K648" s="10">
        <f t="shared" ref="K648:K711" si="93">((F648*G648)/1000)/0.755</f>
        <v>1.0896432879323032E-3</v>
      </c>
      <c r="L648" s="10">
        <f t="shared" si="87"/>
        <v>1.3276299309053321</v>
      </c>
    </row>
    <row r="649" spans="1:12" x14ac:dyDescent="0.3">
      <c r="A649" s="87">
        <f t="shared" si="90"/>
        <v>644</v>
      </c>
      <c r="B649" s="94">
        <v>3200</v>
      </c>
      <c r="C649" s="94">
        <v>8.0299999999999994</v>
      </c>
      <c r="D649" s="10">
        <f t="shared" si="88"/>
        <v>5.9879709999999999</v>
      </c>
      <c r="E649" s="10">
        <f t="shared" si="89"/>
        <v>17.868105463999999</v>
      </c>
      <c r="F649" s="10">
        <v>494.6</v>
      </c>
      <c r="G649" s="10">
        <f t="shared" ref="G649:G712" si="94">((A649-A648)/3600)*D649</f>
        <v>1.6633252777777778E-3</v>
      </c>
      <c r="H649" s="10">
        <f t="shared" si="92"/>
        <v>0.82268068238888903</v>
      </c>
      <c r="I649" s="10">
        <f t="shared" si="91"/>
        <v>0.82268068238888892</v>
      </c>
      <c r="J649" s="10">
        <f t="shared" ref="J649:J712" si="95">I649+J648</f>
        <v>1003.1832785159164</v>
      </c>
      <c r="K649" s="10">
        <f t="shared" si="93"/>
        <v>1.0896432879323032E-3</v>
      </c>
      <c r="L649" s="10">
        <f t="shared" ref="L649:L712" si="96">L648+K649</f>
        <v>1.3287195741932645</v>
      </c>
    </row>
    <row r="650" spans="1:12" x14ac:dyDescent="0.3">
      <c r="A650" s="87">
        <f t="shared" si="90"/>
        <v>645</v>
      </c>
      <c r="B650" s="94">
        <v>3200</v>
      </c>
      <c r="C650" s="94">
        <v>8.0299999999999994</v>
      </c>
      <c r="D650" s="10">
        <f t="shared" si="88"/>
        <v>5.9879709999999999</v>
      </c>
      <c r="E650" s="10">
        <f t="shared" si="89"/>
        <v>17.868105463999999</v>
      </c>
      <c r="F650" s="10">
        <v>494.6</v>
      </c>
      <c r="G650" s="10">
        <f t="shared" si="94"/>
        <v>1.6633252777777778E-3</v>
      </c>
      <c r="H650" s="10">
        <f t="shared" si="92"/>
        <v>0.82268068238888903</v>
      </c>
      <c r="I650" s="10">
        <f t="shared" si="91"/>
        <v>0.82268068238888892</v>
      </c>
      <c r="J650" s="10">
        <f t="shared" si="95"/>
        <v>1004.0059591983053</v>
      </c>
      <c r="K650" s="10">
        <f t="shared" si="93"/>
        <v>1.0896432879323032E-3</v>
      </c>
      <c r="L650" s="10">
        <f t="shared" si="96"/>
        <v>1.3298092174811968</v>
      </c>
    </row>
    <row r="651" spans="1:12" x14ac:dyDescent="0.3">
      <c r="A651" s="87">
        <f t="shared" si="90"/>
        <v>646</v>
      </c>
      <c r="B651" s="94">
        <v>3200</v>
      </c>
      <c r="C651" s="94">
        <v>8.0299999999999994</v>
      </c>
      <c r="D651" s="10">
        <f t="shared" si="88"/>
        <v>5.9879709999999999</v>
      </c>
      <c r="E651" s="10">
        <f t="shared" si="89"/>
        <v>17.868105463999999</v>
      </c>
      <c r="F651" s="10">
        <v>494.6</v>
      </c>
      <c r="G651" s="10">
        <f t="shared" si="94"/>
        <v>1.6633252777777778E-3</v>
      </c>
      <c r="H651" s="10">
        <f t="shared" si="92"/>
        <v>0.82268068238888903</v>
      </c>
      <c r="I651" s="10">
        <f t="shared" si="91"/>
        <v>0.82268068238888892</v>
      </c>
      <c r="J651" s="10">
        <f t="shared" si="95"/>
        <v>1004.8286398806941</v>
      </c>
      <c r="K651" s="10">
        <f t="shared" si="93"/>
        <v>1.0896432879323032E-3</v>
      </c>
      <c r="L651" s="10">
        <f t="shared" si="96"/>
        <v>1.3308988607691292</v>
      </c>
    </row>
    <row r="652" spans="1:12" x14ac:dyDescent="0.3">
      <c r="A652" s="87">
        <f t="shared" si="90"/>
        <v>647</v>
      </c>
      <c r="B652" s="94">
        <v>3200</v>
      </c>
      <c r="C652" s="94">
        <v>8.0299999999999994</v>
      </c>
      <c r="D652" s="10">
        <f t="shared" si="88"/>
        <v>5.9879709999999999</v>
      </c>
      <c r="E652" s="10">
        <f t="shared" si="89"/>
        <v>17.868105463999999</v>
      </c>
      <c r="F652" s="10">
        <v>494.6</v>
      </c>
      <c r="G652" s="10">
        <f t="shared" si="94"/>
        <v>1.6633252777777778E-3</v>
      </c>
      <c r="H652" s="10">
        <f t="shared" si="92"/>
        <v>0.82268068238888903</v>
      </c>
      <c r="I652" s="10">
        <f t="shared" si="91"/>
        <v>0.82268068238888892</v>
      </c>
      <c r="J652" s="10">
        <f t="shared" si="95"/>
        <v>1005.651320563083</v>
      </c>
      <c r="K652" s="10">
        <f t="shared" si="93"/>
        <v>1.0896432879323032E-3</v>
      </c>
      <c r="L652" s="10">
        <f t="shared" si="96"/>
        <v>1.3319885040570616</v>
      </c>
    </row>
    <row r="653" spans="1:12" x14ac:dyDescent="0.3">
      <c r="A653" s="87">
        <f t="shared" si="90"/>
        <v>648</v>
      </c>
      <c r="B653" s="94">
        <v>3200</v>
      </c>
      <c r="C653" s="94">
        <v>8.0299999999999994</v>
      </c>
      <c r="D653" s="10">
        <f t="shared" si="88"/>
        <v>5.9879709999999999</v>
      </c>
      <c r="E653" s="10">
        <f t="shared" si="89"/>
        <v>17.868105463999999</v>
      </c>
      <c r="F653" s="10">
        <v>494.6</v>
      </c>
      <c r="G653" s="10">
        <f t="shared" si="94"/>
        <v>1.6633252777777778E-3</v>
      </c>
      <c r="H653" s="10">
        <f t="shared" si="92"/>
        <v>0.82268068238888903</v>
      </c>
      <c r="I653" s="10">
        <f t="shared" si="91"/>
        <v>0.82268068238888892</v>
      </c>
      <c r="J653" s="10">
        <f t="shared" si="95"/>
        <v>1006.4740012454719</v>
      </c>
      <c r="K653" s="10">
        <f t="shared" si="93"/>
        <v>1.0896432879323032E-3</v>
      </c>
      <c r="L653" s="10">
        <f t="shared" si="96"/>
        <v>1.333078147344994</v>
      </c>
    </row>
    <row r="654" spans="1:12" x14ac:dyDescent="0.3">
      <c r="A654" s="87">
        <f t="shared" si="90"/>
        <v>649</v>
      </c>
      <c r="B654" s="94">
        <v>3200</v>
      </c>
      <c r="C654" s="94">
        <v>8.0299999999999994</v>
      </c>
      <c r="D654" s="10">
        <f t="shared" si="88"/>
        <v>5.9879709999999999</v>
      </c>
      <c r="E654" s="10">
        <f t="shared" si="89"/>
        <v>17.868105463999999</v>
      </c>
      <c r="F654" s="10">
        <v>494.6</v>
      </c>
      <c r="G654" s="10">
        <f t="shared" si="94"/>
        <v>1.6633252777777778E-3</v>
      </c>
      <c r="H654" s="10">
        <f t="shared" si="92"/>
        <v>0.82268068238888903</v>
      </c>
      <c r="I654" s="10">
        <f t="shared" si="91"/>
        <v>0.82268068238888892</v>
      </c>
      <c r="J654" s="10">
        <f t="shared" si="95"/>
        <v>1007.2966819278607</v>
      </c>
      <c r="K654" s="10">
        <f t="shared" si="93"/>
        <v>1.0896432879323032E-3</v>
      </c>
      <c r="L654" s="10">
        <f t="shared" si="96"/>
        <v>1.3341677906329263</v>
      </c>
    </row>
    <row r="655" spans="1:12" x14ac:dyDescent="0.3">
      <c r="A655" s="87">
        <f t="shared" si="90"/>
        <v>650</v>
      </c>
      <c r="B655" s="94">
        <v>3200</v>
      </c>
      <c r="C655" s="94">
        <v>8.0299999999999994</v>
      </c>
      <c r="D655" s="10">
        <f t="shared" si="88"/>
        <v>5.9879709999999999</v>
      </c>
      <c r="E655" s="10">
        <f t="shared" si="89"/>
        <v>17.868105463999999</v>
      </c>
      <c r="F655" s="10">
        <v>494.6</v>
      </c>
      <c r="G655" s="10">
        <f t="shared" si="94"/>
        <v>1.6633252777777778E-3</v>
      </c>
      <c r="H655" s="10">
        <f t="shared" si="92"/>
        <v>0.82268068238888903</v>
      </c>
      <c r="I655" s="10">
        <f t="shared" si="91"/>
        <v>0.82268068238888892</v>
      </c>
      <c r="J655" s="10">
        <f t="shared" si="95"/>
        <v>1008.1193626102496</v>
      </c>
      <c r="K655" s="10">
        <f t="shared" si="93"/>
        <v>1.0896432879323032E-3</v>
      </c>
      <c r="L655" s="10">
        <f t="shared" si="96"/>
        <v>1.3352574339208587</v>
      </c>
    </row>
    <row r="656" spans="1:12" x14ac:dyDescent="0.3">
      <c r="A656" s="87">
        <f t="shared" si="90"/>
        <v>651</v>
      </c>
      <c r="B656" s="94">
        <v>3200</v>
      </c>
      <c r="C656" s="94">
        <v>8.0299999999999994</v>
      </c>
      <c r="D656" s="10">
        <f t="shared" si="88"/>
        <v>5.9879709999999999</v>
      </c>
      <c r="E656" s="10">
        <f t="shared" si="89"/>
        <v>17.868105463999999</v>
      </c>
      <c r="F656" s="10">
        <v>494.6</v>
      </c>
      <c r="G656" s="10">
        <f t="shared" si="94"/>
        <v>1.6633252777777778E-3</v>
      </c>
      <c r="H656" s="10">
        <f t="shared" si="92"/>
        <v>0.82268068238888903</v>
      </c>
      <c r="I656" s="10">
        <f t="shared" si="91"/>
        <v>0.82268068238888892</v>
      </c>
      <c r="J656" s="10">
        <f t="shared" si="95"/>
        <v>1008.9420432926385</v>
      </c>
      <c r="K656" s="10">
        <f t="shared" si="93"/>
        <v>1.0896432879323032E-3</v>
      </c>
      <c r="L656" s="10">
        <f t="shared" si="96"/>
        <v>1.3363470772087911</v>
      </c>
    </row>
    <row r="657" spans="1:12" x14ac:dyDescent="0.3">
      <c r="A657" s="87">
        <f t="shared" si="90"/>
        <v>652</v>
      </c>
      <c r="B657" s="94">
        <v>3200</v>
      </c>
      <c r="C657" s="94">
        <v>8.0299999999999994</v>
      </c>
      <c r="D657" s="10">
        <f t="shared" si="88"/>
        <v>5.9879709999999999</v>
      </c>
      <c r="E657" s="10">
        <f t="shared" si="89"/>
        <v>17.868105463999999</v>
      </c>
      <c r="F657" s="10">
        <v>494.6</v>
      </c>
      <c r="G657" s="10">
        <f t="shared" si="94"/>
        <v>1.6633252777777778E-3</v>
      </c>
      <c r="H657" s="10">
        <f t="shared" si="92"/>
        <v>0.82268068238888903</v>
      </c>
      <c r="I657" s="10">
        <f t="shared" si="91"/>
        <v>0.82268068238888892</v>
      </c>
      <c r="J657" s="10">
        <f t="shared" si="95"/>
        <v>1009.7647239750273</v>
      </c>
      <c r="K657" s="10">
        <f t="shared" si="93"/>
        <v>1.0896432879323032E-3</v>
      </c>
      <c r="L657" s="10">
        <f t="shared" si="96"/>
        <v>1.3374367204967235</v>
      </c>
    </row>
    <row r="658" spans="1:12" x14ac:dyDescent="0.3">
      <c r="A658" s="87">
        <f t="shared" si="90"/>
        <v>653</v>
      </c>
      <c r="B658" s="94">
        <v>3200</v>
      </c>
      <c r="C658" s="94">
        <v>8.0299999999999994</v>
      </c>
      <c r="D658" s="10">
        <f t="shared" si="88"/>
        <v>5.9879709999999999</v>
      </c>
      <c r="E658" s="10">
        <f t="shared" si="89"/>
        <v>17.868105463999999</v>
      </c>
      <c r="F658" s="10">
        <v>494.6</v>
      </c>
      <c r="G658" s="10">
        <f t="shared" si="94"/>
        <v>1.6633252777777778E-3</v>
      </c>
      <c r="H658" s="10">
        <f t="shared" si="92"/>
        <v>0.82268068238888903</v>
      </c>
      <c r="I658" s="10">
        <f t="shared" si="91"/>
        <v>0.82268068238888892</v>
      </c>
      <c r="J658" s="10">
        <f t="shared" si="95"/>
        <v>1010.5874046574162</v>
      </c>
      <c r="K658" s="10">
        <f t="shared" si="93"/>
        <v>1.0896432879323032E-3</v>
      </c>
      <c r="L658" s="10">
        <f t="shared" si="96"/>
        <v>1.3385263637846558</v>
      </c>
    </row>
    <row r="659" spans="1:12" x14ac:dyDescent="0.3">
      <c r="A659" s="87">
        <f t="shared" si="90"/>
        <v>654</v>
      </c>
      <c r="B659" s="94">
        <v>3200</v>
      </c>
      <c r="C659" s="94">
        <v>8.0299999999999994</v>
      </c>
      <c r="D659" s="10">
        <f t="shared" si="88"/>
        <v>5.9879709999999999</v>
      </c>
      <c r="E659" s="10">
        <f t="shared" si="89"/>
        <v>17.868105463999999</v>
      </c>
      <c r="F659" s="10">
        <v>494.6</v>
      </c>
      <c r="G659" s="10">
        <f t="shared" si="94"/>
        <v>1.6633252777777778E-3</v>
      </c>
      <c r="H659" s="10">
        <f t="shared" si="92"/>
        <v>0.82268068238888903</v>
      </c>
      <c r="I659" s="10">
        <f t="shared" si="91"/>
        <v>0.82268068238888892</v>
      </c>
      <c r="J659" s="10">
        <f t="shared" si="95"/>
        <v>1011.4100853398051</v>
      </c>
      <c r="K659" s="10">
        <f t="shared" si="93"/>
        <v>1.0896432879323032E-3</v>
      </c>
      <c r="L659" s="10">
        <f t="shared" si="96"/>
        <v>1.3396160070725882</v>
      </c>
    </row>
    <row r="660" spans="1:12" x14ac:dyDescent="0.3">
      <c r="A660" s="87">
        <f t="shared" si="90"/>
        <v>655</v>
      </c>
      <c r="B660" s="94">
        <v>3200</v>
      </c>
      <c r="C660" s="94">
        <v>8.0299999999999994</v>
      </c>
      <c r="D660" s="10">
        <f t="shared" si="88"/>
        <v>5.9879709999999999</v>
      </c>
      <c r="E660" s="10">
        <f t="shared" si="89"/>
        <v>17.868105463999999</v>
      </c>
      <c r="F660" s="10">
        <v>494.6</v>
      </c>
      <c r="G660" s="10">
        <f t="shared" si="94"/>
        <v>1.6633252777777778E-3</v>
      </c>
      <c r="H660" s="10">
        <f t="shared" si="92"/>
        <v>0.82268068238888903</v>
      </c>
      <c r="I660" s="10">
        <f t="shared" si="91"/>
        <v>0.82268068238888892</v>
      </c>
      <c r="J660" s="10">
        <f t="shared" si="95"/>
        <v>1012.2327660221939</v>
      </c>
      <c r="K660" s="10">
        <f t="shared" si="93"/>
        <v>1.0896432879323032E-3</v>
      </c>
      <c r="L660" s="10">
        <f t="shared" si="96"/>
        <v>1.3407056503605206</v>
      </c>
    </row>
    <row r="661" spans="1:12" x14ac:dyDescent="0.3">
      <c r="A661" s="87">
        <f t="shared" si="90"/>
        <v>656</v>
      </c>
      <c r="B661" s="94">
        <v>3200</v>
      </c>
      <c r="C661" s="94">
        <v>8.0299999999999994</v>
      </c>
      <c r="D661" s="10">
        <f t="shared" si="88"/>
        <v>5.9879709999999999</v>
      </c>
      <c r="E661" s="10">
        <f t="shared" si="89"/>
        <v>17.868105463999999</v>
      </c>
      <c r="F661" s="10">
        <v>494.6</v>
      </c>
      <c r="G661" s="10">
        <f t="shared" si="94"/>
        <v>1.6633252777777778E-3</v>
      </c>
      <c r="H661" s="10">
        <f t="shared" si="92"/>
        <v>0.82268068238888903</v>
      </c>
      <c r="I661" s="10">
        <f t="shared" si="91"/>
        <v>0.82268068238888892</v>
      </c>
      <c r="J661" s="10">
        <f t="shared" si="95"/>
        <v>1013.0554467045828</v>
      </c>
      <c r="K661" s="10">
        <f t="shared" si="93"/>
        <v>1.0896432879323032E-3</v>
      </c>
      <c r="L661" s="10">
        <f t="shared" si="96"/>
        <v>1.341795293648453</v>
      </c>
    </row>
    <row r="662" spans="1:12" x14ac:dyDescent="0.3">
      <c r="A662" s="87">
        <f t="shared" si="90"/>
        <v>657</v>
      </c>
      <c r="B662" s="94">
        <v>3200</v>
      </c>
      <c r="C662" s="94">
        <v>8.0299999999999994</v>
      </c>
      <c r="D662" s="10">
        <f t="shared" si="88"/>
        <v>5.9879709999999999</v>
      </c>
      <c r="E662" s="10">
        <f t="shared" si="89"/>
        <v>17.868105463999999</v>
      </c>
      <c r="F662" s="10">
        <v>494.6</v>
      </c>
      <c r="G662" s="10">
        <f t="shared" si="94"/>
        <v>1.6633252777777778E-3</v>
      </c>
      <c r="H662" s="10">
        <f t="shared" si="92"/>
        <v>0.82268068238888903</v>
      </c>
      <c r="I662" s="10">
        <f t="shared" si="91"/>
        <v>0.82268068238888892</v>
      </c>
      <c r="J662" s="10">
        <f t="shared" si="95"/>
        <v>1013.8781273869716</v>
      </c>
      <c r="K662" s="10">
        <f t="shared" si="93"/>
        <v>1.0896432879323032E-3</v>
      </c>
      <c r="L662" s="10">
        <f t="shared" si="96"/>
        <v>1.3428849369363853</v>
      </c>
    </row>
    <row r="663" spans="1:12" x14ac:dyDescent="0.3">
      <c r="A663" s="87">
        <f t="shared" si="90"/>
        <v>658</v>
      </c>
      <c r="B663" s="94">
        <v>3200</v>
      </c>
      <c r="C663" s="94">
        <v>8.0299999999999994</v>
      </c>
      <c r="D663" s="10">
        <f t="shared" si="88"/>
        <v>5.9879709999999999</v>
      </c>
      <c r="E663" s="10">
        <f t="shared" si="89"/>
        <v>17.868105463999999</v>
      </c>
      <c r="F663" s="10">
        <v>494.6</v>
      </c>
      <c r="G663" s="10">
        <f t="shared" si="94"/>
        <v>1.6633252777777778E-3</v>
      </c>
      <c r="H663" s="10">
        <f t="shared" si="92"/>
        <v>0.82268068238888903</v>
      </c>
      <c r="I663" s="10">
        <f t="shared" si="91"/>
        <v>0.82268068238888892</v>
      </c>
      <c r="J663" s="10">
        <f t="shared" si="95"/>
        <v>1014.7008080693605</v>
      </c>
      <c r="K663" s="10">
        <f t="shared" si="93"/>
        <v>1.0896432879323032E-3</v>
      </c>
      <c r="L663" s="10">
        <f t="shared" si="96"/>
        <v>1.3439745802243177</v>
      </c>
    </row>
    <row r="664" spans="1:12" x14ac:dyDescent="0.3">
      <c r="A664" s="87">
        <f t="shared" si="90"/>
        <v>659</v>
      </c>
      <c r="B664" s="94">
        <v>3200</v>
      </c>
      <c r="C664" s="94">
        <v>8.0299999999999994</v>
      </c>
      <c r="D664" s="10">
        <f t="shared" si="88"/>
        <v>5.9879709999999999</v>
      </c>
      <c r="E664" s="10">
        <f t="shared" si="89"/>
        <v>17.868105463999999</v>
      </c>
      <c r="F664" s="10">
        <v>494.6</v>
      </c>
      <c r="G664" s="10">
        <f t="shared" si="94"/>
        <v>1.6633252777777778E-3</v>
      </c>
      <c r="H664" s="10">
        <f t="shared" si="92"/>
        <v>0.82268068238888903</v>
      </c>
      <c r="I664" s="10">
        <f t="shared" si="91"/>
        <v>0.82268068238888892</v>
      </c>
      <c r="J664" s="10">
        <f t="shared" si="95"/>
        <v>1015.5234887517494</v>
      </c>
      <c r="K664" s="10">
        <f t="shared" si="93"/>
        <v>1.0896432879323032E-3</v>
      </c>
      <c r="L664" s="10">
        <f t="shared" si="96"/>
        <v>1.3450642235122501</v>
      </c>
    </row>
    <row r="665" spans="1:12" x14ac:dyDescent="0.3">
      <c r="A665" s="87">
        <f t="shared" si="90"/>
        <v>660</v>
      </c>
      <c r="B665" s="94">
        <v>3200</v>
      </c>
      <c r="C665" s="94">
        <v>8.0299999999999994</v>
      </c>
      <c r="D665" s="10">
        <f t="shared" si="88"/>
        <v>5.9879709999999999</v>
      </c>
      <c r="E665" s="10">
        <f t="shared" si="89"/>
        <v>17.868105463999999</v>
      </c>
      <c r="F665" s="10">
        <v>494.6</v>
      </c>
      <c r="G665" s="10">
        <f t="shared" si="94"/>
        <v>1.6633252777777778E-3</v>
      </c>
      <c r="H665" s="10">
        <f t="shared" si="92"/>
        <v>0.82268068238888903</v>
      </c>
      <c r="I665" s="10">
        <f t="shared" si="91"/>
        <v>0.82268068238888892</v>
      </c>
      <c r="J665" s="10">
        <f t="shared" si="95"/>
        <v>1016.3461694341382</v>
      </c>
      <c r="K665" s="10">
        <f t="shared" si="93"/>
        <v>1.0896432879323032E-3</v>
      </c>
      <c r="L665" s="10">
        <f t="shared" si="96"/>
        <v>1.3461538668001825</v>
      </c>
    </row>
    <row r="666" spans="1:12" x14ac:dyDescent="0.3">
      <c r="A666" s="87">
        <f t="shared" si="90"/>
        <v>661</v>
      </c>
      <c r="B666" s="94">
        <v>3200</v>
      </c>
      <c r="C666" s="94">
        <v>8.0299999999999994</v>
      </c>
      <c r="D666" s="10">
        <f t="shared" ref="D666:D742" si="97">C666*0.7457</f>
        <v>5.9879709999999999</v>
      </c>
      <c r="E666" s="10">
        <f t="shared" ref="E666:E742" si="98">(9548.8*D666)/B666</f>
        <v>17.868105463999999</v>
      </c>
      <c r="F666" s="10">
        <v>494.6</v>
      </c>
      <c r="G666" s="10">
        <f t="shared" si="94"/>
        <v>1.6633252777777778E-3</v>
      </c>
      <c r="H666" s="10">
        <f t="shared" si="92"/>
        <v>0.82268068238888903</v>
      </c>
      <c r="I666" s="10">
        <f t="shared" si="91"/>
        <v>0.82268068238888892</v>
      </c>
      <c r="J666" s="10">
        <f t="shared" si="95"/>
        <v>1017.1688501165271</v>
      </c>
      <c r="K666" s="10">
        <f t="shared" si="93"/>
        <v>1.0896432879323032E-3</v>
      </c>
      <c r="L666" s="10">
        <f t="shared" si="96"/>
        <v>1.3472435100881148</v>
      </c>
    </row>
    <row r="667" spans="1:12" x14ac:dyDescent="0.3">
      <c r="A667" s="87">
        <f t="shared" si="90"/>
        <v>662</v>
      </c>
      <c r="B667" s="94">
        <v>3200</v>
      </c>
      <c r="C667" s="94">
        <v>8.0299999999999994</v>
      </c>
      <c r="D667" s="10">
        <f t="shared" si="97"/>
        <v>5.9879709999999999</v>
      </c>
      <c r="E667" s="10">
        <f t="shared" si="98"/>
        <v>17.868105463999999</v>
      </c>
      <c r="F667" s="10">
        <v>494.6</v>
      </c>
      <c r="G667" s="10">
        <f t="shared" si="94"/>
        <v>1.6633252777777778E-3</v>
      </c>
      <c r="H667" s="10">
        <f t="shared" si="92"/>
        <v>0.82268068238888903</v>
      </c>
      <c r="I667" s="10">
        <f t="shared" si="91"/>
        <v>0.82268068238888892</v>
      </c>
      <c r="J667" s="10">
        <f t="shared" si="95"/>
        <v>1017.991530798916</v>
      </c>
      <c r="K667" s="10">
        <f t="shared" si="93"/>
        <v>1.0896432879323032E-3</v>
      </c>
      <c r="L667" s="10">
        <f t="shared" si="96"/>
        <v>1.3483331533760472</v>
      </c>
    </row>
    <row r="668" spans="1:12" x14ac:dyDescent="0.3">
      <c r="A668" s="87">
        <f t="shared" si="90"/>
        <v>663</v>
      </c>
      <c r="B668" s="94">
        <v>3200</v>
      </c>
      <c r="C668" s="94">
        <v>8.0299999999999994</v>
      </c>
      <c r="D668" s="10">
        <f t="shared" si="97"/>
        <v>5.9879709999999999</v>
      </c>
      <c r="E668" s="10">
        <f t="shared" si="98"/>
        <v>17.868105463999999</v>
      </c>
      <c r="F668" s="10">
        <v>494.6</v>
      </c>
      <c r="G668" s="10">
        <f t="shared" si="94"/>
        <v>1.6633252777777778E-3</v>
      </c>
      <c r="H668" s="10">
        <f t="shared" si="92"/>
        <v>0.82268068238888903</v>
      </c>
      <c r="I668" s="10">
        <f t="shared" si="91"/>
        <v>0.82268068238888892</v>
      </c>
      <c r="J668" s="10">
        <f t="shared" si="95"/>
        <v>1018.8142114813048</v>
      </c>
      <c r="K668" s="10">
        <f t="shared" si="93"/>
        <v>1.0896432879323032E-3</v>
      </c>
      <c r="L668" s="10">
        <f t="shared" si="96"/>
        <v>1.3494227966639796</v>
      </c>
    </row>
    <row r="669" spans="1:12" x14ac:dyDescent="0.3">
      <c r="A669" s="87">
        <f t="shared" si="90"/>
        <v>664</v>
      </c>
      <c r="B669" s="94">
        <v>3200</v>
      </c>
      <c r="C669" s="94">
        <v>8.0299999999999994</v>
      </c>
      <c r="D669" s="10">
        <f t="shared" si="97"/>
        <v>5.9879709999999999</v>
      </c>
      <c r="E669" s="10">
        <f t="shared" si="98"/>
        <v>17.868105463999999</v>
      </c>
      <c r="F669" s="10">
        <v>494.6</v>
      </c>
      <c r="G669" s="10">
        <f t="shared" si="94"/>
        <v>1.6633252777777778E-3</v>
      </c>
      <c r="H669" s="10">
        <f t="shared" si="92"/>
        <v>0.82268068238888903</v>
      </c>
      <c r="I669" s="10">
        <f t="shared" si="91"/>
        <v>0.82268068238888892</v>
      </c>
      <c r="J669" s="10">
        <f t="shared" si="95"/>
        <v>1019.6368921636937</v>
      </c>
      <c r="K669" s="10">
        <f t="shared" si="93"/>
        <v>1.0896432879323032E-3</v>
      </c>
      <c r="L669" s="10">
        <f t="shared" si="96"/>
        <v>1.3505124399519119</v>
      </c>
    </row>
    <row r="670" spans="1:12" x14ac:dyDescent="0.3">
      <c r="A670" s="87">
        <f t="shared" si="90"/>
        <v>665</v>
      </c>
      <c r="B670" s="94">
        <v>3200</v>
      </c>
      <c r="C670" s="94">
        <v>8.0299999999999994</v>
      </c>
      <c r="D670" s="10">
        <f t="shared" si="97"/>
        <v>5.9879709999999999</v>
      </c>
      <c r="E670" s="10">
        <f t="shared" si="98"/>
        <v>17.868105463999999</v>
      </c>
      <c r="F670" s="10">
        <v>494.6</v>
      </c>
      <c r="G670" s="10">
        <f t="shared" si="94"/>
        <v>1.6633252777777778E-3</v>
      </c>
      <c r="H670" s="10">
        <f t="shared" si="92"/>
        <v>0.82268068238888903</v>
      </c>
      <c r="I670" s="10">
        <f t="shared" si="91"/>
        <v>0.82268068238888892</v>
      </c>
      <c r="J670" s="10">
        <f t="shared" si="95"/>
        <v>1020.4595728460826</v>
      </c>
      <c r="K670" s="10">
        <f t="shared" si="93"/>
        <v>1.0896432879323032E-3</v>
      </c>
      <c r="L670" s="10">
        <f t="shared" si="96"/>
        <v>1.3516020832398443</v>
      </c>
    </row>
    <row r="671" spans="1:12" x14ac:dyDescent="0.3">
      <c r="A671" s="87">
        <f t="shared" si="90"/>
        <v>666</v>
      </c>
      <c r="B671" s="94">
        <v>3200</v>
      </c>
      <c r="C671" s="94">
        <v>8.0299999999999994</v>
      </c>
      <c r="D671" s="10">
        <f t="shared" si="97"/>
        <v>5.9879709999999999</v>
      </c>
      <c r="E671" s="10">
        <f t="shared" si="98"/>
        <v>17.868105463999999</v>
      </c>
      <c r="F671" s="10">
        <v>494.6</v>
      </c>
      <c r="G671" s="10">
        <f t="shared" si="94"/>
        <v>1.6633252777777778E-3</v>
      </c>
      <c r="H671" s="10">
        <f t="shared" si="92"/>
        <v>0.82268068238888903</v>
      </c>
      <c r="I671" s="10">
        <f t="shared" si="91"/>
        <v>0.82268068238888892</v>
      </c>
      <c r="J671" s="10">
        <f t="shared" si="95"/>
        <v>1021.2822535284714</v>
      </c>
      <c r="K671" s="10">
        <f t="shared" si="93"/>
        <v>1.0896432879323032E-3</v>
      </c>
      <c r="L671" s="10">
        <f t="shared" si="96"/>
        <v>1.3526917265277767</v>
      </c>
    </row>
    <row r="672" spans="1:12" x14ac:dyDescent="0.3">
      <c r="A672" s="87">
        <f t="shared" si="90"/>
        <v>667</v>
      </c>
      <c r="B672" s="94">
        <v>3200</v>
      </c>
      <c r="C672" s="94">
        <v>8.0299999999999994</v>
      </c>
      <c r="D672" s="10">
        <f t="shared" si="97"/>
        <v>5.9879709999999999</v>
      </c>
      <c r="E672" s="10">
        <f t="shared" si="98"/>
        <v>17.868105463999999</v>
      </c>
      <c r="F672" s="10">
        <v>494.6</v>
      </c>
      <c r="G672" s="10">
        <f t="shared" si="94"/>
        <v>1.6633252777777778E-3</v>
      </c>
      <c r="H672" s="10">
        <f t="shared" si="92"/>
        <v>0.82268068238888903</v>
      </c>
      <c r="I672" s="10">
        <f t="shared" si="91"/>
        <v>0.82268068238888892</v>
      </c>
      <c r="J672" s="10">
        <f t="shared" si="95"/>
        <v>1022.1049342108603</v>
      </c>
      <c r="K672" s="10">
        <f t="shared" si="93"/>
        <v>1.0896432879323032E-3</v>
      </c>
      <c r="L672" s="10">
        <f t="shared" si="96"/>
        <v>1.3537813698157091</v>
      </c>
    </row>
    <row r="673" spans="1:12" x14ac:dyDescent="0.3">
      <c r="A673" s="85">
        <f t="shared" si="90"/>
        <v>668</v>
      </c>
      <c r="B673" s="94">
        <v>3200</v>
      </c>
      <c r="C673" s="94">
        <v>8.0299999999999994</v>
      </c>
      <c r="D673" s="10">
        <f t="shared" si="97"/>
        <v>5.9879709999999999</v>
      </c>
      <c r="E673" s="10">
        <f t="shared" si="98"/>
        <v>17.868105463999999</v>
      </c>
      <c r="F673" s="10">
        <v>494.6</v>
      </c>
      <c r="G673" s="10">
        <f t="shared" si="94"/>
        <v>1.6633252777777778E-3</v>
      </c>
      <c r="H673" s="10">
        <f t="shared" si="92"/>
        <v>0.82268068238888903</v>
      </c>
      <c r="I673" s="10">
        <f t="shared" si="91"/>
        <v>0.82268068238888892</v>
      </c>
      <c r="J673" s="10">
        <f t="shared" si="95"/>
        <v>1022.9276148932491</v>
      </c>
      <c r="K673" s="10">
        <f t="shared" si="93"/>
        <v>1.0896432879323032E-3</v>
      </c>
      <c r="L673" s="10">
        <f t="shared" si="96"/>
        <v>1.3548710131036414</v>
      </c>
    </row>
    <row r="674" spans="1:12" x14ac:dyDescent="0.3">
      <c r="A674" s="85">
        <f t="shared" si="90"/>
        <v>669</v>
      </c>
      <c r="B674" s="94">
        <v>3200</v>
      </c>
      <c r="C674" s="94">
        <v>8.0299999999999994</v>
      </c>
      <c r="D674" s="10">
        <f t="shared" si="97"/>
        <v>5.9879709999999999</v>
      </c>
      <c r="E674" s="10">
        <f t="shared" si="98"/>
        <v>17.868105463999999</v>
      </c>
      <c r="F674" s="10">
        <v>494.6</v>
      </c>
      <c r="G674" s="10">
        <f t="shared" si="94"/>
        <v>1.6633252777777778E-3</v>
      </c>
      <c r="H674" s="10">
        <f t="shared" si="92"/>
        <v>0.82268068238888903</v>
      </c>
      <c r="I674" s="10">
        <f t="shared" si="91"/>
        <v>0.82268068238888892</v>
      </c>
      <c r="J674" s="10">
        <f t="shared" si="95"/>
        <v>1023.750295575638</v>
      </c>
      <c r="K674" s="10">
        <f t="shared" si="93"/>
        <v>1.0896432879323032E-3</v>
      </c>
      <c r="L674" s="10">
        <f t="shared" si="96"/>
        <v>1.3559606563915738</v>
      </c>
    </row>
    <row r="675" spans="1:12" x14ac:dyDescent="0.3">
      <c r="A675" s="85">
        <f t="shared" si="90"/>
        <v>670</v>
      </c>
      <c r="B675" s="94">
        <v>3400</v>
      </c>
      <c r="C675" s="94">
        <v>8.9600000000000009</v>
      </c>
      <c r="D675" s="10">
        <f t="shared" si="97"/>
        <v>6.6814720000000012</v>
      </c>
      <c r="E675" s="10">
        <f t="shared" si="98"/>
        <v>18.764717598117649</v>
      </c>
      <c r="F675" s="10">
        <v>494.6</v>
      </c>
      <c r="G675" s="10">
        <f t="shared" si="94"/>
        <v>1.8559644444444447E-3</v>
      </c>
      <c r="H675" s="10">
        <f t="shared" si="92"/>
        <v>0.9179600142222224</v>
      </c>
      <c r="I675" s="10">
        <f t="shared" si="91"/>
        <v>0.9179600142222224</v>
      </c>
      <c r="J675" s="10">
        <f t="shared" si="95"/>
        <v>1024.6682555898603</v>
      </c>
      <c r="K675" s="10">
        <f t="shared" si="93"/>
        <v>1.2158410784400297E-3</v>
      </c>
      <c r="L675" s="10">
        <f t="shared" si="96"/>
        <v>1.3571764974700138</v>
      </c>
    </row>
    <row r="676" spans="1:12" x14ac:dyDescent="0.3">
      <c r="A676" s="85">
        <f t="shared" si="90"/>
        <v>671</v>
      </c>
      <c r="B676" s="94">
        <v>3600</v>
      </c>
      <c r="C676" s="94">
        <v>9.64</v>
      </c>
      <c r="D676" s="10">
        <f t="shared" si="97"/>
        <v>7.1885480000000008</v>
      </c>
      <c r="E676" s="10">
        <f t="shared" si="98"/>
        <v>19.067224206222225</v>
      </c>
      <c r="F676" s="10">
        <v>478.3</v>
      </c>
      <c r="G676" s="10">
        <f t="shared" si="94"/>
        <v>1.9968188888888892E-3</v>
      </c>
      <c r="H676" s="10">
        <f t="shared" si="92"/>
        <v>0.95507847455555572</v>
      </c>
      <c r="I676" s="10">
        <f t="shared" si="91"/>
        <v>0.95507847455555572</v>
      </c>
      <c r="J676" s="10">
        <f t="shared" si="95"/>
        <v>1025.623334064416</v>
      </c>
      <c r="K676" s="10">
        <f t="shared" si="93"/>
        <v>1.2650046020603388E-3</v>
      </c>
      <c r="L676" s="10">
        <f t="shared" si="96"/>
        <v>1.3584415020720741</v>
      </c>
    </row>
    <row r="677" spans="1:12" x14ac:dyDescent="0.3">
      <c r="A677" s="85">
        <f t="shared" si="90"/>
        <v>672</v>
      </c>
      <c r="B677" s="94">
        <v>3800</v>
      </c>
      <c r="C677" s="94">
        <v>10.07</v>
      </c>
      <c r="D677" s="10">
        <f t="shared" si="97"/>
        <v>7.5091990000000006</v>
      </c>
      <c r="E677" s="10">
        <f t="shared" si="98"/>
        <v>18.869431423999998</v>
      </c>
      <c r="F677" s="10">
        <v>492.3</v>
      </c>
      <c r="G677" s="10">
        <f t="shared" si="94"/>
        <v>2.0858886111111111E-3</v>
      </c>
      <c r="H677" s="10">
        <f t="shared" si="92"/>
        <v>1.0268829632500001</v>
      </c>
      <c r="I677" s="10">
        <f t="shared" si="91"/>
        <v>1.0268829632500001</v>
      </c>
      <c r="J677" s="10">
        <f t="shared" si="95"/>
        <v>1026.650217027666</v>
      </c>
      <c r="K677" s="10">
        <f t="shared" si="93"/>
        <v>1.3601098850993378E-3</v>
      </c>
      <c r="L677" s="10">
        <f t="shared" si="96"/>
        <v>1.3598016119571734</v>
      </c>
    </row>
    <row r="678" spans="1:12" x14ac:dyDescent="0.3">
      <c r="A678" s="85">
        <f t="shared" si="90"/>
        <v>673</v>
      </c>
      <c r="B678" s="94">
        <v>4000</v>
      </c>
      <c r="C678" s="94">
        <v>10.86</v>
      </c>
      <c r="D678" s="10">
        <f t="shared" si="97"/>
        <v>8.0983020000000003</v>
      </c>
      <c r="E678" s="10">
        <f t="shared" si="98"/>
        <v>19.332266534399999</v>
      </c>
      <c r="F678" s="10">
        <v>482.7</v>
      </c>
      <c r="G678" s="10">
        <f t="shared" si="94"/>
        <v>2.2495283333333334E-3</v>
      </c>
      <c r="H678" s="10">
        <f t="shared" si="92"/>
        <v>1.0858473264999999</v>
      </c>
      <c r="I678" s="10">
        <f t="shared" si="91"/>
        <v>1.0858473264999999</v>
      </c>
      <c r="J678" s="10">
        <f t="shared" si="95"/>
        <v>1027.736064354166</v>
      </c>
      <c r="K678" s="10">
        <f t="shared" si="93"/>
        <v>1.4382083794701986E-3</v>
      </c>
      <c r="L678" s="10">
        <f t="shared" si="96"/>
        <v>1.3612398203366436</v>
      </c>
    </row>
    <row r="679" spans="1:12" x14ac:dyDescent="0.3">
      <c r="A679" s="85">
        <f t="shared" si="90"/>
        <v>674</v>
      </c>
      <c r="B679" s="94">
        <v>4100</v>
      </c>
      <c r="C679" s="94">
        <v>11.45</v>
      </c>
      <c r="D679" s="10">
        <f t="shared" si="97"/>
        <v>8.5382649999999991</v>
      </c>
      <c r="E679" s="10">
        <f t="shared" si="98"/>
        <v>19.885410934634141</v>
      </c>
      <c r="F679" s="10">
        <v>482.7</v>
      </c>
      <c r="G679" s="10">
        <f t="shared" si="94"/>
        <v>2.3717402777777776E-3</v>
      </c>
      <c r="H679" s="10">
        <f t="shared" si="92"/>
        <v>1.144839032083333</v>
      </c>
      <c r="I679" s="10">
        <f t="shared" si="91"/>
        <v>1.1448390320833333</v>
      </c>
      <c r="J679" s="10">
        <f t="shared" si="95"/>
        <v>1028.8809033862494</v>
      </c>
      <c r="K679" s="10">
        <f t="shared" si="93"/>
        <v>1.5163430888520972E-3</v>
      </c>
      <c r="L679" s="10">
        <f t="shared" si="96"/>
        <v>1.3627561634254957</v>
      </c>
    </row>
    <row r="680" spans="1:12" x14ac:dyDescent="0.3">
      <c r="A680" s="85">
        <f t="shared" si="90"/>
        <v>675</v>
      </c>
      <c r="B680" s="94">
        <v>4200</v>
      </c>
      <c r="C680" s="94">
        <v>12.04</v>
      </c>
      <c r="D680" s="10">
        <f t="shared" si="97"/>
        <v>8.9782279999999997</v>
      </c>
      <c r="E680" s="10">
        <f t="shared" si="98"/>
        <v>20.412215125333333</v>
      </c>
      <c r="F680" s="10">
        <v>478.1</v>
      </c>
      <c r="G680" s="10">
        <f t="shared" si="94"/>
        <v>2.4939522222222222E-3</v>
      </c>
      <c r="H680" s="10">
        <f t="shared" si="92"/>
        <v>1.1923585574444446</v>
      </c>
      <c r="I680" s="10">
        <f t="shared" si="91"/>
        <v>1.1923585574444444</v>
      </c>
      <c r="J680" s="10">
        <f t="shared" si="95"/>
        <v>1030.073261943694</v>
      </c>
      <c r="K680" s="10">
        <f t="shared" si="93"/>
        <v>1.5792828575423106E-3</v>
      </c>
      <c r="L680" s="10">
        <f t="shared" si="96"/>
        <v>1.3643354462830379</v>
      </c>
    </row>
    <row r="681" spans="1:12" x14ac:dyDescent="0.3">
      <c r="A681" s="85">
        <f t="shared" si="90"/>
        <v>676</v>
      </c>
      <c r="B681" s="94">
        <v>4400</v>
      </c>
      <c r="C681" s="94">
        <v>13.22</v>
      </c>
      <c r="D681" s="10">
        <f t="shared" si="97"/>
        <v>9.8581540000000007</v>
      </c>
      <c r="E681" s="10">
        <f t="shared" si="98"/>
        <v>21.393986571636365</v>
      </c>
      <c r="F681" s="10">
        <v>483</v>
      </c>
      <c r="G681" s="10">
        <f t="shared" si="94"/>
        <v>2.7383761111111115E-3</v>
      </c>
      <c r="H681" s="10">
        <f t="shared" si="92"/>
        <v>1.3226356616666668</v>
      </c>
      <c r="I681" s="10">
        <f t="shared" si="91"/>
        <v>1.3226356616666668</v>
      </c>
      <c r="J681" s="10">
        <f t="shared" si="95"/>
        <v>1031.3958976053607</v>
      </c>
      <c r="K681" s="10">
        <f t="shared" si="93"/>
        <v>1.7518353134657837E-3</v>
      </c>
      <c r="L681" s="10">
        <f t="shared" si="96"/>
        <v>1.3660872815965037</v>
      </c>
    </row>
    <row r="682" spans="1:12" x14ac:dyDescent="0.3">
      <c r="A682" s="85">
        <f t="shared" si="90"/>
        <v>677</v>
      </c>
      <c r="B682" s="94">
        <v>4600</v>
      </c>
      <c r="C682" s="94">
        <v>14.1</v>
      </c>
      <c r="D682" s="10">
        <f t="shared" si="97"/>
        <v>10.51437</v>
      </c>
      <c r="E682" s="10">
        <f t="shared" si="98"/>
        <v>21.826003533913042</v>
      </c>
      <c r="F682" s="10">
        <v>483</v>
      </c>
      <c r="G682" s="10">
        <f t="shared" si="94"/>
        <v>2.9206583333333332E-3</v>
      </c>
      <c r="H682" s="10">
        <f t="shared" si="92"/>
        <v>1.410677975</v>
      </c>
      <c r="I682" s="10">
        <f t="shared" si="91"/>
        <v>1.410677975</v>
      </c>
      <c r="J682" s="10">
        <f t="shared" si="95"/>
        <v>1032.8065755803607</v>
      </c>
      <c r="K682" s="10">
        <f t="shared" si="93"/>
        <v>1.8684476490066224E-3</v>
      </c>
      <c r="L682" s="10">
        <f t="shared" si="96"/>
        <v>1.3679557292455105</v>
      </c>
    </row>
    <row r="683" spans="1:12" x14ac:dyDescent="0.3">
      <c r="A683" s="85">
        <f t="shared" si="90"/>
        <v>678</v>
      </c>
      <c r="B683" s="94">
        <v>4700</v>
      </c>
      <c r="C683" s="94">
        <v>14.39</v>
      </c>
      <c r="D683" s="10">
        <f t="shared" si="97"/>
        <v>10.730623000000001</v>
      </c>
      <c r="E683" s="10">
        <f t="shared" si="98"/>
        <v>21.800972957957448</v>
      </c>
      <c r="F683" s="10">
        <v>483</v>
      </c>
      <c r="G683" s="10">
        <f t="shared" si="94"/>
        <v>2.9807286111111116E-3</v>
      </c>
      <c r="H683" s="10">
        <f t="shared" si="92"/>
        <v>1.4396919191666668</v>
      </c>
      <c r="I683" s="10">
        <f t="shared" si="91"/>
        <v>1.4396919191666668</v>
      </c>
      <c r="J683" s="10">
        <f t="shared" si="95"/>
        <v>1034.2462674995274</v>
      </c>
      <c r="K683" s="10">
        <f t="shared" si="93"/>
        <v>1.9068767141280356E-3</v>
      </c>
      <c r="L683" s="10">
        <f t="shared" si="96"/>
        <v>1.3698626059596384</v>
      </c>
    </row>
    <row r="684" spans="1:12" x14ac:dyDescent="0.3">
      <c r="A684" s="85">
        <f t="shared" si="90"/>
        <v>679</v>
      </c>
      <c r="B684" s="94">
        <v>4900</v>
      </c>
      <c r="C684" s="94">
        <v>14.97</v>
      </c>
      <c r="D684" s="10">
        <f t="shared" si="97"/>
        <v>11.163129000000001</v>
      </c>
      <c r="E684" s="10">
        <f t="shared" si="98"/>
        <v>21.753976774530614</v>
      </c>
      <c r="F684" s="10">
        <v>483</v>
      </c>
      <c r="G684" s="10">
        <f t="shared" si="94"/>
        <v>3.100869166666667E-3</v>
      </c>
      <c r="H684" s="10">
        <f t="shared" si="92"/>
        <v>1.4977198075000002</v>
      </c>
      <c r="I684" s="10">
        <f t="shared" si="91"/>
        <v>1.4977198075000002</v>
      </c>
      <c r="J684" s="10">
        <f t="shared" si="95"/>
        <v>1035.7439873070275</v>
      </c>
      <c r="K684" s="10">
        <f t="shared" si="93"/>
        <v>1.9837348443708614E-3</v>
      </c>
      <c r="L684" s="10">
        <f t="shared" si="96"/>
        <v>1.3718463408040091</v>
      </c>
    </row>
    <row r="685" spans="1:12" x14ac:dyDescent="0.3">
      <c r="A685" s="85">
        <f t="shared" si="90"/>
        <v>680</v>
      </c>
      <c r="B685" s="94">
        <v>5000</v>
      </c>
      <c r="C685" s="94">
        <v>15.26</v>
      </c>
      <c r="D685" s="10">
        <f t="shared" si="97"/>
        <v>11.379382</v>
      </c>
      <c r="E685" s="10">
        <f t="shared" si="98"/>
        <v>21.731888568319999</v>
      </c>
      <c r="F685" s="10">
        <v>470.5</v>
      </c>
      <c r="G685" s="10">
        <f t="shared" si="94"/>
        <v>3.1609394444444446E-3</v>
      </c>
      <c r="H685" s="10">
        <f t="shared" si="92"/>
        <v>1.487222008611111</v>
      </c>
      <c r="I685" s="10">
        <f t="shared" si="91"/>
        <v>1.4872220086111112</v>
      </c>
      <c r="J685" s="10">
        <f t="shared" si="95"/>
        <v>1037.2312093156386</v>
      </c>
      <c r="K685" s="10">
        <f t="shared" si="93"/>
        <v>1.9698304749816041E-3</v>
      </c>
      <c r="L685" s="10">
        <f t="shared" si="96"/>
        <v>1.3738161712789907</v>
      </c>
    </row>
    <row r="686" spans="1:12" x14ac:dyDescent="0.3">
      <c r="A686" s="85">
        <f t="shared" si="90"/>
        <v>681</v>
      </c>
      <c r="B686" s="94">
        <v>5000</v>
      </c>
      <c r="C686" s="94">
        <v>15.26</v>
      </c>
      <c r="D686" s="10">
        <f t="shared" si="97"/>
        <v>11.379382</v>
      </c>
      <c r="E686" s="10">
        <f t="shared" si="98"/>
        <v>21.731888568319999</v>
      </c>
      <c r="F686" s="10">
        <v>470.5</v>
      </c>
      <c r="G686" s="10">
        <f t="shared" si="94"/>
        <v>3.1609394444444446E-3</v>
      </c>
      <c r="H686" s="10">
        <f t="shared" si="92"/>
        <v>1.487222008611111</v>
      </c>
      <c r="I686" s="10">
        <f t="shared" si="91"/>
        <v>1.4872220086111112</v>
      </c>
      <c r="J686" s="10">
        <f t="shared" si="95"/>
        <v>1038.7184313242497</v>
      </c>
      <c r="K686" s="10">
        <f t="shared" si="93"/>
        <v>1.9698304749816041E-3</v>
      </c>
      <c r="L686" s="10">
        <f t="shared" si="96"/>
        <v>1.3757860017539723</v>
      </c>
    </row>
    <row r="687" spans="1:12" x14ac:dyDescent="0.3">
      <c r="A687" s="85">
        <f t="shared" si="90"/>
        <v>682</v>
      </c>
      <c r="B687" s="94">
        <v>5100</v>
      </c>
      <c r="C687" s="94">
        <v>15.59</v>
      </c>
      <c r="D687" s="10">
        <f t="shared" si="97"/>
        <v>11.625463</v>
      </c>
      <c r="E687" s="10">
        <f t="shared" si="98"/>
        <v>21.766513940078429</v>
      </c>
      <c r="F687" s="10">
        <v>470.5</v>
      </c>
      <c r="G687" s="10">
        <f t="shared" si="94"/>
        <v>3.2292952777777779E-3</v>
      </c>
      <c r="H687" s="10">
        <f t="shared" si="92"/>
        <v>1.5193834281944445</v>
      </c>
      <c r="I687" s="10">
        <f t="shared" si="91"/>
        <v>1.5193834281944445</v>
      </c>
      <c r="J687" s="10">
        <f t="shared" si="95"/>
        <v>1040.2378147524441</v>
      </c>
      <c r="K687" s="10">
        <f t="shared" si="93"/>
        <v>2.0124283817144961E-3</v>
      </c>
      <c r="L687" s="10">
        <f t="shared" si="96"/>
        <v>1.3777984301356867</v>
      </c>
    </row>
    <row r="688" spans="1:12" x14ac:dyDescent="0.3">
      <c r="A688" s="85">
        <f t="shared" si="90"/>
        <v>683</v>
      </c>
      <c r="B688" s="94">
        <v>4700</v>
      </c>
      <c r="C688" s="94">
        <v>14.39</v>
      </c>
      <c r="D688" s="10">
        <f t="shared" si="97"/>
        <v>10.730623000000001</v>
      </c>
      <c r="E688" s="10">
        <f t="shared" si="98"/>
        <v>21.800972957957448</v>
      </c>
      <c r="F688" s="10">
        <v>483</v>
      </c>
      <c r="G688" s="10">
        <f t="shared" si="94"/>
        <v>2.9807286111111116E-3</v>
      </c>
      <c r="H688" s="10">
        <f t="shared" si="92"/>
        <v>1.4396919191666668</v>
      </c>
      <c r="I688" s="10">
        <f t="shared" si="91"/>
        <v>1.4396919191666668</v>
      </c>
      <c r="J688" s="10">
        <f t="shared" si="95"/>
        <v>1041.6775066716109</v>
      </c>
      <c r="K688" s="10">
        <f t="shared" si="93"/>
        <v>1.9068767141280356E-3</v>
      </c>
      <c r="L688" s="10">
        <f t="shared" si="96"/>
        <v>1.3797053068498146</v>
      </c>
    </row>
    <row r="689" spans="1:12" x14ac:dyDescent="0.3">
      <c r="A689" s="85">
        <f t="shared" si="90"/>
        <v>684</v>
      </c>
      <c r="B689" s="94">
        <v>4600</v>
      </c>
      <c r="C689" s="94">
        <v>14.1</v>
      </c>
      <c r="D689" s="10">
        <f t="shared" si="97"/>
        <v>10.51437</v>
      </c>
      <c r="E689" s="10">
        <f t="shared" si="98"/>
        <v>21.826003533913042</v>
      </c>
      <c r="F689" s="10">
        <v>483</v>
      </c>
      <c r="G689" s="10">
        <f t="shared" si="94"/>
        <v>2.9206583333333332E-3</v>
      </c>
      <c r="H689" s="10">
        <f t="shared" si="92"/>
        <v>1.410677975</v>
      </c>
      <c r="I689" s="10">
        <f t="shared" si="91"/>
        <v>1.410677975</v>
      </c>
      <c r="J689" s="10">
        <f t="shared" si="95"/>
        <v>1043.0881846466109</v>
      </c>
      <c r="K689" s="10">
        <f t="shared" si="93"/>
        <v>1.8684476490066224E-3</v>
      </c>
      <c r="L689" s="10">
        <f t="shared" si="96"/>
        <v>1.3815737544988214</v>
      </c>
    </row>
    <row r="690" spans="1:12" x14ac:dyDescent="0.3">
      <c r="A690" s="85">
        <f t="shared" si="90"/>
        <v>685</v>
      </c>
      <c r="B690" s="94">
        <v>4200</v>
      </c>
      <c r="C690" s="94">
        <v>12.04</v>
      </c>
      <c r="D690" s="10">
        <f t="shared" si="97"/>
        <v>8.9782279999999997</v>
      </c>
      <c r="E690" s="10">
        <f t="shared" si="98"/>
        <v>20.412215125333333</v>
      </c>
      <c r="F690" s="10">
        <v>479.6</v>
      </c>
      <c r="G690" s="10">
        <f t="shared" si="94"/>
        <v>2.4939522222222222E-3</v>
      </c>
      <c r="H690" s="10">
        <f t="shared" si="92"/>
        <v>1.1960994857777778</v>
      </c>
      <c r="I690" s="10">
        <f t="shared" si="91"/>
        <v>1.1960994857777778</v>
      </c>
      <c r="J690" s="10">
        <f t="shared" si="95"/>
        <v>1044.2842841323886</v>
      </c>
      <c r="K690" s="10">
        <f t="shared" si="93"/>
        <v>1.5842377295069905E-3</v>
      </c>
      <c r="L690" s="10">
        <f t="shared" si="96"/>
        <v>1.3831579922283284</v>
      </c>
    </row>
    <row r="691" spans="1:12" x14ac:dyDescent="0.3">
      <c r="A691" s="85">
        <f t="shared" si="90"/>
        <v>686</v>
      </c>
      <c r="B691" s="94">
        <v>3800</v>
      </c>
      <c r="C691" s="94">
        <v>10.07</v>
      </c>
      <c r="D691" s="10">
        <f t="shared" si="97"/>
        <v>7.5091990000000006</v>
      </c>
      <c r="E691" s="10">
        <f t="shared" si="98"/>
        <v>18.869431423999998</v>
      </c>
      <c r="F691" s="10">
        <v>494.6</v>
      </c>
      <c r="G691" s="10">
        <f t="shared" si="94"/>
        <v>2.0858886111111111E-3</v>
      </c>
      <c r="H691" s="10">
        <f t="shared" si="92"/>
        <v>1.0316805070555557</v>
      </c>
      <c r="I691" s="10">
        <f t="shared" si="91"/>
        <v>1.0316805070555557</v>
      </c>
      <c r="J691" s="10">
        <f t="shared" si="95"/>
        <v>1045.3159646394442</v>
      </c>
      <c r="K691" s="10">
        <f t="shared" si="93"/>
        <v>1.3664642477557028E-3</v>
      </c>
      <c r="L691" s="10">
        <f t="shared" si="96"/>
        <v>1.3845244564760841</v>
      </c>
    </row>
    <row r="692" spans="1:12" x14ac:dyDescent="0.3">
      <c r="A692" s="85">
        <f t="shared" si="90"/>
        <v>687</v>
      </c>
      <c r="B692" s="94">
        <v>3400</v>
      </c>
      <c r="C692" s="94">
        <v>8.9600000000000009</v>
      </c>
      <c r="D692" s="10">
        <f t="shared" si="97"/>
        <v>6.6814720000000012</v>
      </c>
      <c r="E692" s="10">
        <f t="shared" si="98"/>
        <v>18.764717598117649</v>
      </c>
      <c r="F692" s="10">
        <v>494.6</v>
      </c>
      <c r="G692" s="10">
        <f t="shared" si="94"/>
        <v>1.8559644444444447E-3</v>
      </c>
      <c r="H692" s="10">
        <f t="shared" si="92"/>
        <v>0.9179600142222224</v>
      </c>
      <c r="I692" s="10">
        <f t="shared" si="91"/>
        <v>0.9179600142222224</v>
      </c>
      <c r="J692" s="10">
        <f t="shared" si="95"/>
        <v>1046.2339246536665</v>
      </c>
      <c r="K692" s="10">
        <f t="shared" si="93"/>
        <v>1.2158410784400297E-3</v>
      </c>
      <c r="L692" s="10">
        <f t="shared" si="96"/>
        <v>1.3857402975545241</v>
      </c>
    </row>
    <row r="693" spans="1:12" x14ac:dyDescent="0.3">
      <c r="A693" s="85">
        <f t="shared" si="90"/>
        <v>688</v>
      </c>
      <c r="B693" s="94">
        <v>3500</v>
      </c>
      <c r="C693" s="94">
        <v>9.2200000000000006</v>
      </c>
      <c r="D693" s="10">
        <f t="shared" si="97"/>
        <v>6.8753540000000006</v>
      </c>
      <c r="E693" s="10">
        <f t="shared" si="98"/>
        <v>18.757537221485716</v>
      </c>
      <c r="F693" s="10">
        <v>494.6</v>
      </c>
      <c r="G693" s="10">
        <f t="shared" si="94"/>
        <v>1.9098205555555558E-3</v>
      </c>
      <c r="H693" s="10">
        <f t="shared" si="92"/>
        <v>0.9445972467777779</v>
      </c>
      <c r="I693" s="10">
        <f t="shared" si="91"/>
        <v>0.9445972467777779</v>
      </c>
      <c r="J693" s="10">
        <f t="shared" si="95"/>
        <v>1047.1785219004441</v>
      </c>
      <c r="K693" s="10">
        <f t="shared" si="93"/>
        <v>1.2511221811626198E-3</v>
      </c>
      <c r="L693" s="10">
        <f t="shared" si="96"/>
        <v>1.3869914197356867</v>
      </c>
    </row>
    <row r="694" spans="1:12" x14ac:dyDescent="0.3">
      <c r="A694" s="85">
        <f t="shared" si="90"/>
        <v>689</v>
      </c>
      <c r="B694" s="94">
        <v>3600</v>
      </c>
      <c r="C694" s="94">
        <v>9.64</v>
      </c>
      <c r="D694" s="10">
        <f t="shared" si="97"/>
        <v>7.1885480000000008</v>
      </c>
      <c r="E694" s="10">
        <f t="shared" si="98"/>
        <v>19.067224206222225</v>
      </c>
      <c r="F694" s="10">
        <v>478.3</v>
      </c>
      <c r="G694" s="10">
        <f t="shared" si="94"/>
        <v>1.9968188888888892E-3</v>
      </c>
      <c r="H694" s="10">
        <f t="shared" si="92"/>
        <v>0.95507847455555572</v>
      </c>
      <c r="I694" s="10">
        <f t="shared" si="91"/>
        <v>0.95507847455555572</v>
      </c>
      <c r="J694" s="10">
        <f t="shared" si="95"/>
        <v>1048.1336003749998</v>
      </c>
      <c r="K694" s="10">
        <f t="shared" si="93"/>
        <v>1.2650046020603388E-3</v>
      </c>
      <c r="L694" s="10">
        <f t="shared" si="96"/>
        <v>1.3882564243377471</v>
      </c>
    </row>
    <row r="695" spans="1:12" x14ac:dyDescent="0.3">
      <c r="A695" s="85">
        <f t="shared" si="90"/>
        <v>690</v>
      </c>
      <c r="B695" s="94">
        <v>3800</v>
      </c>
      <c r="C695" s="94">
        <v>10.07</v>
      </c>
      <c r="D695" s="10">
        <f t="shared" si="97"/>
        <v>7.5091990000000006</v>
      </c>
      <c r="E695" s="10">
        <f t="shared" si="98"/>
        <v>18.869431423999998</v>
      </c>
      <c r="F695" s="10">
        <v>494.6</v>
      </c>
      <c r="G695" s="10">
        <f t="shared" si="94"/>
        <v>2.0858886111111111E-3</v>
      </c>
      <c r="H695" s="10">
        <f t="shared" si="92"/>
        <v>1.0316805070555557</v>
      </c>
      <c r="I695" s="10">
        <f t="shared" si="91"/>
        <v>1.0316805070555557</v>
      </c>
      <c r="J695" s="10">
        <f t="shared" si="95"/>
        <v>1049.1652808820554</v>
      </c>
      <c r="K695" s="10">
        <f t="shared" si="93"/>
        <v>1.3664642477557028E-3</v>
      </c>
      <c r="L695" s="10">
        <f t="shared" si="96"/>
        <v>1.3896228885855029</v>
      </c>
    </row>
    <row r="696" spans="1:12" x14ac:dyDescent="0.3">
      <c r="A696" s="85">
        <f t="shared" si="90"/>
        <v>691</v>
      </c>
      <c r="B696" s="94">
        <v>3900</v>
      </c>
      <c r="C696" s="94">
        <v>10.28</v>
      </c>
      <c r="D696" s="10">
        <f t="shared" si="97"/>
        <v>7.6657959999999994</v>
      </c>
      <c r="E696" s="10">
        <f t="shared" si="98"/>
        <v>18.769013549948713</v>
      </c>
      <c r="F696" s="10">
        <v>494.6</v>
      </c>
      <c r="G696" s="10">
        <f t="shared" si="94"/>
        <v>2.1293877777777775E-3</v>
      </c>
      <c r="H696" s="10">
        <f t="shared" si="92"/>
        <v>1.0531951948888889</v>
      </c>
      <c r="I696" s="10">
        <f t="shared" si="91"/>
        <v>1.0531951948888887</v>
      </c>
      <c r="J696" s="10">
        <f t="shared" si="95"/>
        <v>1050.2184760769444</v>
      </c>
      <c r="K696" s="10">
        <f t="shared" si="93"/>
        <v>1.3949605230316406E-3</v>
      </c>
      <c r="L696" s="10">
        <f t="shared" si="96"/>
        <v>1.3910178491085345</v>
      </c>
    </row>
    <row r="697" spans="1:12" x14ac:dyDescent="0.3">
      <c r="A697" s="85">
        <f t="shared" si="90"/>
        <v>692</v>
      </c>
      <c r="B697" s="94">
        <v>4100</v>
      </c>
      <c r="C697" s="94">
        <v>11.45</v>
      </c>
      <c r="D697" s="10">
        <f t="shared" si="97"/>
        <v>8.5382649999999991</v>
      </c>
      <c r="E697" s="10">
        <f t="shared" si="98"/>
        <v>19.885410934634141</v>
      </c>
      <c r="F697" s="10">
        <v>479.7</v>
      </c>
      <c r="G697" s="10">
        <f t="shared" si="94"/>
        <v>2.3717402777777776E-3</v>
      </c>
      <c r="H697" s="10">
        <f t="shared" si="92"/>
        <v>1.1377238112499999</v>
      </c>
      <c r="I697" s="10">
        <f t="shared" si="91"/>
        <v>1.1377238112499999</v>
      </c>
      <c r="J697" s="10">
        <f t="shared" si="95"/>
        <v>1051.3561998881944</v>
      </c>
      <c r="K697" s="10">
        <f t="shared" si="93"/>
        <v>1.5069189552980131E-3</v>
      </c>
      <c r="L697" s="10">
        <f t="shared" si="96"/>
        <v>1.3925247680638326</v>
      </c>
    </row>
    <row r="698" spans="1:12" x14ac:dyDescent="0.3">
      <c r="A698" s="85">
        <f t="shared" si="90"/>
        <v>693</v>
      </c>
      <c r="B698" s="94">
        <v>4300</v>
      </c>
      <c r="C698" s="94">
        <v>12.63</v>
      </c>
      <c r="D698" s="10">
        <f t="shared" si="97"/>
        <v>9.4181910000000002</v>
      </c>
      <c r="E698" s="10">
        <f t="shared" si="98"/>
        <v>20.914516795534883</v>
      </c>
      <c r="F698" s="10">
        <v>479.7</v>
      </c>
      <c r="G698" s="10">
        <f t="shared" si="94"/>
        <v>2.6161641666666668E-3</v>
      </c>
      <c r="H698" s="10">
        <f t="shared" si="92"/>
        <v>1.2549739507500002</v>
      </c>
      <c r="I698" s="10">
        <f t="shared" si="91"/>
        <v>1.25497395075</v>
      </c>
      <c r="J698" s="10">
        <f t="shared" si="95"/>
        <v>1052.6111738389443</v>
      </c>
      <c r="K698" s="10">
        <f t="shared" si="93"/>
        <v>1.6622171533112581E-3</v>
      </c>
      <c r="L698" s="10">
        <f t="shared" si="96"/>
        <v>1.3941869852171438</v>
      </c>
    </row>
    <row r="699" spans="1:12" x14ac:dyDescent="0.3">
      <c r="A699" s="85">
        <f t="shared" si="90"/>
        <v>694</v>
      </c>
      <c r="B699" s="94">
        <v>4500</v>
      </c>
      <c r="C699" s="94">
        <v>13.81</v>
      </c>
      <c r="D699" s="10">
        <f t="shared" si="97"/>
        <v>10.298117000000001</v>
      </c>
      <c r="E699" s="10">
        <f t="shared" si="98"/>
        <v>21.852146579911111</v>
      </c>
      <c r="F699" s="10">
        <v>479.7</v>
      </c>
      <c r="G699" s="10">
        <f t="shared" si="94"/>
        <v>2.8605880555555561E-3</v>
      </c>
      <c r="H699" s="10">
        <f t="shared" si="92"/>
        <v>1.37222409025</v>
      </c>
      <c r="I699" s="10">
        <f t="shared" si="91"/>
        <v>1.3722240902500003</v>
      </c>
      <c r="J699" s="10">
        <f t="shared" si="95"/>
        <v>1053.9833979291943</v>
      </c>
      <c r="K699" s="10">
        <f t="shared" si="93"/>
        <v>1.8175153513245036E-3</v>
      </c>
      <c r="L699" s="10">
        <f t="shared" si="96"/>
        <v>1.3960045005684683</v>
      </c>
    </row>
    <row r="700" spans="1:12" x14ac:dyDescent="0.3">
      <c r="A700" s="85">
        <f t="shared" si="90"/>
        <v>695</v>
      </c>
      <c r="B700" s="94">
        <v>4600</v>
      </c>
      <c r="C700" s="94">
        <v>14.1</v>
      </c>
      <c r="D700" s="10">
        <f t="shared" si="97"/>
        <v>10.51437</v>
      </c>
      <c r="E700" s="10">
        <f t="shared" si="98"/>
        <v>21.826003533913042</v>
      </c>
      <c r="F700" s="10">
        <v>479.7</v>
      </c>
      <c r="G700" s="10">
        <f t="shared" si="94"/>
        <v>2.9206583333333332E-3</v>
      </c>
      <c r="H700" s="10">
        <f t="shared" si="92"/>
        <v>1.4010398024999999</v>
      </c>
      <c r="I700" s="10">
        <f t="shared" si="91"/>
        <v>1.4010398024999999</v>
      </c>
      <c r="J700" s="10">
        <f t="shared" si="95"/>
        <v>1055.3844377316943</v>
      </c>
      <c r="K700" s="10">
        <f t="shared" si="93"/>
        <v>1.855681857615894E-3</v>
      </c>
      <c r="L700" s="10">
        <f t="shared" si="96"/>
        <v>1.3978601824260841</v>
      </c>
    </row>
    <row r="701" spans="1:12" x14ac:dyDescent="0.3">
      <c r="A701" s="85">
        <f t="shared" si="90"/>
        <v>696</v>
      </c>
      <c r="B701" s="94">
        <v>4800</v>
      </c>
      <c r="C701" s="94">
        <v>12.68</v>
      </c>
      <c r="D701" s="10">
        <f t="shared" si="97"/>
        <v>9.4554760000000009</v>
      </c>
      <c r="E701" s="10">
        <f t="shared" si="98"/>
        <v>18.810093589333334</v>
      </c>
      <c r="F701" s="10">
        <v>467.5</v>
      </c>
      <c r="G701" s="10">
        <f t="shared" si="94"/>
        <v>2.6265211111111113E-3</v>
      </c>
      <c r="H701" s="10">
        <f t="shared" si="92"/>
        <v>1.2278986194444446</v>
      </c>
      <c r="I701" s="10">
        <f t="shared" si="91"/>
        <v>1.2278986194444446</v>
      </c>
      <c r="J701" s="10">
        <f t="shared" si="95"/>
        <v>1056.6123363511388</v>
      </c>
      <c r="K701" s="10">
        <f t="shared" si="93"/>
        <v>1.6263557873436353E-3</v>
      </c>
      <c r="L701" s="10">
        <f t="shared" si="96"/>
        <v>1.3994865382134278</v>
      </c>
    </row>
    <row r="702" spans="1:12" x14ac:dyDescent="0.3">
      <c r="A702" s="85">
        <f t="shared" si="90"/>
        <v>697</v>
      </c>
      <c r="B702" s="94">
        <v>4900</v>
      </c>
      <c r="C702" s="94">
        <v>14.97</v>
      </c>
      <c r="D702" s="10">
        <f t="shared" si="97"/>
        <v>11.163129000000001</v>
      </c>
      <c r="E702" s="10">
        <f t="shared" si="98"/>
        <v>21.753976774530614</v>
      </c>
      <c r="F702" s="10">
        <v>479.7</v>
      </c>
      <c r="G702" s="10">
        <f t="shared" si="94"/>
        <v>3.100869166666667E-3</v>
      </c>
      <c r="H702" s="10">
        <f t="shared" si="92"/>
        <v>1.4874869392500003</v>
      </c>
      <c r="I702" s="10">
        <f t="shared" si="91"/>
        <v>1.4874869392500001</v>
      </c>
      <c r="J702" s="10">
        <f t="shared" si="95"/>
        <v>1058.0998232903887</v>
      </c>
      <c r="K702" s="10">
        <f t="shared" si="93"/>
        <v>1.9701813764900662E-3</v>
      </c>
      <c r="L702" s="10">
        <f t="shared" si="96"/>
        <v>1.4014567195899179</v>
      </c>
    </row>
    <row r="703" spans="1:12" x14ac:dyDescent="0.3">
      <c r="A703" s="85">
        <f t="shared" si="90"/>
        <v>698</v>
      </c>
      <c r="B703" s="94">
        <v>5000</v>
      </c>
      <c r="C703" s="94">
        <v>15.26</v>
      </c>
      <c r="D703" s="10">
        <f t="shared" si="97"/>
        <v>11.379382</v>
      </c>
      <c r="E703" s="10">
        <f t="shared" si="98"/>
        <v>21.731888568319999</v>
      </c>
      <c r="F703" s="10">
        <v>470.5</v>
      </c>
      <c r="G703" s="10">
        <f t="shared" si="94"/>
        <v>3.1609394444444446E-3</v>
      </c>
      <c r="H703" s="10">
        <f t="shared" si="92"/>
        <v>1.487222008611111</v>
      </c>
      <c r="I703" s="10">
        <f t="shared" si="91"/>
        <v>1.4872220086111112</v>
      </c>
      <c r="J703" s="10">
        <f t="shared" si="95"/>
        <v>1059.5870452989998</v>
      </c>
      <c r="K703" s="10">
        <f t="shared" si="93"/>
        <v>1.9698304749816041E-3</v>
      </c>
      <c r="L703" s="10">
        <f t="shared" si="96"/>
        <v>1.4034265500648995</v>
      </c>
    </row>
    <row r="704" spans="1:12" x14ac:dyDescent="0.3">
      <c r="A704" s="85">
        <f t="shared" si="90"/>
        <v>699</v>
      </c>
      <c r="B704" s="94">
        <v>5100</v>
      </c>
      <c r="C704" s="94">
        <v>15.59</v>
      </c>
      <c r="D704" s="10">
        <f t="shared" si="97"/>
        <v>11.625463</v>
      </c>
      <c r="E704" s="10">
        <f t="shared" si="98"/>
        <v>21.766513940078429</v>
      </c>
      <c r="F704" s="10">
        <v>470.5</v>
      </c>
      <c r="G704" s="10">
        <f t="shared" si="94"/>
        <v>3.2292952777777779E-3</v>
      </c>
      <c r="H704" s="10">
        <f t="shared" si="92"/>
        <v>1.5193834281944445</v>
      </c>
      <c r="I704" s="10">
        <f t="shared" si="91"/>
        <v>1.5193834281944445</v>
      </c>
      <c r="J704" s="10">
        <f t="shared" si="95"/>
        <v>1061.1064287271943</v>
      </c>
      <c r="K704" s="10">
        <f t="shared" si="93"/>
        <v>2.0124283817144961E-3</v>
      </c>
      <c r="L704" s="10">
        <f t="shared" si="96"/>
        <v>1.4054389784466139</v>
      </c>
    </row>
    <row r="705" spans="1:12" x14ac:dyDescent="0.3">
      <c r="A705" s="85">
        <f t="shared" si="90"/>
        <v>700</v>
      </c>
      <c r="B705" s="94">
        <v>5200</v>
      </c>
      <c r="C705" s="94">
        <v>15.92</v>
      </c>
      <c r="D705" s="10">
        <f t="shared" si="97"/>
        <v>11.871544</v>
      </c>
      <c r="E705" s="10">
        <f t="shared" si="98"/>
        <v>21.799807566769228</v>
      </c>
      <c r="F705" s="10">
        <v>470.5</v>
      </c>
      <c r="G705" s="10">
        <f t="shared" si="94"/>
        <v>3.2976511111111112E-3</v>
      </c>
      <c r="H705" s="10">
        <f t="shared" si="92"/>
        <v>1.5515448477777778</v>
      </c>
      <c r="I705" s="10">
        <f t="shared" si="91"/>
        <v>1.5515448477777778</v>
      </c>
      <c r="J705" s="10">
        <f t="shared" si="95"/>
        <v>1062.6579735749719</v>
      </c>
      <c r="K705" s="10">
        <f t="shared" si="93"/>
        <v>2.0550262884473877E-3</v>
      </c>
      <c r="L705" s="10">
        <f t="shared" si="96"/>
        <v>1.4074940047350613</v>
      </c>
    </row>
    <row r="706" spans="1:12" x14ac:dyDescent="0.3">
      <c r="A706" s="85">
        <f t="shared" si="90"/>
        <v>701</v>
      </c>
      <c r="B706" s="94">
        <v>5300</v>
      </c>
      <c r="C706" s="94">
        <v>16.25</v>
      </c>
      <c r="D706" s="10">
        <f t="shared" si="97"/>
        <v>12.117625</v>
      </c>
      <c r="E706" s="10">
        <f t="shared" si="98"/>
        <v>21.831844830188679</v>
      </c>
      <c r="F706" s="10">
        <v>470.5</v>
      </c>
      <c r="G706" s="10">
        <f t="shared" si="94"/>
        <v>3.3660069444444445E-3</v>
      </c>
      <c r="H706" s="10">
        <f t="shared" si="92"/>
        <v>1.5837062673611111</v>
      </c>
      <c r="I706" s="10">
        <f t="shared" si="91"/>
        <v>1.5837062673611111</v>
      </c>
      <c r="J706" s="10">
        <f t="shared" si="95"/>
        <v>1064.241679842333</v>
      </c>
      <c r="K706" s="10">
        <f t="shared" si="93"/>
        <v>2.0976241951802797E-3</v>
      </c>
      <c r="L706" s="10">
        <f t="shared" si="96"/>
        <v>1.4095916289302415</v>
      </c>
    </row>
    <row r="707" spans="1:12" x14ac:dyDescent="0.3">
      <c r="A707" s="85">
        <f t="shared" si="90"/>
        <v>702</v>
      </c>
      <c r="B707" s="94">
        <v>5400</v>
      </c>
      <c r="C707" s="94">
        <v>16.579999999999998</v>
      </c>
      <c r="D707" s="10">
        <f t="shared" si="97"/>
        <v>12.363705999999999</v>
      </c>
      <c r="E707" s="10">
        <f t="shared" si="98"/>
        <v>21.862695528296292</v>
      </c>
      <c r="F707" s="10">
        <v>470.5</v>
      </c>
      <c r="G707" s="10">
        <f t="shared" si="94"/>
        <v>3.4343627777777773E-3</v>
      </c>
      <c r="H707" s="10">
        <f t="shared" si="92"/>
        <v>1.6158676869444442</v>
      </c>
      <c r="I707" s="10">
        <f t="shared" si="91"/>
        <v>1.6158676869444442</v>
      </c>
      <c r="J707" s="10">
        <f t="shared" si="95"/>
        <v>1065.8575475292776</v>
      </c>
      <c r="K707" s="10">
        <f t="shared" si="93"/>
        <v>2.1402221019131713E-3</v>
      </c>
      <c r="L707" s="10">
        <f t="shared" si="96"/>
        <v>1.4117318510321546</v>
      </c>
    </row>
    <row r="708" spans="1:12" x14ac:dyDescent="0.3">
      <c r="A708" s="85">
        <f t="shared" si="90"/>
        <v>703</v>
      </c>
      <c r="B708" s="94">
        <v>5500</v>
      </c>
      <c r="C708" s="94">
        <v>16.940000000000001</v>
      </c>
      <c r="D708" s="10">
        <f t="shared" si="97"/>
        <v>12.632158000000002</v>
      </c>
      <c r="E708" s="10">
        <f t="shared" si="98"/>
        <v>21.931263692800002</v>
      </c>
      <c r="F708" s="10">
        <v>470.5</v>
      </c>
      <c r="G708" s="10">
        <f t="shared" si="94"/>
        <v>3.5089327777777786E-3</v>
      </c>
      <c r="H708" s="10">
        <f t="shared" si="92"/>
        <v>1.6509528719444448</v>
      </c>
      <c r="I708" s="10">
        <f t="shared" si="91"/>
        <v>1.6509528719444448</v>
      </c>
      <c r="J708" s="10">
        <f t="shared" si="95"/>
        <v>1067.5085004012219</v>
      </c>
      <c r="K708" s="10">
        <f t="shared" si="93"/>
        <v>2.1866925456217813E-3</v>
      </c>
      <c r="L708" s="10">
        <f t="shared" si="96"/>
        <v>1.4139185435777764</v>
      </c>
    </row>
    <row r="709" spans="1:12" x14ac:dyDescent="0.3">
      <c r="A709" s="85">
        <f t="shared" si="90"/>
        <v>704</v>
      </c>
      <c r="B709" s="94">
        <v>5600</v>
      </c>
      <c r="C709" s="94">
        <v>17.05</v>
      </c>
      <c r="D709" s="10">
        <f t="shared" si="97"/>
        <v>12.714185000000001</v>
      </c>
      <c r="E709" s="10">
        <f t="shared" si="98"/>
        <v>21.679501737142857</v>
      </c>
      <c r="F709" s="10">
        <v>470.5</v>
      </c>
      <c r="G709" s="10">
        <f t="shared" si="94"/>
        <v>3.5317180555555555E-3</v>
      </c>
      <c r="H709" s="10">
        <f t="shared" si="92"/>
        <v>1.661673345138889</v>
      </c>
      <c r="I709" s="10">
        <f t="shared" si="91"/>
        <v>1.6616733451388888</v>
      </c>
      <c r="J709" s="10">
        <f t="shared" si="95"/>
        <v>1069.1701737463609</v>
      </c>
      <c r="K709" s="10">
        <f t="shared" si="93"/>
        <v>2.2008918478660781E-3</v>
      </c>
      <c r="L709" s="10">
        <f t="shared" si="96"/>
        <v>1.4161194354256423</v>
      </c>
    </row>
    <row r="710" spans="1:12" x14ac:dyDescent="0.3">
      <c r="A710" s="85">
        <f t="shared" si="90"/>
        <v>705</v>
      </c>
      <c r="B710" s="94">
        <v>5800</v>
      </c>
      <c r="C710" s="94">
        <v>17.18</v>
      </c>
      <c r="D710" s="10">
        <f t="shared" si="97"/>
        <v>12.811126</v>
      </c>
      <c r="E710" s="10">
        <f t="shared" si="98"/>
        <v>21.091531025655172</v>
      </c>
      <c r="F710" s="10">
        <v>470.5</v>
      </c>
      <c r="G710" s="10">
        <f t="shared" si="94"/>
        <v>3.5586461111111111E-3</v>
      </c>
      <c r="H710" s="10">
        <f t="shared" si="92"/>
        <v>1.6743429952777777</v>
      </c>
      <c r="I710" s="10">
        <f t="shared" si="91"/>
        <v>1.6743429952777777</v>
      </c>
      <c r="J710" s="10">
        <f t="shared" si="95"/>
        <v>1070.8445167416387</v>
      </c>
      <c r="K710" s="10">
        <f t="shared" si="93"/>
        <v>2.2176728414275205E-3</v>
      </c>
      <c r="L710" s="10">
        <f t="shared" si="96"/>
        <v>1.4183371082670699</v>
      </c>
    </row>
    <row r="711" spans="1:12" x14ac:dyDescent="0.3">
      <c r="A711" s="85">
        <f t="shared" ref="A711:A774" si="99">A710+1</f>
        <v>706</v>
      </c>
      <c r="B711" s="94">
        <v>5900</v>
      </c>
      <c r="C711" s="94">
        <v>17.239999999999998</v>
      </c>
      <c r="D711" s="10">
        <f t="shared" si="97"/>
        <v>12.855867999999999</v>
      </c>
      <c r="E711" s="10">
        <f t="shared" si="98"/>
        <v>20.80645972176271</v>
      </c>
      <c r="F711" s="10">
        <v>470.5</v>
      </c>
      <c r="G711" s="10">
        <f t="shared" si="94"/>
        <v>3.5710744444444444E-3</v>
      </c>
      <c r="H711" s="10">
        <f t="shared" si="92"/>
        <v>1.680190526111111</v>
      </c>
      <c r="I711" s="10">
        <f t="shared" ref="I711:I774" si="100">G711*F711</f>
        <v>1.6801905261111112</v>
      </c>
      <c r="J711" s="10">
        <f t="shared" si="95"/>
        <v>1072.5247072677498</v>
      </c>
      <c r="K711" s="10">
        <f t="shared" si="93"/>
        <v>2.2254179153789553E-3</v>
      </c>
      <c r="L711" s="10">
        <f t="shared" si="96"/>
        <v>1.4205625261824488</v>
      </c>
    </row>
    <row r="712" spans="1:12" x14ac:dyDescent="0.3">
      <c r="A712" s="85">
        <f t="shared" si="99"/>
        <v>707</v>
      </c>
      <c r="B712" s="94">
        <v>6000</v>
      </c>
      <c r="C712" s="94">
        <v>17.32</v>
      </c>
      <c r="D712" s="10">
        <f t="shared" si="97"/>
        <v>12.915524000000001</v>
      </c>
      <c r="E712" s="10">
        <f t="shared" si="98"/>
        <v>20.554625928533333</v>
      </c>
      <c r="F712" s="10">
        <v>469.1</v>
      </c>
      <c r="G712" s="10">
        <f t="shared" si="94"/>
        <v>3.587645555555556E-3</v>
      </c>
      <c r="H712" s="10">
        <f t="shared" ref="H712:H775" si="101">(F712*D712)/3600</f>
        <v>1.6829645301111111</v>
      </c>
      <c r="I712" s="10">
        <f t="shared" si="100"/>
        <v>1.6829645301111114</v>
      </c>
      <c r="J712" s="10">
        <f t="shared" si="95"/>
        <v>1074.2076717978609</v>
      </c>
      <c r="K712" s="10">
        <f t="shared" ref="K712:K775" si="102">((F712*G712)/1000)/0.755</f>
        <v>2.229092092862399E-3</v>
      </c>
      <c r="L712" s="10">
        <f t="shared" si="96"/>
        <v>1.4227916182753113</v>
      </c>
    </row>
    <row r="713" spans="1:12" x14ac:dyDescent="0.3">
      <c r="A713" s="85">
        <f t="shared" si="99"/>
        <v>708</v>
      </c>
      <c r="B713" s="94">
        <v>6100</v>
      </c>
      <c r="C713" s="94">
        <v>17.37</v>
      </c>
      <c r="D713" s="10">
        <f t="shared" si="97"/>
        <v>12.952809000000002</v>
      </c>
      <c r="E713" s="10">
        <f t="shared" si="98"/>
        <v>20.276029931016396</v>
      </c>
      <c r="F713" s="10">
        <v>469.1</v>
      </c>
      <c r="G713" s="10">
        <f t="shared" ref="G713:G776" si="103">((A713-A712)/3600)*D713</f>
        <v>3.5980025000000005E-3</v>
      </c>
      <c r="H713" s="10">
        <f t="shared" si="101"/>
        <v>1.6878229727500005</v>
      </c>
      <c r="I713" s="10">
        <f t="shared" si="100"/>
        <v>1.6878229727500003</v>
      </c>
      <c r="J713" s="10">
        <f t="shared" ref="J713:J776" si="104">I713+J712</f>
        <v>1075.8954947706109</v>
      </c>
      <c r="K713" s="10">
        <f t="shared" si="102"/>
        <v>2.235527116225166E-3</v>
      </c>
      <c r="L713" s="10">
        <f t="shared" ref="L713:L776" si="105">L712+K713</f>
        <v>1.4250271453915364</v>
      </c>
    </row>
    <row r="714" spans="1:12" x14ac:dyDescent="0.3">
      <c r="A714" s="85">
        <f t="shared" si="99"/>
        <v>709</v>
      </c>
      <c r="B714" s="94">
        <v>4700</v>
      </c>
      <c r="C714" s="94">
        <v>14.39</v>
      </c>
      <c r="D714" s="10">
        <f t="shared" si="97"/>
        <v>10.730623000000001</v>
      </c>
      <c r="E714" s="10">
        <f t="shared" si="98"/>
        <v>21.800972957957448</v>
      </c>
      <c r="F714" s="10">
        <v>483</v>
      </c>
      <c r="G714" s="10">
        <f t="shared" si="103"/>
        <v>2.9807286111111116E-3</v>
      </c>
      <c r="H714" s="10">
        <f t="shared" si="101"/>
        <v>1.4396919191666668</v>
      </c>
      <c r="I714" s="10">
        <f t="shared" si="100"/>
        <v>1.4396919191666668</v>
      </c>
      <c r="J714" s="10">
        <f t="shared" si="104"/>
        <v>1077.3351866897776</v>
      </c>
      <c r="K714" s="10">
        <f t="shared" si="102"/>
        <v>1.9068767141280356E-3</v>
      </c>
      <c r="L714" s="10">
        <f t="shared" si="105"/>
        <v>1.4269340221056643</v>
      </c>
    </row>
    <row r="715" spans="1:12" x14ac:dyDescent="0.3">
      <c r="A715" s="85">
        <f t="shared" si="99"/>
        <v>710</v>
      </c>
      <c r="B715" s="94">
        <v>4800</v>
      </c>
      <c r="C715" s="94">
        <v>14.68</v>
      </c>
      <c r="D715" s="10">
        <f t="shared" si="97"/>
        <v>10.946876</v>
      </c>
      <c r="E715" s="10">
        <f t="shared" si="98"/>
        <v>21.776985322666665</v>
      </c>
      <c r="F715" s="10">
        <v>483</v>
      </c>
      <c r="G715" s="10">
        <f t="shared" si="103"/>
        <v>3.0407988888888886E-3</v>
      </c>
      <c r="H715" s="10">
        <f t="shared" si="101"/>
        <v>1.4687058633333332</v>
      </c>
      <c r="I715" s="10">
        <f t="shared" si="100"/>
        <v>1.4687058633333332</v>
      </c>
      <c r="J715" s="10">
        <f t="shared" si="104"/>
        <v>1078.8038925531109</v>
      </c>
      <c r="K715" s="10">
        <f t="shared" si="102"/>
        <v>1.945305779249448E-3</v>
      </c>
      <c r="L715" s="10">
        <f t="shared" si="105"/>
        <v>1.4288793278849137</v>
      </c>
    </row>
    <row r="716" spans="1:12" x14ac:dyDescent="0.3">
      <c r="A716" s="85">
        <f t="shared" si="99"/>
        <v>711</v>
      </c>
      <c r="B716" s="94">
        <v>4800</v>
      </c>
      <c r="C716" s="94">
        <v>14.68</v>
      </c>
      <c r="D716" s="10">
        <f t="shared" si="97"/>
        <v>10.946876</v>
      </c>
      <c r="E716" s="10">
        <f t="shared" si="98"/>
        <v>21.776985322666665</v>
      </c>
      <c r="F716" s="10">
        <v>483</v>
      </c>
      <c r="G716" s="10">
        <f t="shared" si="103"/>
        <v>3.0407988888888886E-3</v>
      </c>
      <c r="H716" s="10">
        <f t="shared" si="101"/>
        <v>1.4687058633333332</v>
      </c>
      <c r="I716" s="10">
        <f t="shared" si="100"/>
        <v>1.4687058633333332</v>
      </c>
      <c r="J716" s="10">
        <f t="shared" si="104"/>
        <v>1080.2725984164442</v>
      </c>
      <c r="K716" s="10">
        <f t="shared" si="102"/>
        <v>1.945305779249448E-3</v>
      </c>
      <c r="L716" s="10">
        <f t="shared" si="105"/>
        <v>1.430824633664163</v>
      </c>
    </row>
    <row r="717" spans="1:12" x14ac:dyDescent="0.3">
      <c r="A717" s="85">
        <f t="shared" si="99"/>
        <v>712</v>
      </c>
      <c r="B717" s="94">
        <v>4900</v>
      </c>
      <c r="C717" s="94">
        <v>14.97</v>
      </c>
      <c r="D717" s="10">
        <f t="shared" si="97"/>
        <v>11.163129000000001</v>
      </c>
      <c r="E717" s="10">
        <f t="shared" si="98"/>
        <v>21.753976774530614</v>
      </c>
      <c r="F717" s="10">
        <v>483</v>
      </c>
      <c r="G717" s="10">
        <f t="shared" si="103"/>
        <v>3.100869166666667E-3</v>
      </c>
      <c r="H717" s="10">
        <f t="shared" si="101"/>
        <v>1.4977198075000002</v>
      </c>
      <c r="I717" s="10">
        <f t="shared" si="100"/>
        <v>1.4977198075000002</v>
      </c>
      <c r="J717" s="10">
        <f t="shared" si="104"/>
        <v>1081.7703182239443</v>
      </c>
      <c r="K717" s="10">
        <f t="shared" si="102"/>
        <v>1.9837348443708614E-3</v>
      </c>
      <c r="L717" s="10">
        <f t="shared" si="105"/>
        <v>1.4328083685085338</v>
      </c>
    </row>
    <row r="718" spans="1:12" x14ac:dyDescent="0.3">
      <c r="A718" s="85">
        <f t="shared" si="99"/>
        <v>713</v>
      </c>
      <c r="B718" s="94">
        <v>5000</v>
      </c>
      <c r="C718" s="94">
        <v>15.26</v>
      </c>
      <c r="D718" s="10">
        <f t="shared" si="97"/>
        <v>11.379382</v>
      </c>
      <c r="E718" s="10">
        <f t="shared" si="98"/>
        <v>21.731888568319999</v>
      </c>
      <c r="F718" s="10">
        <v>470.5</v>
      </c>
      <c r="G718" s="10">
        <f t="shared" si="103"/>
        <v>3.1609394444444446E-3</v>
      </c>
      <c r="H718" s="10">
        <f t="shared" si="101"/>
        <v>1.487222008611111</v>
      </c>
      <c r="I718" s="10">
        <f t="shared" si="100"/>
        <v>1.4872220086111112</v>
      </c>
      <c r="J718" s="10">
        <f t="shared" si="104"/>
        <v>1083.2575402325554</v>
      </c>
      <c r="K718" s="10">
        <f t="shared" si="102"/>
        <v>1.9698304749816041E-3</v>
      </c>
      <c r="L718" s="10">
        <f t="shared" si="105"/>
        <v>1.4347781989835153</v>
      </c>
    </row>
    <row r="719" spans="1:12" x14ac:dyDescent="0.3">
      <c r="A719" s="85">
        <f t="shared" si="99"/>
        <v>714</v>
      </c>
      <c r="B719" s="94">
        <v>5100</v>
      </c>
      <c r="C719" s="94">
        <v>15.59</v>
      </c>
      <c r="D719" s="10">
        <f t="shared" si="97"/>
        <v>11.625463</v>
      </c>
      <c r="E719" s="10">
        <f t="shared" si="98"/>
        <v>21.766513940078429</v>
      </c>
      <c r="F719" s="10">
        <v>470.5</v>
      </c>
      <c r="G719" s="10">
        <f t="shared" si="103"/>
        <v>3.2292952777777779E-3</v>
      </c>
      <c r="H719" s="10">
        <f t="shared" si="101"/>
        <v>1.5193834281944445</v>
      </c>
      <c r="I719" s="10">
        <f t="shared" si="100"/>
        <v>1.5193834281944445</v>
      </c>
      <c r="J719" s="10">
        <f t="shared" si="104"/>
        <v>1084.7769236607498</v>
      </c>
      <c r="K719" s="10">
        <f t="shared" si="102"/>
        <v>2.0124283817144961E-3</v>
      </c>
      <c r="L719" s="10">
        <f t="shared" si="105"/>
        <v>1.4367906273652298</v>
      </c>
    </row>
    <row r="720" spans="1:12" x14ac:dyDescent="0.3">
      <c r="A720" s="85">
        <f t="shared" si="99"/>
        <v>715</v>
      </c>
      <c r="B720" s="94">
        <v>5200</v>
      </c>
      <c r="C720" s="94">
        <v>15.92</v>
      </c>
      <c r="D720" s="10">
        <f t="shared" si="97"/>
        <v>11.871544</v>
      </c>
      <c r="E720" s="10">
        <f t="shared" si="98"/>
        <v>21.799807566769228</v>
      </c>
      <c r="F720" s="10">
        <v>470.5</v>
      </c>
      <c r="G720" s="10">
        <f t="shared" si="103"/>
        <v>3.2976511111111112E-3</v>
      </c>
      <c r="H720" s="10">
        <f t="shared" si="101"/>
        <v>1.5515448477777778</v>
      </c>
      <c r="I720" s="10">
        <f t="shared" si="100"/>
        <v>1.5515448477777778</v>
      </c>
      <c r="J720" s="10">
        <f t="shared" si="104"/>
        <v>1086.3284685085275</v>
      </c>
      <c r="K720" s="10">
        <f t="shared" si="102"/>
        <v>2.0550262884473877E-3</v>
      </c>
      <c r="L720" s="10">
        <f t="shared" si="105"/>
        <v>1.4388456536536771</v>
      </c>
    </row>
    <row r="721" spans="1:12" x14ac:dyDescent="0.3">
      <c r="A721" s="85">
        <f t="shared" si="99"/>
        <v>716</v>
      </c>
      <c r="B721" s="94">
        <v>5300</v>
      </c>
      <c r="C721" s="94">
        <v>16.25</v>
      </c>
      <c r="D721" s="10">
        <f t="shared" si="97"/>
        <v>12.117625</v>
      </c>
      <c r="E721" s="10">
        <f t="shared" si="98"/>
        <v>21.831844830188679</v>
      </c>
      <c r="F721" s="10">
        <v>470.5</v>
      </c>
      <c r="G721" s="10">
        <f t="shared" si="103"/>
        <v>3.3660069444444445E-3</v>
      </c>
      <c r="H721" s="10">
        <f t="shared" si="101"/>
        <v>1.5837062673611111</v>
      </c>
      <c r="I721" s="10">
        <f t="shared" si="100"/>
        <v>1.5837062673611111</v>
      </c>
      <c r="J721" s="10">
        <f t="shared" si="104"/>
        <v>1087.9121747758886</v>
      </c>
      <c r="K721" s="10">
        <f t="shared" si="102"/>
        <v>2.0976241951802797E-3</v>
      </c>
      <c r="L721" s="10">
        <f t="shared" si="105"/>
        <v>1.4409432778488573</v>
      </c>
    </row>
    <row r="722" spans="1:12" x14ac:dyDescent="0.3">
      <c r="A722" s="85">
        <f t="shared" si="99"/>
        <v>717</v>
      </c>
      <c r="B722" s="94">
        <v>5300</v>
      </c>
      <c r="C722" s="94">
        <v>16.25</v>
      </c>
      <c r="D722" s="10">
        <f t="shared" si="97"/>
        <v>12.117625</v>
      </c>
      <c r="E722" s="10">
        <f t="shared" si="98"/>
        <v>21.831844830188679</v>
      </c>
      <c r="F722" s="10">
        <v>470.5</v>
      </c>
      <c r="G722" s="10">
        <f t="shared" si="103"/>
        <v>3.3660069444444445E-3</v>
      </c>
      <c r="H722" s="10">
        <f t="shared" si="101"/>
        <v>1.5837062673611111</v>
      </c>
      <c r="I722" s="10">
        <f t="shared" si="100"/>
        <v>1.5837062673611111</v>
      </c>
      <c r="J722" s="10">
        <f t="shared" si="104"/>
        <v>1089.4958810432497</v>
      </c>
      <c r="K722" s="10">
        <f t="shared" si="102"/>
        <v>2.0976241951802797E-3</v>
      </c>
      <c r="L722" s="10">
        <f t="shared" si="105"/>
        <v>1.4430409020440376</v>
      </c>
    </row>
    <row r="723" spans="1:12" x14ac:dyDescent="0.3">
      <c r="A723" s="86">
        <f t="shared" si="99"/>
        <v>718</v>
      </c>
      <c r="B723" s="94">
        <v>5300</v>
      </c>
      <c r="C723" s="94">
        <v>16.25</v>
      </c>
      <c r="D723" s="10">
        <f t="shared" si="97"/>
        <v>12.117625</v>
      </c>
      <c r="E723" s="10">
        <f t="shared" si="98"/>
        <v>21.831844830188679</v>
      </c>
      <c r="F723" s="10">
        <v>470.5</v>
      </c>
      <c r="G723" s="10">
        <f t="shared" si="103"/>
        <v>3.3660069444444445E-3</v>
      </c>
      <c r="H723" s="10">
        <f t="shared" si="101"/>
        <v>1.5837062673611111</v>
      </c>
      <c r="I723" s="10">
        <f t="shared" si="100"/>
        <v>1.5837062673611111</v>
      </c>
      <c r="J723" s="10">
        <f t="shared" si="104"/>
        <v>1091.0795873106108</v>
      </c>
      <c r="K723" s="10">
        <f t="shared" si="102"/>
        <v>2.0976241951802797E-3</v>
      </c>
      <c r="L723" s="10">
        <f t="shared" si="105"/>
        <v>1.4451385262392178</v>
      </c>
    </row>
    <row r="724" spans="1:12" x14ac:dyDescent="0.3">
      <c r="A724" s="86">
        <f t="shared" si="99"/>
        <v>719</v>
      </c>
      <c r="B724" s="94">
        <v>5500</v>
      </c>
      <c r="C724" s="94">
        <v>16.940000000000001</v>
      </c>
      <c r="D724" s="10">
        <f t="shared" si="97"/>
        <v>12.632158000000002</v>
      </c>
      <c r="E724" s="10">
        <f t="shared" si="98"/>
        <v>21.931263692800002</v>
      </c>
      <c r="F724" s="10">
        <v>443.8</v>
      </c>
      <c r="G724" s="10">
        <f t="shared" si="103"/>
        <v>3.5089327777777786E-3</v>
      </c>
      <c r="H724" s="10">
        <f t="shared" si="101"/>
        <v>1.5572643667777781</v>
      </c>
      <c r="I724" s="10">
        <f t="shared" si="100"/>
        <v>1.5572643667777781</v>
      </c>
      <c r="J724" s="10">
        <f t="shared" si="104"/>
        <v>1092.6368516773887</v>
      </c>
      <c r="K724" s="10">
        <f t="shared" si="102"/>
        <v>2.0626018103016928E-3</v>
      </c>
      <c r="L724" s="10">
        <f t="shared" si="105"/>
        <v>1.4472011280495194</v>
      </c>
    </row>
    <row r="725" spans="1:12" x14ac:dyDescent="0.3">
      <c r="A725" s="86">
        <f t="shared" si="99"/>
        <v>720</v>
      </c>
      <c r="B725" s="94">
        <v>5700</v>
      </c>
      <c r="C725" s="94">
        <v>17.11</v>
      </c>
      <c r="D725" s="10">
        <f t="shared" si="97"/>
        <v>12.758927</v>
      </c>
      <c r="E725" s="10">
        <f t="shared" si="98"/>
        <v>21.374112655719298</v>
      </c>
      <c r="F725" s="10">
        <v>443.8</v>
      </c>
      <c r="G725" s="10">
        <f t="shared" si="103"/>
        <v>3.5441463888888887E-3</v>
      </c>
      <c r="H725" s="10">
        <f t="shared" si="101"/>
        <v>1.5728921673888892</v>
      </c>
      <c r="I725" s="10">
        <f t="shared" si="100"/>
        <v>1.5728921673888889</v>
      </c>
      <c r="J725" s="10">
        <f t="shared" si="104"/>
        <v>1094.2097438447777</v>
      </c>
      <c r="K725" s="10">
        <f t="shared" si="102"/>
        <v>2.0833008839587935E-3</v>
      </c>
      <c r="L725" s="10">
        <f t="shared" si="105"/>
        <v>1.4492844289334781</v>
      </c>
    </row>
    <row r="726" spans="1:12" x14ac:dyDescent="0.3">
      <c r="A726" s="86">
        <f t="shared" si="99"/>
        <v>721</v>
      </c>
      <c r="B726" s="94">
        <v>5800</v>
      </c>
      <c r="C726" s="94">
        <v>17.18</v>
      </c>
      <c r="D726" s="10">
        <f t="shared" si="97"/>
        <v>12.811126</v>
      </c>
      <c r="E726" s="10">
        <f t="shared" si="98"/>
        <v>21.091531025655172</v>
      </c>
      <c r="F726" s="10">
        <v>443.8</v>
      </c>
      <c r="G726" s="10">
        <f t="shared" si="103"/>
        <v>3.5586461111111111E-3</v>
      </c>
      <c r="H726" s="10">
        <f t="shared" si="101"/>
        <v>1.5793271441111112</v>
      </c>
      <c r="I726" s="10">
        <f t="shared" si="100"/>
        <v>1.5793271441111112</v>
      </c>
      <c r="J726" s="10">
        <f t="shared" si="104"/>
        <v>1095.7890709888889</v>
      </c>
      <c r="K726" s="10">
        <f t="shared" si="102"/>
        <v>2.0918240319352465E-3</v>
      </c>
      <c r="L726" s="10">
        <f t="shared" si="105"/>
        <v>1.4513762529654133</v>
      </c>
    </row>
    <row r="727" spans="1:12" x14ac:dyDescent="0.3">
      <c r="A727" s="86">
        <f t="shared" si="99"/>
        <v>722</v>
      </c>
      <c r="B727" s="94">
        <v>5900</v>
      </c>
      <c r="C727" s="94">
        <v>17.239999999999998</v>
      </c>
      <c r="D727" s="10">
        <f t="shared" si="97"/>
        <v>12.855867999999999</v>
      </c>
      <c r="E727" s="10">
        <f t="shared" si="98"/>
        <v>20.80645972176271</v>
      </c>
      <c r="F727" s="10">
        <v>414.1</v>
      </c>
      <c r="G727" s="10">
        <f t="shared" si="103"/>
        <v>3.5710744444444444E-3</v>
      </c>
      <c r="H727" s="10">
        <f t="shared" si="101"/>
        <v>1.4787819274444445</v>
      </c>
      <c r="I727" s="10">
        <f t="shared" si="100"/>
        <v>1.4787819274444445</v>
      </c>
      <c r="J727" s="10">
        <f t="shared" si="104"/>
        <v>1097.2678529163334</v>
      </c>
      <c r="K727" s="10">
        <f t="shared" si="102"/>
        <v>1.9586515595290655E-3</v>
      </c>
      <c r="L727" s="10">
        <f t="shared" si="105"/>
        <v>1.4533349045249424</v>
      </c>
    </row>
    <row r="728" spans="1:12" x14ac:dyDescent="0.3">
      <c r="A728" s="87">
        <f t="shared" si="99"/>
        <v>723</v>
      </c>
      <c r="B728" s="94">
        <v>6000</v>
      </c>
      <c r="C728" s="94">
        <v>17.32</v>
      </c>
      <c r="D728" s="10">
        <f t="shared" si="97"/>
        <v>12.915524000000001</v>
      </c>
      <c r="E728" s="10">
        <f t="shared" si="98"/>
        <v>20.554625928533333</v>
      </c>
      <c r="F728" s="10">
        <v>269.2</v>
      </c>
      <c r="G728" s="10">
        <f t="shared" si="103"/>
        <v>3.587645555555556E-3</v>
      </c>
      <c r="H728" s="10">
        <f t="shared" si="101"/>
        <v>0.96579418355555569</v>
      </c>
      <c r="I728" s="10">
        <f t="shared" si="100"/>
        <v>0.96579418355555557</v>
      </c>
      <c r="J728" s="10">
        <f t="shared" si="104"/>
        <v>1098.2336470998889</v>
      </c>
      <c r="K728" s="10">
        <f t="shared" si="102"/>
        <v>1.2791975941133186E-3</v>
      </c>
      <c r="L728" s="10">
        <f t="shared" si="105"/>
        <v>1.4546141021190557</v>
      </c>
    </row>
    <row r="729" spans="1:12" x14ac:dyDescent="0.3">
      <c r="A729" s="87">
        <f t="shared" si="99"/>
        <v>724</v>
      </c>
      <c r="B729" s="94">
        <v>6200</v>
      </c>
      <c r="C729" s="94">
        <v>17.440000000000001</v>
      </c>
      <c r="D729" s="10">
        <f t="shared" si="97"/>
        <v>13.005008000000002</v>
      </c>
      <c r="E729" s="10">
        <f t="shared" si="98"/>
        <v>20.029390385548389</v>
      </c>
      <c r="F729" s="10">
        <v>269.2</v>
      </c>
      <c r="G729" s="10">
        <f t="shared" si="103"/>
        <v>3.6125022222222229E-3</v>
      </c>
      <c r="H729" s="10">
        <f t="shared" si="101"/>
        <v>0.97248559822222236</v>
      </c>
      <c r="I729" s="10">
        <f t="shared" si="100"/>
        <v>0.97248559822222236</v>
      </c>
      <c r="J729" s="10">
        <f t="shared" si="104"/>
        <v>1099.2061326981111</v>
      </c>
      <c r="K729" s="10">
        <f t="shared" si="102"/>
        <v>1.288060394996321E-3</v>
      </c>
      <c r="L729" s="10">
        <f t="shared" si="105"/>
        <v>1.455902162514052</v>
      </c>
    </row>
    <row r="730" spans="1:12" x14ac:dyDescent="0.3">
      <c r="A730" s="87">
        <f t="shared" si="99"/>
        <v>725</v>
      </c>
      <c r="B730" s="94">
        <v>6300</v>
      </c>
      <c r="C730" s="94">
        <v>17.5</v>
      </c>
      <c r="D730" s="10">
        <f t="shared" si="97"/>
        <v>13.049750000000001</v>
      </c>
      <c r="E730" s="10">
        <f t="shared" si="98"/>
        <v>19.779278222222221</v>
      </c>
      <c r="F730" s="10">
        <v>269.2</v>
      </c>
      <c r="G730" s="10">
        <f t="shared" si="103"/>
        <v>3.6249305555555557E-3</v>
      </c>
      <c r="H730" s="10">
        <f t="shared" si="101"/>
        <v>0.97583130555555564</v>
      </c>
      <c r="I730" s="10">
        <f t="shared" si="100"/>
        <v>0.97583130555555553</v>
      </c>
      <c r="J730" s="10">
        <f t="shared" si="104"/>
        <v>1100.1819640036667</v>
      </c>
      <c r="K730" s="10">
        <f t="shared" si="102"/>
        <v>1.2924917954378219E-3</v>
      </c>
      <c r="L730" s="10">
        <f t="shared" si="105"/>
        <v>1.4571946543094898</v>
      </c>
    </row>
    <row r="731" spans="1:12" x14ac:dyDescent="0.3">
      <c r="A731" s="87">
        <f t="shared" si="99"/>
        <v>726</v>
      </c>
      <c r="B731" s="94">
        <v>6400</v>
      </c>
      <c r="C731" s="94">
        <v>17.8</v>
      </c>
      <c r="D731" s="10">
        <f t="shared" si="97"/>
        <v>13.273460000000002</v>
      </c>
      <c r="E731" s="10">
        <f t="shared" si="98"/>
        <v>19.804002320000002</v>
      </c>
      <c r="F731" s="10">
        <v>269.2</v>
      </c>
      <c r="G731" s="10">
        <f t="shared" si="103"/>
        <v>3.6870722222222228E-3</v>
      </c>
      <c r="H731" s="10">
        <f t="shared" si="101"/>
        <v>0.99255984222222238</v>
      </c>
      <c r="I731" s="10">
        <f t="shared" si="100"/>
        <v>0.99255984222222238</v>
      </c>
      <c r="J731" s="10">
        <f t="shared" si="104"/>
        <v>1101.1745238458889</v>
      </c>
      <c r="K731" s="10">
        <f t="shared" si="102"/>
        <v>1.3146487976453277E-3</v>
      </c>
      <c r="L731" s="10">
        <f t="shared" si="105"/>
        <v>1.4585093031071352</v>
      </c>
    </row>
    <row r="732" spans="1:12" x14ac:dyDescent="0.3">
      <c r="A732" s="87">
        <f t="shared" si="99"/>
        <v>727</v>
      </c>
      <c r="B732" s="94">
        <v>6500</v>
      </c>
      <c r="C732" s="94">
        <v>18</v>
      </c>
      <c r="D732" s="10">
        <f t="shared" si="97"/>
        <v>13.422600000000001</v>
      </c>
      <c r="E732" s="10">
        <f t="shared" si="98"/>
        <v>19.718418904615383</v>
      </c>
      <c r="F732" s="10">
        <v>504.4</v>
      </c>
      <c r="G732" s="10">
        <f t="shared" si="103"/>
        <v>3.7285000000000005E-3</v>
      </c>
      <c r="H732" s="10">
        <f t="shared" si="101"/>
        <v>1.8806554</v>
      </c>
      <c r="I732" s="10">
        <f t="shared" si="100"/>
        <v>1.8806554000000002</v>
      </c>
      <c r="J732" s="10">
        <f t="shared" si="104"/>
        <v>1103.0551792458889</v>
      </c>
      <c r="K732" s="10">
        <f t="shared" si="102"/>
        <v>2.4909343046357617E-3</v>
      </c>
      <c r="L732" s="10">
        <f t="shared" si="105"/>
        <v>1.461000237411771</v>
      </c>
    </row>
    <row r="733" spans="1:12" x14ac:dyDescent="0.3">
      <c r="A733" s="87">
        <f t="shared" si="99"/>
        <v>728</v>
      </c>
      <c r="B733" s="94">
        <v>5200</v>
      </c>
      <c r="C733" s="94">
        <v>15.92</v>
      </c>
      <c r="D733" s="10">
        <f t="shared" si="97"/>
        <v>11.871544</v>
      </c>
      <c r="E733" s="10">
        <f t="shared" si="98"/>
        <v>21.799807566769228</v>
      </c>
      <c r="F733" s="10">
        <v>470.5</v>
      </c>
      <c r="G733" s="10">
        <f t="shared" si="103"/>
        <v>3.2976511111111112E-3</v>
      </c>
      <c r="H733" s="10">
        <f t="shared" si="101"/>
        <v>1.5515448477777778</v>
      </c>
      <c r="I733" s="10">
        <f t="shared" si="100"/>
        <v>1.5515448477777778</v>
      </c>
      <c r="J733" s="10">
        <f t="shared" si="104"/>
        <v>1104.6067240936666</v>
      </c>
      <c r="K733" s="10">
        <f t="shared" si="102"/>
        <v>2.0550262884473877E-3</v>
      </c>
      <c r="L733" s="10">
        <f t="shared" si="105"/>
        <v>1.4630552637002183</v>
      </c>
    </row>
    <row r="734" spans="1:12" x14ac:dyDescent="0.3">
      <c r="A734" s="87">
        <f t="shared" si="99"/>
        <v>729</v>
      </c>
      <c r="B734" s="94">
        <v>5200</v>
      </c>
      <c r="C734" s="94">
        <v>15.92</v>
      </c>
      <c r="D734" s="10">
        <f t="shared" si="97"/>
        <v>11.871544</v>
      </c>
      <c r="E734" s="10">
        <f t="shared" si="98"/>
        <v>21.799807566769228</v>
      </c>
      <c r="F734" s="10">
        <v>470.5</v>
      </c>
      <c r="G734" s="10">
        <f t="shared" si="103"/>
        <v>3.2976511111111112E-3</v>
      </c>
      <c r="H734" s="10">
        <f t="shared" si="101"/>
        <v>1.5515448477777778</v>
      </c>
      <c r="I734" s="10">
        <f t="shared" si="100"/>
        <v>1.5515448477777778</v>
      </c>
      <c r="J734" s="10">
        <f t="shared" si="104"/>
        <v>1106.1582689414442</v>
      </c>
      <c r="K734" s="10">
        <f t="shared" si="102"/>
        <v>2.0550262884473877E-3</v>
      </c>
      <c r="L734" s="10">
        <f t="shared" si="105"/>
        <v>1.4651102899886657</v>
      </c>
    </row>
    <row r="735" spans="1:12" x14ac:dyDescent="0.3">
      <c r="A735" s="87">
        <f t="shared" si="99"/>
        <v>730</v>
      </c>
      <c r="B735" s="94">
        <v>5300</v>
      </c>
      <c r="C735" s="94">
        <v>16.25</v>
      </c>
      <c r="D735" s="10">
        <f t="shared" si="97"/>
        <v>12.117625</v>
      </c>
      <c r="E735" s="10">
        <f t="shared" si="98"/>
        <v>21.831844830188679</v>
      </c>
      <c r="F735" s="10">
        <v>470.5</v>
      </c>
      <c r="G735" s="10">
        <f t="shared" si="103"/>
        <v>3.3660069444444445E-3</v>
      </c>
      <c r="H735" s="10">
        <f t="shared" si="101"/>
        <v>1.5837062673611111</v>
      </c>
      <c r="I735" s="10">
        <f t="shared" si="100"/>
        <v>1.5837062673611111</v>
      </c>
      <c r="J735" s="10">
        <f t="shared" si="104"/>
        <v>1107.7419752088053</v>
      </c>
      <c r="K735" s="10">
        <f t="shared" si="102"/>
        <v>2.0976241951802797E-3</v>
      </c>
      <c r="L735" s="10">
        <f t="shared" si="105"/>
        <v>1.4672079141838459</v>
      </c>
    </row>
    <row r="736" spans="1:12" x14ac:dyDescent="0.3">
      <c r="A736" s="87">
        <f t="shared" si="99"/>
        <v>731</v>
      </c>
      <c r="B736" s="94">
        <v>5300</v>
      </c>
      <c r="C736" s="94">
        <v>16.25</v>
      </c>
      <c r="D736" s="10">
        <f t="shared" si="97"/>
        <v>12.117625</v>
      </c>
      <c r="E736" s="10">
        <f t="shared" si="98"/>
        <v>21.831844830188679</v>
      </c>
      <c r="F736" s="10">
        <v>470.5</v>
      </c>
      <c r="G736" s="10">
        <f t="shared" si="103"/>
        <v>3.3660069444444445E-3</v>
      </c>
      <c r="H736" s="10">
        <f t="shared" si="101"/>
        <v>1.5837062673611111</v>
      </c>
      <c r="I736" s="10">
        <f t="shared" si="100"/>
        <v>1.5837062673611111</v>
      </c>
      <c r="J736" s="10">
        <f t="shared" si="104"/>
        <v>1109.3256814761664</v>
      </c>
      <c r="K736" s="10">
        <f t="shared" si="102"/>
        <v>2.0976241951802797E-3</v>
      </c>
      <c r="L736" s="10">
        <f t="shared" si="105"/>
        <v>1.4693055383790261</v>
      </c>
    </row>
    <row r="737" spans="1:12" x14ac:dyDescent="0.3">
      <c r="A737" s="87">
        <f t="shared" si="99"/>
        <v>732</v>
      </c>
      <c r="B737" s="94">
        <v>5400</v>
      </c>
      <c r="C737" s="94">
        <v>16.579999999999998</v>
      </c>
      <c r="D737" s="10">
        <f t="shared" si="97"/>
        <v>12.363705999999999</v>
      </c>
      <c r="E737" s="10">
        <f t="shared" si="98"/>
        <v>21.862695528296292</v>
      </c>
      <c r="F737" s="10">
        <v>470.5</v>
      </c>
      <c r="G737" s="10">
        <f t="shared" si="103"/>
        <v>3.4343627777777773E-3</v>
      </c>
      <c r="H737" s="10">
        <f t="shared" si="101"/>
        <v>1.6158676869444442</v>
      </c>
      <c r="I737" s="10">
        <f t="shared" si="100"/>
        <v>1.6158676869444442</v>
      </c>
      <c r="J737" s="10">
        <f t="shared" si="104"/>
        <v>1110.9415491631109</v>
      </c>
      <c r="K737" s="10">
        <f t="shared" si="102"/>
        <v>2.1402221019131713E-3</v>
      </c>
      <c r="L737" s="10">
        <f t="shared" si="105"/>
        <v>1.4714457604809392</v>
      </c>
    </row>
    <row r="738" spans="1:12" x14ac:dyDescent="0.3">
      <c r="A738" s="87">
        <f t="shared" si="99"/>
        <v>733</v>
      </c>
      <c r="B738" s="94">
        <v>5500</v>
      </c>
      <c r="C738" s="94">
        <v>16.940000000000001</v>
      </c>
      <c r="D738" s="10">
        <f t="shared" si="97"/>
        <v>12.632158000000002</v>
      </c>
      <c r="E738" s="10">
        <f t="shared" si="98"/>
        <v>21.931263692800002</v>
      </c>
      <c r="F738" s="10">
        <v>443.8</v>
      </c>
      <c r="G738" s="10">
        <f t="shared" si="103"/>
        <v>3.5089327777777786E-3</v>
      </c>
      <c r="H738" s="10">
        <f t="shared" si="101"/>
        <v>1.5572643667777781</v>
      </c>
      <c r="I738" s="10">
        <f t="shared" si="100"/>
        <v>1.5572643667777781</v>
      </c>
      <c r="J738" s="10">
        <f t="shared" si="104"/>
        <v>1112.4988135298888</v>
      </c>
      <c r="K738" s="10">
        <f t="shared" si="102"/>
        <v>2.0626018103016928E-3</v>
      </c>
      <c r="L738" s="10">
        <f t="shared" si="105"/>
        <v>1.4735083622912408</v>
      </c>
    </row>
    <row r="739" spans="1:12" x14ac:dyDescent="0.3">
      <c r="A739" s="87">
        <f t="shared" si="99"/>
        <v>734</v>
      </c>
      <c r="B739" s="94">
        <v>5600</v>
      </c>
      <c r="C739" s="94">
        <v>17.05</v>
      </c>
      <c r="D739" s="10">
        <f t="shared" si="97"/>
        <v>12.714185000000001</v>
      </c>
      <c r="E739" s="10">
        <f t="shared" si="98"/>
        <v>21.679501737142857</v>
      </c>
      <c r="F739" s="10">
        <v>443.8</v>
      </c>
      <c r="G739" s="10">
        <f t="shared" si="103"/>
        <v>3.5317180555555555E-3</v>
      </c>
      <c r="H739" s="10">
        <f t="shared" si="101"/>
        <v>1.5673764730555555</v>
      </c>
      <c r="I739" s="10">
        <f t="shared" si="100"/>
        <v>1.5673764730555555</v>
      </c>
      <c r="J739" s="10">
        <f t="shared" si="104"/>
        <v>1114.0661900029443</v>
      </c>
      <c r="K739" s="10">
        <f t="shared" si="102"/>
        <v>2.0759953285504045E-3</v>
      </c>
      <c r="L739" s="10">
        <f t="shared" si="105"/>
        <v>1.4755843576197911</v>
      </c>
    </row>
    <row r="740" spans="1:12" x14ac:dyDescent="0.3">
      <c r="A740" s="87">
        <f t="shared" si="99"/>
        <v>735</v>
      </c>
      <c r="B740" s="94">
        <v>5700</v>
      </c>
      <c r="C740" s="94">
        <v>17.11</v>
      </c>
      <c r="D740" s="10">
        <f t="shared" si="97"/>
        <v>12.758927</v>
      </c>
      <c r="E740" s="10">
        <f t="shared" si="98"/>
        <v>21.374112655719298</v>
      </c>
      <c r="F740" s="10">
        <v>443.8</v>
      </c>
      <c r="G740" s="10">
        <f t="shared" si="103"/>
        <v>3.5441463888888887E-3</v>
      </c>
      <c r="H740" s="10">
        <f t="shared" si="101"/>
        <v>1.5728921673888892</v>
      </c>
      <c r="I740" s="10">
        <f t="shared" si="100"/>
        <v>1.5728921673888889</v>
      </c>
      <c r="J740" s="10">
        <f t="shared" si="104"/>
        <v>1115.6390821703333</v>
      </c>
      <c r="K740" s="10">
        <f t="shared" si="102"/>
        <v>2.0833008839587935E-3</v>
      </c>
      <c r="L740" s="10">
        <f t="shared" si="105"/>
        <v>1.4776676585037498</v>
      </c>
    </row>
    <row r="741" spans="1:12" x14ac:dyDescent="0.3">
      <c r="A741" s="87">
        <f t="shared" si="99"/>
        <v>736</v>
      </c>
      <c r="B741" s="94">
        <v>5800</v>
      </c>
      <c r="C741" s="94">
        <v>17.18</v>
      </c>
      <c r="D741" s="10">
        <f t="shared" si="97"/>
        <v>12.811126</v>
      </c>
      <c r="E741" s="10">
        <f t="shared" si="98"/>
        <v>21.091531025655172</v>
      </c>
      <c r="F741" s="10">
        <v>443.8</v>
      </c>
      <c r="G741" s="10">
        <f t="shared" si="103"/>
        <v>3.5586461111111111E-3</v>
      </c>
      <c r="H741" s="10">
        <f t="shared" si="101"/>
        <v>1.5793271441111112</v>
      </c>
      <c r="I741" s="10">
        <f t="shared" si="100"/>
        <v>1.5793271441111112</v>
      </c>
      <c r="J741" s="10">
        <f t="shared" si="104"/>
        <v>1117.2184093144444</v>
      </c>
      <c r="K741" s="10">
        <f t="shared" si="102"/>
        <v>2.0918240319352465E-3</v>
      </c>
      <c r="L741" s="10">
        <f t="shared" si="105"/>
        <v>1.479759482535685</v>
      </c>
    </row>
    <row r="742" spans="1:12" x14ac:dyDescent="0.3">
      <c r="A742" s="87">
        <f t="shared" si="99"/>
        <v>737</v>
      </c>
      <c r="B742" s="94">
        <v>5800</v>
      </c>
      <c r="C742" s="94">
        <v>17.18</v>
      </c>
      <c r="D742" s="10">
        <f t="shared" si="97"/>
        <v>12.811126</v>
      </c>
      <c r="E742" s="10">
        <f t="shared" si="98"/>
        <v>21.091531025655172</v>
      </c>
      <c r="F742" s="10">
        <v>443.8</v>
      </c>
      <c r="G742" s="10">
        <f t="shared" si="103"/>
        <v>3.5586461111111111E-3</v>
      </c>
      <c r="H742" s="10">
        <f t="shared" si="101"/>
        <v>1.5793271441111112</v>
      </c>
      <c r="I742" s="10">
        <f t="shared" si="100"/>
        <v>1.5793271441111112</v>
      </c>
      <c r="J742" s="10">
        <f t="shared" si="104"/>
        <v>1118.7977364585556</v>
      </c>
      <c r="K742" s="10">
        <f t="shared" si="102"/>
        <v>2.0918240319352465E-3</v>
      </c>
      <c r="L742" s="10">
        <f t="shared" si="105"/>
        <v>1.4818513065676202</v>
      </c>
    </row>
    <row r="743" spans="1:12" x14ac:dyDescent="0.3">
      <c r="A743" s="87">
        <f t="shared" si="99"/>
        <v>738</v>
      </c>
      <c r="B743" s="94">
        <v>5800</v>
      </c>
      <c r="C743" s="94">
        <v>17.18</v>
      </c>
      <c r="D743" s="10">
        <f t="shared" ref="D743:D817" si="106">C743*0.7457</f>
        <v>12.811126</v>
      </c>
      <c r="E743" s="10">
        <f t="shared" ref="E743:E817" si="107">(9548.8*D743)/B743</f>
        <v>21.091531025655172</v>
      </c>
      <c r="F743" s="10">
        <v>443.8</v>
      </c>
      <c r="G743" s="10">
        <f t="shared" si="103"/>
        <v>3.5586461111111111E-3</v>
      </c>
      <c r="H743" s="10">
        <f t="shared" si="101"/>
        <v>1.5793271441111112</v>
      </c>
      <c r="I743" s="10">
        <f t="shared" si="100"/>
        <v>1.5793271441111112</v>
      </c>
      <c r="J743" s="10">
        <f t="shared" si="104"/>
        <v>1120.3770636026668</v>
      </c>
      <c r="K743" s="10">
        <f t="shared" si="102"/>
        <v>2.0918240319352465E-3</v>
      </c>
      <c r="L743" s="10">
        <f t="shared" si="105"/>
        <v>1.4839431305995554</v>
      </c>
    </row>
    <row r="744" spans="1:12" x14ac:dyDescent="0.3">
      <c r="A744" s="87">
        <f t="shared" si="99"/>
        <v>739</v>
      </c>
      <c r="B744" s="94">
        <v>5900</v>
      </c>
      <c r="C744" s="94">
        <v>17.239999999999998</v>
      </c>
      <c r="D744" s="10">
        <f t="shared" si="106"/>
        <v>12.855867999999999</v>
      </c>
      <c r="E744" s="10">
        <f t="shared" si="107"/>
        <v>20.80645972176271</v>
      </c>
      <c r="F744" s="10">
        <v>443.8</v>
      </c>
      <c r="G744" s="10">
        <f t="shared" si="103"/>
        <v>3.5710744444444444E-3</v>
      </c>
      <c r="H744" s="10">
        <f t="shared" si="101"/>
        <v>1.5848428384444444</v>
      </c>
      <c r="I744" s="10">
        <f t="shared" si="100"/>
        <v>1.5848428384444444</v>
      </c>
      <c r="J744" s="10">
        <f t="shared" si="104"/>
        <v>1121.9619064411113</v>
      </c>
      <c r="K744" s="10">
        <f t="shared" si="102"/>
        <v>2.099129587343635E-3</v>
      </c>
      <c r="L744" s="10">
        <f t="shared" si="105"/>
        <v>1.486042260186899</v>
      </c>
    </row>
    <row r="745" spans="1:12" x14ac:dyDescent="0.3">
      <c r="A745" s="87">
        <f t="shared" si="99"/>
        <v>740</v>
      </c>
      <c r="B745" s="94">
        <v>5900</v>
      </c>
      <c r="C745" s="94">
        <v>17.239999999999998</v>
      </c>
      <c r="D745" s="10">
        <f t="shared" si="106"/>
        <v>12.855867999999999</v>
      </c>
      <c r="E745" s="10">
        <f t="shared" si="107"/>
        <v>20.80645972176271</v>
      </c>
      <c r="F745" s="10">
        <v>443.8</v>
      </c>
      <c r="G745" s="10">
        <f t="shared" si="103"/>
        <v>3.5710744444444444E-3</v>
      </c>
      <c r="H745" s="10">
        <f t="shared" si="101"/>
        <v>1.5848428384444444</v>
      </c>
      <c r="I745" s="10">
        <f t="shared" si="100"/>
        <v>1.5848428384444444</v>
      </c>
      <c r="J745" s="10">
        <f t="shared" si="104"/>
        <v>1123.5467492795558</v>
      </c>
      <c r="K745" s="10">
        <f t="shared" si="102"/>
        <v>2.099129587343635E-3</v>
      </c>
      <c r="L745" s="10">
        <f t="shared" si="105"/>
        <v>1.4881413897742426</v>
      </c>
    </row>
    <row r="746" spans="1:12" x14ac:dyDescent="0.3">
      <c r="A746" s="87">
        <f t="shared" si="99"/>
        <v>741</v>
      </c>
      <c r="B746" s="94">
        <v>6000</v>
      </c>
      <c r="C746" s="94">
        <v>17.32</v>
      </c>
      <c r="D746" s="10">
        <f t="shared" si="106"/>
        <v>12.915524000000001</v>
      </c>
      <c r="E746" s="10">
        <f t="shared" si="107"/>
        <v>20.554625928533333</v>
      </c>
      <c r="F746" s="10">
        <v>469.2</v>
      </c>
      <c r="G746" s="10">
        <f t="shared" si="103"/>
        <v>3.587645555555556E-3</v>
      </c>
      <c r="H746" s="10">
        <f t="shared" si="101"/>
        <v>1.6833232946666667</v>
      </c>
      <c r="I746" s="10">
        <f t="shared" si="100"/>
        <v>1.6833232946666667</v>
      </c>
      <c r="J746" s="10">
        <f t="shared" si="104"/>
        <v>1125.2300725742225</v>
      </c>
      <c r="K746" s="10">
        <f t="shared" si="102"/>
        <v>2.2295672777041943E-3</v>
      </c>
      <c r="L746" s="10">
        <f t="shared" si="105"/>
        <v>1.4903709570519468</v>
      </c>
    </row>
    <row r="747" spans="1:12" x14ac:dyDescent="0.3">
      <c r="A747" s="87">
        <f t="shared" si="99"/>
        <v>742</v>
      </c>
      <c r="B747" s="94">
        <v>6100</v>
      </c>
      <c r="C747" s="94">
        <v>17.37</v>
      </c>
      <c r="D747" s="10">
        <f t="shared" si="106"/>
        <v>12.952809000000002</v>
      </c>
      <c r="E747" s="10">
        <f t="shared" si="107"/>
        <v>20.276029931016396</v>
      </c>
      <c r="F747" s="10">
        <v>469.2</v>
      </c>
      <c r="G747" s="10">
        <f t="shared" si="103"/>
        <v>3.5980025000000005E-3</v>
      </c>
      <c r="H747" s="10">
        <f t="shared" si="101"/>
        <v>1.6881827730000001</v>
      </c>
      <c r="I747" s="10">
        <f t="shared" si="100"/>
        <v>1.6881827730000001</v>
      </c>
      <c r="J747" s="10">
        <f t="shared" si="104"/>
        <v>1126.9182553472226</v>
      </c>
      <c r="K747" s="10">
        <f t="shared" si="102"/>
        <v>2.2360036728476819E-3</v>
      </c>
      <c r="L747" s="10">
        <f t="shared" si="105"/>
        <v>1.4926069607247945</v>
      </c>
    </row>
    <row r="748" spans="1:12" x14ac:dyDescent="0.3">
      <c r="A748" s="87">
        <f t="shared" si="99"/>
        <v>743</v>
      </c>
      <c r="B748" s="94">
        <v>6200</v>
      </c>
      <c r="C748" s="94">
        <v>17.440000000000001</v>
      </c>
      <c r="D748" s="10">
        <f t="shared" si="106"/>
        <v>13.005008000000002</v>
      </c>
      <c r="E748" s="10">
        <f t="shared" si="107"/>
        <v>20.029390385548389</v>
      </c>
      <c r="F748" s="10">
        <v>469.2</v>
      </c>
      <c r="G748" s="10">
        <f t="shared" si="103"/>
        <v>3.6125022222222229E-3</v>
      </c>
      <c r="H748" s="10">
        <f t="shared" si="101"/>
        <v>1.694986042666667</v>
      </c>
      <c r="I748" s="10">
        <f t="shared" si="100"/>
        <v>1.694986042666667</v>
      </c>
      <c r="J748" s="10">
        <f t="shared" si="104"/>
        <v>1128.6132413898893</v>
      </c>
      <c r="K748" s="10">
        <f t="shared" si="102"/>
        <v>2.2450146260485655E-3</v>
      </c>
      <c r="L748" s="10">
        <f t="shared" si="105"/>
        <v>1.4948519753508431</v>
      </c>
    </row>
    <row r="749" spans="1:12" x14ac:dyDescent="0.3">
      <c r="A749" s="87">
        <f t="shared" si="99"/>
        <v>744</v>
      </c>
      <c r="B749" s="94">
        <v>6300</v>
      </c>
      <c r="C749" s="94">
        <v>17.5</v>
      </c>
      <c r="D749" s="10">
        <f t="shared" si="106"/>
        <v>13.049750000000001</v>
      </c>
      <c r="E749" s="10">
        <f t="shared" si="107"/>
        <v>19.779278222222221</v>
      </c>
      <c r="F749" s="10">
        <v>457.1</v>
      </c>
      <c r="G749" s="10">
        <f t="shared" si="103"/>
        <v>3.6249305555555557E-3</v>
      </c>
      <c r="H749" s="10">
        <f t="shared" si="101"/>
        <v>1.6569557569444446</v>
      </c>
      <c r="I749" s="10">
        <f t="shared" si="100"/>
        <v>1.6569557569444446</v>
      </c>
      <c r="J749" s="10">
        <f t="shared" si="104"/>
        <v>1130.2701971468337</v>
      </c>
      <c r="K749" s="10">
        <f t="shared" si="102"/>
        <v>2.1946433866813836E-3</v>
      </c>
      <c r="L749" s="10">
        <f t="shared" si="105"/>
        <v>1.4970466187375244</v>
      </c>
    </row>
    <row r="750" spans="1:12" x14ac:dyDescent="0.3">
      <c r="A750" s="87">
        <f t="shared" si="99"/>
        <v>745</v>
      </c>
      <c r="B750" s="94">
        <v>6300</v>
      </c>
      <c r="C750" s="94">
        <v>17.5</v>
      </c>
      <c r="D750" s="10">
        <f t="shared" si="106"/>
        <v>13.049750000000001</v>
      </c>
      <c r="E750" s="10">
        <f t="shared" si="107"/>
        <v>19.779278222222221</v>
      </c>
      <c r="F750" s="10">
        <v>457.1</v>
      </c>
      <c r="G750" s="10">
        <f t="shared" si="103"/>
        <v>3.6249305555555557E-3</v>
      </c>
      <c r="H750" s="10">
        <f t="shared" si="101"/>
        <v>1.6569557569444446</v>
      </c>
      <c r="I750" s="10">
        <f t="shared" si="100"/>
        <v>1.6569557569444446</v>
      </c>
      <c r="J750" s="10">
        <f t="shared" si="104"/>
        <v>1131.9271529037781</v>
      </c>
      <c r="K750" s="10">
        <f t="shared" si="102"/>
        <v>2.1946433866813836E-3</v>
      </c>
      <c r="L750" s="10">
        <f t="shared" si="105"/>
        <v>1.4992412621242057</v>
      </c>
    </row>
    <row r="751" spans="1:12" x14ac:dyDescent="0.3">
      <c r="A751" s="87">
        <f t="shared" si="99"/>
        <v>746</v>
      </c>
      <c r="B751" s="94">
        <v>6400</v>
      </c>
      <c r="C751" s="94">
        <v>17.8</v>
      </c>
      <c r="D751" s="10">
        <f t="shared" si="106"/>
        <v>13.273460000000002</v>
      </c>
      <c r="E751" s="10">
        <f t="shared" si="107"/>
        <v>19.804002320000002</v>
      </c>
      <c r="F751" s="10">
        <v>457.1</v>
      </c>
      <c r="G751" s="10">
        <f t="shared" si="103"/>
        <v>3.6870722222222228E-3</v>
      </c>
      <c r="H751" s="10">
        <f t="shared" si="101"/>
        <v>1.6853607127777781</v>
      </c>
      <c r="I751" s="10">
        <f t="shared" si="100"/>
        <v>1.6853607127777781</v>
      </c>
      <c r="J751" s="10">
        <f t="shared" si="104"/>
        <v>1133.6125136165558</v>
      </c>
      <c r="K751" s="10">
        <f t="shared" si="102"/>
        <v>2.2322658447387791E-3</v>
      </c>
      <c r="L751" s="10">
        <f t="shared" si="105"/>
        <v>1.5014735279689444</v>
      </c>
    </row>
    <row r="752" spans="1:12" x14ac:dyDescent="0.3">
      <c r="A752" s="87">
        <f t="shared" si="99"/>
        <v>747</v>
      </c>
      <c r="B752" s="94">
        <v>6500</v>
      </c>
      <c r="C752" s="94">
        <v>18</v>
      </c>
      <c r="D752" s="10">
        <f t="shared" si="106"/>
        <v>13.422600000000001</v>
      </c>
      <c r="E752" s="10">
        <f t="shared" si="107"/>
        <v>19.718418904615383</v>
      </c>
      <c r="F752" s="10">
        <v>504.4</v>
      </c>
      <c r="G752" s="10">
        <f t="shared" si="103"/>
        <v>3.7285000000000005E-3</v>
      </c>
      <c r="H752" s="10">
        <f t="shared" si="101"/>
        <v>1.8806554</v>
      </c>
      <c r="I752" s="10">
        <f t="shared" si="100"/>
        <v>1.8806554000000002</v>
      </c>
      <c r="J752" s="10">
        <f t="shared" si="104"/>
        <v>1135.4931690165558</v>
      </c>
      <c r="K752" s="10">
        <f t="shared" si="102"/>
        <v>2.4909343046357617E-3</v>
      </c>
      <c r="L752" s="10">
        <f t="shared" si="105"/>
        <v>1.5039644622735802</v>
      </c>
    </row>
    <row r="753" spans="1:12" x14ac:dyDescent="0.3">
      <c r="A753" s="87">
        <f t="shared" si="99"/>
        <v>748</v>
      </c>
      <c r="B753" s="94">
        <v>6500</v>
      </c>
      <c r="C753" s="94">
        <v>18</v>
      </c>
      <c r="D753" s="10">
        <f t="shared" si="106"/>
        <v>13.422600000000001</v>
      </c>
      <c r="E753" s="10">
        <f t="shared" si="107"/>
        <v>19.718418904615383</v>
      </c>
      <c r="F753" s="10">
        <v>504.4</v>
      </c>
      <c r="G753" s="10">
        <f t="shared" si="103"/>
        <v>3.7285000000000005E-3</v>
      </c>
      <c r="H753" s="10">
        <f t="shared" si="101"/>
        <v>1.8806554</v>
      </c>
      <c r="I753" s="10">
        <f t="shared" si="100"/>
        <v>1.8806554000000002</v>
      </c>
      <c r="J753" s="10">
        <f t="shared" si="104"/>
        <v>1137.3738244165559</v>
      </c>
      <c r="K753" s="10">
        <f t="shared" si="102"/>
        <v>2.4909343046357617E-3</v>
      </c>
      <c r="L753" s="10">
        <f t="shared" si="105"/>
        <v>1.5064553965782159</v>
      </c>
    </row>
    <row r="754" spans="1:12" x14ac:dyDescent="0.3">
      <c r="A754" s="87">
        <f t="shared" si="99"/>
        <v>749</v>
      </c>
      <c r="B754" s="94">
        <v>6500</v>
      </c>
      <c r="C754" s="94">
        <v>18</v>
      </c>
      <c r="D754" s="10">
        <f t="shared" si="106"/>
        <v>13.422600000000001</v>
      </c>
      <c r="E754" s="10">
        <f t="shared" si="107"/>
        <v>19.718418904615383</v>
      </c>
      <c r="F754" s="10">
        <v>504.4</v>
      </c>
      <c r="G754" s="10">
        <f t="shared" si="103"/>
        <v>3.7285000000000005E-3</v>
      </c>
      <c r="H754" s="10">
        <f t="shared" si="101"/>
        <v>1.8806554</v>
      </c>
      <c r="I754" s="10">
        <f t="shared" si="100"/>
        <v>1.8806554000000002</v>
      </c>
      <c r="J754" s="10">
        <f t="shared" si="104"/>
        <v>1139.2544798165559</v>
      </c>
      <c r="K754" s="10">
        <f t="shared" si="102"/>
        <v>2.4909343046357617E-3</v>
      </c>
      <c r="L754" s="10">
        <f t="shared" si="105"/>
        <v>1.5089463308828517</v>
      </c>
    </row>
    <row r="755" spans="1:12" x14ac:dyDescent="0.3">
      <c r="A755" s="87">
        <f t="shared" si="99"/>
        <v>750</v>
      </c>
      <c r="B755" s="94">
        <v>6500</v>
      </c>
      <c r="C755" s="94">
        <v>18</v>
      </c>
      <c r="D755" s="10">
        <f t="shared" si="106"/>
        <v>13.422600000000001</v>
      </c>
      <c r="E755" s="10">
        <f t="shared" si="107"/>
        <v>19.718418904615383</v>
      </c>
      <c r="F755" s="10">
        <v>504.4</v>
      </c>
      <c r="G755" s="10">
        <f t="shared" si="103"/>
        <v>3.7285000000000005E-3</v>
      </c>
      <c r="H755" s="10">
        <f t="shared" si="101"/>
        <v>1.8806554</v>
      </c>
      <c r="I755" s="10">
        <f t="shared" si="100"/>
        <v>1.8806554000000002</v>
      </c>
      <c r="J755" s="10">
        <f t="shared" si="104"/>
        <v>1141.1351352165559</v>
      </c>
      <c r="K755" s="10">
        <f t="shared" si="102"/>
        <v>2.4909343046357617E-3</v>
      </c>
      <c r="L755" s="10">
        <f t="shared" si="105"/>
        <v>1.5114372651874874</v>
      </c>
    </row>
    <row r="756" spans="1:12" x14ac:dyDescent="0.3">
      <c r="A756" s="87">
        <f t="shared" si="99"/>
        <v>751</v>
      </c>
      <c r="B756" s="94">
        <v>6500</v>
      </c>
      <c r="C756" s="94">
        <v>18</v>
      </c>
      <c r="D756" s="10">
        <f t="shared" si="106"/>
        <v>13.422600000000001</v>
      </c>
      <c r="E756" s="10">
        <f t="shared" si="107"/>
        <v>19.718418904615383</v>
      </c>
      <c r="F756" s="10">
        <v>504.4</v>
      </c>
      <c r="G756" s="10">
        <f t="shared" si="103"/>
        <v>3.7285000000000005E-3</v>
      </c>
      <c r="H756" s="10">
        <f t="shared" si="101"/>
        <v>1.8806554</v>
      </c>
      <c r="I756" s="10">
        <f t="shared" si="100"/>
        <v>1.8806554000000002</v>
      </c>
      <c r="J756" s="10">
        <f t="shared" si="104"/>
        <v>1143.0157906165559</v>
      </c>
      <c r="K756" s="10">
        <f t="shared" si="102"/>
        <v>2.4909343046357617E-3</v>
      </c>
      <c r="L756" s="10">
        <f t="shared" si="105"/>
        <v>1.5139281994921232</v>
      </c>
    </row>
    <row r="757" spans="1:12" x14ac:dyDescent="0.3">
      <c r="A757" s="87">
        <f t="shared" si="99"/>
        <v>752</v>
      </c>
      <c r="B757" s="94">
        <v>6500</v>
      </c>
      <c r="C757" s="94">
        <v>18</v>
      </c>
      <c r="D757" s="10">
        <f t="shared" si="106"/>
        <v>13.422600000000001</v>
      </c>
      <c r="E757" s="10">
        <f t="shared" si="107"/>
        <v>19.718418904615383</v>
      </c>
      <c r="F757" s="10">
        <v>504.4</v>
      </c>
      <c r="G757" s="10">
        <f t="shared" si="103"/>
        <v>3.7285000000000005E-3</v>
      </c>
      <c r="H757" s="10">
        <f t="shared" si="101"/>
        <v>1.8806554</v>
      </c>
      <c r="I757" s="10">
        <f t="shared" si="100"/>
        <v>1.8806554000000002</v>
      </c>
      <c r="J757" s="10">
        <f t="shared" si="104"/>
        <v>1144.896446016556</v>
      </c>
      <c r="K757" s="10">
        <f t="shared" si="102"/>
        <v>2.4909343046357617E-3</v>
      </c>
      <c r="L757" s="10">
        <f t="shared" si="105"/>
        <v>1.516419133796759</v>
      </c>
    </row>
    <row r="758" spans="1:12" x14ac:dyDescent="0.3">
      <c r="A758" s="87">
        <f t="shared" si="99"/>
        <v>753</v>
      </c>
      <c r="B758" s="94">
        <v>6500</v>
      </c>
      <c r="C758" s="94">
        <v>18</v>
      </c>
      <c r="D758" s="10">
        <f t="shared" si="106"/>
        <v>13.422600000000001</v>
      </c>
      <c r="E758" s="10">
        <f t="shared" si="107"/>
        <v>19.718418904615383</v>
      </c>
      <c r="F758" s="10">
        <v>504.4</v>
      </c>
      <c r="G758" s="10">
        <f t="shared" si="103"/>
        <v>3.7285000000000005E-3</v>
      </c>
      <c r="H758" s="10">
        <f t="shared" si="101"/>
        <v>1.8806554</v>
      </c>
      <c r="I758" s="10">
        <f t="shared" si="100"/>
        <v>1.8806554000000002</v>
      </c>
      <c r="J758" s="10">
        <f t="shared" si="104"/>
        <v>1146.777101416556</v>
      </c>
      <c r="K758" s="10">
        <f t="shared" si="102"/>
        <v>2.4909343046357617E-3</v>
      </c>
      <c r="L758" s="10">
        <f t="shared" si="105"/>
        <v>1.5189100681013947</v>
      </c>
    </row>
    <row r="759" spans="1:12" x14ac:dyDescent="0.3">
      <c r="A759" s="87">
        <f t="shared" si="99"/>
        <v>754</v>
      </c>
      <c r="B759" s="94">
        <v>6500</v>
      </c>
      <c r="C759" s="94">
        <v>18</v>
      </c>
      <c r="D759" s="10">
        <f t="shared" si="106"/>
        <v>13.422600000000001</v>
      </c>
      <c r="E759" s="10">
        <f t="shared" si="107"/>
        <v>19.718418904615383</v>
      </c>
      <c r="F759" s="10">
        <v>504.4</v>
      </c>
      <c r="G759" s="10">
        <f t="shared" si="103"/>
        <v>3.7285000000000005E-3</v>
      </c>
      <c r="H759" s="10">
        <f t="shared" si="101"/>
        <v>1.8806554</v>
      </c>
      <c r="I759" s="10">
        <f t="shared" si="100"/>
        <v>1.8806554000000002</v>
      </c>
      <c r="J759" s="10">
        <f t="shared" si="104"/>
        <v>1148.657756816556</v>
      </c>
      <c r="K759" s="10">
        <f t="shared" si="102"/>
        <v>2.4909343046357617E-3</v>
      </c>
      <c r="L759" s="10">
        <f t="shared" si="105"/>
        <v>1.5214010024060305</v>
      </c>
    </row>
    <row r="760" spans="1:12" x14ac:dyDescent="0.3">
      <c r="A760" s="87">
        <f t="shared" si="99"/>
        <v>755</v>
      </c>
      <c r="B760" s="94">
        <v>6500</v>
      </c>
      <c r="C760" s="94">
        <v>18</v>
      </c>
      <c r="D760" s="10">
        <f t="shared" si="106"/>
        <v>13.422600000000001</v>
      </c>
      <c r="E760" s="10">
        <f t="shared" si="107"/>
        <v>19.718418904615383</v>
      </c>
      <c r="F760" s="10">
        <v>504.4</v>
      </c>
      <c r="G760" s="10">
        <f t="shared" si="103"/>
        <v>3.7285000000000005E-3</v>
      </c>
      <c r="H760" s="10">
        <f t="shared" si="101"/>
        <v>1.8806554</v>
      </c>
      <c r="I760" s="10">
        <f t="shared" si="100"/>
        <v>1.8806554000000002</v>
      </c>
      <c r="J760" s="10">
        <f t="shared" si="104"/>
        <v>1150.538412216556</v>
      </c>
      <c r="K760" s="10">
        <f t="shared" si="102"/>
        <v>2.4909343046357617E-3</v>
      </c>
      <c r="L760" s="10">
        <f t="shared" si="105"/>
        <v>1.5238919367106663</v>
      </c>
    </row>
    <row r="761" spans="1:12" x14ac:dyDescent="0.3">
      <c r="A761" s="87">
        <f t="shared" si="99"/>
        <v>756</v>
      </c>
      <c r="B761" s="94">
        <v>6500</v>
      </c>
      <c r="C761" s="94">
        <v>18</v>
      </c>
      <c r="D761" s="10">
        <f t="shared" si="106"/>
        <v>13.422600000000001</v>
      </c>
      <c r="E761" s="10">
        <f t="shared" si="107"/>
        <v>19.718418904615383</v>
      </c>
      <c r="F761" s="10">
        <v>504.4</v>
      </c>
      <c r="G761" s="10">
        <f t="shared" si="103"/>
        <v>3.7285000000000005E-3</v>
      </c>
      <c r="H761" s="10">
        <f t="shared" si="101"/>
        <v>1.8806554</v>
      </c>
      <c r="I761" s="10">
        <f t="shared" si="100"/>
        <v>1.8806554000000002</v>
      </c>
      <c r="J761" s="10">
        <f t="shared" si="104"/>
        <v>1152.419067616556</v>
      </c>
      <c r="K761" s="10">
        <f t="shared" si="102"/>
        <v>2.4909343046357617E-3</v>
      </c>
      <c r="L761" s="10">
        <f t="shared" si="105"/>
        <v>1.526382871015302</v>
      </c>
    </row>
    <row r="762" spans="1:12" x14ac:dyDescent="0.3">
      <c r="A762" s="87">
        <f t="shared" si="99"/>
        <v>757</v>
      </c>
      <c r="B762" s="94">
        <v>6500</v>
      </c>
      <c r="C762" s="94">
        <v>18</v>
      </c>
      <c r="D762" s="10">
        <f t="shared" si="106"/>
        <v>13.422600000000001</v>
      </c>
      <c r="E762" s="10">
        <f t="shared" si="107"/>
        <v>19.718418904615383</v>
      </c>
      <c r="F762" s="10">
        <v>504.4</v>
      </c>
      <c r="G762" s="10">
        <f t="shared" si="103"/>
        <v>3.7285000000000005E-3</v>
      </c>
      <c r="H762" s="10">
        <f t="shared" si="101"/>
        <v>1.8806554</v>
      </c>
      <c r="I762" s="10">
        <f t="shared" si="100"/>
        <v>1.8806554000000002</v>
      </c>
      <c r="J762" s="10">
        <f t="shared" si="104"/>
        <v>1154.2997230165561</v>
      </c>
      <c r="K762" s="10">
        <f t="shared" si="102"/>
        <v>2.4909343046357617E-3</v>
      </c>
      <c r="L762" s="10">
        <f t="shared" si="105"/>
        <v>1.5288738053199378</v>
      </c>
    </row>
    <row r="763" spans="1:12" x14ac:dyDescent="0.3">
      <c r="A763" s="87">
        <f t="shared" si="99"/>
        <v>758</v>
      </c>
      <c r="B763" s="94">
        <v>6500</v>
      </c>
      <c r="C763" s="94">
        <v>18</v>
      </c>
      <c r="D763" s="10">
        <f t="shared" si="106"/>
        <v>13.422600000000001</v>
      </c>
      <c r="E763" s="10">
        <f t="shared" si="107"/>
        <v>19.718418904615383</v>
      </c>
      <c r="F763" s="10">
        <v>504.4</v>
      </c>
      <c r="G763" s="10">
        <f t="shared" si="103"/>
        <v>3.7285000000000005E-3</v>
      </c>
      <c r="H763" s="10">
        <f t="shared" si="101"/>
        <v>1.8806554</v>
      </c>
      <c r="I763" s="10">
        <f t="shared" si="100"/>
        <v>1.8806554000000002</v>
      </c>
      <c r="J763" s="10">
        <f t="shared" si="104"/>
        <v>1156.1803784165561</v>
      </c>
      <c r="K763" s="10">
        <f t="shared" si="102"/>
        <v>2.4909343046357617E-3</v>
      </c>
      <c r="L763" s="10">
        <f t="shared" si="105"/>
        <v>1.5313647396245735</v>
      </c>
    </row>
    <row r="764" spans="1:12" x14ac:dyDescent="0.3">
      <c r="A764" s="87">
        <f t="shared" si="99"/>
        <v>759</v>
      </c>
      <c r="B764" s="94">
        <v>6500</v>
      </c>
      <c r="C764" s="94">
        <v>18</v>
      </c>
      <c r="D764" s="10">
        <f t="shared" si="106"/>
        <v>13.422600000000001</v>
      </c>
      <c r="E764" s="10">
        <f t="shared" si="107"/>
        <v>19.718418904615383</v>
      </c>
      <c r="F764" s="10">
        <v>504.4</v>
      </c>
      <c r="G764" s="10">
        <f t="shared" si="103"/>
        <v>3.7285000000000005E-3</v>
      </c>
      <c r="H764" s="10">
        <f t="shared" si="101"/>
        <v>1.8806554</v>
      </c>
      <c r="I764" s="10">
        <f t="shared" si="100"/>
        <v>1.8806554000000002</v>
      </c>
      <c r="J764" s="10">
        <f t="shared" si="104"/>
        <v>1158.0610338165561</v>
      </c>
      <c r="K764" s="10">
        <f t="shared" si="102"/>
        <v>2.4909343046357617E-3</v>
      </c>
      <c r="L764" s="10">
        <f t="shared" si="105"/>
        <v>1.5338556739292093</v>
      </c>
    </row>
    <row r="765" spans="1:12" x14ac:dyDescent="0.3">
      <c r="A765" s="87">
        <f t="shared" si="99"/>
        <v>760</v>
      </c>
      <c r="B765" s="94">
        <v>6500</v>
      </c>
      <c r="C765" s="94">
        <v>18</v>
      </c>
      <c r="D765" s="10">
        <f t="shared" si="106"/>
        <v>13.422600000000001</v>
      </c>
      <c r="E765" s="10">
        <f t="shared" si="107"/>
        <v>19.718418904615383</v>
      </c>
      <c r="F765" s="10">
        <v>504.4</v>
      </c>
      <c r="G765" s="10">
        <f t="shared" si="103"/>
        <v>3.7285000000000005E-3</v>
      </c>
      <c r="H765" s="10">
        <f t="shared" si="101"/>
        <v>1.8806554</v>
      </c>
      <c r="I765" s="10">
        <f t="shared" si="100"/>
        <v>1.8806554000000002</v>
      </c>
      <c r="J765" s="10">
        <f t="shared" si="104"/>
        <v>1159.9416892165561</v>
      </c>
      <c r="K765" s="10">
        <f t="shared" si="102"/>
        <v>2.4909343046357617E-3</v>
      </c>
      <c r="L765" s="10">
        <f t="shared" si="105"/>
        <v>1.5363466082338451</v>
      </c>
    </row>
    <row r="766" spans="1:12" x14ac:dyDescent="0.3">
      <c r="A766" s="87">
        <f t="shared" si="99"/>
        <v>761</v>
      </c>
      <c r="B766" s="94">
        <v>6500</v>
      </c>
      <c r="C766" s="94">
        <v>18</v>
      </c>
      <c r="D766" s="10">
        <f t="shared" si="106"/>
        <v>13.422600000000001</v>
      </c>
      <c r="E766" s="10">
        <f t="shared" si="107"/>
        <v>19.718418904615383</v>
      </c>
      <c r="F766" s="10">
        <v>504.4</v>
      </c>
      <c r="G766" s="10">
        <f t="shared" si="103"/>
        <v>3.7285000000000005E-3</v>
      </c>
      <c r="H766" s="10">
        <f t="shared" si="101"/>
        <v>1.8806554</v>
      </c>
      <c r="I766" s="10">
        <f t="shared" si="100"/>
        <v>1.8806554000000002</v>
      </c>
      <c r="J766" s="10">
        <f t="shared" si="104"/>
        <v>1161.8223446165562</v>
      </c>
      <c r="K766" s="10">
        <f t="shared" si="102"/>
        <v>2.4909343046357617E-3</v>
      </c>
      <c r="L766" s="10">
        <f t="shared" si="105"/>
        <v>1.5388375425384808</v>
      </c>
    </row>
    <row r="767" spans="1:12" x14ac:dyDescent="0.3">
      <c r="A767" s="87">
        <f t="shared" si="99"/>
        <v>762</v>
      </c>
      <c r="B767" s="94">
        <v>6500</v>
      </c>
      <c r="C767" s="94">
        <v>18</v>
      </c>
      <c r="D767" s="10">
        <f t="shared" si="106"/>
        <v>13.422600000000001</v>
      </c>
      <c r="E767" s="10">
        <f t="shared" si="107"/>
        <v>19.718418904615383</v>
      </c>
      <c r="F767" s="10">
        <v>504.4</v>
      </c>
      <c r="G767" s="10">
        <f t="shared" si="103"/>
        <v>3.7285000000000005E-3</v>
      </c>
      <c r="H767" s="10">
        <f t="shared" si="101"/>
        <v>1.8806554</v>
      </c>
      <c r="I767" s="10">
        <f t="shared" si="100"/>
        <v>1.8806554000000002</v>
      </c>
      <c r="J767" s="10">
        <f t="shared" si="104"/>
        <v>1163.7030000165562</v>
      </c>
      <c r="K767" s="10">
        <f t="shared" si="102"/>
        <v>2.4909343046357617E-3</v>
      </c>
      <c r="L767" s="10">
        <f t="shared" si="105"/>
        <v>1.5413284768431166</v>
      </c>
    </row>
    <row r="768" spans="1:12" x14ac:dyDescent="0.3">
      <c r="A768" s="87">
        <f t="shared" si="99"/>
        <v>763</v>
      </c>
      <c r="B768" s="94">
        <v>6500</v>
      </c>
      <c r="C768" s="94">
        <v>18</v>
      </c>
      <c r="D768" s="10">
        <f t="shared" si="106"/>
        <v>13.422600000000001</v>
      </c>
      <c r="E768" s="10">
        <f t="shared" si="107"/>
        <v>19.718418904615383</v>
      </c>
      <c r="F768" s="10">
        <v>504.4</v>
      </c>
      <c r="G768" s="10">
        <f t="shared" si="103"/>
        <v>3.7285000000000005E-3</v>
      </c>
      <c r="H768" s="10">
        <f t="shared" si="101"/>
        <v>1.8806554</v>
      </c>
      <c r="I768" s="10">
        <f t="shared" si="100"/>
        <v>1.8806554000000002</v>
      </c>
      <c r="J768" s="10">
        <f t="shared" si="104"/>
        <v>1165.5836554165562</v>
      </c>
      <c r="K768" s="10">
        <f t="shared" si="102"/>
        <v>2.4909343046357617E-3</v>
      </c>
      <c r="L768" s="10">
        <f t="shared" si="105"/>
        <v>1.5438194111477523</v>
      </c>
    </row>
    <row r="769" spans="1:12" x14ac:dyDescent="0.3">
      <c r="A769" s="87">
        <f t="shared" si="99"/>
        <v>764</v>
      </c>
      <c r="B769" s="94">
        <v>6500</v>
      </c>
      <c r="C769" s="94">
        <v>18</v>
      </c>
      <c r="D769" s="10">
        <f t="shared" si="106"/>
        <v>13.422600000000001</v>
      </c>
      <c r="E769" s="10">
        <f t="shared" si="107"/>
        <v>19.718418904615383</v>
      </c>
      <c r="F769" s="10">
        <v>504.4</v>
      </c>
      <c r="G769" s="10">
        <f t="shared" si="103"/>
        <v>3.7285000000000005E-3</v>
      </c>
      <c r="H769" s="10">
        <f t="shared" si="101"/>
        <v>1.8806554</v>
      </c>
      <c r="I769" s="10">
        <f t="shared" si="100"/>
        <v>1.8806554000000002</v>
      </c>
      <c r="J769" s="10">
        <f t="shared" si="104"/>
        <v>1167.4643108165562</v>
      </c>
      <c r="K769" s="10">
        <f t="shared" si="102"/>
        <v>2.4909343046357617E-3</v>
      </c>
      <c r="L769" s="10">
        <f t="shared" si="105"/>
        <v>1.5463103454523881</v>
      </c>
    </row>
    <row r="770" spans="1:12" x14ac:dyDescent="0.3">
      <c r="A770" s="87">
        <f t="shared" si="99"/>
        <v>765</v>
      </c>
      <c r="B770" s="94">
        <v>6500</v>
      </c>
      <c r="C770" s="94">
        <v>18</v>
      </c>
      <c r="D770" s="10">
        <f t="shared" si="106"/>
        <v>13.422600000000001</v>
      </c>
      <c r="E770" s="10">
        <f t="shared" si="107"/>
        <v>19.718418904615383</v>
      </c>
      <c r="F770" s="10">
        <v>504.4</v>
      </c>
      <c r="G770" s="10">
        <f t="shared" si="103"/>
        <v>3.7285000000000005E-3</v>
      </c>
      <c r="H770" s="10">
        <f t="shared" si="101"/>
        <v>1.8806554</v>
      </c>
      <c r="I770" s="10">
        <f t="shared" si="100"/>
        <v>1.8806554000000002</v>
      </c>
      <c r="J770" s="10">
        <f t="shared" si="104"/>
        <v>1169.3449662165563</v>
      </c>
      <c r="K770" s="10">
        <f t="shared" si="102"/>
        <v>2.4909343046357617E-3</v>
      </c>
      <c r="L770" s="10">
        <f t="shared" si="105"/>
        <v>1.5488012797570239</v>
      </c>
    </row>
    <row r="771" spans="1:12" x14ac:dyDescent="0.3">
      <c r="A771" s="87">
        <f t="shared" si="99"/>
        <v>766</v>
      </c>
      <c r="B771" s="94">
        <v>6500</v>
      </c>
      <c r="C771" s="94">
        <v>18</v>
      </c>
      <c r="D771" s="10">
        <f t="shared" si="106"/>
        <v>13.422600000000001</v>
      </c>
      <c r="E771" s="10">
        <f t="shared" si="107"/>
        <v>19.718418904615383</v>
      </c>
      <c r="F771" s="10">
        <v>504.4</v>
      </c>
      <c r="G771" s="10">
        <f t="shared" si="103"/>
        <v>3.7285000000000005E-3</v>
      </c>
      <c r="H771" s="10">
        <f t="shared" si="101"/>
        <v>1.8806554</v>
      </c>
      <c r="I771" s="10">
        <f t="shared" si="100"/>
        <v>1.8806554000000002</v>
      </c>
      <c r="J771" s="10">
        <f t="shared" si="104"/>
        <v>1171.2256216165563</v>
      </c>
      <c r="K771" s="10">
        <f t="shared" si="102"/>
        <v>2.4909343046357617E-3</v>
      </c>
      <c r="L771" s="10">
        <f t="shared" si="105"/>
        <v>1.5512922140616596</v>
      </c>
    </row>
    <row r="772" spans="1:12" x14ac:dyDescent="0.3">
      <c r="A772" s="87">
        <f t="shared" si="99"/>
        <v>767</v>
      </c>
      <c r="B772" s="94">
        <v>6500</v>
      </c>
      <c r="C772" s="94">
        <v>18</v>
      </c>
      <c r="D772" s="10">
        <f t="shared" si="106"/>
        <v>13.422600000000001</v>
      </c>
      <c r="E772" s="10">
        <f t="shared" si="107"/>
        <v>19.718418904615383</v>
      </c>
      <c r="F772" s="10">
        <v>504.4</v>
      </c>
      <c r="G772" s="10">
        <f t="shared" si="103"/>
        <v>3.7285000000000005E-3</v>
      </c>
      <c r="H772" s="10">
        <f t="shared" si="101"/>
        <v>1.8806554</v>
      </c>
      <c r="I772" s="10">
        <f t="shared" si="100"/>
        <v>1.8806554000000002</v>
      </c>
      <c r="J772" s="10">
        <f t="shared" si="104"/>
        <v>1173.1062770165563</v>
      </c>
      <c r="K772" s="10">
        <f t="shared" si="102"/>
        <v>2.4909343046357617E-3</v>
      </c>
      <c r="L772" s="10">
        <f t="shared" si="105"/>
        <v>1.5537831483662954</v>
      </c>
    </row>
    <row r="773" spans="1:12" x14ac:dyDescent="0.3">
      <c r="A773" s="87">
        <f t="shared" si="99"/>
        <v>768</v>
      </c>
      <c r="B773" s="94">
        <v>6500</v>
      </c>
      <c r="C773" s="94">
        <v>18</v>
      </c>
      <c r="D773" s="10">
        <f t="shared" si="106"/>
        <v>13.422600000000001</v>
      </c>
      <c r="E773" s="10">
        <f t="shared" si="107"/>
        <v>19.718418904615383</v>
      </c>
      <c r="F773" s="10">
        <v>504.4</v>
      </c>
      <c r="G773" s="10">
        <f t="shared" si="103"/>
        <v>3.7285000000000005E-3</v>
      </c>
      <c r="H773" s="10">
        <f t="shared" si="101"/>
        <v>1.8806554</v>
      </c>
      <c r="I773" s="10">
        <f t="shared" si="100"/>
        <v>1.8806554000000002</v>
      </c>
      <c r="J773" s="10">
        <f t="shared" si="104"/>
        <v>1174.9869324165563</v>
      </c>
      <c r="K773" s="10">
        <f t="shared" si="102"/>
        <v>2.4909343046357617E-3</v>
      </c>
      <c r="L773" s="10">
        <f t="shared" si="105"/>
        <v>1.5562740826709311</v>
      </c>
    </row>
    <row r="774" spans="1:12" x14ac:dyDescent="0.3">
      <c r="A774" s="87">
        <f t="shared" si="99"/>
        <v>769</v>
      </c>
      <c r="B774" s="94">
        <v>6500</v>
      </c>
      <c r="C774" s="94">
        <v>18</v>
      </c>
      <c r="D774" s="10">
        <f t="shared" si="106"/>
        <v>13.422600000000001</v>
      </c>
      <c r="E774" s="10">
        <f t="shared" si="107"/>
        <v>19.718418904615383</v>
      </c>
      <c r="F774" s="10">
        <v>504.4</v>
      </c>
      <c r="G774" s="10">
        <f t="shared" si="103"/>
        <v>3.7285000000000005E-3</v>
      </c>
      <c r="H774" s="10">
        <f t="shared" si="101"/>
        <v>1.8806554</v>
      </c>
      <c r="I774" s="10">
        <f t="shared" si="100"/>
        <v>1.8806554000000002</v>
      </c>
      <c r="J774" s="10">
        <f t="shared" si="104"/>
        <v>1176.8675878165564</v>
      </c>
      <c r="K774" s="10">
        <f t="shared" si="102"/>
        <v>2.4909343046357617E-3</v>
      </c>
      <c r="L774" s="10">
        <f t="shared" si="105"/>
        <v>1.5587650169755669</v>
      </c>
    </row>
    <row r="775" spans="1:12" x14ac:dyDescent="0.3">
      <c r="A775" s="87">
        <f t="shared" ref="A775:A838" si="108">A774+1</f>
        <v>770</v>
      </c>
      <c r="B775" s="94">
        <v>6500</v>
      </c>
      <c r="C775" s="94">
        <v>18</v>
      </c>
      <c r="D775" s="10">
        <f t="shared" si="106"/>
        <v>13.422600000000001</v>
      </c>
      <c r="E775" s="10">
        <f t="shared" si="107"/>
        <v>19.718418904615383</v>
      </c>
      <c r="F775" s="10">
        <v>504.4</v>
      </c>
      <c r="G775" s="10">
        <f t="shared" si="103"/>
        <v>3.7285000000000005E-3</v>
      </c>
      <c r="H775" s="10">
        <f t="shared" si="101"/>
        <v>1.8806554</v>
      </c>
      <c r="I775" s="10">
        <f t="shared" ref="I775:I838" si="109">G775*F775</f>
        <v>1.8806554000000002</v>
      </c>
      <c r="J775" s="10">
        <f t="shared" si="104"/>
        <v>1178.7482432165564</v>
      </c>
      <c r="K775" s="10">
        <f t="shared" si="102"/>
        <v>2.4909343046357617E-3</v>
      </c>
      <c r="L775" s="10">
        <f t="shared" si="105"/>
        <v>1.5612559512802027</v>
      </c>
    </row>
    <row r="776" spans="1:12" x14ac:dyDescent="0.3">
      <c r="A776" s="87">
        <f t="shared" si="108"/>
        <v>771</v>
      </c>
      <c r="B776" s="94">
        <v>6500</v>
      </c>
      <c r="C776" s="94">
        <v>18</v>
      </c>
      <c r="D776" s="10">
        <f t="shared" si="106"/>
        <v>13.422600000000001</v>
      </c>
      <c r="E776" s="10">
        <f t="shared" si="107"/>
        <v>19.718418904615383</v>
      </c>
      <c r="F776" s="10">
        <v>504.4</v>
      </c>
      <c r="G776" s="10">
        <f t="shared" si="103"/>
        <v>3.7285000000000005E-3</v>
      </c>
      <c r="H776" s="10">
        <f t="shared" ref="H776:H839" si="110">(F776*D776)/3600</f>
        <v>1.8806554</v>
      </c>
      <c r="I776" s="10">
        <f t="shared" si="109"/>
        <v>1.8806554000000002</v>
      </c>
      <c r="J776" s="10">
        <f t="shared" si="104"/>
        <v>1180.6288986165564</v>
      </c>
      <c r="K776" s="10">
        <f t="shared" ref="K776:K839" si="111">((F776*G776)/1000)/0.755</f>
        <v>2.4909343046357617E-3</v>
      </c>
      <c r="L776" s="10">
        <f t="shared" si="105"/>
        <v>1.5637468855848384</v>
      </c>
    </row>
    <row r="777" spans="1:12" x14ac:dyDescent="0.3">
      <c r="A777" s="87">
        <f t="shared" si="108"/>
        <v>772</v>
      </c>
      <c r="B777" s="94">
        <v>6500</v>
      </c>
      <c r="C777" s="94">
        <v>18</v>
      </c>
      <c r="D777" s="10">
        <f t="shared" si="106"/>
        <v>13.422600000000001</v>
      </c>
      <c r="E777" s="10">
        <f t="shared" si="107"/>
        <v>19.718418904615383</v>
      </c>
      <c r="F777" s="10">
        <v>504.4</v>
      </c>
      <c r="G777" s="10">
        <f t="shared" ref="G777:G840" si="112">((A777-A776)/3600)*D777</f>
        <v>3.7285000000000005E-3</v>
      </c>
      <c r="H777" s="10">
        <f t="shared" si="110"/>
        <v>1.8806554</v>
      </c>
      <c r="I777" s="10">
        <f t="shared" si="109"/>
        <v>1.8806554000000002</v>
      </c>
      <c r="J777" s="10">
        <f t="shared" ref="J777:J840" si="113">I777+J776</f>
        <v>1182.5095540165564</v>
      </c>
      <c r="K777" s="10">
        <f t="shared" si="111"/>
        <v>2.4909343046357617E-3</v>
      </c>
      <c r="L777" s="10">
        <f t="shared" ref="L777:L840" si="114">L776+K777</f>
        <v>1.5662378198894742</v>
      </c>
    </row>
    <row r="778" spans="1:12" x14ac:dyDescent="0.3">
      <c r="A778" s="87">
        <f t="shared" si="108"/>
        <v>773</v>
      </c>
      <c r="B778" s="94">
        <v>6500</v>
      </c>
      <c r="C778" s="94">
        <v>18</v>
      </c>
      <c r="D778" s="10">
        <f t="shared" si="106"/>
        <v>13.422600000000001</v>
      </c>
      <c r="E778" s="10">
        <f t="shared" si="107"/>
        <v>19.718418904615383</v>
      </c>
      <c r="F778" s="10">
        <v>504.4</v>
      </c>
      <c r="G778" s="10">
        <f t="shared" si="112"/>
        <v>3.7285000000000005E-3</v>
      </c>
      <c r="H778" s="10">
        <f t="shared" si="110"/>
        <v>1.8806554</v>
      </c>
      <c r="I778" s="10">
        <f t="shared" si="109"/>
        <v>1.8806554000000002</v>
      </c>
      <c r="J778" s="10">
        <f t="shared" si="113"/>
        <v>1184.3902094165564</v>
      </c>
      <c r="K778" s="10">
        <f t="shared" si="111"/>
        <v>2.4909343046357617E-3</v>
      </c>
      <c r="L778" s="10">
        <f t="shared" si="114"/>
        <v>1.56872875419411</v>
      </c>
    </row>
    <row r="779" spans="1:12" x14ac:dyDescent="0.3">
      <c r="A779" s="87">
        <f t="shared" si="108"/>
        <v>774</v>
      </c>
      <c r="B779" s="94">
        <v>6500</v>
      </c>
      <c r="C779" s="94">
        <v>18</v>
      </c>
      <c r="D779" s="10">
        <f t="shared" si="106"/>
        <v>13.422600000000001</v>
      </c>
      <c r="E779" s="10">
        <f t="shared" si="107"/>
        <v>19.718418904615383</v>
      </c>
      <c r="F779" s="10">
        <v>504.4</v>
      </c>
      <c r="G779" s="10">
        <f t="shared" si="112"/>
        <v>3.7285000000000005E-3</v>
      </c>
      <c r="H779" s="10">
        <f t="shared" si="110"/>
        <v>1.8806554</v>
      </c>
      <c r="I779" s="10">
        <f t="shared" si="109"/>
        <v>1.8806554000000002</v>
      </c>
      <c r="J779" s="10">
        <f t="shared" si="113"/>
        <v>1186.2708648165565</v>
      </c>
      <c r="K779" s="10">
        <f t="shared" si="111"/>
        <v>2.4909343046357617E-3</v>
      </c>
      <c r="L779" s="10">
        <f t="shared" si="114"/>
        <v>1.5712196884987457</v>
      </c>
    </row>
    <row r="780" spans="1:12" x14ac:dyDescent="0.3">
      <c r="A780" s="87">
        <f t="shared" si="108"/>
        <v>775</v>
      </c>
      <c r="B780" s="94">
        <v>6500</v>
      </c>
      <c r="C780" s="94">
        <v>18</v>
      </c>
      <c r="D780" s="10">
        <f t="shared" si="106"/>
        <v>13.422600000000001</v>
      </c>
      <c r="E780" s="10">
        <f t="shared" si="107"/>
        <v>19.718418904615383</v>
      </c>
      <c r="F780" s="10">
        <v>504.4</v>
      </c>
      <c r="G780" s="10">
        <f t="shared" si="112"/>
        <v>3.7285000000000005E-3</v>
      </c>
      <c r="H780" s="10">
        <f t="shared" si="110"/>
        <v>1.8806554</v>
      </c>
      <c r="I780" s="10">
        <f t="shared" si="109"/>
        <v>1.8806554000000002</v>
      </c>
      <c r="J780" s="10">
        <f t="shared" si="113"/>
        <v>1188.1515202165565</v>
      </c>
      <c r="K780" s="10">
        <f t="shared" si="111"/>
        <v>2.4909343046357617E-3</v>
      </c>
      <c r="L780" s="10">
        <f t="shared" si="114"/>
        <v>1.5737106228033815</v>
      </c>
    </row>
    <row r="781" spans="1:12" x14ac:dyDescent="0.3">
      <c r="A781" s="87">
        <f t="shared" si="108"/>
        <v>776</v>
      </c>
      <c r="B781" s="94">
        <v>6500</v>
      </c>
      <c r="C781" s="94">
        <v>18</v>
      </c>
      <c r="D781" s="10">
        <f t="shared" si="106"/>
        <v>13.422600000000001</v>
      </c>
      <c r="E781" s="10">
        <f t="shared" si="107"/>
        <v>19.718418904615383</v>
      </c>
      <c r="F781" s="10">
        <v>504.4</v>
      </c>
      <c r="G781" s="10">
        <f t="shared" si="112"/>
        <v>3.7285000000000005E-3</v>
      </c>
      <c r="H781" s="10">
        <f t="shared" si="110"/>
        <v>1.8806554</v>
      </c>
      <c r="I781" s="10">
        <f t="shared" si="109"/>
        <v>1.8806554000000002</v>
      </c>
      <c r="J781" s="10">
        <f t="shared" si="113"/>
        <v>1190.0321756165565</v>
      </c>
      <c r="K781" s="10">
        <f t="shared" si="111"/>
        <v>2.4909343046357617E-3</v>
      </c>
      <c r="L781" s="10">
        <f t="shared" si="114"/>
        <v>1.5762015571080172</v>
      </c>
    </row>
    <row r="782" spans="1:12" x14ac:dyDescent="0.3">
      <c r="A782" s="87">
        <f t="shared" si="108"/>
        <v>777</v>
      </c>
      <c r="B782" s="94">
        <v>6500</v>
      </c>
      <c r="C782" s="94">
        <v>18</v>
      </c>
      <c r="D782" s="10">
        <f t="shared" si="106"/>
        <v>13.422600000000001</v>
      </c>
      <c r="E782" s="10">
        <f t="shared" si="107"/>
        <v>19.718418904615383</v>
      </c>
      <c r="F782" s="10">
        <v>504.4</v>
      </c>
      <c r="G782" s="10">
        <f t="shared" si="112"/>
        <v>3.7285000000000005E-3</v>
      </c>
      <c r="H782" s="10">
        <f t="shared" si="110"/>
        <v>1.8806554</v>
      </c>
      <c r="I782" s="10">
        <f t="shared" si="109"/>
        <v>1.8806554000000002</v>
      </c>
      <c r="J782" s="10">
        <f t="shared" si="113"/>
        <v>1191.9128310165565</v>
      </c>
      <c r="K782" s="10">
        <f t="shared" si="111"/>
        <v>2.4909343046357617E-3</v>
      </c>
      <c r="L782" s="10">
        <f t="shared" si="114"/>
        <v>1.578692491412653</v>
      </c>
    </row>
    <row r="783" spans="1:12" x14ac:dyDescent="0.3">
      <c r="A783" s="87">
        <f t="shared" si="108"/>
        <v>778</v>
      </c>
      <c r="B783" s="94">
        <v>6500</v>
      </c>
      <c r="C783" s="94">
        <v>18</v>
      </c>
      <c r="D783" s="10">
        <f t="shared" si="106"/>
        <v>13.422600000000001</v>
      </c>
      <c r="E783" s="10">
        <f t="shared" si="107"/>
        <v>19.718418904615383</v>
      </c>
      <c r="F783" s="10">
        <v>504.4</v>
      </c>
      <c r="G783" s="10">
        <f t="shared" si="112"/>
        <v>3.7285000000000005E-3</v>
      </c>
      <c r="H783" s="10">
        <f t="shared" si="110"/>
        <v>1.8806554</v>
      </c>
      <c r="I783" s="10">
        <f t="shared" si="109"/>
        <v>1.8806554000000002</v>
      </c>
      <c r="J783" s="10">
        <f t="shared" si="113"/>
        <v>1193.7934864165566</v>
      </c>
      <c r="K783" s="10">
        <f t="shared" si="111"/>
        <v>2.4909343046357617E-3</v>
      </c>
      <c r="L783" s="10">
        <f t="shared" si="114"/>
        <v>1.5811834257172888</v>
      </c>
    </row>
    <row r="784" spans="1:12" x14ac:dyDescent="0.3">
      <c r="A784" s="87">
        <f t="shared" si="108"/>
        <v>779</v>
      </c>
      <c r="B784" s="94">
        <v>6500</v>
      </c>
      <c r="C784" s="94">
        <v>18</v>
      </c>
      <c r="D784" s="10">
        <f t="shared" si="106"/>
        <v>13.422600000000001</v>
      </c>
      <c r="E784" s="10">
        <f t="shared" si="107"/>
        <v>19.718418904615383</v>
      </c>
      <c r="F784" s="10">
        <v>504.4</v>
      </c>
      <c r="G784" s="10">
        <f t="shared" si="112"/>
        <v>3.7285000000000005E-3</v>
      </c>
      <c r="H784" s="10">
        <f t="shared" si="110"/>
        <v>1.8806554</v>
      </c>
      <c r="I784" s="10">
        <f t="shared" si="109"/>
        <v>1.8806554000000002</v>
      </c>
      <c r="J784" s="10">
        <f t="shared" si="113"/>
        <v>1195.6741418165566</v>
      </c>
      <c r="K784" s="10">
        <f t="shared" si="111"/>
        <v>2.4909343046357617E-3</v>
      </c>
      <c r="L784" s="10">
        <f t="shared" si="114"/>
        <v>1.5836743600219245</v>
      </c>
    </row>
    <row r="785" spans="1:12" x14ac:dyDescent="0.3">
      <c r="A785" s="87">
        <f t="shared" si="108"/>
        <v>780</v>
      </c>
      <c r="B785" s="94">
        <v>6500</v>
      </c>
      <c r="C785" s="94">
        <v>18</v>
      </c>
      <c r="D785" s="10">
        <f t="shared" si="106"/>
        <v>13.422600000000001</v>
      </c>
      <c r="E785" s="10">
        <f t="shared" si="107"/>
        <v>19.718418904615383</v>
      </c>
      <c r="F785" s="10">
        <v>504.4</v>
      </c>
      <c r="G785" s="10">
        <f t="shared" si="112"/>
        <v>3.7285000000000005E-3</v>
      </c>
      <c r="H785" s="10">
        <f t="shared" si="110"/>
        <v>1.8806554</v>
      </c>
      <c r="I785" s="10">
        <f t="shared" si="109"/>
        <v>1.8806554000000002</v>
      </c>
      <c r="J785" s="10">
        <f t="shared" si="113"/>
        <v>1197.5547972165566</v>
      </c>
      <c r="K785" s="10">
        <f t="shared" si="111"/>
        <v>2.4909343046357617E-3</v>
      </c>
      <c r="L785" s="10">
        <f t="shared" si="114"/>
        <v>1.5861652943265603</v>
      </c>
    </row>
    <row r="786" spans="1:12" x14ac:dyDescent="0.3">
      <c r="A786" s="87">
        <f t="shared" si="108"/>
        <v>781</v>
      </c>
      <c r="B786" s="94">
        <v>6500</v>
      </c>
      <c r="C786" s="94">
        <v>18</v>
      </c>
      <c r="D786" s="10">
        <f t="shared" si="106"/>
        <v>13.422600000000001</v>
      </c>
      <c r="E786" s="10">
        <f t="shared" si="107"/>
        <v>19.718418904615383</v>
      </c>
      <c r="F786" s="10">
        <v>504.4</v>
      </c>
      <c r="G786" s="10">
        <f t="shared" si="112"/>
        <v>3.7285000000000005E-3</v>
      </c>
      <c r="H786" s="10">
        <f t="shared" si="110"/>
        <v>1.8806554</v>
      </c>
      <c r="I786" s="10">
        <f t="shared" si="109"/>
        <v>1.8806554000000002</v>
      </c>
      <c r="J786" s="10">
        <f t="shared" si="113"/>
        <v>1199.4354526165566</v>
      </c>
      <c r="K786" s="10">
        <f t="shared" si="111"/>
        <v>2.4909343046357617E-3</v>
      </c>
      <c r="L786" s="10">
        <f t="shared" si="114"/>
        <v>1.588656228631196</v>
      </c>
    </row>
    <row r="787" spans="1:12" x14ac:dyDescent="0.3">
      <c r="A787" s="87">
        <f t="shared" si="108"/>
        <v>782</v>
      </c>
      <c r="B787" s="94">
        <v>6500</v>
      </c>
      <c r="C787" s="94">
        <v>18</v>
      </c>
      <c r="D787" s="10">
        <f t="shared" si="106"/>
        <v>13.422600000000001</v>
      </c>
      <c r="E787" s="10">
        <f t="shared" si="107"/>
        <v>19.718418904615383</v>
      </c>
      <c r="F787" s="10">
        <v>504.4</v>
      </c>
      <c r="G787" s="10">
        <f t="shared" si="112"/>
        <v>3.7285000000000005E-3</v>
      </c>
      <c r="H787" s="10">
        <f t="shared" si="110"/>
        <v>1.8806554</v>
      </c>
      <c r="I787" s="10">
        <f t="shared" si="109"/>
        <v>1.8806554000000002</v>
      </c>
      <c r="J787" s="10">
        <f t="shared" si="113"/>
        <v>1201.3161080165567</v>
      </c>
      <c r="K787" s="10">
        <f t="shared" si="111"/>
        <v>2.4909343046357617E-3</v>
      </c>
      <c r="L787" s="10">
        <f t="shared" si="114"/>
        <v>1.5911471629358318</v>
      </c>
    </row>
    <row r="788" spans="1:12" x14ac:dyDescent="0.3">
      <c r="A788" s="87">
        <f t="shared" si="108"/>
        <v>783</v>
      </c>
      <c r="B788" s="94">
        <v>6500</v>
      </c>
      <c r="C788" s="94">
        <v>18</v>
      </c>
      <c r="D788" s="10">
        <f t="shared" si="106"/>
        <v>13.422600000000001</v>
      </c>
      <c r="E788" s="10">
        <f t="shared" si="107"/>
        <v>19.718418904615383</v>
      </c>
      <c r="F788" s="10">
        <v>504.4</v>
      </c>
      <c r="G788" s="10">
        <f t="shared" si="112"/>
        <v>3.7285000000000005E-3</v>
      </c>
      <c r="H788" s="10">
        <f t="shared" si="110"/>
        <v>1.8806554</v>
      </c>
      <c r="I788" s="10">
        <f t="shared" si="109"/>
        <v>1.8806554000000002</v>
      </c>
      <c r="J788" s="10">
        <f t="shared" si="113"/>
        <v>1203.1967634165567</v>
      </c>
      <c r="K788" s="10">
        <f t="shared" si="111"/>
        <v>2.4909343046357617E-3</v>
      </c>
      <c r="L788" s="10">
        <f t="shared" si="114"/>
        <v>1.5936380972404676</v>
      </c>
    </row>
    <row r="789" spans="1:12" x14ac:dyDescent="0.3">
      <c r="A789" s="87">
        <f t="shared" si="108"/>
        <v>784</v>
      </c>
      <c r="B789" s="94">
        <v>6500</v>
      </c>
      <c r="C789" s="94">
        <v>18</v>
      </c>
      <c r="D789" s="10">
        <f t="shared" si="106"/>
        <v>13.422600000000001</v>
      </c>
      <c r="E789" s="10">
        <f t="shared" si="107"/>
        <v>19.718418904615383</v>
      </c>
      <c r="F789" s="10">
        <v>504.4</v>
      </c>
      <c r="G789" s="10">
        <f t="shared" si="112"/>
        <v>3.7285000000000005E-3</v>
      </c>
      <c r="H789" s="10">
        <f t="shared" si="110"/>
        <v>1.8806554</v>
      </c>
      <c r="I789" s="10">
        <f t="shared" si="109"/>
        <v>1.8806554000000002</v>
      </c>
      <c r="J789" s="10">
        <f t="shared" si="113"/>
        <v>1205.0774188165567</v>
      </c>
      <c r="K789" s="10">
        <f t="shared" si="111"/>
        <v>2.4909343046357617E-3</v>
      </c>
      <c r="L789" s="10">
        <f t="shared" si="114"/>
        <v>1.5961290315451033</v>
      </c>
    </row>
    <row r="790" spans="1:12" x14ac:dyDescent="0.3">
      <c r="A790" s="87">
        <f t="shared" si="108"/>
        <v>785</v>
      </c>
      <c r="B790" s="94">
        <v>6500</v>
      </c>
      <c r="C790" s="94">
        <v>18</v>
      </c>
      <c r="D790" s="10">
        <f t="shared" si="106"/>
        <v>13.422600000000001</v>
      </c>
      <c r="E790" s="10">
        <f t="shared" si="107"/>
        <v>19.718418904615383</v>
      </c>
      <c r="F790" s="10">
        <v>504.4</v>
      </c>
      <c r="G790" s="10">
        <f t="shared" si="112"/>
        <v>3.7285000000000005E-3</v>
      </c>
      <c r="H790" s="10">
        <f t="shared" si="110"/>
        <v>1.8806554</v>
      </c>
      <c r="I790" s="10">
        <f t="shared" si="109"/>
        <v>1.8806554000000002</v>
      </c>
      <c r="J790" s="10">
        <f t="shared" si="113"/>
        <v>1206.9580742165567</v>
      </c>
      <c r="K790" s="10">
        <f t="shared" si="111"/>
        <v>2.4909343046357617E-3</v>
      </c>
      <c r="L790" s="10">
        <f t="shared" si="114"/>
        <v>1.5986199658497391</v>
      </c>
    </row>
    <row r="791" spans="1:12" x14ac:dyDescent="0.3">
      <c r="A791" s="87">
        <f t="shared" si="108"/>
        <v>786</v>
      </c>
      <c r="B791" s="94">
        <v>6500</v>
      </c>
      <c r="C791" s="94">
        <v>18</v>
      </c>
      <c r="D791" s="10">
        <f t="shared" si="106"/>
        <v>13.422600000000001</v>
      </c>
      <c r="E791" s="10">
        <f t="shared" si="107"/>
        <v>19.718418904615383</v>
      </c>
      <c r="F791" s="10">
        <v>504.4</v>
      </c>
      <c r="G791" s="10">
        <f t="shared" si="112"/>
        <v>3.7285000000000005E-3</v>
      </c>
      <c r="H791" s="10">
        <f t="shared" si="110"/>
        <v>1.8806554</v>
      </c>
      <c r="I791" s="10">
        <f t="shared" si="109"/>
        <v>1.8806554000000002</v>
      </c>
      <c r="J791" s="10">
        <f t="shared" si="113"/>
        <v>1208.8387296165567</v>
      </c>
      <c r="K791" s="10">
        <f t="shared" si="111"/>
        <v>2.4909343046357617E-3</v>
      </c>
      <c r="L791" s="10">
        <f t="shared" si="114"/>
        <v>1.6011109001543748</v>
      </c>
    </row>
    <row r="792" spans="1:12" x14ac:dyDescent="0.3">
      <c r="A792" s="87">
        <f t="shared" si="108"/>
        <v>787</v>
      </c>
      <c r="B792" s="94">
        <v>6500</v>
      </c>
      <c r="C792" s="94">
        <v>18</v>
      </c>
      <c r="D792" s="10">
        <f t="shared" si="106"/>
        <v>13.422600000000001</v>
      </c>
      <c r="E792" s="10">
        <f t="shared" si="107"/>
        <v>19.718418904615383</v>
      </c>
      <c r="F792" s="10">
        <v>504.4</v>
      </c>
      <c r="G792" s="10">
        <f t="shared" si="112"/>
        <v>3.7285000000000005E-3</v>
      </c>
      <c r="H792" s="10">
        <f t="shared" si="110"/>
        <v>1.8806554</v>
      </c>
      <c r="I792" s="10">
        <f t="shared" si="109"/>
        <v>1.8806554000000002</v>
      </c>
      <c r="J792" s="10">
        <f t="shared" si="113"/>
        <v>1210.7193850165568</v>
      </c>
      <c r="K792" s="10">
        <f t="shared" si="111"/>
        <v>2.4909343046357617E-3</v>
      </c>
      <c r="L792" s="10">
        <f t="shared" si="114"/>
        <v>1.6036018344590106</v>
      </c>
    </row>
    <row r="793" spans="1:12" x14ac:dyDescent="0.3">
      <c r="A793" s="87">
        <f t="shared" si="108"/>
        <v>788</v>
      </c>
      <c r="B793" s="94">
        <v>6500</v>
      </c>
      <c r="C793" s="94">
        <v>18</v>
      </c>
      <c r="D793" s="10">
        <f t="shared" si="106"/>
        <v>13.422600000000001</v>
      </c>
      <c r="E793" s="10">
        <f t="shared" si="107"/>
        <v>19.718418904615383</v>
      </c>
      <c r="F793" s="10">
        <v>504.4</v>
      </c>
      <c r="G793" s="10">
        <f t="shared" si="112"/>
        <v>3.7285000000000005E-3</v>
      </c>
      <c r="H793" s="10">
        <f t="shared" si="110"/>
        <v>1.8806554</v>
      </c>
      <c r="I793" s="10">
        <f t="shared" si="109"/>
        <v>1.8806554000000002</v>
      </c>
      <c r="J793" s="10">
        <f t="shared" si="113"/>
        <v>1212.6000404165568</v>
      </c>
      <c r="K793" s="10">
        <f t="shared" si="111"/>
        <v>2.4909343046357617E-3</v>
      </c>
      <c r="L793" s="10">
        <f t="shared" si="114"/>
        <v>1.6060927687636464</v>
      </c>
    </row>
    <row r="794" spans="1:12" x14ac:dyDescent="0.3">
      <c r="A794" s="87">
        <f t="shared" si="108"/>
        <v>789</v>
      </c>
      <c r="B794" s="94">
        <v>6500</v>
      </c>
      <c r="C794" s="94">
        <v>18</v>
      </c>
      <c r="D794" s="10">
        <f t="shared" si="106"/>
        <v>13.422600000000001</v>
      </c>
      <c r="E794" s="10">
        <f t="shared" si="107"/>
        <v>19.718418904615383</v>
      </c>
      <c r="F794" s="10">
        <v>504.4</v>
      </c>
      <c r="G794" s="10">
        <f t="shared" si="112"/>
        <v>3.7285000000000005E-3</v>
      </c>
      <c r="H794" s="10">
        <f t="shared" si="110"/>
        <v>1.8806554</v>
      </c>
      <c r="I794" s="10">
        <f t="shared" si="109"/>
        <v>1.8806554000000002</v>
      </c>
      <c r="J794" s="10">
        <f t="shared" si="113"/>
        <v>1214.4806958165568</v>
      </c>
      <c r="K794" s="10">
        <f t="shared" si="111"/>
        <v>2.4909343046357617E-3</v>
      </c>
      <c r="L794" s="10">
        <f t="shared" si="114"/>
        <v>1.6085837030682821</v>
      </c>
    </row>
    <row r="795" spans="1:12" x14ac:dyDescent="0.3">
      <c r="A795" s="87">
        <f t="shared" si="108"/>
        <v>790</v>
      </c>
      <c r="B795" s="94">
        <v>6500</v>
      </c>
      <c r="C795" s="94">
        <v>18</v>
      </c>
      <c r="D795" s="10">
        <f t="shared" si="106"/>
        <v>13.422600000000001</v>
      </c>
      <c r="E795" s="10">
        <f t="shared" si="107"/>
        <v>19.718418904615383</v>
      </c>
      <c r="F795" s="10">
        <v>504.4</v>
      </c>
      <c r="G795" s="10">
        <f t="shared" si="112"/>
        <v>3.7285000000000005E-3</v>
      </c>
      <c r="H795" s="10">
        <f t="shared" si="110"/>
        <v>1.8806554</v>
      </c>
      <c r="I795" s="10">
        <f t="shared" si="109"/>
        <v>1.8806554000000002</v>
      </c>
      <c r="J795" s="10">
        <f t="shared" si="113"/>
        <v>1216.3613512165568</v>
      </c>
      <c r="K795" s="10">
        <f t="shared" si="111"/>
        <v>2.4909343046357617E-3</v>
      </c>
      <c r="L795" s="10">
        <f t="shared" si="114"/>
        <v>1.6110746373729179</v>
      </c>
    </row>
    <row r="796" spans="1:12" x14ac:dyDescent="0.3">
      <c r="A796" s="87">
        <f t="shared" si="108"/>
        <v>791</v>
      </c>
      <c r="B796" s="94">
        <v>6500</v>
      </c>
      <c r="C796" s="94">
        <v>18</v>
      </c>
      <c r="D796" s="10">
        <f t="shared" si="106"/>
        <v>13.422600000000001</v>
      </c>
      <c r="E796" s="10">
        <f t="shared" si="107"/>
        <v>19.718418904615383</v>
      </c>
      <c r="F796" s="10">
        <v>504.4</v>
      </c>
      <c r="G796" s="10">
        <f t="shared" si="112"/>
        <v>3.7285000000000005E-3</v>
      </c>
      <c r="H796" s="10">
        <f t="shared" si="110"/>
        <v>1.8806554</v>
      </c>
      <c r="I796" s="10">
        <f t="shared" si="109"/>
        <v>1.8806554000000002</v>
      </c>
      <c r="J796" s="10">
        <f t="shared" si="113"/>
        <v>1218.2420066165569</v>
      </c>
      <c r="K796" s="10">
        <f t="shared" si="111"/>
        <v>2.4909343046357617E-3</v>
      </c>
      <c r="L796" s="10">
        <f t="shared" si="114"/>
        <v>1.6135655716775537</v>
      </c>
    </row>
    <row r="797" spans="1:12" x14ac:dyDescent="0.3">
      <c r="A797" s="87">
        <f t="shared" si="108"/>
        <v>792</v>
      </c>
      <c r="B797" s="94">
        <v>6500</v>
      </c>
      <c r="C797" s="94">
        <v>18</v>
      </c>
      <c r="D797" s="10">
        <f t="shared" si="106"/>
        <v>13.422600000000001</v>
      </c>
      <c r="E797" s="10">
        <f t="shared" si="107"/>
        <v>19.718418904615383</v>
      </c>
      <c r="F797" s="10">
        <v>504.4</v>
      </c>
      <c r="G797" s="10">
        <f t="shared" si="112"/>
        <v>3.7285000000000005E-3</v>
      </c>
      <c r="H797" s="10">
        <f t="shared" si="110"/>
        <v>1.8806554</v>
      </c>
      <c r="I797" s="10">
        <f t="shared" si="109"/>
        <v>1.8806554000000002</v>
      </c>
      <c r="J797" s="10">
        <f t="shared" si="113"/>
        <v>1220.1226620165569</v>
      </c>
      <c r="K797" s="10">
        <f t="shared" si="111"/>
        <v>2.4909343046357617E-3</v>
      </c>
      <c r="L797" s="10">
        <f t="shared" si="114"/>
        <v>1.6160565059821894</v>
      </c>
    </row>
    <row r="798" spans="1:12" x14ac:dyDescent="0.3">
      <c r="A798" s="87">
        <f t="shared" si="108"/>
        <v>793</v>
      </c>
      <c r="B798" s="94">
        <v>6500</v>
      </c>
      <c r="C798" s="94">
        <v>18</v>
      </c>
      <c r="D798" s="10">
        <f t="shared" si="106"/>
        <v>13.422600000000001</v>
      </c>
      <c r="E798" s="10">
        <f t="shared" si="107"/>
        <v>19.718418904615383</v>
      </c>
      <c r="F798" s="10">
        <v>504.4</v>
      </c>
      <c r="G798" s="10">
        <f t="shared" si="112"/>
        <v>3.7285000000000005E-3</v>
      </c>
      <c r="H798" s="10">
        <f t="shared" si="110"/>
        <v>1.8806554</v>
      </c>
      <c r="I798" s="10">
        <f t="shared" si="109"/>
        <v>1.8806554000000002</v>
      </c>
      <c r="J798" s="10">
        <f t="shared" si="113"/>
        <v>1222.0033174165569</v>
      </c>
      <c r="K798" s="10">
        <f t="shared" si="111"/>
        <v>2.4909343046357617E-3</v>
      </c>
      <c r="L798" s="10">
        <f t="shared" si="114"/>
        <v>1.6185474402868252</v>
      </c>
    </row>
    <row r="799" spans="1:12" x14ac:dyDescent="0.3">
      <c r="A799" s="87">
        <f t="shared" si="108"/>
        <v>794</v>
      </c>
      <c r="B799" s="94">
        <v>6500</v>
      </c>
      <c r="C799" s="94">
        <v>18</v>
      </c>
      <c r="D799" s="10">
        <f t="shared" si="106"/>
        <v>13.422600000000001</v>
      </c>
      <c r="E799" s="10">
        <f t="shared" si="107"/>
        <v>19.718418904615383</v>
      </c>
      <c r="F799" s="10">
        <v>504.4</v>
      </c>
      <c r="G799" s="10">
        <f t="shared" si="112"/>
        <v>3.7285000000000005E-3</v>
      </c>
      <c r="H799" s="10">
        <f t="shared" si="110"/>
        <v>1.8806554</v>
      </c>
      <c r="I799" s="10">
        <f t="shared" si="109"/>
        <v>1.8806554000000002</v>
      </c>
      <c r="J799" s="10">
        <f t="shared" si="113"/>
        <v>1223.8839728165569</v>
      </c>
      <c r="K799" s="10">
        <f t="shared" si="111"/>
        <v>2.4909343046357617E-3</v>
      </c>
      <c r="L799" s="10">
        <f t="shared" si="114"/>
        <v>1.6210383745914609</v>
      </c>
    </row>
    <row r="800" spans="1:12" x14ac:dyDescent="0.3">
      <c r="A800" s="87">
        <f t="shared" si="108"/>
        <v>795</v>
      </c>
      <c r="B800" s="94">
        <v>6500</v>
      </c>
      <c r="C800" s="94">
        <v>18</v>
      </c>
      <c r="D800" s="10">
        <f t="shared" si="106"/>
        <v>13.422600000000001</v>
      </c>
      <c r="E800" s="10">
        <f t="shared" si="107"/>
        <v>19.718418904615383</v>
      </c>
      <c r="F800" s="10">
        <v>504.4</v>
      </c>
      <c r="G800" s="10">
        <f t="shared" si="112"/>
        <v>3.7285000000000005E-3</v>
      </c>
      <c r="H800" s="10">
        <f t="shared" si="110"/>
        <v>1.8806554</v>
      </c>
      <c r="I800" s="10">
        <f t="shared" si="109"/>
        <v>1.8806554000000002</v>
      </c>
      <c r="J800" s="10">
        <f t="shared" si="113"/>
        <v>1225.764628216557</v>
      </c>
      <c r="K800" s="10">
        <f t="shared" si="111"/>
        <v>2.4909343046357617E-3</v>
      </c>
      <c r="L800" s="10">
        <f t="shared" si="114"/>
        <v>1.6235293088960967</v>
      </c>
    </row>
    <row r="801" spans="1:12" x14ac:dyDescent="0.3">
      <c r="A801" s="87">
        <f t="shared" si="108"/>
        <v>796</v>
      </c>
      <c r="B801" s="94">
        <v>6500</v>
      </c>
      <c r="C801" s="94">
        <v>18</v>
      </c>
      <c r="D801" s="10">
        <f t="shared" si="106"/>
        <v>13.422600000000001</v>
      </c>
      <c r="E801" s="10">
        <f t="shared" si="107"/>
        <v>19.718418904615383</v>
      </c>
      <c r="F801" s="10">
        <v>504.4</v>
      </c>
      <c r="G801" s="10">
        <f t="shared" si="112"/>
        <v>3.7285000000000005E-3</v>
      </c>
      <c r="H801" s="10">
        <f t="shared" si="110"/>
        <v>1.8806554</v>
      </c>
      <c r="I801" s="10">
        <f t="shared" si="109"/>
        <v>1.8806554000000002</v>
      </c>
      <c r="J801" s="10">
        <f t="shared" si="113"/>
        <v>1227.645283616557</v>
      </c>
      <c r="K801" s="10">
        <f t="shared" si="111"/>
        <v>2.4909343046357617E-3</v>
      </c>
      <c r="L801" s="10">
        <f t="shared" si="114"/>
        <v>1.6260202432007325</v>
      </c>
    </row>
    <row r="802" spans="1:12" x14ac:dyDescent="0.3">
      <c r="A802" s="87">
        <f t="shared" si="108"/>
        <v>797</v>
      </c>
      <c r="B802" s="94">
        <v>6500</v>
      </c>
      <c r="C802" s="94">
        <v>18</v>
      </c>
      <c r="D802" s="10">
        <f t="shared" si="106"/>
        <v>13.422600000000001</v>
      </c>
      <c r="E802" s="10">
        <f t="shared" si="107"/>
        <v>19.718418904615383</v>
      </c>
      <c r="F802" s="10">
        <v>504.4</v>
      </c>
      <c r="G802" s="10">
        <f t="shared" si="112"/>
        <v>3.7285000000000005E-3</v>
      </c>
      <c r="H802" s="10">
        <f t="shared" si="110"/>
        <v>1.8806554</v>
      </c>
      <c r="I802" s="10">
        <f t="shared" si="109"/>
        <v>1.8806554000000002</v>
      </c>
      <c r="J802" s="10">
        <f t="shared" si="113"/>
        <v>1229.525939016557</v>
      </c>
      <c r="K802" s="10">
        <f t="shared" si="111"/>
        <v>2.4909343046357617E-3</v>
      </c>
      <c r="L802" s="10">
        <f t="shared" si="114"/>
        <v>1.6285111775053682</v>
      </c>
    </row>
    <row r="803" spans="1:12" x14ac:dyDescent="0.3">
      <c r="A803" s="87">
        <f t="shared" si="108"/>
        <v>798</v>
      </c>
      <c r="B803" s="94">
        <v>6500</v>
      </c>
      <c r="C803" s="94">
        <v>18</v>
      </c>
      <c r="D803" s="10">
        <f t="shared" si="106"/>
        <v>13.422600000000001</v>
      </c>
      <c r="E803" s="10">
        <f t="shared" si="107"/>
        <v>19.718418904615383</v>
      </c>
      <c r="F803" s="10">
        <v>504.4</v>
      </c>
      <c r="G803" s="10">
        <f t="shared" si="112"/>
        <v>3.7285000000000005E-3</v>
      </c>
      <c r="H803" s="10">
        <f t="shared" si="110"/>
        <v>1.8806554</v>
      </c>
      <c r="I803" s="10">
        <f t="shared" si="109"/>
        <v>1.8806554000000002</v>
      </c>
      <c r="J803" s="10">
        <f t="shared" si="113"/>
        <v>1231.406594416557</v>
      </c>
      <c r="K803" s="10">
        <f t="shared" si="111"/>
        <v>2.4909343046357617E-3</v>
      </c>
      <c r="L803" s="10">
        <f t="shared" si="114"/>
        <v>1.631002111810004</v>
      </c>
    </row>
    <row r="804" spans="1:12" x14ac:dyDescent="0.3">
      <c r="A804" s="85">
        <f t="shared" si="108"/>
        <v>799</v>
      </c>
      <c r="B804" s="94">
        <v>6500</v>
      </c>
      <c r="C804" s="94">
        <v>18</v>
      </c>
      <c r="D804" s="10">
        <f t="shared" si="106"/>
        <v>13.422600000000001</v>
      </c>
      <c r="E804" s="10">
        <f t="shared" si="107"/>
        <v>19.718418904615383</v>
      </c>
      <c r="F804" s="10">
        <v>504.4</v>
      </c>
      <c r="G804" s="10">
        <f t="shared" si="112"/>
        <v>3.7285000000000005E-3</v>
      </c>
      <c r="H804" s="10">
        <f t="shared" si="110"/>
        <v>1.8806554</v>
      </c>
      <c r="I804" s="10">
        <f t="shared" si="109"/>
        <v>1.8806554000000002</v>
      </c>
      <c r="J804" s="10">
        <f t="shared" si="113"/>
        <v>1233.2872498165571</v>
      </c>
      <c r="K804" s="10">
        <f t="shared" si="111"/>
        <v>2.4909343046357617E-3</v>
      </c>
      <c r="L804" s="10">
        <f t="shared" si="114"/>
        <v>1.6334930461146397</v>
      </c>
    </row>
    <row r="805" spans="1:12" x14ac:dyDescent="0.3">
      <c r="A805" s="85">
        <f t="shared" si="108"/>
        <v>800</v>
      </c>
      <c r="B805" s="94">
        <v>6500</v>
      </c>
      <c r="C805" s="94">
        <v>18</v>
      </c>
      <c r="D805" s="10">
        <f t="shared" si="106"/>
        <v>13.422600000000001</v>
      </c>
      <c r="E805" s="10">
        <f t="shared" si="107"/>
        <v>19.718418904615383</v>
      </c>
      <c r="F805" s="10">
        <v>504.4</v>
      </c>
      <c r="G805" s="10">
        <f t="shared" si="112"/>
        <v>3.7285000000000005E-3</v>
      </c>
      <c r="H805" s="10">
        <f t="shared" si="110"/>
        <v>1.8806554</v>
      </c>
      <c r="I805" s="10">
        <f t="shared" si="109"/>
        <v>1.8806554000000002</v>
      </c>
      <c r="J805" s="10">
        <f t="shared" si="113"/>
        <v>1235.1679052165571</v>
      </c>
      <c r="K805" s="10">
        <f t="shared" si="111"/>
        <v>2.4909343046357617E-3</v>
      </c>
      <c r="L805" s="10">
        <f t="shared" si="114"/>
        <v>1.6359839804192755</v>
      </c>
    </row>
    <row r="806" spans="1:12" x14ac:dyDescent="0.3">
      <c r="A806" s="85">
        <f t="shared" si="108"/>
        <v>801</v>
      </c>
      <c r="B806" s="94">
        <v>6400</v>
      </c>
      <c r="C806" s="94">
        <v>17.8</v>
      </c>
      <c r="D806" s="10">
        <f t="shared" si="106"/>
        <v>13.273460000000002</v>
      </c>
      <c r="E806" s="10">
        <f t="shared" si="107"/>
        <v>19.804002320000002</v>
      </c>
      <c r="F806" s="10">
        <v>457.1</v>
      </c>
      <c r="G806" s="10">
        <f t="shared" si="112"/>
        <v>3.6870722222222228E-3</v>
      </c>
      <c r="H806" s="10">
        <f t="shared" si="110"/>
        <v>1.6853607127777781</v>
      </c>
      <c r="I806" s="10">
        <f t="shared" si="109"/>
        <v>1.6853607127777781</v>
      </c>
      <c r="J806" s="10">
        <f t="shared" si="113"/>
        <v>1236.8532659293348</v>
      </c>
      <c r="K806" s="10">
        <f t="shared" si="111"/>
        <v>2.2322658447387791E-3</v>
      </c>
      <c r="L806" s="10">
        <f t="shared" si="114"/>
        <v>1.6382162462640142</v>
      </c>
    </row>
    <row r="807" spans="1:12" x14ac:dyDescent="0.3">
      <c r="A807" s="85">
        <f t="shared" si="108"/>
        <v>802</v>
      </c>
      <c r="B807" s="94">
        <v>6300</v>
      </c>
      <c r="C807" s="94">
        <v>17.5</v>
      </c>
      <c r="D807" s="10">
        <f t="shared" si="106"/>
        <v>13.049750000000001</v>
      </c>
      <c r="E807" s="10">
        <f t="shared" si="107"/>
        <v>19.779278222222221</v>
      </c>
      <c r="F807" s="10">
        <v>457.1</v>
      </c>
      <c r="G807" s="10">
        <f t="shared" si="112"/>
        <v>3.6249305555555557E-3</v>
      </c>
      <c r="H807" s="10">
        <f t="shared" si="110"/>
        <v>1.6569557569444446</v>
      </c>
      <c r="I807" s="10">
        <f t="shared" si="109"/>
        <v>1.6569557569444446</v>
      </c>
      <c r="J807" s="10">
        <f t="shared" si="113"/>
        <v>1238.5102216862792</v>
      </c>
      <c r="K807" s="10">
        <f t="shared" si="111"/>
        <v>2.1946433866813836E-3</v>
      </c>
      <c r="L807" s="10">
        <f t="shared" si="114"/>
        <v>1.6404108896506955</v>
      </c>
    </row>
    <row r="808" spans="1:12" x14ac:dyDescent="0.3">
      <c r="A808" s="85">
        <f t="shared" si="108"/>
        <v>803</v>
      </c>
      <c r="B808" s="94">
        <v>6300</v>
      </c>
      <c r="C808" s="94">
        <v>17.5</v>
      </c>
      <c r="D808" s="10">
        <f t="shared" si="106"/>
        <v>13.049750000000001</v>
      </c>
      <c r="E808" s="10">
        <f t="shared" si="107"/>
        <v>19.779278222222221</v>
      </c>
      <c r="F808" s="10">
        <v>457.1</v>
      </c>
      <c r="G808" s="10">
        <f t="shared" si="112"/>
        <v>3.6249305555555557E-3</v>
      </c>
      <c r="H808" s="10">
        <f t="shared" si="110"/>
        <v>1.6569557569444446</v>
      </c>
      <c r="I808" s="10">
        <f t="shared" si="109"/>
        <v>1.6569557569444446</v>
      </c>
      <c r="J808" s="10">
        <f t="shared" si="113"/>
        <v>1240.1671774432236</v>
      </c>
      <c r="K808" s="10">
        <f t="shared" si="111"/>
        <v>2.1946433866813836E-3</v>
      </c>
      <c r="L808" s="10">
        <f t="shared" si="114"/>
        <v>1.6426055330373768</v>
      </c>
    </row>
    <row r="809" spans="1:12" x14ac:dyDescent="0.3">
      <c r="A809" s="85">
        <f t="shared" si="108"/>
        <v>804</v>
      </c>
      <c r="B809" s="94">
        <v>6200</v>
      </c>
      <c r="C809" s="94">
        <v>17.440000000000001</v>
      </c>
      <c r="D809" s="10">
        <f t="shared" si="106"/>
        <v>13.005008000000002</v>
      </c>
      <c r="E809" s="10">
        <f t="shared" si="107"/>
        <v>20.029390385548389</v>
      </c>
      <c r="F809" s="10">
        <v>469.2</v>
      </c>
      <c r="G809" s="10">
        <f t="shared" si="112"/>
        <v>3.6125022222222229E-3</v>
      </c>
      <c r="H809" s="10">
        <f t="shared" si="110"/>
        <v>1.694986042666667</v>
      </c>
      <c r="I809" s="10">
        <f t="shared" si="109"/>
        <v>1.694986042666667</v>
      </c>
      <c r="J809" s="10">
        <f t="shared" si="113"/>
        <v>1241.8621634858903</v>
      </c>
      <c r="K809" s="10">
        <f t="shared" si="111"/>
        <v>2.2450146260485655E-3</v>
      </c>
      <c r="L809" s="10">
        <f t="shared" si="114"/>
        <v>1.6448505476634254</v>
      </c>
    </row>
    <row r="810" spans="1:12" x14ac:dyDescent="0.3">
      <c r="A810" s="85">
        <f t="shared" si="108"/>
        <v>805</v>
      </c>
      <c r="B810" s="94">
        <v>6200</v>
      </c>
      <c r="C810" s="94">
        <v>17.440000000000001</v>
      </c>
      <c r="D810" s="10">
        <f t="shared" si="106"/>
        <v>13.005008000000002</v>
      </c>
      <c r="E810" s="10">
        <f t="shared" si="107"/>
        <v>20.029390385548389</v>
      </c>
      <c r="F810" s="10">
        <v>469.2</v>
      </c>
      <c r="G810" s="10">
        <f t="shared" si="112"/>
        <v>3.6125022222222229E-3</v>
      </c>
      <c r="H810" s="10">
        <f t="shared" si="110"/>
        <v>1.694986042666667</v>
      </c>
      <c r="I810" s="10">
        <f t="shared" si="109"/>
        <v>1.694986042666667</v>
      </c>
      <c r="J810" s="10">
        <f t="shared" si="113"/>
        <v>1243.5571495285569</v>
      </c>
      <c r="K810" s="10">
        <f t="shared" si="111"/>
        <v>2.2450146260485655E-3</v>
      </c>
      <c r="L810" s="10">
        <f t="shared" si="114"/>
        <v>1.6470955622894741</v>
      </c>
    </row>
    <row r="811" spans="1:12" x14ac:dyDescent="0.3">
      <c r="A811" s="85">
        <f t="shared" si="108"/>
        <v>806</v>
      </c>
      <c r="B811" s="94">
        <v>6100</v>
      </c>
      <c r="C811" s="94">
        <v>17.37</v>
      </c>
      <c r="D811" s="10">
        <f t="shared" si="106"/>
        <v>12.952809000000002</v>
      </c>
      <c r="E811" s="10">
        <f t="shared" si="107"/>
        <v>20.276029931016396</v>
      </c>
      <c r="F811" s="10">
        <v>469.2</v>
      </c>
      <c r="G811" s="10">
        <f t="shared" si="112"/>
        <v>3.5980025000000005E-3</v>
      </c>
      <c r="H811" s="10">
        <f t="shared" si="110"/>
        <v>1.6881827730000001</v>
      </c>
      <c r="I811" s="10">
        <f t="shared" si="109"/>
        <v>1.6881827730000001</v>
      </c>
      <c r="J811" s="10">
        <f t="shared" si="113"/>
        <v>1245.245332301557</v>
      </c>
      <c r="K811" s="10">
        <f t="shared" si="111"/>
        <v>2.2360036728476819E-3</v>
      </c>
      <c r="L811" s="10">
        <f t="shared" si="114"/>
        <v>1.6493315659623218</v>
      </c>
    </row>
    <row r="812" spans="1:12" x14ac:dyDescent="0.3">
      <c r="A812" s="85">
        <f t="shared" si="108"/>
        <v>807</v>
      </c>
      <c r="B812" s="94">
        <v>6100</v>
      </c>
      <c r="C812" s="94">
        <v>17.37</v>
      </c>
      <c r="D812" s="10">
        <f t="shared" si="106"/>
        <v>12.952809000000002</v>
      </c>
      <c r="E812" s="10">
        <f t="shared" si="107"/>
        <v>20.276029931016396</v>
      </c>
      <c r="F812" s="10">
        <v>469.2</v>
      </c>
      <c r="G812" s="10">
        <f t="shared" si="112"/>
        <v>3.5980025000000005E-3</v>
      </c>
      <c r="H812" s="10">
        <f t="shared" si="110"/>
        <v>1.6881827730000001</v>
      </c>
      <c r="I812" s="10">
        <f t="shared" si="109"/>
        <v>1.6881827730000001</v>
      </c>
      <c r="J812" s="10">
        <f t="shared" si="113"/>
        <v>1246.9335150745571</v>
      </c>
      <c r="K812" s="10">
        <f t="shared" si="111"/>
        <v>2.2360036728476819E-3</v>
      </c>
      <c r="L812" s="10">
        <f t="shared" si="114"/>
        <v>1.6515675696351695</v>
      </c>
    </row>
    <row r="813" spans="1:12" x14ac:dyDescent="0.3">
      <c r="A813" s="85">
        <f t="shared" si="108"/>
        <v>808</v>
      </c>
      <c r="B813" s="94">
        <v>5900</v>
      </c>
      <c r="C813" s="94">
        <v>17.239999999999998</v>
      </c>
      <c r="D813" s="10">
        <f t="shared" si="106"/>
        <v>12.855867999999999</v>
      </c>
      <c r="E813" s="10">
        <f t="shared" si="107"/>
        <v>20.80645972176271</v>
      </c>
      <c r="F813" s="10">
        <v>414.1</v>
      </c>
      <c r="G813" s="10">
        <f t="shared" si="112"/>
        <v>3.5710744444444444E-3</v>
      </c>
      <c r="H813" s="10">
        <f t="shared" si="110"/>
        <v>1.4787819274444445</v>
      </c>
      <c r="I813" s="10">
        <f t="shared" si="109"/>
        <v>1.4787819274444445</v>
      </c>
      <c r="J813" s="10">
        <f t="shared" si="113"/>
        <v>1248.4122970020017</v>
      </c>
      <c r="K813" s="10">
        <f t="shared" si="111"/>
        <v>1.9586515595290655E-3</v>
      </c>
      <c r="L813" s="10">
        <f t="shared" si="114"/>
        <v>1.6535262211946986</v>
      </c>
    </row>
    <row r="814" spans="1:12" x14ac:dyDescent="0.3">
      <c r="A814" s="85">
        <f t="shared" si="108"/>
        <v>809</v>
      </c>
      <c r="B814" s="94">
        <v>5900</v>
      </c>
      <c r="C814" s="94">
        <v>17.239999999999998</v>
      </c>
      <c r="D814" s="10">
        <f t="shared" si="106"/>
        <v>12.855867999999999</v>
      </c>
      <c r="E814" s="10">
        <f t="shared" si="107"/>
        <v>20.80645972176271</v>
      </c>
      <c r="F814" s="10">
        <v>414.1</v>
      </c>
      <c r="G814" s="10">
        <f t="shared" si="112"/>
        <v>3.5710744444444444E-3</v>
      </c>
      <c r="H814" s="10">
        <f t="shared" si="110"/>
        <v>1.4787819274444445</v>
      </c>
      <c r="I814" s="10">
        <f t="shared" si="109"/>
        <v>1.4787819274444445</v>
      </c>
      <c r="J814" s="10">
        <f t="shared" si="113"/>
        <v>1249.8910789294462</v>
      </c>
      <c r="K814" s="10">
        <f t="shared" si="111"/>
        <v>1.9586515595290655E-3</v>
      </c>
      <c r="L814" s="10">
        <f t="shared" si="114"/>
        <v>1.6554848727542277</v>
      </c>
    </row>
    <row r="815" spans="1:12" x14ac:dyDescent="0.3">
      <c r="A815" s="85">
        <f t="shared" si="108"/>
        <v>810</v>
      </c>
      <c r="B815" s="94">
        <v>5800</v>
      </c>
      <c r="C815" s="94">
        <v>17.18</v>
      </c>
      <c r="D815" s="10">
        <f t="shared" si="106"/>
        <v>12.811126</v>
      </c>
      <c r="E815" s="10">
        <f t="shared" si="107"/>
        <v>21.091531025655172</v>
      </c>
      <c r="F815" s="10">
        <v>443.8</v>
      </c>
      <c r="G815" s="10">
        <f t="shared" si="112"/>
        <v>3.5586461111111111E-3</v>
      </c>
      <c r="H815" s="10">
        <f t="shared" si="110"/>
        <v>1.5793271441111112</v>
      </c>
      <c r="I815" s="10">
        <f t="shared" si="109"/>
        <v>1.5793271441111112</v>
      </c>
      <c r="J815" s="10">
        <f t="shared" si="113"/>
        <v>1251.4704060735573</v>
      </c>
      <c r="K815" s="10">
        <f t="shared" si="111"/>
        <v>2.0918240319352465E-3</v>
      </c>
      <c r="L815" s="10">
        <f t="shared" si="114"/>
        <v>1.6575766967861629</v>
      </c>
    </row>
    <row r="816" spans="1:12" x14ac:dyDescent="0.3">
      <c r="A816" s="85">
        <f t="shared" si="108"/>
        <v>811</v>
      </c>
      <c r="B816" s="94">
        <v>5800</v>
      </c>
      <c r="C816" s="94">
        <v>17.18</v>
      </c>
      <c r="D816" s="10">
        <f t="shared" si="106"/>
        <v>12.811126</v>
      </c>
      <c r="E816" s="10">
        <f t="shared" si="107"/>
        <v>21.091531025655172</v>
      </c>
      <c r="F816" s="10">
        <v>443.8</v>
      </c>
      <c r="G816" s="10">
        <f t="shared" si="112"/>
        <v>3.5586461111111111E-3</v>
      </c>
      <c r="H816" s="10">
        <f t="shared" si="110"/>
        <v>1.5793271441111112</v>
      </c>
      <c r="I816" s="10">
        <f t="shared" si="109"/>
        <v>1.5793271441111112</v>
      </c>
      <c r="J816" s="10">
        <f t="shared" si="113"/>
        <v>1253.0497332176685</v>
      </c>
      <c r="K816" s="10">
        <f t="shared" si="111"/>
        <v>2.0918240319352465E-3</v>
      </c>
      <c r="L816" s="10">
        <f t="shared" si="114"/>
        <v>1.6596685208180981</v>
      </c>
    </row>
    <row r="817" spans="1:12" x14ac:dyDescent="0.3">
      <c r="A817" s="85">
        <f t="shared" si="108"/>
        <v>812</v>
      </c>
      <c r="B817" s="94">
        <v>5800</v>
      </c>
      <c r="C817" s="94">
        <v>17.18</v>
      </c>
      <c r="D817" s="10">
        <f t="shared" si="106"/>
        <v>12.811126</v>
      </c>
      <c r="E817" s="10">
        <f t="shared" si="107"/>
        <v>21.091531025655172</v>
      </c>
      <c r="F817" s="10">
        <v>443.8</v>
      </c>
      <c r="G817" s="10">
        <f t="shared" si="112"/>
        <v>3.5586461111111111E-3</v>
      </c>
      <c r="H817" s="10">
        <f t="shared" si="110"/>
        <v>1.5793271441111112</v>
      </c>
      <c r="I817" s="10">
        <f t="shared" si="109"/>
        <v>1.5793271441111112</v>
      </c>
      <c r="J817" s="10">
        <f t="shared" si="113"/>
        <v>1254.6290603617797</v>
      </c>
      <c r="K817" s="10">
        <f t="shared" si="111"/>
        <v>2.0918240319352465E-3</v>
      </c>
      <c r="L817" s="10">
        <f t="shared" si="114"/>
        <v>1.6617603448500333</v>
      </c>
    </row>
    <row r="818" spans="1:12" x14ac:dyDescent="0.3">
      <c r="A818" s="85">
        <f t="shared" si="108"/>
        <v>813</v>
      </c>
      <c r="B818" s="94">
        <v>5800</v>
      </c>
      <c r="C818" s="94">
        <v>17.18</v>
      </c>
      <c r="D818" s="10">
        <f t="shared" ref="D818:D881" si="115">C818*0.7457</f>
        <v>12.811126</v>
      </c>
      <c r="E818" s="10">
        <f t="shared" ref="E818:E881" si="116">(9548.8*D818)/B818</f>
        <v>21.091531025655172</v>
      </c>
      <c r="F818" s="10">
        <v>443.8</v>
      </c>
      <c r="G818" s="10">
        <f t="shared" si="112"/>
        <v>3.5586461111111111E-3</v>
      </c>
      <c r="H818" s="10">
        <f t="shared" si="110"/>
        <v>1.5793271441111112</v>
      </c>
      <c r="I818" s="10">
        <f t="shared" si="109"/>
        <v>1.5793271441111112</v>
      </c>
      <c r="J818" s="10">
        <f t="shared" si="113"/>
        <v>1256.2083875058909</v>
      </c>
      <c r="K818" s="10">
        <f t="shared" si="111"/>
        <v>2.0918240319352465E-3</v>
      </c>
      <c r="L818" s="10">
        <f t="shared" si="114"/>
        <v>1.6638521688819685</v>
      </c>
    </row>
    <row r="819" spans="1:12" x14ac:dyDescent="0.3">
      <c r="A819" s="85">
        <f t="shared" si="108"/>
        <v>814</v>
      </c>
      <c r="B819" s="94">
        <v>5800</v>
      </c>
      <c r="C819" s="94">
        <v>17.18</v>
      </c>
      <c r="D819" s="10">
        <f t="shared" si="115"/>
        <v>12.811126</v>
      </c>
      <c r="E819" s="10">
        <f t="shared" si="116"/>
        <v>21.091531025655172</v>
      </c>
      <c r="F819" s="10">
        <v>443.8</v>
      </c>
      <c r="G819" s="10">
        <f t="shared" si="112"/>
        <v>3.5586461111111111E-3</v>
      </c>
      <c r="H819" s="10">
        <f t="shared" si="110"/>
        <v>1.5793271441111112</v>
      </c>
      <c r="I819" s="10">
        <f t="shared" si="109"/>
        <v>1.5793271441111112</v>
      </c>
      <c r="J819" s="10">
        <f t="shared" si="113"/>
        <v>1257.787714650002</v>
      </c>
      <c r="K819" s="10">
        <f t="shared" si="111"/>
        <v>2.0918240319352465E-3</v>
      </c>
      <c r="L819" s="10">
        <f t="shared" si="114"/>
        <v>1.6659439929139037</v>
      </c>
    </row>
    <row r="820" spans="1:12" x14ac:dyDescent="0.3">
      <c r="A820" s="85">
        <f t="shared" si="108"/>
        <v>815</v>
      </c>
      <c r="B820" s="94">
        <v>5800</v>
      </c>
      <c r="C820" s="94">
        <v>17.18</v>
      </c>
      <c r="D820" s="10">
        <f t="shared" si="115"/>
        <v>12.811126</v>
      </c>
      <c r="E820" s="10">
        <f t="shared" si="116"/>
        <v>21.091531025655172</v>
      </c>
      <c r="F820" s="10">
        <v>443.8</v>
      </c>
      <c r="G820" s="10">
        <f t="shared" si="112"/>
        <v>3.5586461111111111E-3</v>
      </c>
      <c r="H820" s="10">
        <f t="shared" si="110"/>
        <v>1.5793271441111112</v>
      </c>
      <c r="I820" s="10">
        <f t="shared" si="109"/>
        <v>1.5793271441111112</v>
      </c>
      <c r="J820" s="10">
        <f t="shared" si="113"/>
        <v>1259.3670417941132</v>
      </c>
      <c r="K820" s="10">
        <f t="shared" si="111"/>
        <v>2.0918240319352465E-3</v>
      </c>
      <c r="L820" s="10">
        <f t="shared" si="114"/>
        <v>1.6680358169458389</v>
      </c>
    </row>
    <row r="821" spans="1:12" x14ac:dyDescent="0.3">
      <c r="A821" s="85">
        <f t="shared" si="108"/>
        <v>816</v>
      </c>
      <c r="B821" s="94">
        <v>5800</v>
      </c>
      <c r="C821" s="94">
        <v>17.18</v>
      </c>
      <c r="D821" s="10">
        <f t="shared" si="115"/>
        <v>12.811126</v>
      </c>
      <c r="E821" s="10">
        <f t="shared" si="116"/>
        <v>21.091531025655172</v>
      </c>
      <c r="F821" s="10">
        <v>443.8</v>
      </c>
      <c r="G821" s="10">
        <f t="shared" si="112"/>
        <v>3.5586461111111111E-3</v>
      </c>
      <c r="H821" s="10">
        <f t="shared" si="110"/>
        <v>1.5793271441111112</v>
      </c>
      <c r="I821" s="10">
        <f t="shared" si="109"/>
        <v>1.5793271441111112</v>
      </c>
      <c r="J821" s="10">
        <f t="shared" si="113"/>
        <v>1260.9463689382244</v>
      </c>
      <c r="K821" s="10">
        <f t="shared" si="111"/>
        <v>2.0918240319352465E-3</v>
      </c>
      <c r="L821" s="10">
        <f t="shared" si="114"/>
        <v>1.6701276409777741</v>
      </c>
    </row>
    <row r="822" spans="1:12" x14ac:dyDescent="0.3">
      <c r="A822" s="85">
        <f t="shared" si="108"/>
        <v>817</v>
      </c>
      <c r="B822" s="94">
        <v>5800</v>
      </c>
      <c r="C822" s="94">
        <v>17.18</v>
      </c>
      <c r="D822" s="10">
        <f t="shared" si="115"/>
        <v>12.811126</v>
      </c>
      <c r="E822" s="10">
        <f t="shared" si="116"/>
        <v>21.091531025655172</v>
      </c>
      <c r="F822" s="10">
        <v>443.8</v>
      </c>
      <c r="G822" s="10">
        <f t="shared" si="112"/>
        <v>3.5586461111111111E-3</v>
      </c>
      <c r="H822" s="10">
        <f t="shared" si="110"/>
        <v>1.5793271441111112</v>
      </c>
      <c r="I822" s="10">
        <f t="shared" si="109"/>
        <v>1.5793271441111112</v>
      </c>
      <c r="J822" s="10">
        <f t="shared" si="113"/>
        <v>1262.5256960823356</v>
      </c>
      <c r="K822" s="10">
        <f t="shared" si="111"/>
        <v>2.0918240319352465E-3</v>
      </c>
      <c r="L822" s="10">
        <f t="shared" si="114"/>
        <v>1.6722194650097093</v>
      </c>
    </row>
    <row r="823" spans="1:12" x14ac:dyDescent="0.3">
      <c r="A823" s="85">
        <f t="shared" si="108"/>
        <v>818</v>
      </c>
      <c r="B823" s="94">
        <v>5800</v>
      </c>
      <c r="C823" s="94">
        <v>17.18</v>
      </c>
      <c r="D823" s="10">
        <f t="shared" si="115"/>
        <v>12.811126</v>
      </c>
      <c r="E823" s="10">
        <f t="shared" si="116"/>
        <v>21.091531025655172</v>
      </c>
      <c r="F823" s="10">
        <v>443.8</v>
      </c>
      <c r="G823" s="10">
        <f t="shared" si="112"/>
        <v>3.5586461111111111E-3</v>
      </c>
      <c r="H823" s="10">
        <f t="shared" si="110"/>
        <v>1.5793271441111112</v>
      </c>
      <c r="I823" s="10">
        <f t="shared" si="109"/>
        <v>1.5793271441111112</v>
      </c>
      <c r="J823" s="10">
        <f t="shared" si="113"/>
        <v>1264.1050232264467</v>
      </c>
      <c r="K823" s="10">
        <f t="shared" si="111"/>
        <v>2.0918240319352465E-3</v>
      </c>
      <c r="L823" s="10">
        <f t="shared" si="114"/>
        <v>1.6743112890416445</v>
      </c>
    </row>
    <row r="824" spans="1:12" x14ac:dyDescent="0.3">
      <c r="A824" s="85">
        <f t="shared" si="108"/>
        <v>819</v>
      </c>
      <c r="B824" s="94">
        <v>5800</v>
      </c>
      <c r="C824" s="94">
        <v>17.18</v>
      </c>
      <c r="D824" s="10">
        <f t="shared" si="115"/>
        <v>12.811126</v>
      </c>
      <c r="E824" s="10">
        <f t="shared" si="116"/>
        <v>21.091531025655172</v>
      </c>
      <c r="F824" s="10">
        <v>443.8</v>
      </c>
      <c r="G824" s="10">
        <f t="shared" si="112"/>
        <v>3.5586461111111111E-3</v>
      </c>
      <c r="H824" s="10">
        <f t="shared" si="110"/>
        <v>1.5793271441111112</v>
      </c>
      <c r="I824" s="10">
        <f t="shared" si="109"/>
        <v>1.5793271441111112</v>
      </c>
      <c r="J824" s="10">
        <f t="shared" si="113"/>
        <v>1265.6843503705579</v>
      </c>
      <c r="K824" s="10">
        <f t="shared" si="111"/>
        <v>2.0918240319352465E-3</v>
      </c>
      <c r="L824" s="10">
        <f t="shared" si="114"/>
        <v>1.6764031130735797</v>
      </c>
    </row>
    <row r="825" spans="1:12" x14ac:dyDescent="0.3">
      <c r="A825" s="85">
        <f t="shared" si="108"/>
        <v>820</v>
      </c>
      <c r="B825" s="94">
        <v>5800</v>
      </c>
      <c r="C825" s="94">
        <v>17.18</v>
      </c>
      <c r="D825" s="10">
        <f t="shared" si="115"/>
        <v>12.811126</v>
      </c>
      <c r="E825" s="10">
        <f t="shared" si="116"/>
        <v>21.091531025655172</v>
      </c>
      <c r="F825" s="10">
        <v>443.8</v>
      </c>
      <c r="G825" s="10">
        <f t="shared" si="112"/>
        <v>3.5586461111111111E-3</v>
      </c>
      <c r="H825" s="10">
        <f t="shared" si="110"/>
        <v>1.5793271441111112</v>
      </c>
      <c r="I825" s="10">
        <f t="shared" si="109"/>
        <v>1.5793271441111112</v>
      </c>
      <c r="J825" s="10">
        <f t="shared" si="113"/>
        <v>1267.2636775146691</v>
      </c>
      <c r="K825" s="10">
        <f t="shared" si="111"/>
        <v>2.0918240319352465E-3</v>
      </c>
      <c r="L825" s="10">
        <f t="shared" si="114"/>
        <v>1.6784949371055149</v>
      </c>
    </row>
    <row r="826" spans="1:12" x14ac:dyDescent="0.3">
      <c r="A826" s="85">
        <f t="shared" si="108"/>
        <v>821</v>
      </c>
      <c r="B826" s="94">
        <v>5800</v>
      </c>
      <c r="C826" s="94">
        <v>17.18</v>
      </c>
      <c r="D826" s="10">
        <f t="shared" si="115"/>
        <v>12.811126</v>
      </c>
      <c r="E826" s="10">
        <f t="shared" si="116"/>
        <v>21.091531025655172</v>
      </c>
      <c r="F826" s="10">
        <v>443.8</v>
      </c>
      <c r="G826" s="10">
        <f t="shared" si="112"/>
        <v>3.5586461111111111E-3</v>
      </c>
      <c r="H826" s="10">
        <f t="shared" si="110"/>
        <v>1.5793271441111112</v>
      </c>
      <c r="I826" s="10">
        <f t="shared" si="109"/>
        <v>1.5793271441111112</v>
      </c>
      <c r="J826" s="10">
        <f t="shared" si="113"/>
        <v>1268.8430046587803</v>
      </c>
      <c r="K826" s="10">
        <f t="shared" si="111"/>
        <v>2.0918240319352465E-3</v>
      </c>
      <c r="L826" s="10">
        <f t="shared" si="114"/>
        <v>1.6805867611374501</v>
      </c>
    </row>
    <row r="827" spans="1:12" x14ac:dyDescent="0.3">
      <c r="A827" s="85">
        <f t="shared" si="108"/>
        <v>822</v>
      </c>
      <c r="B827" s="94">
        <v>5800</v>
      </c>
      <c r="C827" s="94">
        <v>17.18</v>
      </c>
      <c r="D827" s="10">
        <f t="shared" si="115"/>
        <v>12.811126</v>
      </c>
      <c r="E827" s="10">
        <f t="shared" si="116"/>
        <v>21.091531025655172</v>
      </c>
      <c r="F827" s="10">
        <v>443.8</v>
      </c>
      <c r="G827" s="10">
        <f t="shared" si="112"/>
        <v>3.5586461111111111E-3</v>
      </c>
      <c r="H827" s="10">
        <f t="shared" si="110"/>
        <v>1.5793271441111112</v>
      </c>
      <c r="I827" s="10">
        <f t="shared" si="109"/>
        <v>1.5793271441111112</v>
      </c>
      <c r="J827" s="10">
        <f t="shared" si="113"/>
        <v>1270.4223318028914</v>
      </c>
      <c r="K827" s="10">
        <f t="shared" si="111"/>
        <v>2.0918240319352465E-3</v>
      </c>
      <c r="L827" s="10">
        <f t="shared" si="114"/>
        <v>1.6826785851693853</v>
      </c>
    </row>
    <row r="828" spans="1:12" x14ac:dyDescent="0.3">
      <c r="A828" s="85">
        <f t="shared" si="108"/>
        <v>823</v>
      </c>
      <c r="B828" s="94">
        <v>5800</v>
      </c>
      <c r="C828" s="94">
        <v>17.18</v>
      </c>
      <c r="D828" s="10">
        <f t="shared" si="115"/>
        <v>12.811126</v>
      </c>
      <c r="E828" s="10">
        <f t="shared" si="116"/>
        <v>21.091531025655172</v>
      </c>
      <c r="F828" s="10">
        <v>443.8</v>
      </c>
      <c r="G828" s="10">
        <f t="shared" si="112"/>
        <v>3.5586461111111111E-3</v>
      </c>
      <c r="H828" s="10">
        <f t="shared" si="110"/>
        <v>1.5793271441111112</v>
      </c>
      <c r="I828" s="10">
        <f t="shared" si="109"/>
        <v>1.5793271441111112</v>
      </c>
      <c r="J828" s="10">
        <f t="shared" si="113"/>
        <v>1272.0016589470026</v>
      </c>
      <c r="K828" s="10">
        <f t="shared" si="111"/>
        <v>2.0918240319352465E-3</v>
      </c>
      <c r="L828" s="10">
        <f t="shared" si="114"/>
        <v>1.6847704092013205</v>
      </c>
    </row>
    <row r="829" spans="1:12" x14ac:dyDescent="0.3">
      <c r="A829" s="85">
        <f t="shared" si="108"/>
        <v>824</v>
      </c>
      <c r="B829" s="94">
        <v>5800</v>
      </c>
      <c r="C829" s="94">
        <v>17.18</v>
      </c>
      <c r="D829" s="10">
        <f t="shared" si="115"/>
        <v>12.811126</v>
      </c>
      <c r="E829" s="10">
        <f t="shared" si="116"/>
        <v>21.091531025655172</v>
      </c>
      <c r="F829" s="10">
        <v>443.8</v>
      </c>
      <c r="G829" s="10">
        <f t="shared" si="112"/>
        <v>3.5586461111111111E-3</v>
      </c>
      <c r="H829" s="10">
        <f t="shared" si="110"/>
        <v>1.5793271441111112</v>
      </c>
      <c r="I829" s="10">
        <f t="shared" si="109"/>
        <v>1.5793271441111112</v>
      </c>
      <c r="J829" s="10">
        <f t="shared" si="113"/>
        <v>1273.5809860911138</v>
      </c>
      <c r="K829" s="10">
        <f t="shared" si="111"/>
        <v>2.0918240319352465E-3</v>
      </c>
      <c r="L829" s="10">
        <f t="shared" si="114"/>
        <v>1.6868622332332557</v>
      </c>
    </row>
    <row r="830" spans="1:12" x14ac:dyDescent="0.3">
      <c r="A830" s="85">
        <f t="shared" si="108"/>
        <v>825</v>
      </c>
      <c r="B830" s="94">
        <v>5800</v>
      </c>
      <c r="C830" s="94">
        <v>17.18</v>
      </c>
      <c r="D830" s="10">
        <f t="shared" si="115"/>
        <v>12.811126</v>
      </c>
      <c r="E830" s="10">
        <f t="shared" si="116"/>
        <v>21.091531025655172</v>
      </c>
      <c r="F830" s="10">
        <v>443.8</v>
      </c>
      <c r="G830" s="10">
        <f t="shared" si="112"/>
        <v>3.5586461111111111E-3</v>
      </c>
      <c r="H830" s="10">
        <f t="shared" si="110"/>
        <v>1.5793271441111112</v>
      </c>
      <c r="I830" s="10">
        <f t="shared" si="109"/>
        <v>1.5793271441111112</v>
      </c>
      <c r="J830" s="10">
        <f t="shared" si="113"/>
        <v>1275.160313235225</v>
      </c>
      <c r="K830" s="10">
        <f t="shared" si="111"/>
        <v>2.0918240319352465E-3</v>
      </c>
      <c r="L830" s="10">
        <f t="shared" si="114"/>
        <v>1.6889540572651909</v>
      </c>
    </row>
    <row r="831" spans="1:12" x14ac:dyDescent="0.3">
      <c r="A831" s="85">
        <f t="shared" si="108"/>
        <v>826</v>
      </c>
      <c r="B831" s="94">
        <v>5800</v>
      </c>
      <c r="C831" s="94">
        <v>17.18</v>
      </c>
      <c r="D831" s="10">
        <f t="shared" si="115"/>
        <v>12.811126</v>
      </c>
      <c r="E831" s="10">
        <f t="shared" si="116"/>
        <v>21.091531025655172</v>
      </c>
      <c r="F831" s="10">
        <v>443.8</v>
      </c>
      <c r="G831" s="10">
        <f t="shared" si="112"/>
        <v>3.5586461111111111E-3</v>
      </c>
      <c r="H831" s="10">
        <f t="shared" si="110"/>
        <v>1.5793271441111112</v>
      </c>
      <c r="I831" s="10">
        <f t="shared" si="109"/>
        <v>1.5793271441111112</v>
      </c>
      <c r="J831" s="10">
        <f t="shared" si="113"/>
        <v>1276.7396403793362</v>
      </c>
      <c r="K831" s="10">
        <f t="shared" si="111"/>
        <v>2.0918240319352465E-3</v>
      </c>
      <c r="L831" s="10">
        <f t="shared" si="114"/>
        <v>1.6910458812971261</v>
      </c>
    </row>
    <row r="832" spans="1:12" x14ac:dyDescent="0.3">
      <c r="A832" s="85">
        <f t="shared" si="108"/>
        <v>827</v>
      </c>
      <c r="B832" s="94">
        <v>5800</v>
      </c>
      <c r="C832" s="94">
        <v>17.18</v>
      </c>
      <c r="D832" s="10">
        <f t="shared" si="115"/>
        <v>12.811126</v>
      </c>
      <c r="E832" s="10">
        <f t="shared" si="116"/>
        <v>21.091531025655172</v>
      </c>
      <c r="F832" s="10">
        <v>443.8</v>
      </c>
      <c r="G832" s="10">
        <f t="shared" si="112"/>
        <v>3.5586461111111111E-3</v>
      </c>
      <c r="H832" s="10">
        <f t="shared" si="110"/>
        <v>1.5793271441111112</v>
      </c>
      <c r="I832" s="10">
        <f t="shared" si="109"/>
        <v>1.5793271441111112</v>
      </c>
      <c r="J832" s="10">
        <f t="shared" si="113"/>
        <v>1278.3189675234473</v>
      </c>
      <c r="K832" s="10">
        <f t="shared" si="111"/>
        <v>2.0918240319352465E-3</v>
      </c>
      <c r="L832" s="10">
        <f t="shared" si="114"/>
        <v>1.6931377053290613</v>
      </c>
    </row>
    <row r="833" spans="1:12" x14ac:dyDescent="0.3">
      <c r="A833" s="85">
        <f t="shared" si="108"/>
        <v>828</v>
      </c>
      <c r="B833" s="94">
        <v>5800</v>
      </c>
      <c r="C833" s="94">
        <v>17.18</v>
      </c>
      <c r="D833" s="10">
        <f t="shared" si="115"/>
        <v>12.811126</v>
      </c>
      <c r="E833" s="10">
        <f t="shared" si="116"/>
        <v>21.091531025655172</v>
      </c>
      <c r="F833" s="10">
        <v>443.8</v>
      </c>
      <c r="G833" s="10">
        <f t="shared" si="112"/>
        <v>3.5586461111111111E-3</v>
      </c>
      <c r="H833" s="10">
        <f t="shared" si="110"/>
        <v>1.5793271441111112</v>
      </c>
      <c r="I833" s="10">
        <f t="shared" si="109"/>
        <v>1.5793271441111112</v>
      </c>
      <c r="J833" s="10">
        <f t="shared" si="113"/>
        <v>1279.8982946675585</v>
      </c>
      <c r="K833" s="10">
        <f t="shared" si="111"/>
        <v>2.0918240319352465E-3</v>
      </c>
      <c r="L833" s="10">
        <f t="shared" si="114"/>
        <v>1.6952295293609965</v>
      </c>
    </row>
    <row r="834" spans="1:12" x14ac:dyDescent="0.3">
      <c r="A834" s="85">
        <f t="shared" si="108"/>
        <v>829</v>
      </c>
      <c r="B834" s="94">
        <v>5800</v>
      </c>
      <c r="C834" s="94">
        <v>17.18</v>
      </c>
      <c r="D834" s="10">
        <f t="shared" si="115"/>
        <v>12.811126</v>
      </c>
      <c r="E834" s="10">
        <f t="shared" si="116"/>
        <v>21.091531025655172</v>
      </c>
      <c r="F834" s="10">
        <v>443.8</v>
      </c>
      <c r="G834" s="10">
        <f t="shared" si="112"/>
        <v>3.5586461111111111E-3</v>
      </c>
      <c r="H834" s="10">
        <f t="shared" si="110"/>
        <v>1.5793271441111112</v>
      </c>
      <c r="I834" s="10">
        <f t="shared" si="109"/>
        <v>1.5793271441111112</v>
      </c>
      <c r="J834" s="10">
        <f t="shared" si="113"/>
        <v>1281.4776218116697</v>
      </c>
      <c r="K834" s="10">
        <f t="shared" si="111"/>
        <v>2.0918240319352465E-3</v>
      </c>
      <c r="L834" s="10">
        <f t="shared" si="114"/>
        <v>1.6973213533929317</v>
      </c>
    </row>
    <row r="835" spans="1:12" x14ac:dyDescent="0.3">
      <c r="A835" s="85">
        <f t="shared" si="108"/>
        <v>830</v>
      </c>
      <c r="B835" s="94">
        <v>5800</v>
      </c>
      <c r="C835" s="94">
        <v>17.18</v>
      </c>
      <c r="D835" s="10">
        <f t="shared" si="115"/>
        <v>12.811126</v>
      </c>
      <c r="E835" s="10">
        <f t="shared" si="116"/>
        <v>21.091531025655172</v>
      </c>
      <c r="F835" s="10">
        <v>443.8</v>
      </c>
      <c r="G835" s="10">
        <f t="shared" si="112"/>
        <v>3.5586461111111111E-3</v>
      </c>
      <c r="H835" s="10">
        <f t="shared" si="110"/>
        <v>1.5793271441111112</v>
      </c>
      <c r="I835" s="10">
        <f t="shared" si="109"/>
        <v>1.5793271441111112</v>
      </c>
      <c r="J835" s="10">
        <f t="shared" si="113"/>
        <v>1283.0569489557809</v>
      </c>
      <c r="K835" s="10">
        <f t="shared" si="111"/>
        <v>2.0918240319352465E-3</v>
      </c>
      <c r="L835" s="10">
        <f t="shared" si="114"/>
        <v>1.6994131774248669</v>
      </c>
    </row>
    <row r="836" spans="1:12" x14ac:dyDescent="0.3">
      <c r="A836" s="85">
        <f t="shared" si="108"/>
        <v>831</v>
      </c>
      <c r="B836" s="94">
        <v>5800</v>
      </c>
      <c r="C836" s="94">
        <v>17.18</v>
      </c>
      <c r="D836" s="10">
        <f t="shared" si="115"/>
        <v>12.811126</v>
      </c>
      <c r="E836" s="10">
        <f t="shared" si="116"/>
        <v>21.091531025655172</v>
      </c>
      <c r="F836" s="10">
        <v>443.8</v>
      </c>
      <c r="G836" s="10">
        <f t="shared" si="112"/>
        <v>3.5586461111111111E-3</v>
      </c>
      <c r="H836" s="10">
        <f t="shared" si="110"/>
        <v>1.5793271441111112</v>
      </c>
      <c r="I836" s="10">
        <f t="shared" si="109"/>
        <v>1.5793271441111112</v>
      </c>
      <c r="J836" s="10">
        <f t="shared" si="113"/>
        <v>1284.636276099892</v>
      </c>
      <c r="K836" s="10">
        <f t="shared" si="111"/>
        <v>2.0918240319352465E-3</v>
      </c>
      <c r="L836" s="10">
        <f t="shared" si="114"/>
        <v>1.7015050014568021</v>
      </c>
    </row>
    <row r="837" spans="1:12" x14ac:dyDescent="0.3">
      <c r="A837" s="85">
        <f t="shared" si="108"/>
        <v>832</v>
      </c>
      <c r="B837" s="94">
        <v>5800</v>
      </c>
      <c r="C837" s="94">
        <v>17.18</v>
      </c>
      <c r="D837" s="10">
        <f t="shared" si="115"/>
        <v>12.811126</v>
      </c>
      <c r="E837" s="10">
        <f t="shared" si="116"/>
        <v>21.091531025655172</v>
      </c>
      <c r="F837" s="10">
        <v>443.8</v>
      </c>
      <c r="G837" s="10">
        <f t="shared" si="112"/>
        <v>3.5586461111111111E-3</v>
      </c>
      <c r="H837" s="10">
        <f t="shared" si="110"/>
        <v>1.5793271441111112</v>
      </c>
      <c r="I837" s="10">
        <f t="shared" si="109"/>
        <v>1.5793271441111112</v>
      </c>
      <c r="J837" s="10">
        <f t="shared" si="113"/>
        <v>1286.2156032440032</v>
      </c>
      <c r="K837" s="10">
        <f t="shared" si="111"/>
        <v>2.0918240319352465E-3</v>
      </c>
      <c r="L837" s="10">
        <f t="shared" si="114"/>
        <v>1.7035968254887373</v>
      </c>
    </row>
    <row r="838" spans="1:12" x14ac:dyDescent="0.3">
      <c r="A838" s="85">
        <f t="shared" si="108"/>
        <v>833</v>
      </c>
      <c r="B838" s="94">
        <v>5800</v>
      </c>
      <c r="C838" s="94">
        <v>17.18</v>
      </c>
      <c r="D838" s="10">
        <f t="shared" si="115"/>
        <v>12.811126</v>
      </c>
      <c r="E838" s="10">
        <f t="shared" si="116"/>
        <v>21.091531025655172</v>
      </c>
      <c r="F838" s="10">
        <v>443.8</v>
      </c>
      <c r="G838" s="10">
        <f t="shared" si="112"/>
        <v>3.5586461111111111E-3</v>
      </c>
      <c r="H838" s="10">
        <f t="shared" si="110"/>
        <v>1.5793271441111112</v>
      </c>
      <c r="I838" s="10">
        <f t="shared" si="109"/>
        <v>1.5793271441111112</v>
      </c>
      <c r="J838" s="10">
        <f t="shared" si="113"/>
        <v>1287.7949303881144</v>
      </c>
      <c r="K838" s="10">
        <f t="shared" si="111"/>
        <v>2.0918240319352465E-3</v>
      </c>
      <c r="L838" s="10">
        <f t="shared" si="114"/>
        <v>1.7056886495206725</v>
      </c>
    </row>
    <row r="839" spans="1:12" x14ac:dyDescent="0.3">
      <c r="A839" s="85">
        <f t="shared" ref="A839:A902" si="117">A838+1</f>
        <v>834</v>
      </c>
      <c r="B839" s="94">
        <v>5800</v>
      </c>
      <c r="C839" s="94">
        <v>17.18</v>
      </c>
      <c r="D839" s="10">
        <f t="shared" si="115"/>
        <v>12.811126</v>
      </c>
      <c r="E839" s="10">
        <f t="shared" si="116"/>
        <v>21.091531025655172</v>
      </c>
      <c r="F839" s="10">
        <v>443.8</v>
      </c>
      <c r="G839" s="10">
        <f t="shared" si="112"/>
        <v>3.5586461111111111E-3</v>
      </c>
      <c r="H839" s="10">
        <f t="shared" si="110"/>
        <v>1.5793271441111112</v>
      </c>
      <c r="I839" s="10">
        <f t="shared" ref="I839:I902" si="118">G839*F839</f>
        <v>1.5793271441111112</v>
      </c>
      <c r="J839" s="10">
        <f t="shared" si="113"/>
        <v>1289.3742575322256</v>
      </c>
      <c r="K839" s="10">
        <f t="shared" si="111"/>
        <v>2.0918240319352465E-3</v>
      </c>
      <c r="L839" s="10">
        <f t="shared" si="114"/>
        <v>1.7077804735526076</v>
      </c>
    </row>
    <row r="840" spans="1:12" x14ac:dyDescent="0.3">
      <c r="A840" s="85">
        <f t="shared" si="117"/>
        <v>835</v>
      </c>
      <c r="B840" s="94">
        <v>5800</v>
      </c>
      <c r="C840" s="94">
        <v>17.18</v>
      </c>
      <c r="D840" s="10">
        <f t="shared" si="115"/>
        <v>12.811126</v>
      </c>
      <c r="E840" s="10">
        <f t="shared" si="116"/>
        <v>21.091531025655172</v>
      </c>
      <c r="F840" s="10">
        <v>443.8</v>
      </c>
      <c r="G840" s="10">
        <f t="shared" si="112"/>
        <v>3.5586461111111111E-3</v>
      </c>
      <c r="H840" s="10">
        <f t="shared" ref="H840:H903" si="119">(F840*D840)/3600</f>
        <v>1.5793271441111112</v>
      </c>
      <c r="I840" s="10">
        <f t="shared" si="118"/>
        <v>1.5793271441111112</v>
      </c>
      <c r="J840" s="10">
        <f t="shared" si="113"/>
        <v>1290.9535846763367</v>
      </c>
      <c r="K840" s="10">
        <f t="shared" ref="K840:K903" si="120">((F840*G840)/1000)/0.755</f>
        <v>2.0918240319352465E-3</v>
      </c>
      <c r="L840" s="10">
        <f t="shared" si="114"/>
        <v>1.7098722975845428</v>
      </c>
    </row>
    <row r="841" spans="1:12" x14ac:dyDescent="0.3">
      <c r="A841" s="85">
        <f t="shared" si="117"/>
        <v>836</v>
      </c>
      <c r="B841" s="94">
        <v>5800</v>
      </c>
      <c r="C841" s="94">
        <v>17.18</v>
      </c>
      <c r="D841" s="10">
        <f t="shared" si="115"/>
        <v>12.811126</v>
      </c>
      <c r="E841" s="10">
        <f t="shared" si="116"/>
        <v>21.091531025655172</v>
      </c>
      <c r="F841" s="10">
        <v>443.8</v>
      </c>
      <c r="G841" s="10">
        <f t="shared" ref="G841:G904" si="121">((A841-A840)/3600)*D841</f>
        <v>3.5586461111111111E-3</v>
      </c>
      <c r="H841" s="10">
        <f t="shared" si="119"/>
        <v>1.5793271441111112</v>
      </c>
      <c r="I841" s="10">
        <f t="shared" si="118"/>
        <v>1.5793271441111112</v>
      </c>
      <c r="J841" s="10">
        <f t="shared" ref="J841:J904" si="122">I841+J840</f>
        <v>1292.5329118204479</v>
      </c>
      <c r="K841" s="10">
        <f t="shared" si="120"/>
        <v>2.0918240319352465E-3</v>
      </c>
      <c r="L841" s="10">
        <f t="shared" ref="L841:L904" si="123">L840+K841</f>
        <v>1.711964121616478</v>
      </c>
    </row>
    <row r="842" spans="1:12" x14ac:dyDescent="0.3">
      <c r="A842" s="85">
        <f t="shared" si="117"/>
        <v>837</v>
      </c>
      <c r="B842" s="94">
        <v>5800</v>
      </c>
      <c r="C842" s="94">
        <v>17.18</v>
      </c>
      <c r="D842" s="10">
        <f t="shared" si="115"/>
        <v>12.811126</v>
      </c>
      <c r="E842" s="10">
        <f t="shared" si="116"/>
        <v>21.091531025655172</v>
      </c>
      <c r="F842" s="10">
        <v>443.8</v>
      </c>
      <c r="G842" s="10">
        <f t="shared" si="121"/>
        <v>3.5586461111111111E-3</v>
      </c>
      <c r="H842" s="10">
        <f t="shared" si="119"/>
        <v>1.5793271441111112</v>
      </c>
      <c r="I842" s="10">
        <f t="shared" si="118"/>
        <v>1.5793271441111112</v>
      </c>
      <c r="J842" s="10">
        <f t="shared" si="122"/>
        <v>1294.1122389645591</v>
      </c>
      <c r="K842" s="10">
        <f t="shared" si="120"/>
        <v>2.0918240319352465E-3</v>
      </c>
      <c r="L842" s="10">
        <f t="shared" si="123"/>
        <v>1.7140559456484132</v>
      </c>
    </row>
    <row r="843" spans="1:12" x14ac:dyDescent="0.3">
      <c r="A843" s="85">
        <f t="shared" si="117"/>
        <v>838</v>
      </c>
      <c r="B843" s="94">
        <v>5800</v>
      </c>
      <c r="C843" s="94">
        <v>17.18</v>
      </c>
      <c r="D843" s="10">
        <f t="shared" si="115"/>
        <v>12.811126</v>
      </c>
      <c r="E843" s="10">
        <f t="shared" si="116"/>
        <v>21.091531025655172</v>
      </c>
      <c r="F843" s="10">
        <v>443.8</v>
      </c>
      <c r="G843" s="10">
        <f t="shared" si="121"/>
        <v>3.5586461111111111E-3</v>
      </c>
      <c r="H843" s="10">
        <f t="shared" si="119"/>
        <v>1.5793271441111112</v>
      </c>
      <c r="I843" s="10">
        <f t="shared" si="118"/>
        <v>1.5793271441111112</v>
      </c>
      <c r="J843" s="10">
        <f t="shared" si="122"/>
        <v>1295.6915661086703</v>
      </c>
      <c r="K843" s="10">
        <f t="shared" si="120"/>
        <v>2.0918240319352465E-3</v>
      </c>
      <c r="L843" s="10">
        <f t="shared" si="123"/>
        <v>1.7161477696803484</v>
      </c>
    </row>
    <row r="844" spans="1:12" x14ac:dyDescent="0.3">
      <c r="A844" s="85">
        <f t="shared" si="117"/>
        <v>839</v>
      </c>
      <c r="B844" s="94">
        <v>5800</v>
      </c>
      <c r="C844" s="94">
        <v>17.18</v>
      </c>
      <c r="D844" s="10">
        <f t="shared" si="115"/>
        <v>12.811126</v>
      </c>
      <c r="E844" s="10">
        <f t="shared" si="116"/>
        <v>21.091531025655172</v>
      </c>
      <c r="F844" s="10">
        <v>443.8</v>
      </c>
      <c r="G844" s="10">
        <f t="shared" si="121"/>
        <v>3.5586461111111111E-3</v>
      </c>
      <c r="H844" s="10">
        <f t="shared" si="119"/>
        <v>1.5793271441111112</v>
      </c>
      <c r="I844" s="10">
        <f t="shared" si="118"/>
        <v>1.5793271441111112</v>
      </c>
      <c r="J844" s="10">
        <f t="shared" si="122"/>
        <v>1297.2708932527814</v>
      </c>
      <c r="K844" s="10">
        <f t="shared" si="120"/>
        <v>2.0918240319352465E-3</v>
      </c>
      <c r="L844" s="10">
        <f t="shared" si="123"/>
        <v>1.7182395937122836</v>
      </c>
    </row>
    <row r="845" spans="1:12" x14ac:dyDescent="0.3">
      <c r="A845" s="85">
        <f t="shared" si="117"/>
        <v>840</v>
      </c>
      <c r="B845" s="94">
        <v>5800</v>
      </c>
      <c r="C845" s="94">
        <v>17.18</v>
      </c>
      <c r="D845" s="10">
        <f t="shared" si="115"/>
        <v>12.811126</v>
      </c>
      <c r="E845" s="10">
        <f t="shared" si="116"/>
        <v>21.091531025655172</v>
      </c>
      <c r="F845" s="10">
        <v>443.8</v>
      </c>
      <c r="G845" s="10">
        <f t="shared" si="121"/>
        <v>3.5586461111111111E-3</v>
      </c>
      <c r="H845" s="10">
        <f t="shared" si="119"/>
        <v>1.5793271441111112</v>
      </c>
      <c r="I845" s="10">
        <f t="shared" si="118"/>
        <v>1.5793271441111112</v>
      </c>
      <c r="J845" s="10">
        <f t="shared" si="122"/>
        <v>1298.8502203968926</v>
      </c>
      <c r="K845" s="10">
        <f t="shared" si="120"/>
        <v>2.0918240319352465E-3</v>
      </c>
      <c r="L845" s="10">
        <f t="shared" si="123"/>
        <v>1.7203314177442188</v>
      </c>
    </row>
    <row r="846" spans="1:12" x14ac:dyDescent="0.3">
      <c r="A846" s="85">
        <f t="shared" si="117"/>
        <v>841</v>
      </c>
      <c r="B846" s="94">
        <v>5800</v>
      </c>
      <c r="C846" s="94">
        <v>17.18</v>
      </c>
      <c r="D846" s="10">
        <f t="shared" si="115"/>
        <v>12.811126</v>
      </c>
      <c r="E846" s="10">
        <f t="shared" si="116"/>
        <v>21.091531025655172</v>
      </c>
      <c r="F846" s="10">
        <v>443.8</v>
      </c>
      <c r="G846" s="10">
        <f t="shared" si="121"/>
        <v>3.5586461111111111E-3</v>
      </c>
      <c r="H846" s="10">
        <f t="shared" si="119"/>
        <v>1.5793271441111112</v>
      </c>
      <c r="I846" s="10">
        <f t="shared" si="118"/>
        <v>1.5793271441111112</v>
      </c>
      <c r="J846" s="10">
        <f t="shared" si="122"/>
        <v>1300.4295475410038</v>
      </c>
      <c r="K846" s="10">
        <f t="shared" si="120"/>
        <v>2.0918240319352465E-3</v>
      </c>
      <c r="L846" s="10">
        <f t="shared" si="123"/>
        <v>1.722423241776154</v>
      </c>
    </row>
    <row r="847" spans="1:12" x14ac:dyDescent="0.3">
      <c r="A847" s="85">
        <f t="shared" si="117"/>
        <v>842</v>
      </c>
      <c r="B847" s="94">
        <v>5800</v>
      </c>
      <c r="C847" s="94">
        <v>17.18</v>
      </c>
      <c r="D847" s="10">
        <f t="shared" si="115"/>
        <v>12.811126</v>
      </c>
      <c r="E847" s="10">
        <f t="shared" si="116"/>
        <v>21.091531025655172</v>
      </c>
      <c r="F847" s="10">
        <v>443.8</v>
      </c>
      <c r="G847" s="10">
        <f t="shared" si="121"/>
        <v>3.5586461111111111E-3</v>
      </c>
      <c r="H847" s="10">
        <f t="shared" si="119"/>
        <v>1.5793271441111112</v>
      </c>
      <c r="I847" s="10">
        <f t="shared" si="118"/>
        <v>1.5793271441111112</v>
      </c>
      <c r="J847" s="10">
        <f t="shared" si="122"/>
        <v>1302.008874685115</v>
      </c>
      <c r="K847" s="10">
        <f t="shared" si="120"/>
        <v>2.0918240319352465E-3</v>
      </c>
      <c r="L847" s="10">
        <f t="shared" si="123"/>
        <v>1.7245150658080892</v>
      </c>
    </row>
    <row r="848" spans="1:12" x14ac:dyDescent="0.3">
      <c r="A848" s="85">
        <f t="shared" si="117"/>
        <v>843</v>
      </c>
      <c r="B848" s="94">
        <v>5800</v>
      </c>
      <c r="C848" s="94">
        <v>17.18</v>
      </c>
      <c r="D848" s="10">
        <f t="shared" si="115"/>
        <v>12.811126</v>
      </c>
      <c r="E848" s="10">
        <f t="shared" si="116"/>
        <v>21.091531025655172</v>
      </c>
      <c r="F848" s="10">
        <v>443.8</v>
      </c>
      <c r="G848" s="10">
        <f t="shared" si="121"/>
        <v>3.5586461111111111E-3</v>
      </c>
      <c r="H848" s="10">
        <f t="shared" si="119"/>
        <v>1.5793271441111112</v>
      </c>
      <c r="I848" s="10">
        <f t="shared" si="118"/>
        <v>1.5793271441111112</v>
      </c>
      <c r="J848" s="10">
        <f t="shared" si="122"/>
        <v>1303.5882018292261</v>
      </c>
      <c r="K848" s="10">
        <f t="shared" si="120"/>
        <v>2.0918240319352465E-3</v>
      </c>
      <c r="L848" s="10">
        <f t="shared" si="123"/>
        <v>1.7266068898400244</v>
      </c>
    </row>
    <row r="849" spans="1:12" x14ac:dyDescent="0.3">
      <c r="A849" s="85">
        <f t="shared" si="117"/>
        <v>844</v>
      </c>
      <c r="B849" s="94">
        <v>5800</v>
      </c>
      <c r="C849" s="94">
        <v>17.18</v>
      </c>
      <c r="D849" s="10">
        <f t="shared" si="115"/>
        <v>12.811126</v>
      </c>
      <c r="E849" s="10">
        <f t="shared" si="116"/>
        <v>21.091531025655172</v>
      </c>
      <c r="F849" s="10">
        <v>443.8</v>
      </c>
      <c r="G849" s="10">
        <f t="shared" si="121"/>
        <v>3.5586461111111111E-3</v>
      </c>
      <c r="H849" s="10">
        <f t="shared" si="119"/>
        <v>1.5793271441111112</v>
      </c>
      <c r="I849" s="10">
        <f t="shared" si="118"/>
        <v>1.5793271441111112</v>
      </c>
      <c r="J849" s="10">
        <f t="shared" si="122"/>
        <v>1305.1675289733373</v>
      </c>
      <c r="K849" s="10">
        <f t="shared" si="120"/>
        <v>2.0918240319352465E-3</v>
      </c>
      <c r="L849" s="10">
        <f t="shared" si="123"/>
        <v>1.7286987138719596</v>
      </c>
    </row>
    <row r="850" spans="1:12" x14ac:dyDescent="0.3">
      <c r="A850" s="85">
        <f t="shared" si="117"/>
        <v>845</v>
      </c>
      <c r="B850" s="94">
        <v>5800</v>
      </c>
      <c r="C850" s="94">
        <v>17.18</v>
      </c>
      <c r="D850" s="10">
        <f t="shared" si="115"/>
        <v>12.811126</v>
      </c>
      <c r="E850" s="10">
        <f t="shared" si="116"/>
        <v>21.091531025655172</v>
      </c>
      <c r="F850" s="10">
        <v>443.8</v>
      </c>
      <c r="G850" s="10">
        <f t="shared" si="121"/>
        <v>3.5586461111111111E-3</v>
      </c>
      <c r="H850" s="10">
        <f t="shared" si="119"/>
        <v>1.5793271441111112</v>
      </c>
      <c r="I850" s="10">
        <f t="shared" si="118"/>
        <v>1.5793271441111112</v>
      </c>
      <c r="J850" s="10">
        <f t="shared" si="122"/>
        <v>1306.7468561174485</v>
      </c>
      <c r="K850" s="10">
        <f t="shared" si="120"/>
        <v>2.0918240319352465E-3</v>
      </c>
      <c r="L850" s="10">
        <f t="shared" si="123"/>
        <v>1.7307905379038948</v>
      </c>
    </row>
    <row r="851" spans="1:12" x14ac:dyDescent="0.3">
      <c r="A851" s="85">
        <f t="shared" si="117"/>
        <v>846</v>
      </c>
      <c r="B851" s="94">
        <v>5800</v>
      </c>
      <c r="C851" s="94">
        <v>17.18</v>
      </c>
      <c r="D851" s="10">
        <f t="shared" si="115"/>
        <v>12.811126</v>
      </c>
      <c r="E851" s="10">
        <f t="shared" si="116"/>
        <v>21.091531025655172</v>
      </c>
      <c r="F851" s="10">
        <v>443.8</v>
      </c>
      <c r="G851" s="10">
        <f t="shared" si="121"/>
        <v>3.5586461111111111E-3</v>
      </c>
      <c r="H851" s="10">
        <f t="shared" si="119"/>
        <v>1.5793271441111112</v>
      </c>
      <c r="I851" s="10">
        <f t="shared" si="118"/>
        <v>1.5793271441111112</v>
      </c>
      <c r="J851" s="10">
        <f t="shared" si="122"/>
        <v>1308.3261832615597</v>
      </c>
      <c r="K851" s="10">
        <f t="shared" si="120"/>
        <v>2.0918240319352465E-3</v>
      </c>
      <c r="L851" s="10">
        <f t="shared" si="123"/>
        <v>1.73288236193583</v>
      </c>
    </row>
    <row r="852" spans="1:12" x14ac:dyDescent="0.3">
      <c r="A852" s="85">
        <f t="shared" si="117"/>
        <v>847</v>
      </c>
      <c r="B852" s="94">
        <v>5800</v>
      </c>
      <c r="C852" s="94">
        <v>17.18</v>
      </c>
      <c r="D852" s="10">
        <f t="shared" si="115"/>
        <v>12.811126</v>
      </c>
      <c r="E852" s="10">
        <f t="shared" si="116"/>
        <v>21.091531025655172</v>
      </c>
      <c r="F852" s="10">
        <v>443.8</v>
      </c>
      <c r="G852" s="10">
        <f t="shared" si="121"/>
        <v>3.5586461111111111E-3</v>
      </c>
      <c r="H852" s="10">
        <f t="shared" si="119"/>
        <v>1.5793271441111112</v>
      </c>
      <c r="I852" s="10">
        <f t="shared" si="118"/>
        <v>1.5793271441111112</v>
      </c>
      <c r="J852" s="10">
        <f t="shared" si="122"/>
        <v>1309.9055104056708</v>
      </c>
      <c r="K852" s="10">
        <f t="shared" si="120"/>
        <v>2.0918240319352465E-3</v>
      </c>
      <c r="L852" s="10">
        <f t="shared" si="123"/>
        <v>1.7349741859677652</v>
      </c>
    </row>
    <row r="853" spans="1:12" x14ac:dyDescent="0.3">
      <c r="A853" s="85">
        <f t="shared" si="117"/>
        <v>848</v>
      </c>
      <c r="B853" s="94">
        <v>5800</v>
      </c>
      <c r="C853" s="94">
        <v>17.18</v>
      </c>
      <c r="D853" s="10">
        <f t="shared" si="115"/>
        <v>12.811126</v>
      </c>
      <c r="E853" s="10">
        <f t="shared" si="116"/>
        <v>21.091531025655172</v>
      </c>
      <c r="F853" s="10">
        <v>443.8</v>
      </c>
      <c r="G853" s="10">
        <f t="shared" si="121"/>
        <v>3.5586461111111111E-3</v>
      </c>
      <c r="H853" s="10">
        <f t="shared" si="119"/>
        <v>1.5793271441111112</v>
      </c>
      <c r="I853" s="10">
        <f t="shared" si="118"/>
        <v>1.5793271441111112</v>
      </c>
      <c r="J853" s="10">
        <f t="shared" si="122"/>
        <v>1311.484837549782</v>
      </c>
      <c r="K853" s="10">
        <f t="shared" si="120"/>
        <v>2.0918240319352465E-3</v>
      </c>
      <c r="L853" s="10">
        <f t="shared" si="123"/>
        <v>1.7370660099997004</v>
      </c>
    </row>
    <row r="854" spans="1:12" x14ac:dyDescent="0.3">
      <c r="A854" s="85">
        <f t="shared" si="117"/>
        <v>849</v>
      </c>
      <c r="B854" s="94">
        <v>5800</v>
      </c>
      <c r="C854" s="94">
        <v>17.18</v>
      </c>
      <c r="D854" s="10">
        <f t="shared" si="115"/>
        <v>12.811126</v>
      </c>
      <c r="E854" s="10">
        <f t="shared" si="116"/>
        <v>21.091531025655172</v>
      </c>
      <c r="F854" s="10">
        <v>443.8</v>
      </c>
      <c r="G854" s="10">
        <f t="shared" si="121"/>
        <v>3.5586461111111111E-3</v>
      </c>
      <c r="H854" s="10">
        <f t="shared" si="119"/>
        <v>1.5793271441111112</v>
      </c>
      <c r="I854" s="10">
        <f t="shared" si="118"/>
        <v>1.5793271441111112</v>
      </c>
      <c r="J854" s="10">
        <f t="shared" si="122"/>
        <v>1313.0641646938932</v>
      </c>
      <c r="K854" s="10">
        <f t="shared" si="120"/>
        <v>2.0918240319352465E-3</v>
      </c>
      <c r="L854" s="10">
        <f t="shared" si="123"/>
        <v>1.7391578340316356</v>
      </c>
    </row>
    <row r="855" spans="1:12" x14ac:dyDescent="0.3">
      <c r="A855" s="85">
        <f t="shared" si="117"/>
        <v>850</v>
      </c>
      <c r="B855" s="94">
        <v>5800</v>
      </c>
      <c r="C855" s="94">
        <v>17.18</v>
      </c>
      <c r="D855" s="10">
        <f t="shared" si="115"/>
        <v>12.811126</v>
      </c>
      <c r="E855" s="10">
        <f t="shared" si="116"/>
        <v>21.091531025655172</v>
      </c>
      <c r="F855" s="10">
        <v>443.8</v>
      </c>
      <c r="G855" s="10">
        <f t="shared" si="121"/>
        <v>3.5586461111111111E-3</v>
      </c>
      <c r="H855" s="10">
        <f t="shared" si="119"/>
        <v>1.5793271441111112</v>
      </c>
      <c r="I855" s="10">
        <f t="shared" si="118"/>
        <v>1.5793271441111112</v>
      </c>
      <c r="J855" s="10">
        <f t="shared" si="122"/>
        <v>1314.6434918380044</v>
      </c>
      <c r="K855" s="10">
        <f t="shared" si="120"/>
        <v>2.0918240319352465E-3</v>
      </c>
      <c r="L855" s="10">
        <f t="shared" si="123"/>
        <v>1.7412496580635708</v>
      </c>
    </row>
    <row r="856" spans="1:12" x14ac:dyDescent="0.3">
      <c r="A856" s="85">
        <f t="shared" si="117"/>
        <v>851</v>
      </c>
      <c r="B856" s="94">
        <v>5800</v>
      </c>
      <c r="C856" s="94">
        <v>17.18</v>
      </c>
      <c r="D856" s="10">
        <f t="shared" si="115"/>
        <v>12.811126</v>
      </c>
      <c r="E856" s="10">
        <f t="shared" si="116"/>
        <v>21.091531025655172</v>
      </c>
      <c r="F856" s="10">
        <v>443.8</v>
      </c>
      <c r="G856" s="10">
        <f t="shared" si="121"/>
        <v>3.5586461111111111E-3</v>
      </c>
      <c r="H856" s="10">
        <f t="shared" si="119"/>
        <v>1.5793271441111112</v>
      </c>
      <c r="I856" s="10">
        <f t="shared" si="118"/>
        <v>1.5793271441111112</v>
      </c>
      <c r="J856" s="10">
        <f t="shared" si="122"/>
        <v>1316.2228189821155</v>
      </c>
      <c r="K856" s="10">
        <f t="shared" si="120"/>
        <v>2.0918240319352465E-3</v>
      </c>
      <c r="L856" s="10">
        <f t="shared" si="123"/>
        <v>1.743341482095506</v>
      </c>
    </row>
    <row r="857" spans="1:12" x14ac:dyDescent="0.3">
      <c r="A857" s="85">
        <f t="shared" si="117"/>
        <v>852</v>
      </c>
      <c r="B857" s="94">
        <v>5800</v>
      </c>
      <c r="C857" s="94">
        <v>17.18</v>
      </c>
      <c r="D857" s="10">
        <f t="shared" si="115"/>
        <v>12.811126</v>
      </c>
      <c r="E857" s="10">
        <f t="shared" si="116"/>
        <v>21.091531025655172</v>
      </c>
      <c r="F857" s="10">
        <v>443.8</v>
      </c>
      <c r="G857" s="10">
        <f t="shared" si="121"/>
        <v>3.5586461111111111E-3</v>
      </c>
      <c r="H857" s="10">
        <f t="shared" si="119"/>
        <v>1.5793271441111112</v>
      </c>
      <c r="I857" s="10">
        <f t="shared" si="118"/>
        <v>1.5793271441111112</v>
      </c>
      <c r="J857" s="10">
        <f t="shared" si="122"/>
        <v>1317.8021461262267</v>
      </c>
      <c r="K857" s="10">
        <f t="shared" si="120"/>
        <v>2.0918240319352465E-3</v>
      </c>
      <c r="L857" s="10">
        <f t="shared" si="123"/>
        <v>1.7454333061274412</v>
      </c>
    </row>
    <row r="858" spans="1:12" x14ac:dyDescent="0.3">
      <c r="A858" s="85">
        <f t="shared" si="117"/>
        <v>853</v>
      </c>
      <c r="B858" s="94">
        <v>5800</v>
      </c>
      <c r="C858" s="94">
        <v>17.18</v>
      </c>
      <c r="D858" s="10">
        <f t="shared" si="115"/>
        <v>12.811126</v>
      </c>
      <c r="E858" s="10">
        <f t="shared" si="116"/>
        <v>21.091531025655172</v>
      </c>
      <c r="F858" s="10">
        <v>443.8</v>
      </c>
      <c r="G858" s="10">
        <f t="shared" si="121"/>
        <v>3.5586461111111111E-3</v>
      </c>
      <c r="H858" s="10">
        <f t="shared" si="119"/>
        <v>1.5793271441111112</v>
      </c>
      <c r="I858" s="10">
        <f t="shared" si="118"/>
        <v>1.5793271441111112</v>
      </c>
      <c r="J858" s="10">
        <f t="shared" si="122"/>
        <v>1319.3814732703379</v>
      </c>
      <c r="K858" s="10">
        <f t="shared" si="120"/>
        <v>2.0918240319352465E-3</v>
      </c>
      <c r="L858" s="10">
        <f t="shared" si="123"/>
        <v>1.7475251301593764</v>
      </c>
    </row>
    <row r="859" spans="1:12" x14ac:dyDescent="0.3">
      <c r="A859" s="85">
        <f t="shared" si="117"/>
        <v>854</v>
      </c>
      <c r="B859" s="94">
        <v>5800</v>
      </c>
      <c r="C859" s="94">
        <v>17.18</v>
      </c>
      <c r="D859" s="10">
        <f t="shared" si="115"/>
        <v>12.811126</v>
      </c>
      <c r="E859" s="10">
        <f t="shared" si="116"/>
        <v>21.091531025655172</v>
      </c>
      <c r="F859" s="10">
        <v>443.8</v>
      </c>
      <c r="G859" s="10">
        <f t="shared" si="121"/>
        <v>3.5586461111111111E-3</v>
      </c>
      <c r="H859" s="10">
        <f t="shared" si="119"/>
        <v>1.5793271441111112</v>
      </c>
      <c r="I859" s="10">
        <f t="shared" si="118"/>
        <v>1.5793271441111112</v>
      </c>
      <c r="J859" s="10">
        <f t="shared" si="122"/>
        <v>1320.9608004144491</v>
      </c>
      <c r="K859" s="10">
        <f t="shared" si="120"/>
        <v>2.0918240319352465E-3</v>
      </c>
      <c r="L859" s="10">
        <f t="shared" si="123"/>
        <v>1.7496169541913116</v>
      </c>
    </row>
    <row r="860" spans="1:12" x14ac:dyDescent="0.3">
      <c r="A860" s="85">
        <f t="shared" si="117"/>
        <v>855</v>
      </c>
      <c r="B860" s="94">
        <v>5800</v>
      </c>
      <c r="C860" s="94">
        <v>17.18</v>
      </c>
      <c r="D860" s="10">
        <f t="shared" si="115"/>
        <v>12.811126</v>
      </c>
      <c r="E860" s="10">
        <f t="shared" si="116"/>
        <v>21.091531025655172</v>
      </c>
      <c r="F860" s="10">
        <v>443.8</v>
      </c>
      <c r="G860" s="10">
        <f t="shared" si="121"/>
        <v>3.5586461111111111E-3</v>
      </c>
      <c r="H860" s="10">
        <f t="shared" si="119"/>
        <v>1.5793271441111112</v>
      </c>
      <c r="I860" s="10">
        <f t="shared" si="118"/>
        <v>1.5793271441111112</v>
      </c>
      <c r="J860" s="10">
        <f t="shared" si="122"/>
        <v>1322.5401275585602</v>
      </c>
      <c r="K860" s="10">
        <f t="shared" si="120"/>
        <v>2.0918240319352465E-3</v>
      </c>
      <c r="L860" s="10">
        <f t="shared" si="123"/>
        <v>1.7517087782232468</v>
      </c>
    </row>
    <row r="861" spans="1:12" x14ac:dyDescent="0.3">
      <c r="A861" s="85">
        <f t="shared" si="117"/>
        <v>856</v>
      </c>
      <c r="B861" s="94">
        <v>5800</v>
      </c>
      <c r="C861" s="94">
        <v>17.18</v>
      </c>
      <c r="D861" s="10">
        <f t="shared" si="115"/>
        <v>12.811126</v>
      </c>
      <c r="E861" s="10">
        <f t="shared" si="116"/>
        <v>21.091531025655172</v>
      </c>
      <c r="F861" s="10">
        <v>443.8</v>
      </c>
      <c r="G861" s="10">
        <f t="shared" si="121"/>
        <v>3.5586461111111111E-3</v>
      </c>
      <c r="H861" s="10">
        <f t="shared" si="119"/>
        <v>1.5793271441111112</v>
      </c>
      <c r="I861" s="10">
        <f t="shared" si="118"/>
        <v>1.5793271441111112</v>
      </c>
      <c r="J861" s="10">
        <f t="shared" si="122"/>
        <v>1324.1194547026714</v>
      </c>
      <c r="K861" s="10">
        <f t="shared" si="120"/>
        <v>2.0918240319352465E-3</v>
      </c>
      <c r="L861" s="10">
        <f t="shared" si="123"/>
        <v>1.753800602255182</v>
      </c>
    </row>
    <row r="862" spans="1:12" x14ac:dyDescent="0.3">
      <c r="A862" s="85">
        <f t="shared" si="117"/>
        <v>857</v>
      </c>
      <c r="B862" s="94">
        <v>5800</v>
      </c>
      <c r="C862" s="94">
        <v>17.18</v>
      </c>
      <c r="D862" s="10">
        <f t="shared" si="115"/>
        <v>12.811126</v>
      </c>
      <c r="E862" s="10">
        <f t="shared" si="116"/>
        <v>21.091531025655172</v>
      </c>
      <c r="F862" s="10">
        <v>443.8</v>
      </c>
      <c r="G862" s="10">
        <f t="shared" si="121"/>
        <v>3.5586461111111111E-3</v>
      </c>
      <c r="H862" s="10">
        <f t="shared" si="119"/>
        <v>1.5793271441111112</v>
      </c>
      <c r="I862" s="10">
        <f t="shared" si="118"/>
        <v>1.5793271441111112</v>
      </c>
      <c r="J862" s="10">
        <f t="shared" si="122"/>
        <v>1325.6987818467826</v>
      </c>
      <c r="K862" s="10">
        <f t="shared" si="120"/>
        <v>2.0918240319352465E-3</v>
      </c>
      <c r="L862" s="10">
        <f t="shared" si="123"/>
        <v>1.7558924262871172</v>
      </c>
    </row>
    <row r="863" spans="1:12" x14ac:dyDescent="0.3">
      <c r="A863" s="85">
        <f t="shared" si="117"/>
        <v>858</v>
      </c>
      <c r="B863" s="94">
        <v>5800</v>
      </c>
      <c r="C863" s="94">
        <v>17.18</v>
      </c>
      <c r="D863" s="10">
        <f t="shared" si="115"/>
        <v>12.811126</v>
      </c>
      <c r="E863" s="10">
        <f t="shared" si="116"/>
        <v>21.091531025655172</v>
      </c>
      <c r="F863" s="10">
        <v>443.8</v>
      </c>
      <c r="G863" s="10">
        <f t="shared" si="121"/>
        <v>3.5586461111111111E-3</v>
      </c>
      <c r="H863" s="10">
        <f t="shared" si="119"/>
        <v>1.5793271441111112</v>
      </c>
      <c r="I863" s="10">
        <f t="shared" si="118"/>
        <v>1.5793271441111112</v>
      </c>
      <c r="J863" s="10">
        <f t="shared" si="122"/>
        <v>1327.2781089908938</v>
      </c>
      <c r="K863" s="10">
        <f t="shared" si="120"/>
        <v>2.0918240319352465E-3</v>
      </c>
      <c r="L863" s="10">
        <f t="shared" si="123"/>
        <v>1.7579842503190524</v>
      </c>
    </row>
    <row r="864" spans="1:12" x14ac:dyDescent="0.3">
      <c r="A864" s="85">
        <f t="shared" si="117"/>
        <v>859</v>
      </c>
      <c r="B864" s="94">
        <v>5800</v>
      </c>
      <c r="C864" s="94">
        <v>17.18</v>
      </c>
      <c r="D864" s="10">
        <f t="shared" si="115"/>
        <v>12.811126</v>
      </c>
      <c r="E864" s="10">
        <f t="shared" si="116"/>
        <v>21.091531025655172</v>
      </c>
      <c r="F864" s="10">
        <v>443.8</v>
      </c>
      <c r="G864" s="10">
        <f t="shared" si="121"/>
        <v>3.5586461111111111E-3</v>
      </c>
      <c r="H864" s="10">
        <f t="shared" si="119"/>
        <v>1.5793271441111112</v>
      </c>
      <c r="I864" s="10">
        <f t="shared" si="118"/>
        <v>1.5793271441111112</v>
      </c>
      <c r="J864" s="10">
        <f t="shared" si="122"/>
        <v>1328.8574361350049</v>
      </c>
      <c r="K864" s="10">
        <f t="shared" si="120"/>
        <v>2.0918240319352465E-3</v>
      </c>
      <c r="L864" s="10">
        <f t="shared" si="123"/>
        <v>1.7600760743509876</v>
      </c>
    </row>
    <row r="865" spans="1:12" x14ac:dyDescent="0.3">
      <c r="A865" s="85">
        <f t="shared" si="117"/>
        <v>860</v>
      </c>
      <c r="B865" s="94">
        <v>5800</v>
      </c>
      <c r="C865" s="94">
        <v>17.18</v>
      </c>
      <c r="D865" s="10">
        <f t="shared" si="115"/>
        <v>12.811126</v>
      </c>
      <c r="E865" s="10">
        <f t="shared" si="116"/>
        <v>21.091531025655172</v>
      </c>
      <c r="F865" s="10">
        <v>443.8</v>
      </c>
      <c r="G865" s="10">
        <f t="shared" si="121"/>
        <v>3.5586461111111111E-3</v>
      </c>
      <c r="H865" s="10">
        <f t="shared" si="119"/>
        <v>1.5793271441111112</v>
      </c>
      <c r="I865" s="10">
        <f t="shared" si="118"/>
        <v>1.5793271441111112</v>
      </c>
      <c r="J865" s="10">
        <f t="shared" si="122"/>
        <v>1330.4367632791161</v>
      </c>
      <c r="K865" s="10">
        <f t="shared" si="120"/>
        <v>2.0918240319352465E-3</v>
      </c>
      <c r="L865" s="10">
        <f t="shared" si="123"/>
        <v>1.7621678983829228</v>
      </c>
    </row>
    <row r="866" spans="1:12" x14ac:dyDescent="0.3">
      <c r="A866" s="85">
        <f t="shared" si="117"/>
        <v>861</v>
      </c>
      <c r="B866" s="94">
        <v>5800</v>
      </c>
      <c r="C866" s="94">
        <v>17.18</v>
      </c>
      <c r="D866" s="10">
        <f t="shared" si="115"/>
        <v>12.811126</v>
      </c>
      <c r="E866" s="10">
        <f t="shared" si="116"/>
        <v>21.091531025655172</v>
      </c>
      <c r="F866" s="10">
        <v>443.8</v>
      </c>
      <c r="G866" s="10">
        <f t="shared" si="121"/>
        <v>3.5586461111111111E-3</v>
      </c>
      <c r="H866" s="10">
        <f t="shared" si="119"/>
        <v>1.5793271441111112</v>
      </c>
      <c r="I866" s="10">
        <f t="shared" si="118"/>
        <v>1.5793271441111112</v>
      </c>
      <c r="J866" s="10">
        <f t="shared" si="122"/>
        <v>1332.0160904232273</v>
      </c>
      <c r="K866" s="10">
        <f t="shared" si="120"/>
        <v>2.0918240319352465E-3</v>
      </c>
      <c r="L866" s="10">
        <f t="shared" si="123"/>
        <v>1.764259722414858</v>
      </c>
    </row>
    <row r="867" spans="1:12" x14ac:dyDescent="0.3">
      <c r="A867" s="85">
        <f t="shared" si="117"/>
        <v>862</v>
      </c>
      <c r="B867" s="94">
        <v>5800</v>
      </c>
      <c r="C867" s="94">
        <v>17.18</v>
      </c>
      <c r="D867" s="10">
        <f t="shared" si="115"/>
        <v>12.811126</v>
      </c>
      <c r="E867" s="10">
        <f t="shared" si="116"/>
        <v>21.091531025655172</v>
      </c>
      <c r="F867" s="10">
        <v>443.8</v>
      </c>
      <c r="G867" s="10">
        <f t="shared" si="121"/>
        <v>3.5586461111111111E-3</v>
      </c>
      <c r="H867" s="10">
        <f t="shared" si="119"/>
        <v>1.5793271441111112</v>
      </c>
      <c r="I867" s="10">
        <f t="shared" si="118"/>
        <v>1.5793271441111112</v>
      </c>
      <c r="J867" s="10">
        <f t="shared" si="122"/>
        <v>1333.5954175673385</v>
      </c>
      <c r="K867" s="10">
        <f t="shared" si="120"/>
        <v>2.0918240319352465E-3</v>
      </c>
      <c r="L867" s="10">
        <f t="shared" si="123"/>
        <v>1.7663515464467932</v>
      </c>
    </row>
    <row r="868" spans="1:12" x14ac:dyDescent="0.3">
      <c r="A868" s="85">
        <f t="shared" si="117"/>
        <v>863</v>
      </c>
      <c r="B868" s="94">
        <v>5800</v>
      </c>
      <c r="C868" s="94">
        <v>17.18</v>
      </c>
      <c r="D868" s="10">
        <f t="shared" si="115"/>
        <v>12.811126</v>
      </c>
      <c r="E868" s="10">
        <f t="shared" si="116"/>
        <v>21.091531025655172</v>
      </c>
      <c r="F868" s="10">
        <v>443.8</v>
      </c>
      <c r="G868" s="10">
        <f t="shared" si="121"/>
        <v>3.5586461111111111E-3</v>
      </c>
      <c r="H868" s="10">
        <f t="shared" si="119"/>
        <v>1.5793271441111112</v>
      </c>
      <c r="I868" s="10">
        <f t="shared" si="118"/>
        <v>1.5793271441111112</v>
      </c>
      <c r="J868" s="10">
        <f t="shared" si="122"/>
        <v>1335.1747447114496</v>
      </c>
      <c r="K868" s="10">
        <f t="shared" si="120"/>
        <v>2.0918240319352465E-3</v>
      </c>
      <c r="L868" s="10">
        <f t="shared" si="123"/>
        <v>1.7684433704787283</v>
      </c>
    </row>
    <row r="869" spans="1:12" x14ac:dyDescent="0.3">
      <c r="A869" s="85">
        <f t="shared" si="117"/>
        <v>864</v>
      </c>
      <c r="B869" s="94">
        <v>5800</v>
      </c>
      <c r="C869" s="94">
        <v>17.18</v>
      </c>
      <c r="D869" s="10">
        <f t="shared" si="115"/>
        <v>12.811126</v>
      </c>
      <c r="E869" s="10">
        <f t="shared" si="116"/>
        <v>21.091531025655172</v>
      </c>
      <c r="F869" s="10">
        <v>443.8</v>
      </c>
      <c r="G869" s="10">
        <f t="shared" si="121"/>
        <v>3.5586461111111111E-3</v>
      </c>
      <c r="H869" s="10">
        <f t="shared" si="119"/>
        <v>1.5793271441111112</v>
      </c>
      <c r="I869" s="10">
        <f t="shared" si="118"/>
        <v>1.5793271441111112</v>
      </c>
      <c r="J869" s="10">
        <f t="shared" si="122"/>
        <v>1336.7540718555608</v>
      </c>
      <c r="K869" s="10">
        <f t="shared" si="120"/>
        <v>2.0918240319352465E-3</v>
      </c>
      <c r="L869" s="10">
        <f t="shared" si="123"/>
        <v>1.7705351945106635</v>
      </c>
    </row>
    <row r="870" spans="1:12" x14ac:dyDescent="0.3">
      <c r="A870" s="85">
        <f t="shared" si="117"/>
        <v>865</v>
      </c>
      <c r="B870" s="94">
        <v>5800</v>
      </c>
      <c r="C870" s="94">
        <v>17.18</v>
      </c>
      <c r="D870" s="10">
        <f t="shared" si="115"/>
        <v>12.811126</v>
      </c>
      <c r="E870" s="10">
        <f t="shared" si="116"/>
        <v>21.091531025655172</v>
      </c>
      <c r="F870" s="10">
        <v>443.8</v>
      </c>
      <c r="G870" s="10">
        <f t="shared" si="121"/>
        <v>3.5586461111111111E-3</v>
      </c>
      <c r="H870" s="10">
        <f t="shared" si="119"/>
        <v>1.5793271441111112</v>
      </c>
      <c r="I870" s="10">
        <f t="shared" si="118"/>
        <v>1.5793271441111112</v>
      </c>
      <c r="J870" s="10">
        <f t="shared" si="122"/>
        <v>1338.333398999672</v>
      </c>
      <c r="K870" s="10">
        <f t="shared" si="120"/>
        <v>2.0918240319352465E-3</v>
      </c>
      <c r="L870" s="10">
        <f t="shared" si="123"/>
        <v>1.7726270185425987</v>
      </c>
    </row>
    <row r="871" spans="1:12" x14ac:dyDescent="0.3">
      <c r="A871" s="85">
        <f t="shared" si="117"/>
        <v>866</v>
      </c>
      <c r="B871" s="94">
        <v>5800</v>
      </c>
      <c r="C871" s="94">
        <v>17.18</v>
      </c>
      <c r="D871" s="10">
        <f t="shared" si="115"/>
        <v>12.811126</v>
      </c>
      <c r="E871" s="10">
        <f t="shared" si="116"/>
        <v>21.091531025655172</v>
      </c>
      <c r="F871" s="10">
        <v>443.8</v>
      </c>
      <c r="G871" s="10">
        <f t="shared" si="121"/>
        <v>3.5586461111111111E-3</v>
      </c>
      <c r="H871" s="10">
        <f t="shared" si="119"/>
        <v>1.5793271441111112</v>
      </c>
      <c r="I871" s="10">
        <f t="shared" si="118"/>
        <v>1.5793271441111112</v>
      </c>
      <c r="J871" s="10">
        <f t="shared" si="122"/>
        <v>1339.9127261437832</v>
      </c>
      <c r="K871" s="10">
        <f t="shared" si="120"/>
        <v>2.0918240319352465E-3</v>
      </c>
      <c r="L871" s="10">
        <f t="shared" si="123"/>
        <v>1.7747188425745339</v>
      </c>
    </row>
    <row r="872" spans="1:12" x14ac:dyDescent="0.3">
      <c r="A872" s="85">
        <f t="shared" si="117"/>
        <v>867</v>
      </c>
      <c r="B872" s="94">
        <v>5800</v>
      </c>
      <c r="C872" s="94">
        <v>17.18</v>
      </c>
      <c r="D872" s="10">
        <f t="shared" si="115"/>
        <v>12.811126</v>
      </c>
      <c r="E872" s="10">
        <f t="shared" si="116"/>
        <v>21.091531025655172</v>
      </c>
      <c r="F872" s="10">
        <v>443.8</v>
      </c>
      <c r="G872" s="10">
        <f t="shared" si="121"/>
        <v>3.5586461111111111E-3</v>
      </c>
      <c r="H872" s="10">
        <f t="shared" si="119"/>
        <v>1.5793271441111112</v>
      </c>
      <c r="I872" s="10">
        <f t="shared" si="118"/>
        <v>1.5793271441111112</v>
      </c>
      <c r="J872" s="10">
        <f t="shared" si="122"/>
        <v>1341.4920532878944</v>
      </c>
      <c r="K872" s="10">
        <f t="shared" si="120"/>
        <v>2.0918240319352465E-3</v>
      </c>
      <c r="L872" s="10">
        <f t="shared" si="123"/>
        <v>1.7768106666064691</v>
      </c>
    </row>
    <row r="873" spans="1:12" x14ac:dyDescent="0.3">
      <c r="A873" s="85">
        <f t="shared" si="117"/>
        <v>868</v>
      </c>
      <c r="B873" s="94">
        <v>5800</v>
      </c>
      <c r="C873" s="94">
        <v>17.18</v>
      </c>
      <c r="D873" s="10">
        <f t="shared" si="115"/>
        <v>12.811126</v>
      </c>
      <c r="E873" s="10">
        <f t="shared" si="116"/>
        <v>21.091531025655172</v>
      </c>
      <c r="F873" s="10">
        <v>443.8</v>
      </c>
      <c r="G873" s="10">
        <f t="shared" si="121"/>
        <v>3.5586461111111111E-3</v>
      </c>
      <c r="H873" s="10">
        <f t="shared" si="119"/>
        <v>1.5793271441111112</v>
      </c>
      <c r="I873" s="10">
        <f t="shared" si="118"/>
        <v>1.5793271441111112</v>
      </c>
      <c r="J873" s="10">
        <f t="shared" si="122"/>
        <v>1343.0713804320055</v>
      </c>
      <c r="K873" s="10">
        <f t="shared" si="120"/>
        <v>2.0918240319352465E-3</v>
      </c>
      <c r="L873" s="10">
        <f t="shared" si="123"/>
        <v>1.7789024906384043</v>
      </c>
    </row>
    <row r="874" spans="1:12" x14ac:dyDescent="0.3">
      <c r="A874" s="85">
        <f t="shared" si="117"/>
        <v>869</v>
      </c>
      <c r="B874" s="94">
        <v>5800</v>
      </c>
      <c r="C874" s="94">
        <v>17.18</v>
      </c>
      <c r="D874" s="10">
        <f t="shared" si="115"/>
        <v>12.811126</v>
      </c>
      <c r="E874" s="10">
        <f t="shared" si="116"/>
        <v>21.091531025655172</v>
      </c>
      <c r="F874" s="10">
        <v>443.8</v>
      </c>
      <c r="G874" s="10">
        <f t="shared" si="121"/>
        <v>3.5586461111111111E-3</v>
      </c>
      <c r="H874" s="10">
        <f t="shared" si="119"/>
        <v>1.5793271441111112</v>
      </c>
      <c r="I874" s="10">
        <f t="shared" si="118"/>
        <v>1.5793271441111112</v>
      </c>
      <c r="J874" s="10">
        <f t="shared" si="122"/>
        <v>1344.6507075761167</v>
      </c>
      <c r="K874" s="10">
        <f t="shared" si="120"/>
        <v>2.0918240319352465E-3</v>
      </c>
      <c r="L874" s="10">
        <f t="shared" si="123"/>
        <v>1.7809943146703395</v>
      </c>
    </row>
    <row r="875" spans="1:12" x14ac:dyDescent="0.3">
      <c r="A875" s="85">
        <f t="shared" si="117"/>
        <v>870</v>
      </c>
      <c r="B875" s="94">
        <v>5800</v>
      </c>
      <c r="C875" s="94">
        <v>17.18</v>
      </c>
      <c r="D875" s="10">
        <f t="shared" si="115"/>
        <v>12.811126</v>
      </c>
      <c r="E875" s="10">
        <f t="shared" si="116"/>
        <v>21.091531025655172</v>
      </c>
      <c r="F875" s="10">
        <v>443.8</v>
      </c>
      <c r="G875" s="10">
        <f t="shared" si="121"/>
        <v>3.5586461111111111E-3</v>
      </c>
      <c r="H875" s="10">
        <f t="shared" si="119"/>
        <v>1.5793271441111112</v>
      </c>
      <c r="I875" s="10">
        <f t="shared" si="118"/>
        <v>1.5793271441111112</v>
      </c>
      <c r="J875" s="10">
        <f t="shared" si="122"/>
        <v>1346.2300347202279</v>
      </c>
      <c r="K875" s="10">
        <f t="shared" si="120"/>
        <v>2.0918240319352465E-3</v>
      </c>
      <c r="L875" s="10">
        <f t="shared" si="123"/>
        <v>1.7830861387022747</v>
      </c>
    </row>
    <row r="876" spans="1:12" x14ac:dyDescent="0.3">
      <c r="A876" s="85">
        <f t="shared" si="117"/>
        <v>871</v>
      </c>
      <c r="B876" s="94">
        <v>5800</v>
      </c>
      <c r="C876" s="94">
        <v>17.18</v>
      </c>
      <c r="D876" s="10">
        <f t="shared" si="115"/>
        <v>12.811126</v>
      </c>
      <c r="E876" s="10">
        <f t="shared" si="116"/>
        <v>21.091531025655172</v>
      </c>
      <c r="F876" s="10">
        <v>443.8</v>
      </c>
      <c r="G876" s="10">
        <f t="shared" si="121"/>
        <v>3.5586461111111111E-3</v>
      </c>
      <c r="H876" s="10">
        <f t="shared" si="119"/>
        <v>1.5793271441111112</v>
      </c>
      <c r="I876" s="10">
        <f t="shared" si="118"/>
        <v>1.5793271441111112</v>
      </c>
      <c r="J876" s="10">
        <f t="shared" si="122"/>
        <v>1347.8093618643391</v>
      </c>
      <c r="K876" s="10">
        <f t="shared" si="120"/>
        <v>2.0918240319352465E-3</v>
      </c>
      <c r="L876" s="10">
        <f t="shared" si="123"/>
        <v>1.7851779627342099</v>
      </c>
    </row>
    <row r="877" spans="1:12" x14ac:dyDescent="0.3">
      <c r="A877" s="85">
        <f t="shared" si="117"/>
        <v>872</v>
      </c>
      <c r="B877" s="94">
        <v>5800</v>
      </c>
      <c r="C877" s="94">
        <v>17.18</v>
      </c>
      <c r="D877" s="10">
        <f t="shared" si="115"/>
        <v>12.811126</v>
      </c>
      <c r="E877" s="10">
        <f t="shared" si="116"/>
        <v>21.091531025655172</v>
      </c>
      <c r="F877" s="10">
        <v>443.8</v>
      </c>
      <c r="G877" s="10">
        <f t="shared" si="121"/>
        <v>3.5586461111111111E-3</v>
      </c>
      <c r="H877" s="10">
        <f t="shared" si="119"/>
        <v>1.5793271441111112</v>
      </c>
      <c r="I877" s="10">
        <f t="shared" si="118"/>
        <v>1.5793271441111112</v>
      </c>
      <c r="J877" s="10">
        <f t="shared" si="122"/>
        <v>1349.3886890084502</v>
      </c>
      <c r="K877" s="10">
        <f t="shared" si="120"/>
        <v>2.0918240319352465E-3</v>
      </c>
      <c r="L877" s="10">
        <f t="shared" si="123"/>
        <v>1.7872697867661451</v>
      </c>
    </row>
    <row r="878" spans="1:12" x14ac:dyDescent="0.3">
      <c r="A878" s="85">
        <f t="shared" si="117"/>
        <v>873</v>
      </c>
      <c r="B878" s="94">
        <v>5800</v>
      </c>
      <c r="C878" s="94">
        <v>17.18</v>
      </c>
      <c r="D878" s="10">
        <f t="shared" si="115"/>
        <v>12.811126</v>
      </c>
      <c r="E878" s="10">
        <f t="shared" si="116"/>
        <v>21.091531025655172</v>
      </c>
      <c r="F878" s="10">
        <v>443.8</v>
      </c>
      <c r="G878" s="10">
        <f t="shared" si="121"/>
        <v>3.5586461111111111E-3</v>
      </c>
      <c r="H878" s="10">
        <f t="shared" si="119"/>
        <v>1.5793271441111112</v>
      </c>
      <c r="I878" s="10">
        <f t="shared" si="118"/>
        <v>1.5793271441111112</v>
      </c>
      <c r="J878" s="10">
        <f t="shared" si="122"/>
        <v>1350.9680161525614</v>
      </c>
      <c r="K878" s="10">
        <f t="shared" si="120"/>
        <v>2.0918240319352465E-3</v>
      </c>
      <c r="L878" s="10">
        <f t="shared" si="123"/>
        <v>1.7893616107980803</v>
      </c>
    </row>
    <row r="879" spans="1:12" x14ac:dyDescent="0.3">
      <c r="A879" s="85">
        <f t="shared" si="117"/>
        <v>874</v>
      </c>
      <c r="B879" s="94">
        <v>5800</v>
      </c>
      <c r="C879" s="94">
        <v>17.18</v>
      </c>
      <c r="D879" s="10">
        <f t="shared" si="115"/>
        <v>12.811126</v>
      </c>
      <c r="E879" s="10">
        <f t="shared" si="116"/>
        <v>21.091531025655172</v>
      </c>
      <c r="F879" s="10">
        <v>443.8</v>
      </c>
      <c r="G879" s="10">
        <f t="shared" si="121"/>
        <v>3.5586461111111111E-3</v>
      </c>
      <c r="H879" s="10">
        <f t="shared" si="119"/>
        <v>1.5793271441111112</v>
      </c>
      <c r="I879" s="10">
        <f t="shared" si="118"/>
        <v>1.5793271441111112</v>
      </c>
      <c r="J879" s="10">
        <f t="shared" si="122"/>
        <v>1352.5473432966726</v>
      </c>
      <c r="K879" s="10">
        <f t="shared" si="120"/>
        <v>2.0918240319352465E-3</v>
      </c>
      <c r="L879" s="10">
        <f t="shared" si="123"/>
        <v>1.7914534348300155</v>
      </c>
    </row>
    <row r="880" spans="1:12" x14ac:dyDescent="0.3">
      <c r="A880" s="85">
        <f t="shared" si="117"/>
        <v>875</v>
      </c>
      <c r="B880" s="94">
        <v>5800</v>
      </c>
      <c r="C880" s="94">
        <v>17.18</v>
      </c>
      <c r="D880" s="10">
        <f t="shared" si="115"/>
        <v>12.811126</v>
      </c>
      <c r="E880" s="10">
        <f t="shared" si="116"/>
        <v>21.091531025655172</v>
      </c>
      <c r="F880" s="10">
        <v>443.8</v>
      </c>
      <c r="G880" s="10">
        <f t="shared" si="121"/>
        <v>3.5586461111111111E-3</v>
      </c>
      <c r="H880" s="10">
        <f t="shared" si="119"/>
        <v>1.5793271441111112</v>
      </c>
      <c r="I880" s="10">
        <f t="shared" si="118"/>
        <v>1.5793271441111112</v>
      </c>
      <c r="J880" s="10">
        <f t="shared" si="122"/>
        <v>1354.1266704407838</v>
      </c>
      <c r="K880" s="10">
        <f t="shared" si="120"/>
        <v>2.0918240319352465E-3</v>
      </c>
      <c r="L880" s="10">
        <f t="shared" si="123"/>
        <v>1.7935452588619507</v>
      </c>
    </row>
    <row r="881" spans="1:12" x14ac:dyDescent="0.3">
      <c r="A881" s="85">
        <f t="shared" si="117"/>
        <v>876</v>
      </c>
      <c r="B881" s="94">
        <v>5800</v>
      </c>
      <c r="C881" s="94">
        <v>17.18</v>
      </c>
      <c r="D881" s="10">
        <f t="shared" si="115"/>
        <v>12.811126</v>
      </c>
      <c r="E881" s="10">
        <f t="shared" si="116"/>
        <v>21.091531025655172</v>
      </c>
      <c r="F881" s="10">
        <v>443.8</v>
      </c>
      <c r="G881" s="10">
        <f t="shared" si="121"/>
        <v>3.5586461111111111E-3</v>
      </c>
      <c r="H881" s="10">
        <f t="shared" si="119"/>
        <v>1.5793271441111112</v>
      </c>
      <c r="I881" s="10">
        <f t="shared" si="118"/>
        <v>1.5793271441111112</v>
      </c>
      <c r="J881" s="10">
        <f t="shared" si="122"/>
        <v>1355.7059975848949</v>
      </c>
      <c r="K881" s="10">
        <f t="shared" si="120"/>
        <v>2.0918240319352465E-3</v>
      </c>
      <c r="L881" s="10">
        <f t="shared" si="123"/>
        <v>1.7956370828938859</v>
      </c>
    </row>
    <row r="882" spans="1:12" x14ac:dyDescent="0.3">
      <c r="A882" s="85">
        <f t="shared" si="117"/>
        <v>877</v>
      </c>
      <c r="B882" s="94">
        <v>5800</v>
      </c>
      <c r="C882" s="94">
        <v>17.18</v>
      </c>
      <c r="D882" s="10">
        <f t="shared" ref="D882:D945" si="124">C882*0.7457</f>
        <v>12.811126</v>
      </c>
      <c r="E882" s="10">
        <f t="shared" ref="E882:E945" si="125">(9548.8*D882)/B882</f>
        <v>21.091531025655172</v>
      </c>
      <c r="F882" s="10">
        <v>443.8</v>
      </c>
      <c r="G882" s="10">
        <f t="shared" si="121"/>
        <v>3.5586461111111111E-3</v>
      </c>
      <c r="H882" s="10">
        <f t="shared" si="119"/>
        <v>1.5793271441111112</v>
      </c>
      <c r="I882" s="10">
        <f t="shared" si="118"/>
        <v>1.5793271441111112</v>
      </c>
      <c r="J882" s="10">
        <f t="shared" si="122"/>
        <v>1357.2853247290061</v>
      </c>
      <c r="K882" s="10">
        <f t="shared" si="120"/>
        <v>2.0918240319352465E-3</v>
      </c>
      <c r="L882" s="10">
        <f t="shared" si="123"/>
        <v>1.7977289069258211</v>
      </c>
    </row>
    <row r="883" spans="1:12" x14ac:dyDescent="0.3">
      <c r="A883" s="85">
        <f t="shared" si="117"/>
        <v>878</v>
      </c>
      <c r="B883" s="94">
        <v>5800</v>
      </c>
      <c r="C883" s="94">
        <v>17.18</v>
      </c>
      <c r="D883" s="10">
        <f t="shared" si="124"/>
        <v>12.811126</v>
      </c>
      <c r="E883" s="10">
        <f t="shared" si="125"/>
        <v>21.091531025655172</v>
      </c>
      <c r="F883" s="10">
        <v>443.8</v>
      </c>
      <c r="G883" s="10">
        <f t="shared" si="121"/>
        <v>3.5586461111111111E-3</v>
      </c>
      <c r="H883" s="10">
        <f t="shared" si="119"/>
        <v>1.5793271441111112</v>
      </c>
      <c r="I883" s="10">
        <f t="shared" si="118"/>
        <v>1.5793271441111112</v>
      </c>
      <c r="J883" s="10">
        <f t="shared" si="122"/>
        <v>1358.8646518731173</v>
      </c>
      <c r="K883" s="10">
        <f t="shared" si="120"/>
        <v>2.0918240319352465E-3</v>
      </c>
      <c r="L883" s="10">
        <f t="shared" si="123"/>
        <v>1.7998207309577563</v>
      </c>
    </row>
    <row r="884" spans="1:12" x14ac:dyDescent="0.3">
      <c r="A884" s="85">
        <f t="shared" si="117"/>
        <v>879</v>
      </c>
      <c r="B884" s="94">
        <v>5800</v>
      </c>
      <c r="C884" s="94">
        <v>17.18</v>
      </c>
      <c r="D884" s="10">
        <f t="shared" si="124"/>
        <v>12.811126</v>
      </c>
      <c r="E884" s="10">
        <f t="shared" si="125"/>
        <v>21.091531025655172</v>
      </c>
      <c r="F884" s="10">
        <v>443.8</v>
      </c>
      <c r="G884" s="10">
        <f t="shared" si="121"/>
        <v>3.5586461111111111E-3</v>
      </c>
      <c r="H884" s="10">
        <f t="shared" si="119"/>
        <v>1.5793271441111112</v>
      </c>
      <c r="I884" s="10">
        <f t="shared" si="118"/>
        <v>1.5793271441111112</v>
      </c>
      <c r="J884" s="10">
        <f t="shared" si="122"/>
        <v>1360.4439790172285</v>
      </c>
      <c r="K884" s="10">
        <f t="shared" si="120"/>
        <v>2.0918240319352465E-3</v>
      </c>
      <c r="L884" s="10">
        <f t="shared" si="123"/>
        <v>1.8019125549896915</v>
      </c>
    </row>
    <row r="885" spans="1:12" x14ac:dyDescent="0.3">
      <c r="A885" s="85">
        <f t="shared" si="117"/>
        <v>880</v>
      </c>
      <c r="B885" s="94">
        <v>5800</v>
      </c>
      <c r="C885" s="94">
        <v>17.18</v>
      </c>
      <c r="D885" s="10">
        <f t="shared" si="124"/>
        <v>12.811126</v>
      </c>
      <c r="E885" s="10">
        <f t="shared" si="125"/>
        <v>21.091531025655172</v>
      </c>
      <c r="F885" s="10">
        <v>443.8</v>
      </c>
      <c r="G885" s="10">
        <f t="shared" si="121"/>
        <v>3.5586461111111111E-3</v>
      </c>
      <c r="H885" s="10">
        <f t="shared" si="119"/>
        <v>1.5793271441111112</v>
      </c>
      <c r="I885" s="10">
        <f t="shared" si="118"/>
        <v>1.5793271441111112</v>
      </c>
      <c r="J885" s="10">
        <f t="shared" si="122"/>
        <v>1362.0233061613396</v>
      </c>
      <c r="K885" s="10">
        <f t="shared" si="120"/>
        <v>2.0918240319352465E-3</v>
      </c>
      <c r="L885" s="10">
        <f t="shared" si="123"/>
        <v>1.8040043790216267</v>
      </c>
    </row>
    <row r="886" spans="1:12" x14ac:dyDescent="0.3">
      <c r="A886" s="85">
        <f t="shared" si="117"/>
        <v>881</v>
      </c>
      <c r="B886" s="94">
        <v>5800</v>
      </c>
      <c r="C886" s="94">
        <v>17.18</v>
      </c>
      <c r="D886" s="10">
        <f t="shared" si="124"/>
        <v>12.811126</v>
      </c>
      <c r="E886" s="10">
        <f t="shared" si="125"/>
        <v>21.091531025655172</v>
      </c>
      <c r="F886" s="10">
        <v>443.8</v>
      </c>
      <c r="G886" s="10">
        <f t="shared" si="121"/>
        <v>3.5586461111111111E-3</v>
      </c>
      <c r="H886" s="10">
        <f t="shared" si="119"/>
        <v>1.5793271441111112</v>
      </c>
      <c r="I886" s="10">
        <f t="shared" si="118"/>
        <v>1.5793271441111112</v>
      </c>
      <c r="J886" s="10">
        <f t="shared" si="122"/>
        <v>1363.6026333054508</v>
      </c>
      <c r="K886" s="10">
        <f t="shared" si="120"/>
        <v>2.0918240319352465E-3</v>
      </c>
      <c r="L886" s="10">
        <f t="shared" si="123"/>
        <v>1.8060962030535619</v>
      </c>
    </row>
    <row r="887" spans="1:12" x14ac:dyDescent="0.3">
      <c r="A887" s="85">
        <f t="shared" si="117"/>
        <v>882</v>
      </c>
      <c r="B887" s="94">
        <v>5800</v>
      </c>
      <c r="C887" s="94">
        <v>17.18</v>
      </c>
      <c r="D887" s="10">
        <f t="shared" si="124"/>
        <v>12.811126</v>
      </c>
      <c r="E887" s="10">
        <f t="shared" si="125"/>
        <v>21.091531025655172</v>
      </c>
      <c r="F887" s="10">
        <v>443.8</v>
      </c>
      <c r="G887" s="10">
        <f t="shared" si="121"/>
        <v>3.5586461111111111E-3</v>
      </c>
      <c r="H887" s="10">
        <f t="shared" si="119"/>
        <v>1.5793271441111112</v>
      </c>
      <c r="I887" s="10">
        <f t="shared" si="118"/>
        <v>1.5793271441111112</v>
      </c>
      <c r="J887" s="10">
        <f t="shared" si="122"/>
        <v>1365.181960449562</v>
      </c>
      <c r="K887" s="10">
        <f t="shared" si="120"/>
        <v>2.0918240319352465E-3</v>
      </c>
      <c r="L887" s="10">
        <f t="shared" si="123"/>
        <v>1.8081880270854971</v>
      </c>
    </row>
    <row r="888" spans="1:12" x14ac:dyDescent="0.3">
      <c r="A888" s="85">
        <f t="shared" si="117"/>
        <v>883</v>
      </c>
      <c r="B888" s="94">
        <v>5800</v>
      </c>
      <c r="C888" s="94">
        <v>17.18</v>
      </c>
      <c r="D888" s="10">
        <f t="shared" si="124"/>
        <v>12.811126</v>
      </c>
      <c r="E888" s="10">
        <f t="shared" si="125"/>
        <v>21.091531025655172</v>
      </c>
      <c r="F888" s="10">
        <v>443.8</v>
      </c>
      <c r="G888" s="10">
        <f t="shared" si="121"/>
        <v>3.5586461111111111E-3</v>
      </c>
      <c r="H888" s="10">
        <f t="shared" si="119"/>
        <v>1.5793271441111112</v>
      </c>
      <c r="I888" s="10">
        <f t="shared" si="118"/>
        <v>1.5793271441111112</v>
      </c>
      <c r="J888" s="10">
        <f t="shared" si="122"/>
        <v>1366.7612875936732</v>
      </c>
      <c r="K888" s="10">
        <f t="shared" si="120"/>
        <v>2.0918240319352465E-3</v>
      </c>
      <c r="L888" s="10">
        <f t="shared" si="123"/>
        <v>1.8102798511174323</v>
      </c>
    </row>
    <row r="889" spans="1:12" x14ac:dyDescent="0.3">
      <c r="A889" s="85">
        <f t="shared" si="117"/>
        <v>884</v>
      </c>
      <c r="B889" s="94">
        <v>5800</v>
      </c>
      <c r="C889" s="94">
        <v>17.18</v>
      </c>
      <c r="D889" s="10">
        <f t="shared" si="124"/>
        <v>12.811126</v>
      </c>
      <c r="E889" s="10">
        <f t="shared" si="125"/>
        <v>21.091531025655172</v>
      </c>
      <c r="F889" s="10">
        <v>443.8</v>
      </c>
      <c r="G889" s="10">
        <f t="shared" si="121"/>
        <v>3.5586461111111111E-3</v>
      </c>
      <c r="H889" s="10">
        <f t="shared" si="119"/>
        <v>1.5793271441111112</v>
      </c>
      <c r="I889" s="10">
        <f t="shared" si="118"/>
        <v>1.5793271441111112</v>
      </c>
      <c r="J889" s="10">
        <f t="shared" si="122"/>
        <v>1368.3406147377843</v>
      </c>
      <c r="K889" s="10">
        <f t="shared" si="120"/>
        <v>2.0918240319352465E-3</v>
      </c>
      <c r="L889" s="10">
        <f t="shared" si="123"/>
        <v>1.8123716751493675</v>
      </c>
    </row>
    <row r="890" spans="1:12" x14ac:dyDescent="0.3">
      <c r="A890" s="85">
        <f t="shared" si="117"/>
        <v>885</v>
      </c>
      <c r="B890" s="94">
        <v>5800</v>
      </c>
      <c r="C890" s="94">
        <v>17.18</v>
      </c>
      <c r="D890" s="10">
        <f t="shared" si="124"/>
        <v>12.811126</v>
      </c>
      <c r="E890" s="10">
        <f t="shared" si="125"/>
        <v>21.091531025655172</v>
      </c>
      <c r="F890" s="10">
        <v>443.8</v>
      </c>
      <c r="G890" s="10">
        <f t="shared" si="121"/>
        <v>3.5586461111111111E-3</v>
      </c>
      <c r="H890" s="10">
        <f t="shared" si="119"/>
        <v>1.5793271441111112</v>
      </c>
      <c r="I890" s="10">
        <f t="shared" si="118"/>
        <v>1.5793271441111112</v>
      </c>
      <c r="J890" s="10">
        <f t="shared" si="122"/>
        <v>1369.9199418818955</v>
      </c>
      <c r="K890" s="10">
        <f t="shared" si="120"/>
        <v>2.0918240319352465E-3</v>
      </c>
      <c r="L890" s="10">
        <f t="shared" si="123"/>
        <v>1.8144634991813027</v>
      </c>
    </row>
    <row r="891" spans="1:12" x14ac:dyDescent="0.3">
      <c r="A891" s="85">
        <f t="shared" si="117"/>
        <v>886</v>
      </c>
      <c r="B891" s="94">
        <v>5800</v>
      </c>
      <c r="C891" s="94">
        <v>17.18</v>
      </c>
      <c r="D891" s="10">
        <f t="shared" si="124"/>
        <v>12.811126</v>
      </c>
      <c r="E891" s="10">
        <f t="shared" si="125"/>
        <v>21.091531025655172</v>
      </c>
      <c r="F891" s="10">
        <v>443.8</v>
      </c>
      <c r="G891" s="10">
        <f t="shared" si="121"/>
        <v>3.5586461111111111E-3</v>
      </c>
      <c r="H891" s="10">
        <f t="shared" si="119"/>
        <v>1.5793271441111112</v>
      </c>
      <c r="I891" s="10">
        <f t="shared" si="118"/>
        <v>1.5793271441111112</v>
      </c>
      <c r="J891" s="10">
        <f t="shared" si="122"/>
        <v>1371.4992690260067</v>
      </c>
      <c r="K891" s="10">
        <f t="shared" si="120"/>
        <v>2.0918240319352465E-3</v>
      </c>
      <c r="L891" s="10">
        <f t="shared" si="123"/>
        <v>1.8165553232132379</v>
      </c>
    </row>
    <row r="892" spans="1:12" x14ac:dyDescent="0.3">
      <c r="A892" s="85">
        <f t="shared" si="117"/>
        <v>887</v>
      </c>
      <c r="B892" s="94">
        <v>5800</v>
      </c>
      <c r="C892" s="94">
        <v>17.18</v>
      </c>
      <c r="D892" s="10">
        <f t="shared" si="124"/>
        <v>12.811126</v>
      </c>
      <c r="E892" s="10">
        <f t="shared" si="125"/>
        <v>21.091531025655172</v>
      </c>
      <c r="F892" s="10">
        <v>443.8</v>
      </c>
      <c r="G892" s="10">
        <f t="shared" si="121"/>
        <v>3.5586461111111111E-3</v>
      </c>
      <c r="H892" s="10">
        <f t="shared" si="119"/>
        <v>1.5793271441111112</v>
      </c>
      <c r="I892" s="10">
        <f t="shared" si="118"/>
        <v>1.5793271441111112</v>
      </c>
      <c r="J892" s="10">
        <f t="shared" si="122"/>
        <v>1373.0785961701179</v>
      </c>
      <c r="K892" s="10">
        <f t="shared" si="120"/>
        <v>2.0918240319352465E-3</v>
      </c>
      <c r="L892" s="10">
        <f t="shared" si="123"/>
        <v>1.8186471472451731</v>
      </c>
    </row>
    <row r="893" spans="1:12" x14ac:dyDescent="0.3">
      <c r="A893" s="85">
        <f t="shared" si="117"/>
        <v>888</v>
      </c>
      <c r="B893" s="94">
        <v>5800</v>
      </c>
      <c r="C893" s="94">
        <v>17.18</v>
      </c>
      <c r="D893" s="10">
        <f t="shared" si="124"/>
        <v>12.811126</v>
      </c>
      <c r="E893" s="10">
        <f t="shared" si="125"/>
        <v>21.091531025655172</v>
      </c>
      <c r="F893" s="10">
        <v>443.8</v>
      </c>
      <c r="G893" s="10">
        <f t="shared" si="121"/>
        <v>3.5586461111111111E-3</v>
      </c>
      <c r="H893" s="10">
        <f t="shared" si="119"/>
        <v>1.5793271441111112</v>
      </c>
      <c r="I893" s="10">
        <f t="shared" si="118"/>
        <v>1.5793271441111112</v>
      </c>
      <c r="J893" s="10">
        <f t="shared" si="122"/>
        <v>1374.657923314229</v>
      </c>
      <c r="K893" s="10">
        <f t="shared" si="120"/>
        <v>2.0918240319352465E-3</v>
      </c>
      <c r="L893" s="10">
        <f t="shared" si="123"/>
        <v>1.8207389712771083</v>
      </c>
    </row>
    <row r="894" spans="1:12" x14ac:dyDescent="0.3">
      <c r="A894" s="85">
        <f t="shared" si="117"/>
        <v>889</v>
      </c>
      <c r="B894" s="94">
        <v>5800</v>
      </c>
      <c r="C894" s="94">
        <v>17.18</v>
      </c>
      <c r="D894" s="10">
        <f t="shared" si="124"/>
        <v>12.811126</v>
      </c>
      <c r="E894" s="10">
        <f t="shared" si="125"/>
        <v>21.091531025655172</v>
      </c>
      <c r="F894" s="10">
        <v>443.8</v>
      </c>
      <c r="G894" s="10">
        <f t="shared" si="121"/>
        <v>3.5586461111111111E-3</v>
      </c>
      <c r="H894" s="10">
        <f t="shared" si="119"/>
        <v>1.5793271441111112</v>
      </c>
      <c r="I894" s="10">
        <f t="shared" si="118"/>
        <v>1.5793271441111112</v>
      </c>
      <c r="J894" s="10">
        <f t="shared" si="122"/>
        <v>1376.2372504583402</v>
      </c>
      <c r="K894" s="10">
        <f t="shared" si="120"/>
        <v>2.0918240319352465E-3</v>
      </c>
      <c r="L894" s="10">
        <f t="shared" si="123"/>
        <v>1.8228307953090435</v>
      </c>
    </row>
    <row r="895" spans="1:12" x14ac:dyDescent="0.3">
      <c r="A895" s="85">
        <f t="shared" si="117"/>
        <v>890</v>
      </c>
      <c r="B895" s="94">
        <v>5800</v>
      </c>
      <c r="C895" s="94">
        <v>17.18</v>
      </c>
      <c r="D895" s="10">
        <f t="shared" si="124"/>
        <v>12.811126</v>
      </c>
      <c r="E895" s="10">
        <f t="shared" si="125"/>
        <v>21.091531025655172</v>
      </c>
      <c r="F895" s="10">
        <v>443.8</v>
      </c>
      <c r="G895" s="10">
        <f t="shared" si="121"/>
        <v>3.5586461111111111E-3</v>
      </c>
      <c r="H895" s="10">
        <f t="shared" si="119"/>
        <v>1.5793271441111112</v>
      </c>
      <c r="I895" s="10">
        <f t="shared" si="118"/>
        <v>1.5793271441111112</v>
      </c>
      <c r="J895" s="10">
        <f t="shared" si="122"/>
        <v>1377.8165776024514</v>
      </c>
      <c r="K895" s="10">
        <f t="shared" si="120"/>
        <v>2.0918240319352465E-3</v>
      </c>
      <c r="L895" s="10">
        <f t="shared" si="123"/>
        <v>1.8249226193409787</v>
      </c>
    </row>
    <row r="896" spans="1:12" x14ac:dyDescent="0.3">
      <c r="A896" s="85">
        <f t="shared" si="117"/>
        <v>891</v>
      </c>
      <c r="B896" s="94">
        <v>5800</v>
      </c>
      <c r="C896" s="94">
        <v>17.18</v>
      </c>
      <c r="D896" s="10">
        <f t="shared" si="124"/>
        <v>12.811126</v>
      </c>
      <c r="E896" s="10">
        <f t="shared" si="125"/>
        <v>21.091531025655172</v>
      </c>
      <c r="F896" s="10">
        <v>443.8</v>
      </c>
      <c r="G896" s="10">
        <f t="shared" si="121"/>
        <v>3.5586461111111111E-3</v>
      </c>
      <c r="H896" s="10">
        <f t="shared" si="119"/>
        <v>1.5793271441111112</v>
      </c>
      <c r="I896" s="10">
        <f t="shared" si="118"/>
        <v>1.5793271441111112</v>
      </c>
      <c r="J896" s="10">
        <f t="shared" si="122"/>
        <v>1379.3959047465626</v>
      </c>
      <c r="K896" s="10">
        <f t="shared" si="120"/>
        <v>2.0918240319352465E-3</v>
      </c>
      <c r="L896" s="10">
        <f t="shared" si="123"/>
        <v>1.8270144433729139</v>
      </c>
    </row>
    <row r="897" spans="1:12" x14ac:dyDescent="0.3">
      <c r="A897" s="85">
        <f t="shared" si="117"/>
        <v>892</v>
      </c>
      <c r="B897" s="94">
        <v>5800</v>
      </c>
      <c r="C897" s="94">
        <v>17.18</v>
      </c>
      <c r="D897" s="10">
        <f t="shared" si="124"/>
        <v>12.811126</v>
      </c>
      <c r="E897" s="10">
        <f t="shared" si="125"/>
        <v>21.091531025655172</v>
      </c>
      <c r="F897" s="10">
        <v>443.8</v>
      </c>
      <c r="G897" s="10">
        <f t="shared" si="121"/>
        <v>3.5586461111111111E-3</v>
      </c>
      <c r="H897" s="10">
        <f t="shared" si="119"/>
        <v>1.5793271441111112</v>
      </c>
      <c r="I897" s="10">
        <f t="shared" si="118"/>
        <v>1.5793271441111112</v>
      </c>
      <c r="J897" s="10">
        <f t="shared" si="122"/>
        <v>1380.9752318906737</v>
      </c>
      <c r="K897" s="10">
        <f t="shared" si="120"/>
        <v>2.0918240319352465E-3</v>
      </c>
      <c r="L897" s="10">
        <f t="shared" si="123"/>
        <v>1.8291062674048491</v>
      </c>
    </row>
    <row r="898" spans="1:12" x14ac:dyDescent="0.3">
      <c r="A898" s="85">
        <f t="shared" si="117"/>
        <v>893</v>
      </c>
      <c r="B898" s="94">
        <v>5800</v>
      </c>
      <c r="C898" s="94">
        <v>17.18</v>
      </c>
      <c r="D898" s="10">
        <f t="shared" si="124"/>
        <v>12.811126</v>
      </c>
      <c r="E898" s="10">
        <f t="shared" si="125"/>
        <v>21.091531025655172</v>
      </c>
      <c r="F898" s="10">
        <v>443.8</v>
      </c>
      <c r="G898" s="10">
        <f t="shared" si="121"/>
        <v>3.5586461111111111E-3</v>
      </c>
      <c r="H898" s="10">
        <f t="shared" si="119"/>
        <v>1.5793271441111112</v>
      </c>
      <c r="I898" s="10">
        <f t="shared" si="118"/>
        <v>1.5793271441111112</v>
      </c>
      <c r="J898" s="10">
        <f t="shared" si="122"/>
        <v>1382.5545590347849</v>
      </c>
      <c r="K898" s="10">
        <f t="shared" si="120"/>
        <v>2.0918240319352465E-3</v>
      </c>
      <c r="L898" s="10">
        <f t="shared" si="123"/>
        <v>1.8311980914367842</v>
      </c>
    </row>
    <row r="899" spans="1:12" x14ac:dyDescent="0.3">
      <c r="A899" s="85">
        <f t="shared" si="117"/>
        <v>894</v>
      </c>
      <c r="B899" s="94">
        <v>5800</v>
      </c>
      <c r="C899" s="94">
        <v>17.18</v>
      </c>
      <c r="D899" s="10">
        <f t="shared" si="124"/>
        <v>12.811126</v>
      </c>
      <c r="E899" s="10">
        <f t="shared" si="125"/>
        <v>21.091531025655172</v>
      </c>
      <c r="F899" s="10">
        <v>443.8</v>
      </c>
      <c r="G899" s="10">
        <f t="shared" si="121"/>
        <v>3.5586461111111111E-3</v>
      </c>
      <c r="H899" s="10">
        <f t="shared" si="119"/>
        <v>1.5793271441111112</v>
      </c>
      <c r="I899" s="10">
        <f t="shared" si="118"/>
        <v>1.5793271441111112</v>
      </c>
      <c r="J899" s="10">
        <f t="shared" si="122"/>
        <v>1384.1338861788961</v>
      </c>
      <c r="K899" s="10">
        <f t="shared" si="120"/>
        <v>2.0918240319352465E-3</v>
      </c>
      <c r="L899" s="10">
        <f t="shared" si="123"/>
        <v>1.8332899154687194</v>
      </c>
    </row>
    <row r="900" spans="1:12" x14ac:dyDescent="0.3">
      <c r="A900" s="85">
        <f t="shared" si="117"/>
        <v>895</v>
      </c>
      <c r="B900" s="94">
        <v>5800</v>
      </c>
      <c r="C900" s="94">
        <v>17.18</v>
      </c>
      <c r="D900" s="10">
        <f t="shared" si="124"/>
        <v>12.811126</v>
      </c>
      <c r="E900" s="10">
        <f t="shared" si="125"/>
        <v>21.091531025655172</v>
      </c>
      <c r="F900" s="10">
        <v>443.8</v>
      </c>
      <c r="G900" s="10">
        <f t="shared" si="121"/>
        <v>3.5586461111111111E-3</v>
      </c>
      <c r="H900" s="10">
        <f t="shared" si="119"/>
        <v>1.5793271441111112</v>
      </c>
      <c r="I900" s="10">
        <f t="shared" si="118"/>
        <v>1.5793271441111112</v>
      </c>
      <c r="J900" s="10">
        <f t="shared" si="122"/>
        <v>1385.7132133230073</v>
      </c>
      <c r="K900" s="10">
        <f t="shared" si="120"/>
        <v>2.0918240319352465E-3</v>
      </c>
      <c r="L900" s="10">
        <f t="shared" si="123"/>
        <v>1.8353817395006546</v>
      </c>
    </row>
    <row r="901" spans="1:12" x14ac:dyDescent="0.3">
      <c r="A901" s="85">
        <f t="shared" si="117"/>
        <v>896</v>
      </c>
      <c r="B901" s="94">
        <v>5800</v>
      </c>
      <c r="C901" s="94">
        <v>17.18</v>
      </c>
      <c r="D901" s="10">
        <f t="shared" si="124"/>
        <v>12.811126</v>
      </c>
      <c r="E901" s="10">
        <f t="shared" si="125"/>
        <v>21.091531025655172</v>
      </c>
      <c r="F901" s="10">
        <v>443.8</v>
      </c>
      <c r="G901" s="10">
        <f t="shared" si="121"/>
        <v>3.5586461111111111E-3</v>
      </c>
      <c r="H901" s="10">
        <f t="shared" si="119"/>
        <v>1.5793271441111112</v>
      </c>
      <c r="I901" s="10">
        <f t="shared" si="118"/>
        <v>1.5793271441111112</v>
      </c>
      <c r="J901" s="10">
        <f t="shared" si="122"/>
        <v>1387.2925404671184</v>
      </c>
      <c r="K901" s="10">
        <f t="shared" si="120"/>
        <v>2.0918240319352465E-3</v>
      </c>
      <c r="L901" s="10">
        <f t="shared" si="123"/>
        <v>1.8374735635325898</v>
      </c>
    </row>
    <row r="902" spans="1:12" x14ac:dyDescent="0.3">
      <c r="A902" s="85">
        <f t="shared" si="117"/>
        <v>897</v>
      </c>
      <c r="B902" s="94">
        <v>5800</v>
      </c>
      <c r="C902" s="94">
        <v>17.18</v>
      </c>
      <c r="D902" s="10">
        <f t="shared" si="124"/>
        <v>12.811126</v>
      </c>
      <c r="E902" s="10">
        <f t="shared" si="125"/>
        <v>21.091531025655172</v>
      </c>
      <c r="F902" s="10">
        <v>443.8</v>
      </c>
      <c r="G902" s="10">
        <f t="shared" si="121"/>
        <v>3.5586461111111111E-3</v>
      </c>
      <c r="H902" s="10">
        <f t="shared" si="119"/>
        <v>1.5793271441111112</v>
      </c>
      <c r="I902" s="10">
        <f t="shared" si="118"/>
        <v>1.5793271441111112</v>
      </c>
      <c r="J902" s="10">
        <f t="shared" si="122"/>
        <v>1388.8718676112296</v>
      </c>
      <c r="K902" s="10">
        <f t="shared" si="120"/>
        <v>2.0918240319352465E-3</v>
      </c>
      <c r="L902" s="10">
        <f t="shared" si="123"/>
        <v>1.839565387564525</v>
      </c>
    </row>
    <row r="903" spans="1:12" x14ac:dyDescent="0.3">
      <c r="A903" s="85">
        <f t="shared" ref="A903:A966" si="126">A902+1</f>
        <v>898</v>
      </c>
      <c r="B903" s="94">
        <v>5800</v>
      </c>
      <c r="C903" s="94">
        <v>17.18</v>
      </c>
      <c r="D903" s="10">
        <f t="shared" si="124"/>
        <v>12.811126</v>
      </c>
      <c r="E903" s="10">
        <f t="shared" si="125"/>
        <v>21.091531025655172</v>
      </c>
      <c r="F903" s="10">
        <v>443.8</v>
      </c>
      <c r="G903" s="10">
        <f t="shared" si="121"/>
        <v>3.5586461111111111E-3</v>
      </c>
      <c r="H903" s="10">
        <f t="shared" si="119"/>
        <v>1.5793271441111112</v>
      </c>
      <c r="I903" s="10">
        <f t="shared" ref="I903:I966" si="127">G903*F903</f>
        <v>1.5793271441111112</v>
      </c>
      <c r="J903" s="10">
        <f t="shared" si="122"/>
        <v>1390.4511947553408</v>
      </c>
      <c r="K903" s="10">
        <f t="shared" si="120"/>
        <v>2.0918240319352465E-3</v>
      </c>
      <c r="L903" s="10">
        <f t="shared" si="123"/>
        <v>1.8416572115964602</v>
      </c>
    </row>
    <row r="904" spans="1:12" x14ac:dyDescent="0.3">
      <c r="A904" s="85">
        <f t="shared" si="126"/>
        <v>899</v>
      </c>
      <c r="B904" s="94">
        <v>5800</v>
      </c>
      <c r="C904" s="94">
        <v>17.18</v>
      </c>
      <c r="D904" s="10">
        <f t="shared" si="124"/>
        <v>12.811126</v>
      </c>
      <c r="E904" s="10">
        <f t="shared" si="125"/>
        <v>21.091531025655172</v>
      </c>
      <c r="F904" s="10">
        <v>443.8</v>
      </c>
      <c r="G904" s="10">
        <f t="shared" si="121"/>
        <v>3.5586461111111111E-3</v>
      </c>
      <c r="H904" s="10">
        <f t="shared" ref="H904:H967" si="128">(F904*D904)/3600</f>
        <v>1.5793271441111112</v>
      </c>
      <c r="I904" s="10">
        <f t="shared" si="127"/>
        <v>1.5793271441111112</v>
      </c>
      <c r="J904" s="10">
        <f t="shared" si="122"/>
        <v>1392.030521899452</v>
      </c>
      <c r="K904" s="10">
        <f t="shared" ref="K904:K967" si="129">((F904*G904)/1000)/0.755</f>
        <v>2.0918240319352465E-3</v>
      </c>
      <c r="L904" s="10">
        <f t="shared" si="123"/>
        <v>1.8437490356283954</v>
      </c>
    </row>
    <row r="905" spans="1:12" x14ac:dyDescent="0.3">
      <c r="A905" s="85">
        <f t="shared" si="126"/>
        <v>900</v>
      </c>
      <c r="B905" s="94">
        <v>5800</v>
      </c>
      <c r="C905" s="94">
        <v>17.18</v>
      </c>
      <c r="D905" s="10">
        <f t="shared" si="124"/>
        <v>12.811126</v>
      </c>
      <c r="E905" s="10">
        <f t="shared" si="125"/>
        <v>21.091531025655172</v>
      </c>
      <c r="F905" s="10">
        <v>443.8</v>
      </c>
      <c r="G905" s="10">
        <f t="shared" ref="G905:G968" si="130">((A905-A904)/3600)*D905</f>
        <v>3.5586461111111111E-3</v>
      </c>
      <c r="H905" s="10">
        <f t="shared" si="128"/>
        <v>1.5793271441111112</v>
      </c>
      <c r="I905" s="10">
        <f t="shared" si="127"/>
        <v>1.5793271441111112</v>
      </c>
      <c r="J905" s="10">
        <f t="shared" ref="J905:J968" si="131">I905+J904</f>
        <v>1393.6098490435631</v>
      </c>
      <c r="K905" s="10">
        <f t="shared" si="129"/>
        <v>2.0918240319352465E-3</v>
      </c>
      <c r="L905" s="10">
        <f t="shared" ref="L905:L968" si="132">L904+K905</f>
        <v>1.8458408596603306</v>
      </c>
    </row>
    <row r="906" spans="1:12" x14ac:dyDescent="0.3">
      <c r="A906" s="85">
        <f t="shared" si="126"/>
        <v>901</v>
      </c>
      <c r="B906" s="94">
        <v>5800</v>
      </c>
      <c r="C906" s="94">
        <v>17.18</v>
      </c>
      <c r="D906" s="10">
        <f t="shared" si="124"/>
        <v>12.811126</v>
      </c>
      <c r="E906" s="10">
        <f t="shared" si="125"/>
        <v>21.091531025655172</v>
      </c>
      <c r="F906" s="10">
        <v>443.8</v>
      </c>
      <c r="G906" s="10">
        <f t="shared" si="130"/>
        <v>3.5586461111111111E-3</v>
      </c>
      <c r="H906" s="10">
        <f t="shared" si="128"/>
        <v>1.5793271441111112</v>
      </c>
      <c r="I906" s="10">
        <f t="shared" si="127"/>
        <v>1.5793271441111112</v>
      </c>
      <c r="J906" s="10">
        <f t="shared" si="131"/>
        <v>1395.1891761876743</v>
      </c>
      <c r="K906" s="10">
        <f t="shared" si="129"/>
        <v>2.0918240319352465E-3</v>
      </c>
      <c r="L906" s="10">
        <f t="shared" si="132"/>
        <v>1.8479326836922658</v>
      </c>
    </row>
    <row r="907" spans="1:12" x14ac:dyDescent="0.3">
      <c r="A907" s="85">
        <f t="shared" si="126"/>
        <v>902</v>
      </c>
      <c r="B907" s="94">
        <v>5800</v>
      </c>
      <c r="C907" s="94">
        <v>17.18</v>
      </c>
      <c r="D907" s="10">
        <f t="shared" si="124"/>
        <v>12.811126</v>
      </c>
      <c r="E907" s="10">
        <f t="shared" si="125"/>
        <v>21.091531025655172</v>
      </c>
      <c r="F907" s="10">
        <v>443.8</v>
      </c>
      <c r="G907" s="10">
        <f t="shared" si="130"/>
        <v>3.5586461111111111E-3</v>
      </c>
      <c r="H907" s="10">
        <f t="shared" si="128"/>
        <v>1.5793271441111112</v>
      </c>
      <c r="I907" s="10">
        <f t="shared" si="127"/>
        <v>1.5793271441111112</v>
      </c>
      <c r="J907" s="10">
        <f t="shared" si="131"/>
        <v>1396.7685033317855</v>
      </c>
      <c r="K907" s="10">
        <f t="shared" si="129"/>
        <v>2.0918240319352465E-3</v>
      </c>
      <c r="L907" s="10">
        <f t="shared" si="132"/>
        <v>1.850024507724201</v>
      </c>
    </row>
    <row r="908" spans="1:12" x14ac:dyDescent="0.3">
      <c r="A908" s="85">
        <f t="shared" si="126"/>
        <v>903</v>
      </c>
      <c r="B908" s="94">
        <v>5800</v>
      </c>
      <c r="C908" s="94">
        <v>17.18</v>
      </c>
      <c r="D908" s="10">
        <f t="shared" si="124"/>
        <v>12.811126</v>
      </c>
      <c r="E908" s="10">
        <f t="shared" si="125"/>
        <v>21.091531025655172</v>
      </c>
      <c r="F908" s="10">
        <v>443.8</v>
      </c>
      <c r="G908" s="10">
        <f t="shared" si="130"/>
        <v>3.5586461111111111E-3</v>
      </c>
      <c r="H908" s="10">
        <f t="shared" si="128"/>
        <v>1.5793271441111112</v>
      </c>
      <c r="I908" s="10">
        <f t="shared" si="127"/>
        <v>1.5793271441111112</v>
      </c>
      <c r="J908" s="10">
        <f t="shared" si="131"/>
        <v>1398.3478304758967</v>
      </c>
      <c r="K908" s="10">
        <f t="shared" si="129"/>
        <v>2.0918240319352465E-3</v>
      </c>
      <c r="L908" s="10">
        <f t="shared" si="132"/>
        <v>1.8521163317561362</v>
      </c>
    </row>
    <row r="909" spans="1:12" x14ac:dyDescent="0.3">
      <c r="A909" s="85">
        <f t="shared" si="126"/>
        <v>904</v>
      </c>
      <c r="B909" s="94">
        <v>5800</v>
      </c>
      <c r="C909" s="94">
        <v>17.18</v>
      </c>
      <c r="D909" s="10">
        <f t="shared" si="124"/>
        <v>12.811126</v>
      </c>
      <c r="E909" s="10">
        <f t="shared" si="125"/>
        <v>21.091531025655172</v>
      </c>
      <c r="F909" s="10">
        <v>443.8</v>
      </c>
      <c r="G909" s="10">
        <f t="shared" si="130"/>
        <v>3.5586461111111111E-3</v>
      </c>
      <c r="H909" s="10">
        <f t="shared" si="128"/>
        <v>1.5793271441111112</v>
      </c>
      <c r="I909" s="10">
        <f t="shared" si="127"/>
        <v>1.5793271441111112</v>
      </c>
      <c r="J909" s="10">
        <f t="shared" si="131"/>
        <v>1399.9271576200078</v>
      </c>
      <c r="K909" s="10">
        <f t="shared" si="129"/>
        <v>2.0918240319352465E-3</v>
      </c>
      <c r="L909" s="10">
        <f t="shared" si="132"/>
        <v>1.8542081557880714</v>
      </c>
    </row>
    <row r="910" spans="1:12" x14ac:dyDescent="0.3">
      <c r="A910" s="85">
        <f t="shared" si="126"/>
        <v>905</v>
      </c>
      <c r="B910" s="94">
        <v>5800</v>
      </c>
      <c r="C910" s="94">
        <v>17.18</v>
      </c>
      <c r="D910" s="10">
        <f t="shared" si="124"/>
        <v>12.811126</v>
      </c>
      <c r="E910" s="10">
        <f t="shared" si="125"/>
        <v>21.091531025655172</v>
      </c>
      <c r="F910" s="10">
        <v>443.8</v>
      </c>
      <c r="G910" s="10">
        <f t="shared" si="130"/>
        <v>3.5586461111111111E-3</v>
      </c>
      <c r="H910" s="10">
        <f t="shared" si="128"/>
        <v>1.5793271441111112</v>
      </c>
      <c r="I910" s="10">
        <f t="shared" si="127"/>
        <v>1.5793271441111112</v>
      </c>
      <c r="J910" s="10">
        <f t="shared" si="131"/>
        <v>1401.506484764119</v>
      </c>
      <c r="K910" s="10">
        <f t="shared" si="129"/>
        <v>2.0918240319352465E-3</v>
      </c>
      <c r="L910" s="10">
        <f t="shared" si="132"/>
        <v>1.8562999798200066</v>
      </c>
    </row>
    <row r="911" spans="1:12" x14ac:dyDescent="0.3">
      <c r="A911" s="85">
        <f t="shared" si="126"/>
        <v>906</v>
      </c>
      <c r="B911" s="94">
        <v>5800</v>
      </c>
      <c r="C911" s="94">
        <v>17.18</v>
      </c>
      <c r="D911" s="10">
        <f t="shared" si="124"/>
        <v>12.811126</v>
      </c>
      <c r="E911" s="10">
        <f t="shared" si="125"/>
        <v>21.091531025655172</v>
      </c>
      <c r="F911" s="10">
        <v>443.8</v>
      </c>
      <c r="G911" s="10">
        <f t="shared" si="130"/>
        <v>3.5586461111111111E-3</v>
      </c>
      <c r="H911" s="10">
        <f t="shared" si="128"/>
        <v>1.5793271441111112</v>
      </c>
      <c r="I911" s="10">
        <f t="shared" si="127"/>
        <v>1.5793271441111112</v>
      </c>
      <c r="J911" s="10">
        <f t="shared" si="131"/>
        <v>1403.0858119082302</v>
      </c>
      <c r="K911" s="10">
        <f t="shared" si="129"/>
        <v>2.0918240319352465E-3</v>
      </c>
      <c r="L911" s="10">
        <f t="shared" si="132"/>
        <v>1.8583918038519418</v>
      </c>
    </row>
    <row r="912" spans="1:12" x14ac:dyDescent="0.3">
      <c r="A912" s="85">
        <f t="shared" si="126"/>
        <v>907</v>
      </c>
      <c r="B912" s="94">
        <v>5800</v>
      </c>
      <c r="C912" s="94">
        <v>17.18</v>
      </c>
      <c r="D912" s="10">
        <f t="shared" si="124"/>
        <v>12.811126</v>
      </c>
      <c r="E912" s="10">
        <f t="shared" si="125"/>
        <v>21.091531025655172</v>
      </c>
      <c r="F912" s="10">
        <v>443.8</v>
      </c>
      <c r="G912" s="10">
        <f t="shared" si="130"/>
        <v>3.5586461111111111E-3</v>
      </c>
      <c r="H912" s="10">
        <f t="shared" si="128"/>
        <v>1.5793271441111112</v>
      </c>
      <c r="I912" s="10">
        <f t="shared" si="127"/>
        <v>1.5793271441111112</v>
      </c>
      <c r="J912" s="10">
        <f t="shared" si="131"/>
        <v>1404.6651390523414</v>
      </c>
      <c r="K912" s="10">
        <f t="shared" si="129"/>
        <v>2.0918240319352465E-3</v>
      </c>
      <c r="L912" s="10">
        <f t="shared" si="132"/>
        <v>1.860483627883877</v>
      </c>
    </row>
    <row r="913" spans="1:12" x14ac:dyDescent="0.3">
      <c r="A913" s="85">
        <f t="shared" si="126"/>
        <v>908</v>
      </c>
      <c r="B913" s="94">
        <v>5800</v>
      </c>
      <c r="C913" s="94">
        <v>17.18</v>
      </c>
      <c r="D913" s="10">
        <f t="shared" si="124"/>
        <v>12.811126</v>
      </c>
      <c r="E913" s="10">
        <f t="shared" si="125"/>
        <v>21.091531025655172</v>
      </c>
      <c r="F913" s="10">
        <v>443.8</v>
      </c>
      <c r="G913" s="10">
        <f t="shared" si="130"/>
        <v>3.5586461111111111E-3</v>
      </c>
      <c r="H913" s="10">
        <f t="shared" si="128"/>
        <v>1.5793271441111112</v>
      </c>
      <c r="I913" s="10">
        <f t="shared" si="127"/>
        <v>1.5793271441111112</v>
      </c>
      <c r="J913" s="10">
        <f t="shared" si="131"/>
        <v>1406.2444661964525</v>
      </c>
      <c r="K913" s="10">
        <f t="shared" si="129"/>
        <v>2.0918240319352465E-3</v>
      </c>
      <c r="L913" s="10">
        <f t="shared" si="132"/>
        <v>1.8625754519158122</v>
      </c>
    </row>
    <row r="914" spans="1:12" x14ac:dyDescent="0.3">
      <c r="A914" s="85">
        <f t="shared" si="126"/>
        <v>909</v>
      </c>
      <c r="B914" s="94">
        <v>5800</v>
      </c>
      <c r="C914" s="94">
        <v>17.18</v>
      </c>
      <c r="D914" s="10">
        <f t="shared" si="124"/>
        <v>12.811126</v>
      </c>
      <c r="E914" s="10">
        <f t="shared" si="125"/>
        <v>21.091531025655172</v>
      </c>
      <c r="F914" s="10">
        <v>443.8</v>
      </c>
      <c r="G914" s="10">
        <f t="shared" si="130"/>
        <v>3.5586461111111111E-3</v>
      </c>
      <c r="H914" s="10">
        <f t="shared" si="128"/>
        <v>1.5793271441111112</v>
      </c>
      <c r="I914" s="10">
        <f t="shared" si="127"/>
        <v>1.5793271441111112</v>
      </c>
      <c r="J914" s="10">
        <f t="shared" si="131"/>
        <v>1407.8237933405637</v>
      </c>
      <c r="K914" s="10">
        <f t="shared" si="129"/>
        <v>2.0918240319352465E-3</v>
      </c>
      <c r="L914" s="10">
        <f t="shared" si="132"/>
        <v>1.8646672759477474</v>
      </c>
    </row>
    <row r="915" spans="1:12" x14ac:dyDescent="0.3">
      <c r="A915" s="85">
        <f t="shared" si="126"/>
        <v>910</v>
      </c>
      <c r="B915" s="94">
        <v>5800</v>
      </c>
      <c r="C915" s="94">
        <v>17.18</v>
      </c>
      <c r="D915" s="10">
        <f t="shared" si="124"/>
        <v>12.811126</v>
      </c>
      <c r="E915" s="10">
        <f t="shared" si="125"/>
        <v>21.091531025655172</v>
      </c>
      <c r="F915" s="10">
        <v>443.8</v>
      </c>
      <c r="G915" s="10">
        <f t="shared" si="130"/>
        <v>3.5586461111111111E-3</v>
      </c>
      <c r="H915" s="10">
        <f t="shared" si="128"/>
        <v>1.5793271441111112</v>
      </c>
      <c r="I915" s="10">
        <f t="shared" si="127"/>
        <v>1.5793271441111112</v>
      </c>
      <c r="J915" s="10">
        <f t="shared" si="131"/>
        <v>1409.4031204846749</v>
      </c>
      <c r="K915" s="10">
        <f t="shared" si="129"/>
        <v>2.0918240319352465E-3</v>
      </c>
      <c r="L915" s="10">
        <f t="shared" si="132"/>
        <v>1.8667590999796826</v>
      </c>
    </row>
    <row r="916" spans="1:12" x14ac:dyDescent="0.3">
      <c r="A916" s="85">
        <f t="shared" si="126"/>
        <v>911</v>
      </c>
      <c r="B916" s="94">
        <v>5800</v>
      </c>
      <c r="C916" s="94">
        <v>17.18</v>
      </c>
      <c r="D916" s="10">
        <f t="shared" si="124"/>
        <v>12.811126</v>
      </c>
      <c r="E916" s="10">
        <f t="shared" si="125"/>
        <v>21.091531025655172</v>
      </c>
      <c r="F916" s="10">
        <v>443.8</v>
      </c>
      <c r="G916" s="10">
        <f t="shared" si="130"/>
        <v>3.5586461111111111E-3</v>
      </c>
      <c r="H916" s="10">
        <f t="shared" si="128"/>
        <v>1.5793271441111112</v>
      </c>
      <c r="I916" s="10">
        <f t="shared" si="127"/>
        <v>1.5793271441111112</v>
      </c>
      <c r="J916" s="10">
        <f t="shared" si="131"/>
        <v>1410.9824476287861</v>
      </c>
      <c r="K916" s="10">
        <f t="shared" si="129"/>
        <v>2.0918240319352465E-3</v>
      </c>
      <c r="L916" s="10">
        <f t="shared" si="132"/>
        <v>1.8688509240116178</v>
      </c>
    </row>
    <row r="917" spans="1:12" x14ac:dyDescent="0.3">
      <c r="A917" s="85">
        <f t="shared" si="126"/>
        <v>912</v>
      </c>
      <c r="B917" s="94">
        <v>5800</v>
      </c>
      <c r="C917" s="94">
        <v>17.18</v>
      </c>
      <c r="D917" s="10">
        <f t="shared" si="124"/>
        <v>12.811126</v>
      </c>
      <c r="E917" s="10">
        <f t="shared" si="125"/>
        <v>21.091531025655172</v>
      </c>
      <c r="F917" s="10">
        <v>443.8</v>
      </c>
      <c r="G917" s="10">
        <f t="shared" si="130"/>
        <v>3.5586461111111111E-3</v>
      </c>
      <c r="H917" s="10">
        <f t="shared" si="128"/>
        <v>1.5793271441111112</v>
      </c>
      <c r="I917" s="10">
        <f t="shared" si="127"/>
        <v>1.5793271441111112</v>
      </c>
      <c r="J917" s="10">
        <f t="shared" si="131"/>
        <v>1412.5617747728973</v>
      </c>
      <c r="K917" s="10">
        <f t="shared" si="129"/>
        <v>2.0918240319352465E-3</v>
      </c>
      <c r="L917" s="10">
        <f t="shared" si="132"/>
        <v>1.870942748043553</v>
      </c>
    </row>
    <row r="918" spans="1:12" x14ac:dyDescent="0.3">
      <c r="A918" s="85">
        <f t="shared" si="126"/>
        <v>913</v>
      </c>
      <c r="B918" s="94">
        <v>5800</v>
      </c>
      <c r="C918" s="94">
        <v>17.18</v>
      </c>
      <c r="D918" s="10">
        <f t="shared" si="124"/>
        <v>12.811126</v>
      </c>
      <c r="E918" s="10">
        <f t="shared" si="125"/>
        <v>21.091531025655172</v>
      </c>
      <c r="F918" s="10">
        <v>443.8</v>
      </c>
      <c r="G918" s="10">
        <f t="shared" si="130"/>
        <v>3.5586461111111111E-3</v>
      </c>
      <c r="H918" s="10">
        <f t="shared" si="128"/>
        <v>1.5793271441111112</v>
      </c>
      <c r="I918" s="10">
        <f t="shared" si="127"/>
        <v>1.5793271441111112</v>
      </c>
      <c r="J918" s="10">
        <f t="shared" si="131"/>
        <v>1414.1411019170084</v>
      </c>
      <c r="K918" s="10">
        <f t="shared" si="129"/>
        <v>2.0918240319352465E-3</v>
      </c>
      <c r="L918" s="10">
        <f t="shared" si="132"/>
        <v>1.8730345720754882</v>
      </c>
    </row>
    <row r="919" spans="1:12" x14ac:dyDescent="0.3">
      <c r="A919" s="85">
        <f t="shared" si="126"/>
        <v>914</v>
      </c>
      <c r="B919" s="94">
        <v>5800</v>
      </c>
      <c r="C919" s="94">
        <v>17.18</v>
      </c>
      <c r="D919" s="10">
        <f t="shared" si="124"/>
        <v>12.811126</v>
      </c>
      <c r="E919" s="10">
        <f t="shared" si="125"/>
        <v>21.091531025655172</v>
      </c>
      <c r="F919" s="10">
        <v>443.8</v>
      </c>
      <c r="G919" s="10">
        <f t="shared" si="130"/>
        <v>3.5586461111111111E-3</v>
      </c>
      <c r="H919" s="10">
        <f t="shared" si="128"/>
        <v>1.5793271441111112</v>
      </c>
      <c r="I919" s="10">
        <f t="shared" si="127"/>
        <v>1.5793271441111112</v>
      </c>
      <c r="J919" s="10">
        <f t="shared" si="131"/>
        <v>1415.7204290611196</v>
      </c>
      <c r="K919" s="10">
        <f t="shared" si="129"/>
        <v>2.0918240319352465E-3</v>
      </c>
      <c r="L919" s="10">
        <f t="shared" si="132"/>
        <v>1.8751263961074234</v>
      </c>
    </row>
    <row r="920" spans="1:12" x14ac:dyDescent="0.3">
      <c r="A920" s="85">
        <f t="shared" si="126"/>
        <v>915</v>
      </c>
      <c r="B920" s="94">
        <v>5800</v>
      </c>
      <c r="C920" s="94">
        <v>17.18</v>
      </c>
      <c r="D920" s="10">
        <f t="shared" si="124"/>
        <v>12.811126</v>
      </c>
      <c r="E920" s="10">
        <f t="shared" si="125"/>
        <v>21.091531025655172</v>
      </c>
      <c r="F920" s="10">
        <v>443.8</v>
      </c>
      <c r="G920" s="10">
        <f t="shared" si="130"/>
        <v>3.5586461111111111E-3</v>
      </c>
      <c r="H920" s="10">
        <f t="shared" si="128"/>
        <v>1.5793271441111112</v>
      </c>
      <c r="I920" s="10">
        <f t="shared" si="127"/>
        <v>1.5793271441111112</v>
      </c>
      <c r="J920" s="10">
        <f t="shared" si="131"/>
        <v>1417.2997562052308</v>
      </c>
      <c r="K920" s="10">
        <f t="shared" si="129"/>
        <v>2.0918240319352465E-3</v>
      </c>
      <c r="L920" s="10">
        <f t="shared" si="132"/>
        <v>1.8772182201393586</v>
      </c>
    </row>
    <row r="921" spans="1:12" x14ac:dyDescent="0.3">
      <c r="A921" s="85">
        <f t="shared" si="126"/>
        <v>916</v>
      </c>
      <c r="B921" s="94">
        <v>5800</v>
      </c>
      <c r="C921" s="94">
        <v>17.18</v>
      </c>
      <c r="D921" s="10">
        <f t="shared" si="124"/>
        <v>12.811126</v>
      </c>
      <c r="E921" s="10">
        <f t="shared" si="125"/>
        <v>21.091531025655172</v>
      </c>
      <c r="F921" s="10">
        <v>443.8</v>
      </c>
      <c r="G921" s="10">
        <f t="shared" si="130"/>
        <v>3.5586461111111111E-3</v>
      </c>
      <c r="H921" s="10">
        <f t="shared" si="128"/>
        <v>1.5793271441111112</v>
      </c>
      <c r="I921" s="10">
        <f t="shared" si="127"/>
        <v>1.5793271441111112</v>
      </c>
      <c r="J921" s="10">
        <f t="shared" si="131"/>
        <v>1418.879083349342</v>
      </c>
      <c r="K921" s="10">
        <f t="shared" si="129"/>
        <v>2.0918240319352465E-3</v>
      </c>
      <c r="L921" s="10">
        <f t="shared" si="132"/>
        <v>1.8793100441712938</v>
      </c>
    </row>
    <row r="922" spans="1:12" x14ac:dyDescent="0.3">
      <c r="A922" s="85">
        <f t="shared" si="126"/>
        <v>917</v>
      </c>
      <c r="B922" s="94">
        <v>5800</v>
      </c>
      <c r="C922" s="94">
        <v>17.18</v>
      </c>
      <c r="D922" s="10">
        <f t="shared" si="124"/>
        <v>12.811126</v>
      </c>
      <c r="E922" s="10">
        <f t="shared" si="125"/>
        <v>21.091531025655172</v>
      </c>
      <c r="F922" s="10">
        <v>443.8</v>
      </c>
      <c r="G922" s="10">
        <f t="shared" si="130"/>
        <v>3.5586461111111111E-3</v>
      </c>
      <c r="H922" s="10">
        <f t="shared" si="128"/>
        <v>1.5793271441111112</v>
      </c>
      <c r="I922" s="10">
        <f t="shared" si="127"/>
        <v>1.5793271441111112</v>
      </c>
      <c r="J922" s="10">
        <f t="shared" si="131"/>
        <v>1420.4584104934531</v>
      </c>
      <c r="K922" s="10">
        <f t="shared" si="129"/>
        <v>2.0918240319352465E-3</v>
      </c>
      <c r="L922" s="10">
        <f t="shared" si="132"/>
        <v>1.881401868203229</v>
      </c>
    </row>
    <row r="923" spans="1:12" x14ac:dyDescent="0.3">
      <c r="A923" s="85">
        <f t="shared" si="126"/>
        <v>918</v>
      </c>
      <c r="B923" s="94">
        <v>5800</v>
      </c>
      <c r="C923" s="94">
        <v>17.18</v>
      </c>
      <c r="D923" s="10">
        <f t="shared" si="124"/>
        <v>12.811126</v>
      </c>
      <c r="E923" s="10">
        <f t="shared" si="125"/>
        <v>21.091531025655172</v>
      </c>
      <c r="F923" s="10">
        <v>443.8</v>
      </c>
      <c r="G923" s="10">
        <f t="shared" si="130"/>
        <v>3.5586461111111111E-3</v>
      </c>
      <c r="H923" s="10">
        <f t="shared" si="128"/>
        <v>1.5793271441111112</v>
      </c>
      <c r="I923" s="10">
        <f t="shared" si="127"/>
        <v>1.5793271441111112</v>
      </c>
      <c r="J923" s="10">
        <f t="shared" si="131"/>
        <v>1422.0377376375643</v>
      </c>
      <c r="K923" s="10">
        <f t="shared" si="129"/>
        <v>2.0918240319352465E-3</v>
      </c>
      <c r="L923" s="10">
        <f t="shared" si="132"/>
        <v>1.8834936922351642</v>
      </c>
    </row>
    <row r="924" spans="1:12" x14ac:dyDescent="0.3">
      <c r="A924" s="85">
        <f t="shared" si="126"/>
        <v>919</v>
      </c>
      <c r="B924" s="94">
        <v>5800</v>
      </c>
      <c r="C924" s="94">
        <v>17.18</v>
      </c>
      <c r="D924" s="10">
        <f t="shared" si="124"/>
        <v>12.811126</v>
      </c>
      <c r="E924" s="10">
        <f t="shared" si="125"/>
        <v>21.091531025655172</v>
      </c>
      <c r="F924" s="10">
        <v>443.8</v>
      </c>
      <c r="G924" s="10">
        <f t="shared" si="130"/>
        <v>3.5586461111111111E-3</v>
      </c>
      <c r="H924" s="10">
        <f t="shared" si="128"/>
        <v>1.5793271441111112</v>
      </c>
      <c r="I924" s="10">
        <f t="shared" si="127"/>
        <v>1.5793271441111112</v>
      </c>
      <c r="J924" s="10">
        <f t="shared" si="131"/>
        <v>1423.6170647816755</v>
      </c>
      <c r="K924" s="10">
        <f t="shared" si="129"/>
        <v>2.0918240319352465E-3</v>
      </c>
      <c r="L924" s="10">
        <f t="shared" si="132"/>
        <v>1.8855855162670994</v>
      </c>
    </row>
    <row r="925" spans="1:12" x14ac:dyDescent="0.3">
      <c r="A925" s="85">
        <f t="shared" si="126"/>
        <v>920</v>
      </c>
      <c r="B925" s="94">
        <v>5800</v>
      </c>
      <c r="C925" s="94">
        <v>17.18</v>
      </c>
      <c r="D925" s="10">
        <f t="shared" si="124"/>
        <v>12.811126</v>
      </c>
      <c r="E925" s="10">
        <f t="shared" si="125"/>
        <v>21.091531025655172</v>
      </c>
      <c r="F925" s="10">
        <v>443.8</v>
      </c>
      <c r="G925" s="10">
        <f t="shared" si="130"/>
        <v>3.5586461111111111E-3</v>
      </c>
      <c r="H925" s="10">
        <f t="shared" si="128"/>
        <v>1.5793271441111112</v>
      </c>
      <c r="I925" s="10">
        <f t="shared" si="127"/>
        <v>1.5793271441111112</v>
      </c>
      <c r="J925" s="10">
        <f t="shared" si="131"/>
        <v>1425.1963919257867</v>
      </c>
      <c r="K925" s="10">
        <f t="shared" si="129"/>
        <v>2.0918240319352465E-3</v>
      </c>
      <c r="L925" s="10">
        <f t="shared" si="132"/>
        <v>1.8876773402990346</v>
      </c>
    </row>
    <row r="926" spans="1:12" x14ac:dyDescent="0.3">
      <c r="A926" s="85">
        <f t="shared" si="126"/>
        <v>921</v>
      </c>
      <c r="B926" s="94">
        <v>5800</v>
      </c>
      <c r="C926" s="94">
        <v>17.18</v>
      </c>
      <c r="D926" s="10">
        <f t="shared" si="124"/>
        <v>12.811126</v>
      </c>
      <c r="E926" s="10">
        <f t="shared" si="125"/>
        <v>21.091531025655172</v>
      </c>
      <c r="F926" s="10">
        <v>443.8</v>
      </c>
      <c r="G926" s="10">
        <f t="shared" si="130"/>
        <v>3.5586461111111111E-3</v>
      </c>
      <c r="H926" s="10">
        <f t="shared" si="128"/>
        <v>1.5793271441111112</v>
      </c>
      <c r="I926" s="10">
        <f t="shared" si="127"/>
        <v>1.5793271441111112</v>
      </c>
      <c r="J926" s="10">
        <f t="shared" si="131"/>
        <v>1426.7757190698978</v>
      </c>
      <c r="K926" s="10">
        <f t="shared" si="129"/>
        <v>2.0918240319352465E-3</v>
      </c>
      <c r="L926" s="10">
        <f t="shared" si="132"/>
        <v>1.8897691643309698</v>
      </c>
    </row>
    <row r="927" spans="1:12" x14ac:dyDescent="0.3">
      <c r="A927" s="85">
        <f t="shared" si="126"/>
        <v>922</v>
      </c>
      <c r="B927" s="94">
        <v>5800</v>
      </c>
      <c r="C927" s="94">
        <v>17.18</v>
      </c>
      <c r="D927" s="10">
        <f t="shared" si="124"/>
        <v>12.811126</v>
      </c>
      <c r="E927" s="10">
        <f t="shared" si="125"/>
        <v>21.091531025655172</v>
      </c>
      <c r="F927" s="10">
        <v>443.8</v>
      </c>
      <c r="G927" s="10">
        <f t="shared" si="130"/>
        <v>3.5586461111111111E-3</v>
      </c>
      <c r="H927" s="10">
        <f t="shared" si="128"/>
        <v>1.5793271441111112</v>
      </c>
      <c r="I927" s="10">
        <f t="shared" si="127"/>
        <v>1.5793271441111112</v>
      </c>
      <c r="J927" s="10">
        <f t="shared" si="131"/>
        <v>1428.355046214009</v>
      </c>
      <c r="K927" s="10">
        <f t="shared" si="129"/>
        <v>2.0918240319352465E-3</v>
      </c>
      <c r="L927" s="10">
        <f t="shared" si="132"/>
        <v>1.8918609883629049</v>
      </c>
    </row>
    <row r="928" spans="1:12" x14ac:dyDescent="0.3">
      <c r="A928" s="85">
        <f t="shared" si="126"/>
        <v>923</v>
      </c>
      <c r="B928" s="94">
        <v>5800</v>
      </c>
      <c r="C928" s="94">
        <v>17.18</v>
      </c>
      <c r="D928" s="10">
        <f t="shared" si="124"/>
        <v>12.811126</v>
      </c>
      <c r="E928" s="10">
        <f t="shared" si="125"/>
        <v>21.091531025655172</v>
      </c>
      <c r="F928" s="10">
        <v>443.8</v>
      </c>
      <c r="G928" s="10">
        <f t="shared" si="130"/>
        <v>3.5586461111111111E-3</v>
      </c>
      <c r="H928" s="10">
        <f t="shared" si="128"/>
        <v>1.5793271441111112</v>
      </c>
      <c r="I928" s="10">
        <f t="shared" si="127"/>
        <v>1.5793271441111112</v>
      </c>
      <c r="J928" s="10">
        <f t="shared" si="131"/>
        <v>1429.9343733581202</v>
      </c>
      <c r="K928" s="10">
        <f t="shared" si="129"/>
        <v>2.0918240319352465E-3</v>
      </c>
      <c r="L928" s="10">
        <f t="shared" si="132"/>
        <v>1.8939528123948401</v>
      </c>
    </row>
    <row r="929" spans="1:12" x14ac:dyDescent="0.3">
      <c r="A929" s="85">
        <f t="shared" si="126"/>
        <v>924</v>
      </c>
      <c r="B929" s="94">
        <v>5800</v>
      </c>
      <c r="C929" s="94">
        <v>17.18</v>
      </c>
      <c r="D929" s="10">
        <f t="shared" si="124"/>
        <v>12.811126</v>
      </c>
      <c r="E929" s="10">
        <f t="shared" si="125"/>
        <v>21.091531025655172</v>
      </c>
      <c r="F929" s="10">
        <v>443.8</v>
      </c>
      <c r="G929" s="10">
        <f t="shared" si="130"/>
        <v>3.5586461111111111E-3</v>
      </c>
      <c r="H929" s="10">
        <f t="shared" si="128"/>
        <v>1.5793271441111112</v>
      </c>
      <c r="I929" s="10">
        <f t="shared" si="127"/>
        <v>1.5793271441111112</v>
      </c>
      <c r="J929" s="10">
        <f t="shared" si="131"/>
        <v>1431.5137005022314</v>
      </c>
      <c r="K929" s="10">
        <f t="shared" si="129"/>
        <v>2.0918240319352465E-3</v>
      </c>
      <c r="L929" s="10">
        <f t="shared" si="132"/>
        <v>1.8960446364267753</v>
      </c>
    </row>
    <row r="930" spans="1:12" x14ac:dyDescent="0.3">
      <c r="A930" s="85">
        <f t="shared" si="126"/>
        <v>925</v>
      </c>
      <c r="B930" s="94">
        <v>5800</v>
      </c>
      <c r="C930" s="94">
        <v>17.18</v>
      </c>
      <c r="D930" s="10">
        <f t="shared" si="124"/>
        <v>12.811126</v>
      </c>
      <c r="E930" s="10">
        <f t="shared" si="125"/>
        <v>21.091531025655172</v>
      </c>
      <c r="F930" s="10">
        <v>443.8</v>
      </c>
      <c r="G930" s="10">
        <f t="shared" si="130"/>
        <v>3.5586461111111111E-3</v>
      </c>
      <c r="H930" s="10">
        <f t="shared" si="128"/>
        <v>1.5793271441111112</v>
      </c>
      <c r="I930" s="10">
        <f t="shared" si="127"/>
        <v>1.5793271441111112</v>
      </c>
      <c r="J930" s="10">
        <f t="shared" si="131"/>
        <v>1433.0930276463425</v>
      </c>
      <c r="K930" s="10">
        <f t="shared" si="129"/>
        <v>2.0918240319352465E-3</v>
      </c>
      <c r="L930" s="10">
        <f t="shared" si="132"/>
        <v>1.8981364604587105</v>
      </c>
    </row>
    <row r="931" spans="1:12" x14ac:dyDescent="0.3">
      <c r="A931" s="85">
        <f t="shared" si="126"/>
        <v>926</v>
      </c>
      <c r="B931" s="94">
        <v>5800</v>
      </c>
      <c r="C931" s="94">
        <v>17.18</v>
      </c>
      <c r="D931" s="10">
        <f t="shared" si="124"/>
        <v>12.811126</v>
      </c>
      <c r="E931" s="10">
        <f t="shared" si="125"/>
        <v>21.091531025655172</v>
      </c>
      <c r="F931" s="10">
        <v>443.8</v>
      </c>
      <c r="G931" s="10">
        <f t="shared" si="130"/>
        <v>3.5586461111111111E-3</v>
      </c>
      <c r="H931" s="10">
        <f t="shared" si="128"/>
        <v>1.5793271441111112</v>
      </c>
      <c r="I931" s="10">
        <f t="shared" si="127"/>
        <v>1.5793271441111112</v>
      </c>
      <c r="J931" s="10">
        <f t="shared" si="131"/>
        <v>1434.6723547904537</v>
      </c>
      <c r="K931" s="10">
        <f t="shared" si="129"/>
        <v>2.0918240319352465E-3</v>
      </c>
      <c r="L931" s="10">
        <f t="shared" si="132"/>
        <v>1.9002282844906457</v>
      </c>
    </row>
    <row r="932" spans="1:12" x14ac:dyDescent="0.3">
      <c r="A932" s="85">
        <f t="shared" si="126"/>
        <v>927</v>
      </c>
      <c r="B932" s="94">
        <v>5800</v>
      </c>
      <c r="C932" s="94">
        <v>17.18</v>
      </c>
      <c r="D932" s="10">
        <f t="shared" si="124"/>
        <v>12.811126</v>
      </c>
      <c r="E932" s="10">
        <f t="shared" si="125"/>
        <v>21.091531025655172</v>
      </c>
      <c r="F932" s="10">
        <v>443.8</v>
      </c>
      <c r="G932" s="10">
        <f t="shared" si="130"/>
        <v>3.5586461111111111E-3</v>
      </c>
      <c r="H932" s="10">
        <f t="shared" si="128"/>
        <v>1.5793271441111112</v>
      </c>
      <c r="I932" s="10">
        <f t="shared" si="127"/>
        <v>1.5793271441111112</v>
      </c>
      <c r="J932" s="10">
        <f t="shared" si="131"/>
        <v>1436.2516819345649</v>
      </c>
      <c r="K932" s="10">
        <f t="shared" si="129"/>
        <v>2.0918240319352465E-3</v>
      </c>
      <c r="L932" s="10">
        <f t="shared" si="132"/>
        <v>1.9023201085225809</v>
      </c>
    </row>
    <row r="933" spans="1:12" x14ac:dyDescent="0.3">
      <c r="A933" s="85">
        <f t="shared" si="126"/>
        <v>928</v>
      </c>
      <c r="B933" s="94">
        <v>5800</v>
      </c>
      <c r="C933" s="94">
        <v>17.18</v>
      </c>
      <c r="D933" s="10">
        <f t="shared" si="124"/>
        <v>12.811126</v>
      </c>
      <c r="E933" s="10">
        <f t="shared" si="125"/>
        <v>21.091531025655172</v>
      </c>
      <c r="F933" s="10">
        <v>443.8</v>
      </c>
      <c r="G933" s="10">
        <f t="shared" si="130"/>
        <v>3.5586461111111111E-3</v>
      </c>
      <c r="H933" s="10">
        <f t="shared" si="128"/>
        <v>1.5793271441111112</v>
      </c>
      <c r="I933" s="10">
        <f t="shared" si="127"/>
        <v>1.5793271441111112</v>
      </c>
      <c r="J933" s="10">
        <f t="shared" si="131"/>
        <v>1437.8310090786761</v>
      </c>
      <c r="K933" s="10">
        <f t="shared" si="129"/>
        <v>2.0918240319352465E-3</v>
      </c>
      <c r="L933" s="10">
        <f t="shared" si="132"/>
        <v>1.9044119325545161</v>
      </c>
    </row>
    <row r="934" spans="1:12" x14ac:dyDescent="0.3">
      <c r="A934" s="85">
        <f t="shared" si="126"/>
        <v>929</v>
      </c>
      <c r="B934" s="94">
        <v>5800</v>
      </c>
      <c r="C934" s="94">
        <v>17.18</v>
      </c>
      <c r="D934" s="10">
        <f t="shared" si="124"/>
        <v>12.811126</v>
      </c>
      <c r="E934" s="10">
        <f t="shared" si="125"/>
        <v>21.091531025655172</v>
      </c>
      <c r="F934" s="10">
        <v>443.8</v>
      </c>
      <c r="G934" s="10">
        <f t="shared" si="130"/>
        <v>3.5586461111111111E-3</v>
      </c>
      <c r="H934" s="10">
        <f t="shared" si="128"/>
        <v>1.5793271441111112</v>
      </c>
      <c r="I934" s="10">
        <f t="shared" si="127"/>
        <v>1.5793271441111112</v>
      </c>
      <c r="J934" s="10">
        <f t="shared" si="131"/>
        <v>1439.4103362227872</v>
      </c>
      <c r="K934" s="10">
        <f t="shared" si="129"/>
        <v>2.0918240319352465E-3</v>
      </c>
      <c r="L934" s="10">
        <f t="shared" si="132"/>
        <v>1.9065037565864513</v>
      </c>
    </row>
    <row r="935" spans="1:12" x14ac:dyDescent="0.3">
      <c r="A935" s="85">
        <f t="shared" si="126"/>
        <v>930</v>
      </c>
      <c r="B935" s="94">
        <v>5800</v>
      </c>
      <c r="C935" s="94">
        <v>17.18</v>
      </c>
      <c r="D935" s="10">
        <f t="shared" si="124"/>
        <v>12.811126</v>
      </c>
      <c r="E935" s="10">
        <f t="shared" si="125"/>
        <v>21.091531025655172</v>
      </c>
      <c r="F935" s="10">
        <v>443.8</v>
      </c>
      <c r="G935" s="10">
        <f t="shared" si="130"/>
        <v>3.5586461111111111E-3</v>
      </c>
      <c r="H935" s="10">
        <f t="shared" si="128"/>
        <v>1.5793271441111112</v>
      </c>
      <c r="I935" s="10">
        <f t="shared" si="127"/>
        <v>1.5793271441111112</v>
      </c>
      <c r="J935" s="10">
        <f t="shared" si="131"/>
        <v>1440.9896633668984</v>
      </c>
      <c r="K935" s="10">
        <f t="shared" si="129"/>
        <v>2.0918240319352465E-3</v>
      </c>
      <c r="L935" s="10">
        <f t="shared" si="132"/>
        <v>1.9085955806183865</v>
      </c>
    </row>
    <row r="936" spans="1:12" x14ac:dyDescent="0.3">
      <c r="A936" s="85">
        <f t="shared" si="126"/>
        <v>931</v>
      </c>
      <c r="B936" s="94">
        <v>5800</v>
      </c>
      <c r="C936" s="94">
        <v>17.18</v>
      </c>
      <c r="D936" s="10">
        <f t="shared" si="124"/>
        <v>12.811126</v>
      </c>
      <c r="E936" s="10">
        <f t="shared" si="125"/>
        <v>21.091531025655172</v>
      </c>
      <c r="F936" s="10">
        <v>443.8</v>
      </c>
      <c r="G936" s="10">
        <f t="shared" si="130"/>
        <v>3.5586461111111111E-3</v>
      </c>
      <c r="H936" s="10">
        <f t="shared" si="128"/>
        <v>1.5793271441111112</v>
      </c>
      <c r="I936" s="10">
        <f t="shared" si="127"/>
        <v>1.5793271441111112</v>
      </c>
      <c r="J936" s="10">
        <f t="shared" si="131"/>
        <v>1442.5689905110096</v>
      </c>
      <c r="K936" s="10">
        <f t="shared" si="129"/>
        <v>2.0918240319352465E-3</v>
      </c>
      <c r="L936" s="10">
        <f t="shared" si="132"/>
        <v>1.9106874046503217</v>
      </c>
    </row>
    <row r="937" spans="1:12" x14ac:dyDescent="0.3">
      <c r="A937" s="85">
        <f t="shared" si="126"/>
        <v>932</v>
      </c>
      <c r="B937" s="94">
        <v>5800</v>
      </c>
      <c r="C937" s="94">
        <v>17.18</v>
      </c>
      <c r="D937" s="10">
        <f t="shared" si="124"/>
        <v>12.811126</v>
      </c>
      <c r="E937" s="10">
        <f t="shared" si="125"/>
        <v>21.091531025655172</v>
      </c>
      <c r="F937" s="10">
        <v>443.8</v>
      </c>
      <c r="G937" s="10">
        <f t="shared" si="130"/>
        <v>3.5586461111111111E-3</v>
      </c>
      <c r="H937" s="10">
        <f t="shared" si="128"/>
        <v>1.5793271441111112</v>
      </c>
      <c r="I937" s="10">
        <f t="shared" si="127"/>
        <v>1.5793271441111112</v>
      </c>
      <c r="J937" s="10">
        <f t="shared" si="131"/>
        <v>1444.1483176551208</v>
      </c>
      <c r="K937" s="10">
        <f t="shared" si="129"/>
        <v>2.0918240319352465E-3</v>
      </c>
      <c r="L937" s="10">
        <f t="shared" si="132"/>
        <v>1.9127792286822569</v>
      </c>
    </row>
    <row r="938" spans="1:12" x14ac:dyDescent="0.3">
      <c r="A938" s="85">
        <f t="shared" si="126"/>
        <v>933</v>
      </c>
      <c r="B938" s="94">
        <v>5800</v>
      </c>
      <c r="C938" s="94">
        <v>17.18</v>
      </c>
      <c r="D938" s="10">
        <f t="shared" si="124"/>
        <v>12.811126</v>
      </c>
      <c r="E938" s="10">
        <f t="shared" si="125"/>
        <v>21.091531025655172</v>
      </c>
      <c r="F938" s="10">
        <v>443.8</v>
      </c>
      <c r="G938" s="10">
        <f t="shared" si="130"/>
        <v>3.5586461111111111E-3</v>
      </c>
      <c r="H938" s="10">
        <f t="shared" si="128"/>
        <v>1.5793271441111112</v>
      </c>
      <c r="I938" s="10">
        <f t="shared" si="127"/>
        <v>1.5793271441111112</v>
      </c>
      <c r="J938" s="10">
        <f t="shared" si="131"/>
        <v>1445.7276447992319</v>
      </c>
      <c r="K938" s="10">
        <f t="shared" si="129"/>
        <v>2.0918240319352465E-3</v>
      </c>
      <c r="L938" s="10">
        <f t="shared" si="132"/>
        <v>1.9148710527141921</v>
      </c>
    </row>
    <row r="939" spans="1:12" x14ac:dyDescent="0.3">
      <c r="A939" s="85">
        <f t="shared" si="126"/>
        <v>934</v>
      </c>
      <c r="B939" s="94">
        <v>5800</v>
      </c>
      <c r="C939" s="94">
        <v>17.18</v>
      </c>
      <c r="D939" s="10">
        <f t="shared" si="124"/>
        <v>12.811126</v>
      </c>
      <c r="E939" s="10">
        <f t="shared" si="125"/>
        <v>21.091531025655172</v>
      </c>
      <c r="F939" s="10">
        <v>443.8</v>
      </c>
      <c r="G939" s="10">
        <f t="shared" si="130"/>
        <v>3.5586461111111111E-3</v>
      </c>
      <c r="H939" s="10">
        <f t="shared" si="128"/>
        <v>1.5793271441111112</v>
      </c>
      <c r="I939" s="10">
        <f t="shared" si="127"/>
        <v>1.5793271441111112</v>
      </c>
      <c r="J939" s="10">
        <f t="shared" si="131"/>
        <v>1447.3069719433431</v>
      </c>
      <c r="K939" s="10">
        <f t="shared" si="129"/>
        <v>2.0918240319352465E-3</v>
      </c>
      <c r="L939" s="10">
        <f t="shared" si="132"/>
        <v>1.9169628767461273</v>
      </c>
    </row>
    <row r="940" spans="1:12" x14ac:dyDescent="0.3">
      <c r="A940" s="85">
        <f t="shared" si="126"/>
        <v>935</v>
      </c>
      <c r="B940" s="94">
        <v>5800</v>
      </c>
      <c r="C940" s="94">
        <v>17.18</v>
      </c>
      <c r="D940" s="10">
        <f t="shared" si="124"/>
        <v>12.811126</v>
      </c>
      <c r="E940" s="10">
        <f t="shared" si="125"/>
        <v>21.091531025655172</v>
      </c>
      <c r="F940" s="10">
        <v>443.8</v>
      </c>
      <c r="G940" s="10">
        <f t="shared" si="130"/>
        <v>3.5586461111111111E-3</v>
      </c>
      <c r="H940" s="10">
        <f t="shared" si="128"/>
        <v>1.5793271441111112</v>
      </c>
      <c r="I940" s="10">
        <f t="shared" si="127"/>
        <v>1.5793271441111112</v>
      </c>
      <c r="J940" s="10">
        <f t="shared" si="131"/>
        <v>1448.8862990874543</v>
      </c>
      <c r="K940" s="10">
        <f t="shared" si="129"/>
        <v>2.0918240319352465E-3</v>
      </c>
      <c r="L940" s="10">
        <f t="shared" si="132"/>
        <v>1.9190547007780625</v>
      </c>
    </row>
    <row r="941" spans="1:12" x14ac:dyDescent="0.3">
      <c r="A941" s="85">
        <f t="shared" si="126"/>
        <v>936</v>
      </c>
      <c r="B941" s="94">
        <v>5800</v>
      </c>
      <c r="C941" s="94">
        <v>17.18</v>
      </c>
      <c r="D941" s="10">
        <f t="shared" si="124"/>
        <v>12.811126</v>
      </c>
      <c r="E941" s="10">
        <f t="shared" si="125"/>
        <v>21.091531025655172</v>
      </c>
      <c r="F941" s="10">
        <v>443.8</v>
      </c>
      <c r="G941" s="10">
        <f t="shared" si="130"/>
        <v>3.5586461111111111E-3</v>
      </c>
      <c r="H941" s="10">
        <f t="shared" si="128"/>
        <v>1.5793271441111112</v>
      </c>
      <c r="I941" s="10">
        <f t="shared" si="127"/>
        <v>1.5793271441111112</v>
      </c>
      <c r="J941" s="10">
        <f t="shared" si="131"/>
        <v>1450.4656262315655</v>
      </c>
      <c r="K941" s="10">
        <f t="shared" si="129"/>
        <v>2.0918240319352465E-3</v>
      </c>
      <c r="L941" s="10">
        <f t="shared" si="132"/>
        <v>1.9211465248099977</v>
      </c>
    </row>
    <row r="942" spans="1:12" x14ac:dyDescent="0.3">
      <c r="A942" s="85">
        <f t="shared" si="126"/>
        <v>937</v>
      </c>
      <c r="B942" s="94">
        <v>5800</v>
      </c>
      <c r="C942" s="94">
        <v>17.18</v>
      </c>
      <c r="D942" s="10">
        <f t="shared" si="124"/>
        <v>12.811126</v>
      </c>
      <c r="E942" s="10">
        <f t="shared" si="125"/>
        <v>21.091531025655172</v>
      </c>
      <c r="F942" s="10">
        <v>443.8</v>
      </c>
      <c r="G942" s="10">
        <f t="shared" si="130"/>
        <v>3.5586461111111111E-3</v>
      </c>
      <c r="H942" s="10">
        <f t="shared" si="128"/>
        <v>1.5793271441111112</v>
      </c>
      <c r="I942" s="10">
        <f t="shared" si="127"/>
        <v>1.5793271441111112</v>
      </c>
      <c r="J942" s="10">
        <f t="shared" si="131"/>
        <v>1452.0449533756766</v>
      </c>
      <c r="K942" s="10">
        <f t="shared" si="129"/>
        <v>2.0918240319352465E-3</v>
      </c>
      <c r="L942" s="10">
        <f t="shared" si="132"/>
        <v>1.9232383488419329</v>
      </c>
    </row>
    <row r="943" spans="1:12" x14ac:dyDescent="0.3">
      <c r="A943" s="85">
        <f t="shared" si="126"/>
        <v>938</v>
      </c>
      <c r="B943" s="94">
        <v>5800</v>
      </c>
      <c r="C943" s="94">
        <v>17.18</v>
      </c>
      <c r="D943" s="10">
        <f t="shared" si="124"/>
        <v>12.811126</v>
      </c>
      <c r="E943" s="10">
        <f t="shared" si="125"/>
        <v>21.091531025655172</v>
      </c>
      <c r="F943" s="10">
        <v>443.8</v>
      </c>
      <c r="G943" s="10">
        <f t="shared" si="130"/>
        <v>3.5586461111111111E-3</v>
      </c>
      <c r="H943" s="10">
        <f t="shared" si="128"/>
        <v>1.5793271441111112</v>
      </c>
      <c r="I943" s="10">
        <f t="shared" si="127"/>
        <v>1.5793271441111112</v>
      </c>
      <c r="J943" s="10">
        <f t="shared" si="131"/>
        <v>1453.6242805197878</v>
      </c>
      <c r="K943" s="10">
        <f t="shared" si="129"/>
        <v>2.0918240319352465E-3</v>
      </c>
      <c r="L943" s="10">
        <f t="shared" si="132"/>
        <v>1.9253301728738681</v>
      </c>
    </row>
    <row r="944" spans="1:12" x14ac:dyDescent="0.3">
      <c r="A944" s="86">
        <f t="shared" si="126"/>
        <v>939</v>
      </c>
      <c r="B944" s="94">
        <v>5800</v>
      </c>
      <c r="C944" s="94">
        <v>17.18</v>
      </c>
      <c r="D944" s="10">
        <f t="shared" si="124"/>
        <v>12.811126</v>
      </c>
      <c r="E944" s="10">
        <f t="shared" si="125"/>
        <v>21.091531025655172</v>
      </c>
      <c r="F944" s="10">
        <v>443.8</v>
      </c>
      <c r="G944" s="10">
        <f t="shared" si="130"/>
        <v>3.5586461111111111E-3</v>
      </c>
      <c r="H944" s="10">
        <f t="shared" si="128"/>
        <v>1.5793271441111112</v>
      </c>
      <c r="I944" s="10">
        <f t="shared" si="127"/>
        <v>1.5793271441111112</v>
      </c>
      <c r="J944" s="10">
        <f t="shared" si="131"/>
        <v>1455.203607663899</v>
      </c>
      <c r="K944" s="10">
        <f t="shared" si="129"/>
        <v>2.0918240319352465E-3</v>
      </c>
      <c r="L944" s="10">
        <f t="shared" si="132"/>
        <v>1.9274219969058033</v>
      </c>
    </row>
    <row r="945" spans="1:12" x14ac:dyDescent="0.3">
      <c r="A945" s="86">
        <f t="shared" si="126"/>
        <v>940</v>
      </c>
      <c r="B945" s="94">
        <v>5800</v>
      </c>
      <c r="C945" s="94">
        <v>17.18</v>
      </c>
      <c r="D945" s="10">
        <f t="shared" si="124"/>
        <v>12.811126</v>
      </c>
      <c r="E945" s="10">
        <f t="shared" si="125"/>
        <v>21.091531025655172</v>
      </c>
      <c r="F945" s="10">
        <v>443.8</v>
      </c>
      <c r="G945" s="10">
        <f t="shared" si="130"/>
        <v>3.5586461111111111E-3</v>
      </c>
      <c r="H945" s="10">
        <f t="shared" si="128"/>
        <v>1.5793271441111112</v>
      </c>
      <c r="I945" s="10">
        <f t="shared" si="127"/>
        <v>1.5793271441111112</v>
      </c>
      <c r="J945" s="10">
        <f t="shared" si="131"/>
        <v>1456.7829348080102</v>
      </c>
      <c r="K945" s="10">
        <f t="shared" si="129"/>
        <v>2.0918240319352465E-3</v>
      </c>
      <c r="L945" s="10">
        <f t="shared" si="132"/>
        <v>1.9295138209377385</v>
      </c>
    </row>
    <row r="946" spans="1:12" x14ac:dyDescent="0.3">
      <c r="A946" s="86">
        <f t="shared" si="126"/>
        <v>941</v>
      </c>
      <c r="B946" s="94">
        <v>5800</v>
      </c>
      <c r="C946" s="94">
        <v>17.18</v>
      </c>
      <c r="D946" s="10">
        <f t="shared" ref="D946:D1009" si="133">C946*0.7457</f>
        <v>12.811126</v>
      </c>
      <c r="E946" s="10">
        <f t="shared" ref="E946:E1009" si="134">(9548.8*D946)/B946</f>
        <v>21.091531025655172</v>
      </c>
      <c r="F946" s="10">
        <v>443.8</v>
      </c>
      <c r="G946" s="10">
        <f t="shared" si="130"/>
        <v>3.5586461111111111E-3</v>
      </c>
      <c r="H946" s="10">
        <f t="shared" si="128"/>
        <v>1.5793271441111112</v>
      </c>
      <c r="I946" s="10">
        <f t="shared" si="127"/>
        <v>1.5793271441111112</v>
      </c>
      <c r="J946" s="10">
        <f t="shared" si="131"/>
        <v>1458.3622619521213</v>
      </c>
      <c r="K946" s="10">
        <f t="shared" si="129"/>
        <v>2.0918240319352465E-3</v>
      </c>
      <c r="L946" s="10">
        <f t="shared" si="132"/>
        <v>1.9316056449696737</v>
      </c>
    </row>
    <row r="947" spans="1:12" x14ac:dyDescent="0.3">
      <c r="A947" s="86">
        <f t="shared" si="126"/>
        <v>942</v>
      </c>
      <c r="B947" s="94">
        <v>5800</v>
      </c>
      <c r="C947" s="94">
        <v>17.18</v>
      </c>
      <c r="D947" s="10">
        <f t="shared" si="133"/>
        <v>12.811126</v>
      </c>
      <c r="E947" s="10">
        <f t="shared" si="134"/>
        <v>21.091531025655172</v>
      </c>
      <c r="F947" s="10">
        <v>443.8</v>
      </c>
      <c r="G947" s="10">
        <f t="shared" si="130"/>
        <v>3.5586461111111111E-3</v>
      </c>
      <c r="H947" s="10">
        <f t="shared" si="128"/>
        <v>1.5793271441111112</v>
      </c>
      <c r="I947" s="10">
        <f t="shared" si="127"/>
        <v>1.5793271441111112</v>
      </c>
      <c r="J947" s="10">
        <f t="shared" si="131"/>
        <v>1459.9415890962325</v>
      </c>
      <c r="K947" s="10">
        <f t="shared" si="129"/>
        <v>2.0918240319352465E-3</v>
      </c>
      <c r="L947" s="10">
        <f t="shared" si="132"/>
        <v>1.9336974690016089</v>
      </c>
    </row>
    <row r="948" spans="1:12" x14ac:dyDescent="0.3">
      <c r="A948" s="86">
        <f t="shared" si="126"/>
        <v>943</v>
      </c>
      <c r="B948" s="94">
        <v>5800</v>
      </c>
      <c r="C948" s="94">
        <v>17.18</v>
      </c>
      <c r="D948" s="10">
        <f t="shared" si="133"/>
        <v>12.811126</v>
      </c>
      <c r="E948" s="10">
        <f t="shared" si="134"/>
        <v>21.091531025655172</v>
      </c>
      <c r="F948" s="10">
        <v>443.8</v>
      </c>
      <c r="G948" s="10">
        <f t="shared" si="130"/>
        <v>3.5586461111111111E-3</v>
      </c>
      <c r="H948" s="10">
        <f t="shared" si="128"/>
        <v>1.5793271441111112</v>
      </c>
      <c r="I948" s="10">
        <f t="shared" si="127"/>
        <v>1.5793271441111112</v>
      </c>
      <c r="J948" s="10">
        <f t="shared" si="131"/>
        <v>1461.5209162403437</v>
      </c>
      <c r="K948" s="10">
        <f t="shared" si="129"/>
        <v>2.0918240319352465E-3</v>
      </c>
      <c r="L948" s="10">
        <f t="shared" si="132"/>
        <v>1.9357892930335441</v>
      </c>
    </row>
    <row r="949" spans="1:12" x14ac:dyDescent="0.3">
      <c r="A949" s="86">
        <f t="shared" si="126"/>
        <v>944</v>
      </c>
      <c r="B949" s="94">
        <v>5800</v>
      </c>
      <c r="C949" s="94">
        <v>17.18</v>
      </c>
      <c r="D949" s="10">
        <f t="shared" si="133"/>
        <v>12.811126</v>
      </c>
      <c r="E949" s="10">
        <f t="shared" si="134"/>
        <v>21.091531025655172</v>
      </c>
      <c r="F949" s="10">
        <v>443.8</v>
      </c>
      <c r="G949" s="10">
        <f t="shared" si="130"/>
        <v>3.5586461111111111E-3</v>
      </c>
      <c r="H949" s="10">
        <f t="shared" si="128"/>
        <v>1.5793271441111112</v>
      </c>
      <c r="I949" s="10">
        <f t="shared" si="127"/>
        <v>1.5793271441111112</v>
      </c>
      <c r="J949" s="10">
        <f t="shared" si="131"/>
        <v>1463.1002433844549</v>
      </c>
      <c r="K949" s="10">
        <f t="shared" si="129"/>
        <v>2.0918240319352465E-3</v>
      </c>
      <c r="L949" s="10">
        <f t="shared" si="132"/>
        <v>1.9378811170654793</v>
      </c>
    </row>
    <row r="950" spans="1:12" x14ac:dyDescent="0.3">
      <c r="A950" s="86">
        <f t="shared" si="126"/>
        <v>945</v>
      </c>
      <c r="B950" s="94">
        <v>5800</v>
      </c>
      <c r="C950" s="94">
        <v>17.18</v>
      </c>
      <c r="D950" s="10">
        <f t="shared" si="133"/>
        <v>12.811126</v>
      </c>
      <c r="E950" s="10">
        <f t="shared" si="134"/>
        <v>21.091531025655172</v>
      </c>
      <c r="F950" s="10">
        <v>443.8</v>
      </c>
      <c r="G950" s="10">
        <f t="shared" si="130"/>
        <v>3.5586461111111111E-3</v>
      </c>
      <c r="H950" s="10">
        <f t="shared" si="128"/>
        <v>1.5793271441111112</v>
      </c>
      <c r="I950" s="10">
        <f t="shared" si="127"/>
        <v>1.5793271441111112</v>
      </c>
      <c r="J950" s="10">
        <f t="shared" si="131"/>
        <v>1464.679570528566</v>
      </c>
      <c r="K950" s="10">
        <f t="shared" si="129"/>
        <v>2.0918240319352465E-3</v>
      </c>
      <c r="L950" s="10">
        <f t="shared" si="132"/>
        <v>1.9399729410974145</v>
      </c>
    </row>
    <row r="951" spans="1:12" x14ac:dyDescent="0.3">
      <c r="A951" s="86">
        <f t="shared" si="126"/>
        <v>946</v>
      </c>
      <c r="B951" s="94">
        <v>5800</v>
      </c>
      <c r="C951" s="94">
        <v>17.18</v>
      </c>
      <c r="D951" s="10">
        <f t="shared" si="133"/>
        <v>12.811126</v>
      </c>
      <c r="E951" s="10">
        <f t="shared" si="134"/>
        <v>21.091531025655172</v>
      </c>
      <c r="F951" s="10">
        <v>443.8</v>
      </c>
      <c r="G951" s="10">
        <f t="shared" si="130"/>
        <v>3.5586461111111111E-3</v>
      </c>
      <c r="H951" s="10">
        <f t="shared" si="128"/>
        <v>1.5793271441111112</v>
      </c>
      <c r="I951" s="10">
        <f t="shared" si="127"/>
        <v>1.5793271441111112</v>
      </c>
      <c r="J951" s="10">
        <f t="shared" si="131"/>
        <v>1466.2588976726772</v>
      </c>
      <c r="K951" s="10">
        <f t="shared" si="129"/>
        <v>2.0918240319352465E-3</v>
      </c>
      <c r="L951" s="10">
        <f t="shared" si="132"/>
        <v>1.9420647651293497</v>
      </c>
    </row>
    <row r="952" spans="1:12" x14ac:dyDescent="0.3">
      <c r="A952" s="86">
        <f t="shared" si="126"/>
        <v>947</v>
      </c>
      <c r="B952" s="94">
        <v>5800</v>
      </c>
      <c r="C952" s="94">
        <v>17.18</v>
      </c>
      <c r="D952" s="10">
        <f t="shared" si="133"/>
        <v>12.811126</v>
      </c>
      <c r="E952" s="10">
        <f t="shared" si="134"/>
        <v>21.091531025655172</v>
      </c>
      <c r="F952" s="10">
        <v>443.8</v>
      </c>
      <c r="G952" s="10">
        <f t="shared" si="130"/>
        <v>3.5586461111111111E-3</v>
      </c>
      <c r="H952" s="10">
        <f t="shared" si="128"/>
        <v>1.5793271441111112</v>
      </c>
      <c r="I952" s="10">
        <f t="shared" si="127"/>
        <v>1.5793271441111112</v>
      </c>
      <c r="J952" s="10">
        <f t="shared" si="131"/>
        <v>1467.8382248167884</v>
      </c>
      <c r="K952" s="10">
        <f t="shared" si="129"/>
        <v>2.0918240319352465E-3</v>
      </c>
      <c r="L952" s="10">
        <f t="shared" si="132"/>
        <v>1.9441565891612849</v>
      </c>
    </row>
    <row r="953" spans="1:12" x14ac:dyDescent="0.3">
      <c r="A953" s="86">
        <f t="shared" si="126"/>
        <v>948</v>
      </c>
      <c r="B953" s="94">
        <v>5800</v>
      </c>
      <c r="C953" s="94">
        <v>17.18</v>
      </c>
      <c r="D953" s="10">
        <f t="shared" si="133"/>
        <v>12.811126</v>
      </c>
      <c r="E953" s="10">
        <f t="shared" si="134"/>
        <v>21.091531025655172</v>
      </c>
      <c r="F953" s="10">
        <v>443.8</v>
      </c>
      <c r="G953" s="10">
        <f t="shared" si="130"/>
        <v>3.5586461111111111E-3</v>
      </c>
      <c r="H953" s="10">
        <f t="shared" si="128"/>
        <v>1.5793271441111112</v>
      </c>
      <c r="I953" s="10">
        <f t="shared" si="127"/>
        <v>1.5793271441111112</v>
      </c>
      <c r="J953" s="10">
        <f t="shared" si="131"/>
        <v>1469.4175519608996</v>
      </c>
      <c r="K953" s="10">
        <f t="shared" si="129"/>
        <v>2.0918240319352465E-3</v>
      </c>
      <c r="L953" s="10">
        <f t="shared" si="132"/>
        <v>1.9462484131932201</v>
      </c>
    </row>
    <row r="954" spans="1:12" x14ac:dyDescent="0.3">
      <c r="A954" s="86">
        <f t="shared" si="126"/>
        <v>949</v>
      </c>
      <c r="B954" s="94">
        <v>5800</v>
      </c>
      <c r="C954" s="94">
        <v>17.18</v>
      </c>
      <c r="D954" s="10">
        <f t="shared" si="133"/>
        <v>12.811126</v>
      </c>
      <c r="E954" s="10">
        <f t="shared" si="134"/>
        <v>21.091531025655172</v>
      </c>
      <c r="F954" s="10">
        <v>443.8</v>
      </c>
      <c r="G954" s="10">
        <f t="shared" si="130"/>
        <v>3.5586461111111111E-3</v>
      </c>
      <c r="H954" s="10">
        <f t="shared" si="128"/>
        <v>1.5793271441111112</v>
      </c>
      <c r="I954" s="10">
        <f t="shared" si="127"/>
        <v>1.5793271441111112</v>
      </c>
      <c r="J954" s="10">
        <f t="shared" si="131"/>
        <v>1470.9968791050107</v>
      </c>
      <c r="K954" s="10">
        <f t="shared" si="129"/>
        <v>2.0918240319352465E-3</v>
      </c>
      <c r="L954" s="10">
        <f t="shared" si="132"/>
        <v>1.9483402372251553</v>
      </c>
    </row>
    <row r="955" spans="1:12" x14ac:dyDescent="0.3">
      <c r="A955" s="86">
        <f t="shared" si="126"/>
        <v>950</v>
      </c>
      <c r="B955" s="94">
        <v>5800</v>
      </c>
      <c r="C955" s="94">
        <v>17.18</v>
      </c>
      <c r="D955" s="10">
        <f t="shared" si="133"/>
        <v>12.811126</v>
      </c>
      <c r="E955" s="10">
        <f t="shared" si="134"/>
        <v>21.091531025655172</v>
      </c>
      <c r="F955" s="10">
        <v>443.8</v>
      </c>
      <c r="G955" s="10">
        <f t="shared" si="130"/>
        <v>3.5586461111111111E-3</v>
      </c>
      <c r="H955" s="10">
        <f t="shared" si="128"/>
        <v>1.5793271441111112</v>
      </c>
      <c r="I955" s="10">
        <f t="shared" si="127"/>
        <v>1.5793271441111112</v>
      </c>
      <c r="J955" s="10">
        <f t="shared" si="131"/>
        <v>1472.5762062491219</v>
      </c>
      <c r="K955" s="10">
        <f t="shared" si="129"/>
        <v>2.0918240319352465E-3</v>
      </c>
      <c r="L955" s="10">
        <f t="shared" si="132"/>
        <v>1.9504320612570905</v>
      </c>
    </row>
    <row r="956" spans="1:12" x14ac:dyDescent="0.3">
      <c r="A956" s="87">
        <f t="shared" si="126"/>
        <v>951</v>
      </c>
      <c r="B956" s="94">
        <v>5800</v>
      </c>
      <c r="C956" s="94">
        <v>17.18</v>
      </c>
      <c r="D956" s="10">
        <f t="shared" si="133"/>
        <v>12.811126</v>
      </c>
      <c r="E956" s="10">
        <f t="shared" si="134"/>
        <v>21.091531025655172</v>
      </c>
      <c r="F956" s="10">
        <v>443.8</v>
      </c>
      <c r="G956" s="10">
        <f t="shared" si="130"/>
        <v>3.5586461111111111E-3</v>
      </c>
      <c r="H956" s="10">
        <f t="shared" si="128"/>
        <v>1.5793271441111112</v>
      </c>
      <c r="I956" s="10">
        <f t="shared" si="127"/>
        <v>1.5793271441111112</v>
      </c>
      <c r="J956" s="10">
        <f t="shared" si="131"/>
        <v>1474.1555333932331</v>
      </c>
      <c r="K956" s="10">
        <f t="shared" si="129"/>
        <v>2.0918240319352465E-3</v>
      </c>
      <c r="L956" s="10">
        <f t="shared" si="132"/>
        <v>1.9525238852890257</v>
      </c>
    </row>
    <row r="957" spans="1:12" x14ac:dyDescent="0.3">
      <c r="A957" s="87">
        <f t="shared" si="126"/>
        <v>952</v>
      </c>
      <c r="B957" s="94">
        <v>5800</v>
      </c>
      <c r="C957" s="94">
        <v>17.18</v>
      </c>
      <c r="D957" s="10">
        <f t="shared" si="133"/>
        <v>12.811126</v>
      </c>
      <c r="E957" s="10">
        <f t="shared" si="134"/>
        <v>21.091531025655172</v>
      </c>
      <c r="F957" s="10">
        <v>443.8</v>
      </c>
      <c r="G957" s="10">
        <f t="shared" si="130"/>
        <v>3.5586461111111111E-3</v>
      </c>
      <c r="H957" s="10">
        <f t="shared" si="128"/>
        <v>1.5793271441111112</v>
      </c>
      <c r="I957" s="10">
        <f t="shared" si="127"/>
        <v>1.5793271441111112</v>
      </c>
      <c r="J957" s="10">
        <f t="shared" si="131"/>
        <v>1475.7348605373443</v>
      </c>
      <c r="K957" s="10">
        <f t="shared" si="129"/>
        <v>2.0918240319352465E-3</v>
      </c>
      <c r="L957" s="10">
        <f t="shared" si="132"/>
        <v>1.9546157093209608</v>
      </c>
    </row>
    <row r="958" spans="1:12" x14ac:dyDescent="0.3">
      <c r="A958" s="87">
        <f t="shared" si="126"/>
        <v>953</v>
      </c>
      <c r="B958" s="94">
        <v>5800</v>
      </c>
      <c r="C958" s="94">
        <v>17.18</v>
      </c>
      <c r="D958" s="10">
        <f t="shared" si="133"/>
        <v>12.811126</v>
      </c>
      <c r="E958" s="10">
        <f t="shared" si="134"/>
        <v>21.091531025655172</v>
      </c>
      <c r="F958" s="10">
        <v>443.8</v>
      </c>
      <c r="G958" s="10">
        <f t="shared" si="130"/>
        <v>3.5586461111111111E-3</v>
      </c>
      <c r="H958" s="10">
        <f t="shared" si="128"/>
        <v>1.5793271441111112</v>
      </c>
      <c r="I958" s="10">
        <f t="shared" si="127"/>
        <v>1.5793271441111112</v>
      </c>
      <c r="J958" s="10">
        <f t="shared" si="131"/>
        <v>1477.3141876814555</v>
      </c>
      <c r="K958" s="10">
        <f t="shared" si="129"/>
        <v>2.0918240319352465E-3</v>
      </c>
      <c r="L958" s="10">
        <f t="shared" si="132"/>
        <v>1.956707533352896</v>
      </c>
    </row>
    <row r="959" spans="1:12" x14ac:dyDescent="0.3">
      <c r="A959" s="87">
        <f t="shared" si="126"/>
        <v>954</v>
      </c>
      <c r="B959" s="94">
        <v>5800</v>
      </c>
      <c r="C959" s="94">
        <v>17.18</v>
      </c>
      <c r="D959" s="10">
        <f t="shared" si="133"/>
        <v>12.811126</v>
      </c>
      <c r="E959" s="10">
        <f t="shared" si="134"/>
        <v>21.091531025655172</v>
      </c>
      <c r="F959" s="10">
        <v>443.8</v>
      </c>
      <c r="G959" s="10">
        <f t="shared" si="130"/>
        <v>3.5586461111111111E-3</v>
      </c>
      <c r="H959" s="10">
        <f t="shared" si="128"/>
        <v>1.5793271441111112</v>
      </c>
      <c r="I959" s="10">
        <f t="shared" si="127"/>
        <v>1.5793271441111112</v>
      </c>
      <c r="J959" s="10">
        <f t="shared" si="131"/>
        <v>1478.8935148255666</v>
      </c>
      <c r="K959" s="10">
        <f t="shared" si="129"/>
        <v>2.0918240319352465E-3</v>
      </c>
      <c r="L959" s="10">
        <f t="shared" si="132"/>
        <v>1.9587993573848312</v>
      </c>
    </row>
    <row r="960" spans="1:12" x14ac:dyDescent="0.3">
      <c r="A960" s="87">
        <f t="shared" si="126"/>
        <v>955</v>
      </c>
      <c r="B960" s="94">
        <v>5800</v>
      </c>
      <c r="C960" s="94">
        <v>17.18</v>
      </c>
      <c r="D960" s="10">
        <f t="shared" si="133"/>
        <v>12.811126</v>
      </c>
      <c r="E960" s="10">
        <f t="shared" si="134"/>
        <v>21.091531025655172</v>
      </c>
      <c r="F960" s="10">
        <v>443.8</v>
      </c>
      <c r="G960" s="10">
        <f t="shared" si="130"/>
        <v>3.5586461111111111E-3</v>
      </c>
      <c r="H960" s="10">
        <f t="shared" si="128"/>
        <v>1.5793271441111112</v>
      </c>
      <c r="I960" s="10">
        <f t="shared" si="127"/>
        <v>1.5793271441111112</v>
      </c>
      <c r="J960" s="10">
        <f t="shared" si="131"/>
        <v>1480.4728419696778</v>
      </c>
      <c r="K960" s="10">
        <f t="shared" si="129"/>
        <v>2.0918240319352465E-3</v>
      </c>
      <c r="L960" s="10">
        <f t="shared" si="132"/>
        <v>1.9608911814167664</v>
      </c>
    </row>
    <row r="961" spans="1:12" x14ac:dyDescent="0.3">
      <c r="A961" s="87">
        <f t="shared" si="126"/>
        <v>956</v>
      </c>
      <c r="B961" s="94">
        <v>5700</v>
      </c>
      <c r="C961" s="94">
        <v>17.11</v>
      </c>
      <c r="D961" s="10">
        <f t="shared" si="133"/>
        <v>12.758927</v>
      </c>
      <c r="E961" s="10">
        <f t="shared" si="134"/>
        <v>21.374112655719298</v>
      </c>
      <c r="F961" s="10">
        <v>443.8</v>
      </c>
      <c r="G961" s="10">
        <f t="shared" si="130"/>
        <v>3.5441463888888887E-3</v>
      </c>
      <c r="H961" s="10">
        <f t="shared" si="128"/>
        <v>1.5728921673888892</v>
      </c>
      <c r="I961" s="10">
        <f t="shared" si="127"/>
        <v>1.5728921673888889</v>
      </c>
      <c r="J961" s="10">
        <f t="shared" si="131"/>
        <v>1482.0457341370668</v>
      </c>
      <c r="K961" s="10">
        <f t="shared" si="129"/>
        <v>2.0833008839587935E-3</v>
      </c>
      <c r="L961" s="10">
        <f t="shared" si="132"/>
        <v>1.9629744823007251</v>
      </c>
    </row>
    <row r="962" spans="1:12" x14ac:dyDescent="0.3">
      <c r="A962" s="87">
        <f t="shared" si="126"/>
        <v>957</v>
      </c>
      <c r="B962" s="94">
        <v>5700</v>
      </c>
      <c r="C962" s="94">
        <v>17.11</v>
      </c>
      <c r="D962" s="10">
        <f t="shared" si="133"/>
        <v>12.758927</v>
      </c>
      <c r="E962" s="10">
        <f t="shared" si="134"/>
        <v>21.374112655719298</v>
      </c>
      <c r="F962" s="10">
        <v>443.8</v>
      </c>
      <c r="G962" s="10">
        <f t="shared" si="130"/>
        <v>3.5441463888888887E-3</v>
      </c>
      <c r="H962" s="10">
        <f t="shared" si="128"/>
        <v>1.5728921673888892</v>
      </c>
      <c r="I962" s="10">
        <f t="shared" si="127"/>
        <v>1.5728921673888889</v>
      </c>
      <c r="J962" s="10">
        <f t="shared" si="131"/>
        <v>1483.6186263044558</v>
      </c>
      <c r="K962" s="10">
        <f t="shared" si="129"/>
        <v>2.0833008839587935E-3</v>
      </c>
      <c r="L962" s="10">
        <f t="shared" si="132"/>
        <v>1.9650577831846838</v>
      </c>
    </row>
    <row r="963" spans="1:12" x14ac:dyDescent="0.3">
      <c r="A963" s="87">
        <f t="shared" si="126"/>
        <v>958</v>
      </c>
      <c r="B963" s="94">
        <v>5600</v>
      </c>
      <c r="C963" s="94">
        <v>17.05</v>
      </c>
      <c r="D963" s="10">
        <f t="shared" si="133"/>
        <v>12.714185000000001</v>
      </c>
      <c r="E963" s="10">
        <f t="shared" si="134"/>
        <v>21.679501737142857</v>
      </c>
      <c r="F963" s="10">
        <v>443.8</v>
      </c>
      <c r="G963" s="10">
        <f t="shared" si="130"/>
        <v>3.5317180555555555E-3</v>
      </c>
      <c r="H963" s="10">
        <f t="shared" si="128"/>
        <v>1.5673764730555555</v>
      </c>
      <c r="I963" s="10">
        <f t="shared" si="127"/>
        <v>1.5673764730555555</v>
      </c>
      <c r="J963" s="10">
        <f t="shared" si="131"/>
        <v>1485.1860027775112</v>
      </c>
      <c r="K963" s="10">
        <f t="shared" si="129"/>
        <v>2.0759953285504045E-3</v>
      </c>
      <c r="L963" s="10">
        <f t="shared" si="132"/>
        <v>1.9671337785132341</v>
      </c>
    </row>
    <row r="964" spans="1:12" x14ac:dyDescent="0.3">
      <c r="A964" s="87">
        <f t="shared" si="126"/>
        <v>959</v>
      </c>
      <c r="B964" s="94">
        <v>5600</v>
      </c>
      <c r="C964" s="94">
        <v>17.05</v>
      </c>
      <c r="D964" s="10">
        <f t="shared" si="133"/>
        <v>12.714185000000001</v>
      </c>
      <c r="E964" s="10">
        <f t="shared" si="134"/>
        <v>21.679501737142857</v>
      </c>
      <c r="F964" s="10">
        <v>443.8</v>
      </c>
      <c r="G964" s="10">
        <f t="shared" si="130"/>
        <v>3.5317180555555555E-3</v>
      </c>
      <c r="H964" s="10">
        <f t="shared" si="128"/>
        <v>1.5673764730555555</v>
      </c>
      <c r="I964" s="10">
        <f t="shared" si="127"/>
        <v>1.5673764730555555</v>
      </c>
      <c r="J964" s="10">
        <f t="shared" si="131"/>
        <v>1486.7533792505667</v>
      </c>
      <c r="K964" s="10">
        <f t="shared" si="129"/>
        <v>2.0759953285504045E-3</v>
      </c>
      <c r="L964" s="10">
        <f t="shared" si="132"/>
        <v>1.9692097738417844</v>
      </c>
    </row>
    <row r="965" spans="1:12" x14ac:dyDescent="0.3">
      <c r="A965" s="87">
        <f t="shared" si="126"/>
        <v>960</v>
      </c>
      <c r="B965" s="94">
        <v>5500</v>
      </c>
      <c r="C965" s="94">
        <v>16.940000000000001</v>
      </c>
      <c r="D965" s="10">
        <f t="shared" si="133"/>
        <v>12.632158000000002</v>
      </c>
      <c r="E965" s="10">
        <f t="shared" si="134"/>
        <v>21.931263692800002</v>
      </c>
      <c r="F965" s="10">
        <v>443.8</v>
      </c>
      <c r="G965" s="10">
        <f t="shared" si="130"/>
        <v>3.5089327777777786E-3</v>
      </c>
      <c r="H965" s="10">
        <f t="shared" si="128"/>
        <v>1.5572643667777781</v>
      </c>
      <c r="I965" s="10">
        <f t="shared" si="127"/>
        <v>1.5572643667777781</v>
      </c>
      <c r="J965" s="10">
        <f t="shared" si="131"/>
        <v>1488.3106436173446</v>
      </c>
      <c r="K965" s="10">
        <f t="shared" si="129"/>
        <v>2.0626018103016928E-3</v>
      </c>
      <c r="L965" s="10">
        <f t="shared" si="132"/>
        <v>1.971272375652086</v>
      </c>
    </row>
    <row r="966" spans="1:12" x14ac:dyDescent="0.3">
      <c r="A966" s="87">
        <f t="shared" si="126"/>
        <v>961</v>
      </c>
      <c r="B966" s="94">
        <v>5500</v>
      </c>
      <c r="C966" s="94">
        <v>16.940000000000001</v>
      </c>
      <c r="D966" s="10">
        <f t="shared" si="133"/>
        <v>12.632158000000002</v>
      </c>
      <c r="E966" s="10">
        <f t="shared" si="134"/>
        <v>21.931263692800002</v>
      </c>
      <c r="F966" s="10">
        <v>443.8</v>
      </c>
      <c r="G966" s="10">
        <f t="shared" si="130"/>
        <v>3.5089327777777786E-3</v>
      </c>
      <c r="H966" s="10">
        <f t="shared" si="128"/>
        <v>1.5572643667777781</v>
      </c>
      <c r="I966" s="10">
        <f t="shared" si="127"/>
        <v>1.5572643667777781</v>
      </c>
      <c r="J966" s="10">
        <f t="shared" si="131"/>
        <v>1489.8679079841224</v>
      </c>
      <c r="K966" s="10">
        <f t="shared" si="129"/>
        <v>2.0626018103016928E-3</v>
      </c>
      <c r="L966" s="10">
        <f t="shared" si="132"/>
        <v>1.9733349774623876</v>
      </c>
    </row>
    <row r="967" spans="1:12" x14ac:dyDescent="0.3">
      <c r="A967" s="87">
        <f t="shared" ref="A967:A1030" si="135">A966+1</f>
        <v>962</v>
      </c>
      <c r="B967" s="94">
        <v>5400</v>
      </c>
      <c r="C967" s="94">
        <v>16.579999999999998</v>
      </c>
      <c r="D967" s="10">
        <f t="shared" si="133"/>
        <v>12.363705999999999</v>
      </c>
      <c r="E967" s="10">
        <f t="shared" si="134"/>
        <v>21.862695528296292</v>
      </c>
      <c r="F967" s="10">
        <v>470.5</v>
      </c>
      <c r="G967" s="10">
        <f t="shared" si="130"/>
        <v>3.4343627777777773E-3</v>
      </c>
      <c r="H967" s="10">
        <f t="shared" si="128"/>
        <v>1.6158676869444442</v>
      </c>
      <c r="I967" s="10">
        <f t="shared" ref="I967:I1030" si="136">G967*F967</f>
        <v>1.6158676869444442</v>
      </c>
      <c r="J967" s="10">
        <f t="shared" si="131"/>
        <v>1491.483775671067</v>
      </c>
      <c r="K967" s="10">
        <f t="shared" si="129"/>
        <v>2.1402221019131713E-3</v>
      </c>
      <c r="L967" s="10">
        <f t="shared" si="132"/>
        <v>1.9754751995643007</v>
      </c>
    </row>
    <row r="968" spans="1:12" x14ac:dyDescent="0.3">
      <c r="A968" s="87">
        <f t="shared" si="135"/>
        <v>963</v>
      </c>
      <c r="B968" s="94">
        <v>5300</v>
      </c>
      <c r="C968" s="94">
        <v>16.25</v>
      </c>
      <c r="D968" s="10">
        <f t="shared" si="133"/>
        <v>12.117625</v>
      </c>
      <c r="E968" s="10">
        <f t="shared" si="134"/>
        <v>21.831844830188679</v>
      </c>
      <c r="F968" s="10">
        <v>470.5</v>
      </c>
      <c r="G968" s="10">
        <f t="shared" si="130"/>
        <v>3.3660069444444445E-3</v>
      </c>
      <c r="H968" s="10">
        <f t="shared" ref="H968:H1031" si="137">(F968*D968)/3600</f>
        <v>1.5837062673611111</v>
      </c>
      <c r="I968" s="10">
        <f t="shared" si="136"/>
        <v>1.5837062673611111</v>
      </c>
      <c r="J968" s="10">
        <f t="shared" si="131"/>
        <v>1493.067481938428</v>
      </c>
      <c r="K968" s="10">
        <f t="shared" ref="K968:K1031" si="138">((F968*G968)/1000)/0.755</f>
        <v>2.0976241951802797E-3</v>
      </c>
      <c r="L968" s="10">
        <f t="shared" si="132"/>
        <v>1.977572823759481</v>
      </c>
    </row>
    <row r="969" spans="1:12" x14ac:dyDescent="0.3">
      <c r="A969" s="87">
        <f t="shared" si="135"/>
        <v>964</v>
      </c>
      <c r="B969" s="94">
        <v>5300</v>
      </c>
      <c r="C969" s="94">
        <v>16.25</v>
      </c>
      <c r="D969" s="10">
        <f t="shared" si="133"/>
        <v>12.117625</v>
      </c>
      <c r="E969" s="10">
        <f t="shared" si="134"/>
        <v>21.831844830188679</v>
      </c>
      <c r="F969" s="10">
        <v>470.5</v>
      </c>
      <c r="G969" s="10">
        <f t="shared" ref="G969:G1032" si="139">((A969-A968)/3600)*D969</f>
        <v>3.3660069444444445E-3</v>
      </c>
      <c r="H969" s="10">
        <f t="shared" si="137"/>
        <v>1.5837062673611111</v>
      </c>
      <c r="I969" s="10">
        <f t="shared" si="136"/>
        <v>1.5837062673611111</v>
      </c>
      <c r="J969" s="10">
        <f t="shared" ref="J969:J1032" si="140">I969+J968</f>
        <v>1494.6511882057891</v>
      </c>
      <c r="K969" s="10">
        <f t="shared" si="138"/>
        <v>2.0976241951802797E-3</v>
      </c>
      <c r="L969" s="10">
        <f t="shared" ref="L969:L1032" si="141">L968+K969</f>
        <v>1.9796704479546612</v>
      </c>
    </row>
    <row r="970" spans="1:12" x14ac:dyDescent="0.3">
      <c r="A970" s="87">
        <f t="shared" si="135"/>
        <v>965</v>
      </c>
      <c r="B970" s="94">
        <v>5200</v>
      </c>
      <c r="C970" s="94">
        <v>15.92</v>
      </c>
      <c r="D970" s="10">
        <f t="shared" si="133"/>
        <v>11.871544</v>
      </c>
      <c r="E970" s="10">
        <f t="shared" si="134"/>
        <v>21.799807566769228</v>
      </c>
      <c r="F970" s="10">
        <v>470.5</v>
      </c>
      <c r="G970" s="10">
        <f t="shared" si="139"/>
        <v>3.2976511111111112E-3</v>
      </c>
      <c r="H970" s="10">
        <f t="shared" si="137"/>
        <v>1.5515448477777778</v>
      </c>
      <c r="I970" s="10">
        <f t="shared" si="136"/>
        <v>1.5515448477777778</v>
      </c>
      <c r="J970" s="10">
        <f t="shared" si="140"/>
        <v>1496.2027330535668</v>
      </c>
      <c r="K970" s="10">
        <f t="shared" si="138"/>
        <v>2.0550262884473877E-3</v>
      </c>
      <c r="L970" s="10">
        <f t="shared" si="141"/>
        <v>1.9817254742431085</v>
      </c>
    </row>
    <row r="971" spans="1:12" x14ac:dyDescent="0.3">
      <c r="A971" s="87">
        <f t="shared" si="135"/>
        <v>966</v>
      </c>
      <c r="B971" s="94">
        <v>5200</v>
      </c>
      <c r="C971" s="94">
        <v>15.92</v>
      </c>
      <c r="D971" s="10">
        <f t="shared" si="133"/>
        <v>11.871544</v>
      </c>
      <c r="E971" s="10">
        <f t="shared" si="134"/>
        <v>21.799807566769228</v>
      </c>
      <c r="F971" s="10">
        <v>470.5</v>
      </c>
      <c r="G971" s="10">
        <f t="shared" si="139"/>
        <v>3.2976511111111112E-3</v>
      </c>
      <c r="H971" s="10">
        <f t="shared" si="137"/>
        <v>1.5515448477777778</v>
      </c>
      <c r="I971" s="10">
        <f t="shared" si="136"/>
        <v>1.5515448477777778</v>
      </c>
      <c r="J971" s="10">
        <f t="shared" si="140"/>
        <v>1497.7542779013445</v>
      </c>
      <c r="K971" s="10">
        <f t="shared" si="138"/>
        <v>2.0550262884473877E-3</v>
      </c>
      <c r="L971" s="10">
        <f t="shared" si="141"/>
        <v>1.9837805005315559</v>
      </c>
    </row>
    <row r="972" spans="1:12" x14ac:dyDescent="0.3">
      <c r="A972" s="87">
        <f t="shared" si="135"/>
        <v>967</v>
      </c>
      <c r="B972" s="94">
        <v>5100</v>
      </c>
      <c r="C972" s="94">
        <v>15.59</v>
      </c>
      <c r="D972" s="10">
        <f t="shared" si="133"/>
        <v>11.625463</v>
      </c>
      <c r="E972" s="10">
        <f t="shared" si="134"/>
        <v>21.766513940078429</v>
      </c>
      <c r="F972" s="10">
        <v>470.5</v>
      </c>
      <c r="G972" s="10">
        <f t="shared" si="139"/>
        <v>3.2292952777777779E-3</v>
      </c>
      <c r="H972" s="10">
        <f t="shared" si="137"/>
        <v>1.5193834281944445</v>
      </c>
      <c r="I972" s="10">
        <f t="shared" si="136"/>
        <v>1.5193834281944445</v>
      </c>
      <c r="J972" s="10">
        <f t="shared" si="140"/>
        <v>1499.273661329539</v>
      </c>
      <c r="K972" s="10">
        <f t="shared" si="138"/>
        <v>2.0124283817144961E-3</v>
      </c>
      <c r="L972" s="10">
        <f t="shared" si="141"/>
        <v>1.9857929289132703</v>
      </c>
    </row>
    <row r="973" spans="1:12" x14ac:dyDescent="0.3">
      <c r="A973" s="87">
        <f t="shared" si="135"/>
        <v>968</v>
      </c>
      <c r="B973" s="94">
        <v>5100</v>
      </c>
      <c r="C973" s="94">
        <v>15.59</v>
      </c>
      <c r="D973" s="10">
        <f t="shared" si="133"/>
        <v>11.625463</v>
      </c>
      <c r="E973" s="10">
        <f t="shared" si="134"/>
        <v>21.766513940078429</v>
      </c>
      <c r="F973" s="10">
        <v>470.5</v>
      </c>
      <c r="G973" s="10">
        <f t="shared" si="139"/>
        <v>3.2292952777777779E-3</v>
      </c>
      <c r="H973" s="10">
        <f t="shared" si="137"/>
        <v>1.5193834281944445</v>
      </c>
      <c r="I973" s="10">
        <f t="shared" si="136"/>
        <v>1.5193834281944445</v>
      </c>
      <c r="J973" s="10">
        <f t="shared" si="140"/>
        <v>1500.7930447577335</v>
      </c>
      <c r="K973" s="10">
        <f t="shared" si="138"/>
        <v>2.0124283817144961E-3</v>
      </c>
      <c r="L973" s="10">
        <f t="shared" si="141"/>
        <v>1.9878053572949848</v>
      </c>
    </row>
    <row r="974" spans="1:12" x14ac:dyDescent="0.3">
      <c r="A974" s="85">
        <f t="shared" si="135"/>
        <v>969</v>
      </c>
      <c r="B974" s="94">
        <v>6400</v>
      </c>
      <c r="C974" s="94">
        <v>17.8</v>
      </c>
      <c r="D974" s="10">
        <f t="shared" si="133"/>
        <v>13.273460000000002</v>
      </c>
      <c r="E974" s="10">
        <f t="shared" si="134"/>
        <v>19.804002320000002</v>
      </c>
      <c r="F974" s="10">
        <v>457.2</v>
      </c>
      <c r="G974" s="10">
        <f t="shared" si="139"/>
        <v>3.6870722222222228E-3</v>
      </c>
      <c r="H974" s="10">
        <f t="shared" si="137"/>
        <v>1.6857294200000001</v>
      </c>
      <c r="I974" s="10">
        <f t="shared" si="136"/>
        <v>1.6857294200000001</v>
      </c>
      <c r="J974" s="10">
        <f t="shared" si="140"/>
        <v>1502.4787741777334</v>
      </c>
      <c r="K974" s="10">
        <f t="shared" si="138"/>
        <v>2.232754198675497E-3</v>
      </c>
      <c r="L974" s="10">
        <f t="shared" si="141"/>
        <v>1.9900381114936603</v>
      </c>
    </row>
    <row r="975" spans="1:12" x14ac:dyDescent="0.3">
      <c r="A975" s="85">
        <f t="shared" si="135"/>
        <v>970</v>
      </c>
      <c r="B975" s="94">
        <v>6400</v>
      </c>
      <c r="C975" s="94">
        <v>17.8</v>
      </c>
      <c r="D975" s="10">
        <f t="shared" si="133"/>
        <v>13.273460000000002</v>
      </c>
      <c r="E975" s="10">
        <f t="shared" si="134"/>
        <v>19.804002320000002</v>
      </c>
      <c r="F975" s="10">
        <v>457.2</v>
      </c>
      <c r="G975" s="10">
        <f t="shared" si="139"/>
        <v>3.6870722222222228E-3</v>
      </c>
      <c r="H975" s="10">
        <f t="shared" si="137"/>
        <v>1.6857294200000001</v>
      </c>
      <c r="I975" s="10">
        <f t="shared" si="136"/>
        <v>1.6857294200000001</v>
      </c>
      <c r="J975" s="10">
        <f t="shared" si="140"/>
        <v>1504.1645035977333</v>
      </c>
      <c r="K975" s="10">
        <f t="shared" si="138"/>
        <v>2.232754198675497E-3</v>
      </c>
      <c r="L975" s="10">
        <f t="shared" si="141"/>
        <v>1.9922708656923358</v>
      </c>
    </row>
    <row r="976" spans="1:12" x14ac:dyDescent="0.3">
      <c r="A976" s="85">
        <f t="shared" si="135"/>
        <v>971</v>
      </c>
      <c r="B976" s="94">
        <v>6400</v>
      </c>
      <c r="C976" s="94">
        <v>17.8</v>
      </c>
      <c r="D976" s="10">
        <f t="shared" si="133"/>
        <v>13.273460000000002</v>
      </c>
      <c r="E976" s="10">
        <f t="shared" si="134"/>
        <v>19.804002320000002</v>
      </c>
      <c r="F976" s="10">
        <v>457.2</v>
      </c>
      <c r="G976" s="10">
        <f t="shared" si="139"/>
        <v>3.6870722222222228E-3</v>
      </c>
      <c r="H976" s="10">
        <f t="shared" si="137"/>
        <v>1.6857294200000001</v>
      </c>
      <c r="I976" s="10">
        <f t="shared" si="136"/>
        <v>1.6857294200000001</v>
      </c>
      <c r="J976" s="10">
        <f t="shared" si="140"/>
        <v>1505.8502330177332</v>
      </c>
      <c r="K976" s="10">
        <f t="shared" si="138"/>
        <v>2.232754198675497E-3</v>
      </c>
      <c r="L976" s="10">
        <f t="shared" si="141"/>
        <v>1.9945036198910113</v>
      </c>
    </row>
    <row r="977" spans="1:12" x14ac:dyDescent="0.3">
      <c r="A977" s="85">
        <f t="shared" si="135"/>
        <v>972</v>
      </c>
      <c r="B977" s="94">
        <v>6400</v>
      </c>
      <c r="C977" s="94">
        <v>17.8</v>
      </c>
      <c r="D977" s="10">
        <f t="shared" si="133"/>
        <v>13.273460000000002</v>
      </c>
      <c r="E977" s="10">
        <f t="shared" si="134"/>
        <v>19.804002320000002</v>
      </c>
      <c r="F977" s="10">
        <v>457.2</v>
      </c>
      <c r="G977" s="10">
        <f t="shared" si="139"/>
        <v>3.6870722222222228E-3</v>
      </c>
      <c r="H977" s="10">
        <f t="shared" si="137"/>
        <v>1.6857294200000001</v>
      </c>
      <c r="I977" s="10">
        <f t="shared" si="136"/>
        <v>1.6857294200000001</v>
      </c>
      <c r="J977" s="10">
        <f t="shared" si="140"/>
        <v>1507.5359624377331</v>
      </c>
      <c r="K977" s="10">
        <f t="shared" si="138"/>
        <v>2.232754198675497E-3</v>
      </c>
      <c r="L977" s="10">
        <f t="shared" si="141"/>
        <v>1.9967363740896868</v>
      </c>
    </row>
    <row r="978" spans="1:12" x14ac:dyDescent="0.3">
      <c r="A978" s="85">
        <f t="shared" si="135"/>
        <v>973</v>
      </c>
      <c r="B978" s="94">
        <v>6400</v>
      </c>
      <c r="C978" s="94">
        <v>17.8</v>
      </c>
      <c r="D978" s="10">
        <f t="shared" si="133"/>
        <v>13.273460000000002</v>
      </c>
      <c r="E978" s="10">
        <f t="shared" si="134"/>
        <v>19.804002320000002</v>
      </c>
      <c r="F978" s="10">
        <v>457.2</v>
      </c>
      <c r="G978" s="10">
        <f t="shared" si="139"/>
        <v>3.6870722222222228E-3</v>
      </c>
      <c r="H978" s="10">
        <f t="shared" si="137"/>
        <v>1.6857294200000001</v>
      </c>
      <c r="I978" s="10">
        <f t="shared" si="136"/>
        <v>1.6857294200000001</v>
      </c>
      <c r="J978" s="10">
        <f t="shared" si="140"/>
        <v>1509.221691857733</v>
      </c>
      <c r="K978" s="10">
        <f t="shared" si="138"/>
        <v>2.232754198675497E-3</v>
      </c>
      <c r="L978" s="10">
        <f t="shared" si="141"/>
        <v>1.9989691282883624</v>
      </c>
    </row>
    <row r="979" spans="1:12" x14ac:dyDescent="0.3">
      <c r="A979" s="85">
        <f t="shared" si="135"/>
        <v>974</v>
      </c>
      <c r="B979" s="94">
        <v>6200</v>
      </c>
      <c r="C979" s="94">
        <v>17.440000000000001</v>
      </c>
      <c r="D979" s="10">
        <f t="shared" si="133"/>
        <v>13.005008000000002</v>
      </c>
      <c r="E979" s="10">
        <f t="shared" si="134"/>
        <v>20.029390385548389</v>
      </c>
      <c r="F979" s="10">
        <v>469.1</v>
      </c>
      <c r="G979" s="10">
        <f t="shared" si="139"/>
        <v>3.6125022222222229E-3</v>
      </c>
      <c r="H979" s="10">
        <f t="shared" si="137"/>
        <v>1.6946247924444446</v>
      </c>
      <c r="I979" s="10">
        <f t="shared" si="136"/>
        <v>1.6946247924444449</v>
      </c>
      <c r="J979" s="10">
        <f t="shared" si="140"/>
        <v>1510.9163166501776</v>
      </c>
      <c r="K979" s="10">
        <f t="shared" si="138"/>
        <v>2.2445361489330396E-3</v>
      </c>
      <c r="L979" s="10">
        <f t="shared" si="141"/>
        <v>2.0012136644372953</v>
      </c>
    </row>
    <row r="980" spans="1:12" x14ac:dyDescent="0.3">
      <c r="A980" s="85">
        <f t="shared" si="135"/>
        <v>975</v>
      </c>
      <c r="B980" s="94">
        <v>6200</v>
      </c>
      <c r="C980" s="94">
        <v>17.440000000000001</v>
      </c>
      <c r="D980" s="10">
        <f t="shared" si="133"/>
        <v>13.005008000000002</v>
      </c>
      <c r="E980" s="10">
        <f t="shared" si="134"/>
        <v>20.029390385548389</v>
      </c>
      <c r="F980" s="10">
        <v>469.1</v>
      </c>
      <c r="G980" s="10">
        <f t="shared" si="139"/>
        <v>3.6125022222222229E-3</v>
      </c>
      <c r="H980" s="10">
        <f t="shared" si="137"/>
        <v>1.6946247924444446</v>
      </c>
      <c r="I980" s="10">
        <f t="shared" si="136"/>
        <v>1.6946247924444449</v>
      </c>
      <c r="J980" s="10">
        <f t="shared" si="140"/>
        <v>1512.6109414426221</v>
      </c>
      <c r="K980" s="10">
        <f t="shared" si="138"/>
        <v>2.2445361489330396E-3</v>
      </c>
      <c r="L980" s="10">
        <f t="shared" si="141"/>
        <v>2.0034582005862283</v>
      </c>
    </row>
    <row r="981" spans="1:12" x14ac:dyDescent="0.3">
      <c r="A981" s="85">
        <f t="shared" si="135"/>
        <v>976</v>
      </c>
      <c r="B981" s="94">
        <v>6200</v>
      </c>
      <c r="C981" s="94">
        <v>17.440000000000001</v>
      </c>
      <c r="D981" s="10">
        <f t="shared" si="133"/>
        <v>13.005008000000002</v>
      </c>
      <c r="E981" s="10">
        <f t="shared" si="134"/>
        <v>20.029390385548389</v>
      </c>
      <c r="F981" s="10">
        <v>469.1</v>
      </c>
      <c r="G981" s="10">
        <f t="shared" si="139"/>
        <v>3.6125022222222229E-3</v>
      </c>
      <c r="H981" s="10">
        <f t="shared" si="137"/>
        <v>1.6946247924444446</v>
      </c>
      <c r="I981" s="10">
        <f t="shared" si="136"/>
        <v>1.6946247924444449</v>
      </c>
      <c r="J981" s="10">
        <f t="shared" si="140"/>
        <v>1514.3055662350666</v>
      </c>
      <c r="K981" s="10">
        <f t="shared" si="138"/>
        <v>2.2445361489330396E-3</v>
      </c>
      <c r="L981" s="10">
        <f t="shared" si="141"/>
        <v>2.0057027367351612</v>
      </c>
    </row>
    <row r="982" spans="1:12" x14ac:dyDescent="0.3">
      <c r="A982" s="85">
        <f t="shared" si="135"/>
        <v>977</v>
      </c>
      <c r="B982" s="94">
        <v>6200</v>
      </c>
      <c r="C982" s="94">
        <v>17.440000000000001</v>
      </c>
      <c r="D982" s="10">
        <f t="shared" si="133"/>
        <v>13.005008000000002</v>
      </c>
      <c r="E982" s="10">
        <f t="shared" si="134"/>
        <v>20.029390385548389</v>
      </c>
      <c r="F982" s="10">
        <v>469.1</v>
      </c>
      <c r="G982" s="10">
        <f t="shared" si="139"/>
        <v>3.6125022222222229E-3</v>
      </c>
      <c r="H982" s="10">
        <f t="shared" si="137"/>
        <v>1.6946247924444446</v>
      </c>
      <c r="I982" s="10">
        <f t="shared" si="136"/>
        <v>1.6946247924444449</v>
      </c>
      <c r="J982" s="10">
        <f t="shared" si="140"/>
        <v>1516.0001910275112</v>
      </c>
      <c r="K982" s="10">
        <f t="shared" si="138"/>
        <v>2.2445361489330396E-3</v>
      </c>
      <c r="L982" s="10">
        <f t="shared" si="141"/>
        <v>2.0079472728840941</v>
      </c>
    </row>
    <row r="983" spans="1:12" x14ac:dyDescent="0.3">
      <c r="A983" s="85">
        <f t="shared" si="135"/>
        <v>978</v>
      </c>
      <c r="B983" s="94">
        <v>6000</v>
      </c>
      <c r="C983" s="94">
        <v>17.32</v>
      </c>
      <c r="D983" s="10">
        <f t="shared" si="133"/>
        <v>12.915524000000001</v>
      </c>
      <c r="E983" s="10">
        <f t="shared" si="134"/>
        <v>20.554625928533333</v>
      </c>
      <c r="F983" s="10">
        <v>469.1</v>
      </c>
      <c r="G983" s="10">
        <f t="shared" si="139"/>
        <v>3.587645555555556E-3</v>
      </c>
      <c r="H983" s="10">
        <f t="shared" si="137"/>
        <v>1.6829645301111111</v>
      </c>
      <c r="I983" s="10">
        <f t="shared" si="136"/>
        <v>1.6829645301111114</v>
      </c>
      <c r="J983" s="10">
        <f t="shared" si="140"/>
        <v>1517.6831555576223</v>
      </c>
      <c r="K983" s="10">
        <f t="shared" si="138"/>
        <v>2.229092092862399E-3</v>
      </c>
      <c r="L983" s="10">
        <f t="shared" si="141"/>
        <v>2.0101763649769566</v>
      </c>
    </row>
    <row r="984" spans="1:12" x14ac:dyDescent="0.3">
      <c r="A984" s="85">
        <f t="shared" si="135"/>
        <v>979</v>
      </c>
      <c r="B984" s="94">
        <v>6000</v>
      </c>
      <c r="C984" s="94">
        <v>17.32</v>
      </c>
      <c r="D984" s="10">
        <f t="shared" si="133"/>
        <v>12.915524000000001</v>
      </c>
      <c r="E984" s="10">
        <f t="shared" si="134"/>
        <v>20.554625928533333</v>
      </c>
      <c r="F984" s="10">
        <v>469.1</v>
      </c>
      <c r="G984" s="10">
        <f t="shared" si="139"/>
        <v>3.587645555555556E-3</v>
      </c>
      <c r="H984" s="10">
        <f t="shared" si="137"/>
        <v>1.6829645301111111</v>
      </c>
      <c r="I984" s="10">
        <f t="shared" si="136"/>
        <v>1.6829645301111114</v>
      </c>
      <c r="J984" s="10">
        <f t="shared" si="140"/>
        <v>1519.3661200877334</v>
      </c>
      <c r="K984" s="10">
        <f t="shared" si="138"/>
        <v>2.229092092862399E-3</v>
      </c>
      <c r="L984" s="10">
        <f t="shared" si="141"/>
        <v>2.0124054570698191</v>
      </c>
    </row>
    <row r="985" spans="1:12" x14ac:dyDescent="0.3">
      <c r="A985" s="85">
        <f t="shared" si="135"/>
        <v>980</v>
      </c>
      <c r="B985" s="94">
        <v>6000</v>
      </c>
      <c r="C985" s="94">
        <v>17.32</v>
      </c>
      <c r="D985" s="10">
        <f t="shared" si="133"/>
        <v>12.915524000000001</v>
      </c>
      <c r="E985" s="10">
        <f t="shared" si="134"/>
        <v>20.554625928533333</v>
      </c>
      <c r="F985" s="10">
        <v>469.1</v>
      </c>
      <c r="G985" s="10">
        <f t="shared" si="139"/>
        <v>3.587645555555556E-3</v>
      </c>
      <c r="H985" s="10">
        <f t="shared" si="137"/>
        <v>1.6829645301111111</v>
      </c>
      <c r="I985" s="10">
        <f t="shared" si="136"/>
        <v>1.6829645301111114</v>
      </c>
      <c r="J985" s="10">
        <f t="shared" si="140"/>
        <v>1521.0490846178445</v>
      </c>
      <c r="K985" s="10">
        <f t="shared" si="138"/>
        <v>2.229092092862399E-3</v>
      </c>
      <c r="L985" s="10">
        <f t="shared" si="141"/>
        <v>2.0146345491626816</v>
      </c>
    </row>
    <row r="986" spans="1:12" x14ac:dyDescent="0.3">
      <c r="A986" s="85">
        <f t="shared" si="135"/>
        <v>981</v>
      </c>
      <c r="B986" s="94">
        <v>6000</v>
      </c>
      <c r="C986" s="94">
        <v>17.32</v>
      </c>
      <c r="D986" s="10">
        <f t="shared" si="133"/>
        <v>12.915524000000001</v>
      </c>
      <c r="E986" s="10">
        <f t="shared" si="134"/>
        <v>20.554625928533333</v>
      </c>
      <c r="F986" s="10">
        <v>469.1</v>
      </c>
      <c r="G986" s="10">
        <f t="shared" si="139"/>
        <v>3.587645555555556E-3</v>
      </c>
      <c r="H986" s="10">
        <f t="shared" si="137"/>
        <v>1.6829645301111111</v>
      </c>
      <c r="I986" s="10">
        <f t="shared" si="136"/>
        <v>1.6829645301111114</v>
      </c>
      <c r="J986" s="10">
        <f t="shared" si="140"/>
        <v>1522.7320491479556</v>
      </c>
      <c r="K986" s="10">
        <f t="shared" si="138"/>
        <v>2.229092092862399E-3</v>
      </c>
      <c r="L986" s="10">
        <f t="shared" si="141"/>
        <v>2.0168636412555441</v>
      </c>
    </row>
    <row r="987" spans="1:12" x14ac:dyDescent="0.3">
      <c r="A987" s="85">
        <f t="shared" si="135"/>
        <v>982</v>
      </c>
      <c r="B987" s="94">
        <v>6000</v>
      </c>
      <c r="C987" s="94">
        <v>17.32</v>
      </c>
      <c r="D987" s="10">
        <f t="shared" si="133"/>
        <v>12.915524000000001</v>
      </c>
      <c r="E987" s="10">
        <f t="shared" si="134"/>
        <v>20.554625928533333</v>
      </c>
      <c r="F987" s="10">
        <v>469.1</v>
      </c>
      <c r="G987" s="10">
        <f t="shared" si="139"/>
        <v>3.587645555555556E-3</v>
      </c>
      <c r="H987" s="10">
        <f t="shared" si="137"/>
        <v>1.6829645301111111</v>
      </c>
      <c r="I987" s="10">
        <f t="shared" si="136"/>
        <v>1.6829645301111114</v>
      </c>
      <c r="J987" s="10">
        <f t="shared" si="140"/>
        <v>1524.4150136780668</v>
      </c>
      <c r="K987" s="10">
        <f t="shared" si="138"/>
        <v>2.229092092862399E-3</v>
      </c>
      <c r="L987" s="10">
        <f t="shared" si="141"/>
        <v>2.0190927333484066</v>
      </c>
    </row>
    <row r="988" spans="1:12" x14ac:dyDescent="0.3">
      <c r="A988" s="85">
        <f t="shared" si="135"/>
        <v>983</v>
      </c>
      <c r="B988" s="94">
        <v>5900</v>
      </c>
      <c r="C988" s="94">
        <v>17.239999999999998</v>
      </c>
      <c r="D988" s="10">
        <f t="shared" si="133"/>
        <v>12.855867999999999</v>
      </c>
      <c r="E988" s="10">
        <f t="shared" si="134"/>
        <v>20.80645972176271</v>
      </c>
      <c r="F988" s="10">
        <v>469.1</v>
      </c>
      <c r="G988" s="10">
        <f t="shared" si="139"/>
        <v>3.5710744444444444E-3</v>
      </c>
      <c r="H988" s="10">
        <f t="shared" si="137"/>
        <v>1.6751910218888888</v>
      </c>
      <c r="I988" s="10">
        <f t="shared" si="136"/>
        <v>1.675191021888889</v>
      </c>
      <c r="J988" s="10">
        <f t="shared" si="140"/>
        <v>1526.0902046999556</v>
      </c>
      <c r="K988" s="10">
        <f t="shared" si="138"/>
        <v>2.2187960554819722E-3</v>
      </c>
      <c r="L988" s="10">
        <f t="shared" si="141"/>
        <v>2.0213115294038886</v>
      </c>
    </row>
    <row r="989" spans="1:12" x14ac:dyDescent="0.3">
      <c r="A989" s="85">
        <f t="shared" si="135"/>
        <v>984</v>
      </c>
      <c r="B989" s="94">
        <v>5800</v>
      </c>
      <c r="C989" s="94">
        <v>17.18</v>
      </c>
      <c r="D989" s="10">
        <f t="shared" si="133"/>
        <v>12.811126</v>
      </c>
      <c r="E989" s="10">
        <f t="shared" si="134"/>
        <v>21.091531025655172</v>
      </c>
      <c r="F989" s="10">
        <v>443.8</v>
      </c>
      <c r="G989" s="10">
        <f t="shared" si="139"/>
        <v>3.5586461111111111E-3</v>
      </c>
      <c r="H989" s="10">
        <f t="shared" si="137"/>
        <v>1.5793271441111112</v>
      </c>
      <c r="I989" s="10">
        <f t="shared" si="136"/>
        <v>1.5793271441111112</v>
      </c>
      <c r="J989" s="10">
        <f t="shared" si="140"/>
        <v>1527.6695318440668</v>
      </c>
      <c r="K989" s="10">
        <f t="shared" si="138"/>
        <v>2.0918240319352465E-3</v>
      </c>
      <c r="L989" s="10">
        <f t="shared" si="141"/>
        <v>2.0234033534358238</v>
      </c>
    </row>
    <row r="990" spans="1:12" x14ac:dyDescent="0.3">
      <c r="A990" s="85">
        <f t="shared" si="135"/>
        <v>985</v>
      </c>
      <c r="B990" s="94">
        <v>5800</v>
      </c>
      <c r="C990" s="94">
        <v>17.18</v>
      </c>
      <c r="D990" s="10">
        <f t="shared" si="133"/>
        <v>12.811126</v>
      </c>
      <c r="E990" s="10">
        <f t="shared" si="134"/>
        <v>21.091531025655172</v>
      </c>
      <c r="F990" s="10">
        <v>443.8</v>
      </c>
      <c r="G990" s="10">
        <f t="shared" si="139"/>
        <v>3.5586461111111111E-3</v>
      </c>
      <c r="H990" s="10">
        <f t="shared" si="137"/>
        <v>1.5793271441111112</v>
      </c>
      <c r="I990" s="10">
        <f t="shared" si="136"/>
        <v>1.5793271441111112</v>
      </c>
      <c r="J990" s="10">
        <f t="shared" si="140"/>
        <v>1529.248858988178</v>
      </c>
      <c r="K990" s="10">
        <f t="shared" si="138"/>
        <v>2.0918240319352465E-3</v>
      </c>
      <c r="L990" s="10">
        <f t="shared" si="141"/>
        <v>2.025495177467759</v>
      </c>
    </row>
    <row r="991" spans="1:12" x14ac:dyDescent="0.3">
      <c r="A991" s="85">
        <f t="shared" si="135"/>
        <v>986</v>
      </c>
      <c r="B991" s="94">
        <v>5800</v>
      </c>
      <c r="C991" s="94">
        <v>17.18</v>
      </c>
      <c r="D991" s="10">
        <f t="shared" si="133"/>
        <v>12.811126</v>
      </c>
      <c r="E991" s="10">
        <f t="shared" si="134"/>
        <v>21.091531025655172</v>
      </c>
      <c r="F991" s="10">
        <v>443.8</v>
      </c>
      <c r="G991" s="10">
        <f t="shared" si="139"/>
        <v>3.5586461111111111E-3</v>
      </c>
      <c r="H991" s="10">
        <f t="shared" si="137"/>
        <v>1.5793271441111112</v>
      </c>
      <c r="I991" s="10">
        <f t="shared" si="136"/>
        <v>1.5793271441111112</v>
      </c>
      <c r="J991" s="10">
        <f t="shared" si="140"/>
        <v>1530.8281861322891</v>
      </c>
      <c r="K991" s="10">
        <f t="shared" si="138"/>
        <v>2.0918240319352465E-3</v>
      </c>
      <c r="L991" s="10">
        <f t="shared" si="141"/>
        <v>2.0275870014996942</v>
      </c>
    </row>
    <row r="992" spans="1:12" x14ac:dyDescent="0.3">
      <c r="A992" s="85">
        <f t="shared" si="135"/>
        <v>987</v>
      </c>
      <c r="B992" s="94">
        <v>5700</v>
      </c>
      <c r="C992" s="94">
        <v>17.11</v>
      </c>
      <c r="D992" s="10">
        <f t="shared" si="133"/>
        <v>12.758927</v>
      </c>
      <c r="E992" s="10">
        <f t="shared" si="134"/>
        <v>21.374112655719298</v>
      </c>
      <c r="F992" s="10">
        <v>443.8</v>
      </c>
      <c r="G992" s="10">
        <f t="shared" si="139"/>
        <v>3.5441463888888887E-3</v>
      </c>
      <c r="H992" s="10">
        <f t="shared" si="137"/>
        <v>1.5728921673888892</v>
      </c>
      <c r="I992" s="10">
        <f t="shared" si="136"/>
        <v>1.5728921673888889</v>
      </c>
      <c r="J992" s="10">
        <f t="shared" si="140"/>
        <v>1532.4010782996781</v>
      </c>
      <c r="K992" s="10">
        <f t="shared" si="138"/>
        <v>2.0833008839587935E-3</v>
      </c>
      <c r="L992" s="10">
        <f t="shared" si="141"/>
        <v>2.0296703023836531</v>
      </c>
    </row>
    <row r="993" spans="1:12" x14ac:dyDescent="0.3">
      <c r="A993" s="85">
        <f t="shared" si="135"/>
        <v>988</v>
      </c>
      <c r="B993" s="94">
        <v>5700</v>
      </c>
      <c r="C993" s="94">
        <v>17.11</v>
      </c>
      <c r="D993" s="10">
        <f t="shared" si="133"/>
        <v>12.758927</v>
      </c>
      <c r="E993" s="10">
        <f t="shared" si="134"/>
        <v>21.374112655719298</v>
      </c>
      <c r="F993" s="10">
        <v>443.8</v>
      </c>
      <c r="G993" s="10">
        <f t="shared" si="139"/>
        <v>3.5441463888888887E-3</v>
      </c>
      <c r="H993" s="10">
        <f t="shared" si="137"/>
        <v>1.5728921673888892</v>
      </c>
      <c r="I993" s="10">
        <f t="shared" si="136"/>
        <v>1.5728921673888889</v>
      </c>
      <c r="J993" s="10">
        <f t="shared" si="140"/>
        <v>1533.9739704670671</v>
      </c>
      <c r="K993" s="10">
        <f t="shared" si="138"/>
        <v>2.0833008839587935E-3</v>
      </c>
      <c r="L993" s="10">
        <f t="shared" si="141"/>
        <v>2.031753603267612</v>
      </c>
    </row>
    <row r="994" spans="1:12" x14ac:dyDescent="0.3">
      <c r="A994" s="85">
        <f t="shared" si="135"/>
        <v>989</v>
      </c>
      <c r="B994" s="94">
        <v>5600</v>
      </c>
      <c r="C994" s="94">
        <v>17.05</v>
      </c>
      <c r="D994" s="10">
        <f t="shared" si="133"/>
        <v>12.714185000000001</v>
      </c>
      <c r="E994" s="10">
        <f t="shared" si="134"/>
        <v>21.679501737142857</v>
      </c>
      <c r="F994" s="10">
        <v>443.8</v>
      </c>
      <c r="G994" s="10">
        <f t="shared" si="139"/>
        <v>3.5317180555555555E-3</v>
      </c>
      <c r="H994" s="10">
        <f t="shared" si="137"/>
        <v>1.5673764730555555</v>
      </c>
      <c r="I994" s="10">
        <f t="shared" si="136"/>
        <v>1.5673764730555555</v>
      </c>
      <c r="J994" s="10">
        <f t="shared" si="140"/>
        <v>1535.5413469401226</v>
      </c>
      <c r="K994" s="10">
        <f t="shared" si="138"/>
        <v>2.0759953285504045E-3</v>
      </c>
      <c r="L994" s="10">
        <f t="shared" si="141"/>
        <v>2.0338295985961623</v>
      </c>
    </row>
    <row r="995" spans="1:12" x14ac:dyDescent="0.3">
      <c r="A995" s="85">
        <f t="shared" si="135"/>
        <v>990</v>
      </c>
      <c r="B995" s="94">
        <v>5600</v>
      </c>
      <c r="C995" s="94">
        <v>17.05</v>
      </c>
      <c r="D995" s="10">
        <f t="shared" si="133"/>
        <v>12.714185000000001</v>
      </c>
      <c r="E995" s="10">
        <f t="shared" si="134"/>
        <v>21.679501737142857</v>
      </c>
      <c r="F995" s="10">
        <v>443.8</v>
      </c>
      <c r="G995" s="10">
        <f t="shared" si="139"/>
        <v>3.5317180555555555E-3</v>
      </c>
      <c r="H995" s="10">
        <f t="shared" si="137"/>
        <v>1.5673764730555555</v>
      </c>
      <c r="I995" s="10">
        <f t="shared" si="136"/>
        <v>1.5673764730555555</v>
      </c>
      <c r="J995" s="10">
        <f t="shared" si="140"/>
        <v>1537.108723413178</v>
      </c>
      <c r="K995" s="10">
        <f t="shared" si="138"/>
        <v>2.0759953285504045E-3</v>
      </c>
      <c r="L995" s="10">
        <f t="shared" si="141"/>
        <v>2.0359055939247126</v>
      </c>
    </row>
    <row r="996" spans="1:12" x14ac:dyDescent="0.3">
      <c r="A996" s="85">
        <f t="shared" si="135"/>
        <v>991</v>
      </c>
      <c r="B996" s="94">
        <v>5600</v>
      </c>
      <c r="C996" s="94">
        <v>17.05</v>
      </c>
      <c r="D996" s="10">
        <f t="shared" si="133"/>
        <v>12.714185000000001</v>
      </c>
      <c r="E996" s="10">
        <f t="shared" si="134"/>
        <v>21.679501737142857</v>
      </c>
      <c r="F996" s="10">
        <v>443.8</v>
      </c>
      <c r="G996" s="10">
        <f t="shared" si="139"/>
        <v>3.5317180555555555E-3</v>
      </c>
      <c r="H996" s="10">
        <f t="shared" si="137"/>
        <v>1.5673764730555555</v>
      </c>
      <c r="I996" s="10">
        <f t="shared" si="136"/>
        <v>1.5673764730555555</v>
      </c>
      <c r="J996" s="10">
        <f t="shared" si="140"/>
        <v>1538.6760998862335</v>
      </c>
      <c r="K996" s="10">
        <f t="shared" si="138"/>
        <v>2.0759953285504045E-3</v>
      </c>
      <c r="L996" s="10">
        <f t="shared" si="141"/>
        <v>2.0379815892532629</v>
      </c>
    </row>
    <row r="997" spans="1:12" x14ac:dyDescent="0.3">
      <c r="A997" s="85">
        <f t="shared" si="135"/>
        <v>992</v>
      </c>
      <c r="B997" s="94">
        <v>5500</v>
      </c>
      <c r="C997" s="94">
        <v>16.940000000000001</v>
      </c>
      <c r="D997" s="10">
        <f t="shared" si="133"/>
        <v>12.632158000000002</v>
      </c>
      <c r="E997" s="10">
        <f t="shared" si="134"/>
        <v>21.931263692800002</v>
      </c>
      <c r="F997" s="10">
        <v>443.8</v>
      </c>
      <c r="G997" s="10">
        <f t="shared" si="139"/>
        <v>3.5089327777777786E-3</v>
      </c>
      <c r="H997" s="10">
        <f t="shared" si="137"/>
        <v>1.5572643667777781</v>
      </c>
      <c r="I997" s="10">
        <f t="shared" si="136"/>
        <v>1.5572643667777781</v>
      </c>
      <c r="J997" s="10">
        <f t="shared" si="140"/>
        <v>1540.2333642530114</v>
      </c>
      <c r="K997" s="10">
        <f t="shared" si="138"/>
        <v>2.0626018103016928E-3</v>
      </c>
      <c r="L997" s="10">
        <f t="shared" si="141"/>
        <v>2.0400441910635645</v>
      </c>
    </row>
    <row r="998" spans="1:12" x14ac:dyDescent="0.3">
      <c r="A998" s="85">
        <f t="shared" si="135"/>
        <v>993</v>
      </c>
      <c r="B998" s="94">
        <v>5500</v>
      </c>
      <c r="C998" s="94">
        <v>16.940000000000001</v>
      </c>
      <c r="D998" s="10">
        <f t="shared" si="133"/>
        <v>12.632158000000002</v>
      </c>
      <c r="E998" s="10">
        <f t="shared" si="134"/>
        <v>21.931263692800002</v>
      </c>
      <c r="F998" s="10">
        <v>443.8</v>
      </c>
      <c r="G998" s="10">
        <f t="shared" si="139"/>
        <v>3.5089327777777786E-3</v>
      </c>
      <c r="H998" s="10">
        <f t="shared" si="137"/>
        <v>1.5572643667777781</v>
      </c>
      <c r="I998" s="10">
        <f t="shared" si="136"/>
        <v>1.5572643667777781</v>
      </c>
      <c r="J998" s="10">
        <f t="shared" si="140"/>
        <v>1541.7906286197892</v>
      </c>
      <c r="K998" s="10">
        <f t="shared" si="138"/>
        <v>2.0626018103016928E-3</v>
      </c>
      <c r="L998" s="10">
        <f t="shared" si="141"/>
        <v>2.0421067928738661</v>
      </c>
    </row>
    <row r="999" spans="1:12" x14ac:dyDescent="0.3">
      <c r="A999" s="85">
        <f t="shared" si="135"/>
        <v>994</v>
      </c>
      <c r="B999" s="94">
        <v>5400</v>
      </c>
      <c r="C999" s="94">
        <v>16.579999999999998</v>
      </c>
      <c r="D999" s="10">
        <f t="shared" si="133"/>
        <v>12.363705999999999</v>
      </c>
      <c r="E999" s="10">
        <f t="shared" si="134"/>
        <v>21.862695528296292</v>
      </c>
      <c r="F999" s="10">
        <v>470.5</v>
      </c>
      <c r="G999" s="10">
        <f t="shared" si="139"/>
        <v>3.4343627777777773E-3</v>
      </c>
      <c r="H999" s="10">
        <f t="shared" si="137"/>
        <v>1.6158676869444442</v>
      </c>
      <c r="I999" s="10">
        <f t="shared" si="136"/>
        <v>1.6158676869444442</v>
      </c>
      <c r="J999" s="10">
        <f t="shared" si="140"/>
        <v>1543.4064963067337</v>
      </c>
      <c r="K999" s="10">
        <f t="shared" si="138"/>
        <v>2.1402221019131713E-3</v>
      </c>
      <c r="L999" s="10">
        <f t="shared" si="141"/>
        <v>2.0442470149757792</v>
      </c>
    </row>
    <row r="1000" spans="1:12" x14ac:dyDescent="0.3">
      <c r="A1000" s="85">
        <f t="shared" si="135"/>
        <v>995</v>
      </c>
      <c r="B1000" s="94">
        <v>5400</v>
      </c>
      <c r="C1000" s="94">
        <v>16.579999999999998</v>
      </c>
      <c r="D1000" s="10">
        <f t="shared" si="133"/>
        <v>12.363705999999999</v>
      </c>
      <c r="E1000" s="10">
        <f t="shared" si="134"/>
        <v>21.862695528296292</v>
      </c>
      <c r="F1000" s="10">
        <v>470.5</v>
      </c>
      <c r="G1000" s="10">
        <f t="shared" si="139"/>
        <v>3.4343627777777773E-3</v>
      </c>
      <c r="H1000" s="10">
        <f t="shared" si="137"/>
        <v>1.6158676869444442</v>
      </c>
      <c r="I1000" s="10">
        <f t="shared" si="136"/>
        <v>1.6158676869444442</v>
      </c>
      <c r="J1000" s="10">
        <f t="shared" si="140"/>
        <v>1545.0223639936783</v>
      </c>
      <c r="K1000" s="10">
        <f t="shared" si="138"/>
        <v>2.1402221019131713E-3</v>
      </c>
      <c r="L1000" s="10">
        <f t="shared" si="141"/>
        <v>2.0463872370776923</v>
      </c>
    </row>
    <row r="1001" spans="1:12" x14ac:dyDescent="0.3">
      <c r="A1001" s="85">
        <f t="shared" si="135"/>
        <v>996</v>
      </c>
      <c r="B1001" s="94">
        <v>5400</v>
      </c>
      <c r="C1001" s="94">
        <v>16.579999999999998</v>
      </c>
      <c r="D1001" s="10">
        <f t="shared" si="133"/>
        <v>12.363705999999999</v>
      </c>
      <c r="E1001" s="10">
        <f t="shared" si="134"/>
        <v>21.862695528296292</v>
      </c>
      <c r="F1001" s="10">
        <v>470.5</v>
      </c>
      <c r="G1001" s="10">
        <f t="shared" si="139"/>
        <v>3.4343627777777773E-3</v>
      </c>
      <c r="H1001" s="10">
        <f t="shared" si="137"/>
        <v>1.6158676869444442</v>
      </c>
      <c r="I1001" s="10">
        <f t="shared" si="136"/>
        <v>1.6158676869444442</v>
      </c>
      <c r="J1001" s="10">
        <f t="shared" si="140"/>
        <v>1546.6382316806228</v>
      </c>
      <c r="K1001" s="10">
        <f t="shared" si="138"/>
        <v>2.1402221019131713E-3</v>
      </c>
      <c r="L1001" s="10">
        <f t="shared" si="141"/>
        <v>2.0485274591796054</v>
      </c>
    </row>
    <row r="1002" spans="1:12" x14ac:dyDescent="0.3">
      <c r="A1002" s="85">
        <f t="shared" si="135"/>
        <v>997</v>
      </c>
      <c r="B1002" s="94">
        <v>5300</v>
      </c>
      <c r="C1002" s="94">
        <v>16.25</v>
      </c>
      <c r="D1002" s="10">
        <f t="shared" si="133"/>
        <v>12.117625</v>
      </c>
      <c r="E1002" s="10">
        <f t="shared" si="134"/>
        <v>21.831844830188679</v>
      </c>
      <c r="F1002" s="10">
        <v>470.5</v>
      </c>
      <c r="G1002" s="10">
        <f t="shared" si="139"/>
        <v>3.3660069444444445E-3</v>
      </c>
      <c r="H1002" s="10">
        <f t="shared" si="137"/>
        <v>1.5837062673611111</v>
      </c>
      <c r="I1002" s="10">
        <f t="shared" si="136"/>
        <v>1.5837062673611111</v>
      </c>
      <c r="J1002" s="10">
        <f t="shared" si="140"/>
        <v>1548.2219379479839</v>
      </c>
      <c r="K1002" s="10">
        <f t="shared" si="138"/>
        <v>2.0976241951802797E-3</v>
      </c>
      <c r="L1002" s="10">
        <f t="shared" si="141"/>
        <v>2.0506250833747859</v>
      </c>
    </row>
    <row r="1003" spans="1:12" x14ac:dyDescent="0.3">
      <c r="A1003" s="85">
        <f t="shared" si="135"/>
        <v>998</v>
      </c>
      <c r="B1003" s="94">
        <v>5300</v>
      </c>
      <c r="C1003" s="94">
        <v>16.25</v>
      </c>
      <c r="D1003" s="10">
        <f t="shared" si="133"/>
        <v>12.117625</v>
      </c>
      <c r="E1003" s="10">
        <f t="shared" si="134"/>
        <v>21.831844830188679</v>
      </c>
      <c r="F1003" s="10">
        <v>470.5</v>
      </c>
      <c r="G1003" s="10">
        <f t="shared" si="139"/>
        <v>3.3660069444444445E-3</v>
      </c>
      <c r="H1003" s="10">
        <f t="shared" si="137"/>
        <v>1.5837062673611111</v>
      </c>
      <c r="I1003" s="10">
        <f t="shared" si="136"/>
        <v>1.5837062673611111</v>
      </c>
      <c r="J1003" s="10">
        <f t="shared" si="140"/>
        <v>1549.805644215345</v>
      </c>
      <c r="K1003" s="10">
        <f t="shared" si="138"/>
        <v>2.0976241951802797E-3</v>
      </c>
      <c r="L1003" s="10">
        <f t="shared" si="141"/>
        <v>2.0527227075699663</v>
      </c>
    </row>
    <row r="1004" spans="1:12" x14ac:dyDescent="0.3">
      <c r="A1004" s="85">
        <f t="shared" si="135"/>
        <v>999</v>
      </c>
      <c r="B1004" s="94">
        <v>5200</v>
      </c>
      <c r="C1004" s="94">
        <v>15.92</v>
      </c>
      <c r="D1004" s="10">
        <f t="shared" si="133"/>
        <v>11.871544</v>
      </c>
      <c r="E1004" s="10">
        <f t="shared" si="134"/>
        <v>21.799807566769228</v>
      </c>
      <c r="F1004" s="10">
        <v>470.5</v>
      </c>
      <c r="G1004" s="10">
        <f t="shared" si="139"/>
        <v>3.2976511111111112E-3</v>
      </c>
      <c r="H1004" s="10">
        <f t="shared" si="137"/>
        <v>1.5515448477777778</v>
      </c>
      <c r="I1004" s="10">
        <f t="shared" si="136"/>
        <v>1.5515448477777778</v>
      </c>
      <c r="J1004" s="10">
        <f t="shared" si="140"/>
        <v>1551.3571890631226</v>
      </c>
      <c r="K1004" s="10">
        <f t="shared" si="138"/>
        <v>2.0550262884473877E-3</v>
      </c>
      <c r="L1004" s="10">
        <f t="shared" si="141"/>
        <v>2.0547777338584137</v>
      </c>
    </row>
    <row r="1005" spans="1:12" x14ac:dyDescent="0.3">
      <c r="A1005" s="85">
        <f t="shared" si="135"/>
        <v>1000</v>
      </c>
      <c r="B1005" s="94">
        <v>5200</v>
      </c>
      <c r="C1005" s="94">
        <v>15.92</v>
      </c>
      <c r="D1005" s="10">
        <f t="shared" si="133"/>
        <v>11.871544</v>
      </c>
      <c r="E1005" s="10">
        <f t="shared" si="134"/>
        <v>21.799807566769228</v>
      </c>
      <c r="F1005" s="10">
        <v>470.5</v>
      </c>
      <c r="G1005" s="10">
        <f t="shared" si="139"/>
        <v>3.2976511111111112E-3</v>
      </c>
      <c r="H1005" s="10">
        <f t="shared" si="137"/>
        <v>1.5515448477777778</v>
      </c>
      <c r="I1005" s="10">
        <f t="shared" si="136"/>
        <v>1.5515448477777778</v>
      </c>
      <c r="J1005" s="10">
        <f t="shared" si="140"/>
        <v>1552.9087339109003</v>
      </c>
      <c r="K1005" s="10">
        <f t="shared" si="138"/>
        <v>2.0550262884473877E-3</v>
      </c>
      <c r="L1005" s="10">
        <f t="shared" si="141"/>
        <v>2.056832760146861</v>
      </c>
    </row>
    <row r="1006" spans="1:12" x14ac:dyDescent="0.3">
      <c r="A1006" s="85">
        <f t="shared" si="135"/>
        <v>1001</v>
      </c>
      <c r="B1006" s="94">
        <v>5100</v>
      </c>
      <c r="C1006" s="94">
        <v>15.59</v>
      </c>
      <c r="D1006" s="10">
        <f t="shared" si="133"/>
        <v>11.625463</v>
      </c>
      <c r="E1006" s="10">
        <f t="shared" si="134"/>
        <v>21.766513940078429</v>
      </c>
      <c r="F1006" s="10">
        <v>470.5</v>
      </c>
      <c r="G1006" s="10">
        <f t="shared" si="139"/>
        <v>3.2292952777777779E-3</v>
      </c>
      <c r="H1006" s="10">
        <f t="shared" si="137"/>
        <v>1.5193834281944445</v>
      </c>
      <c r="I1006" s="10">
        <f t="shared" si="136"/>
        <v>1.5193834281944445</v>
      </c>
      <c r="J1006" s="10">
        <f t="shared" si="140"/>
        <v>1554.4281173390948</v>
      </c>
      <c r="K1006" s="10">
        <f t="shared" si="138"/>
        <v>2.0124283817144961E-3</v>
      </c>
      <c r="L1006" s="10">
        <f t="shared" si="141"/>
        <v>2.0588451885285757</v>
      </c>
    </row>
    <row r="1007" spans="1:12" x14ac:dyDescent="0.3">
      <c r="A1007" s="85">
        <f t="shared" si="135"/>
        <v>1002</v>
      </c>
      <c r="B1007" s="94">
        <v>5100</v>
      </c>
      <c r="C1007" s="94">
        <v>15.59</v>
      </c>
      <c r="D1007" s="10">
        <f t="shared" si="133"/>
        <v>11.625463</v>
      </c>
      <c r="E1007" s="10">
        <f t="shared" si="134"/>
        <v>21.766513940078429</v>
      </c>
      <c r="F1007" s="10">
        <v>470.5</v>
      </c>
      <c r="G1007" s="10">
        <f t="shared" si="139"/>
        <v>3.2292952777777779E-3</v>
      </c>
      <c r="H1007" s="10">
        <f t="shared" si="137"/>
        <v>1.5193834281944445</v>
      </c>
      <c r="I1007" s="10">
        <f t="shared" si="136"/>
        <v>1.5193834281944445</v>
      </c>
      <c r="J1007" s="10">
        <f t="shared" si="140"/>
        <v>1555.9475007672893</v>
      </c>
      <c r="K1007" s="10">
        <f t="shared" si="138"/>
        <v>2.0124283817144961E-3</v>
      </c>
      <c r="L1007" s="10">
        <f t="shared" si="141"/>
        <v>2.0608576169102903</v>
      </c>
    </row>
    <row r="1008" spans="1:12" x14ac:dyDescent="0.3">
      <c r="A1008" s="85">
        <f t="shared" si="135"/>
        <v>1003</v>
      </c>
      <c r="B1008" s="94">
        <v>5100</v>
      </c>
      <c r="C1008" s="94">
        <v>15.59</v>
      </c>
      <c r="D1008" s="10">
        <f t="shared" si="133"/>
        <v>11.625463</v>
      </c>
      <c r="E1008" s="10">
        <f t="shared" si="134"/>
        <v>21.766513940078429</v>
      </c>
      <c r="F1008" s="10">
        <v>470.5</v>
      </c>
      <c r="G1008" s="10">
        <f t="shared" si="139"/>
        <v>3.2292952777777779E-3</v>
      </c>
      <c r="H1008" s="10">
        <f t="shared" si="137"/>
        <v>1.5193834281944445</v>
      </c>
      <c r="I1008" s="10">
        <f t="shared" si="136"/>
        <v>1.5193834281944445</v>
      </c>
      <c r="J1008" s="10">
        <f t="shared" si="140"/>
        <v>1557.4668841954838</v>
      </c>
      <c r="K1008" s="10">
        <f t="shared" si="138"/>
        <v>2.0124283817144961E-3</v>
      </c>
      <c r="L1008" s="10">
        <f t="shared" si="141"/>
        <v>2.062870045292005</v>
      </c>
    </row>
    <row r="1009" spans="1:12" x14ac:dyDescent="0.3">
      <c r="A1009" s="85">
        <f t="shared" si="135"/>
        <v>1004</v>
      </c>
      <c r="B1009" s="94">
        <v>5000</v>
      </c>
      <c r="C1009" s="94">
        <v>15.26</v>
      </c>
      <c r="D1009" s="10">
        <f t="shared" si="133"/>
        <v>11.379382</v>
      </c>
      <c r="E1009" s="10">
        <f t="shared" si="134"/>
        <v>21.731888568319999</v>
      </c>
      <c r="F1009" s="10">
        <v>470.5</v>
      </c>
      <c r="G1009" s="10">
        <f t="shared" si="139"/>
        <v>3.1609394444444446E-3</v>
      </c>
      <c r="H1009" s="10">
        <f t="shared" si="137"/>
        <v>1.487222008611111</v>
      </c>
      <c r="I1009" s="10">
        <f t="shared" si="136"/>
        <v>1.4872220086111112</v>
      </c>
      <c r="J1009" s="10">
        <f t="shared" si="140"/>
        <v>1558.9541062040948</v>
      </c>
      <c r="K1009" s="10">
        <f t="shared" si="138"/>
        <v>1.9698304749816041E-3</v>
      </c>
      <c r="L1009" s="10">
        <f t="shared" si="141"/>
        <v>2.0648398757669866</v>
      </c>
    </row>
    <row r="1010" spans="1:12" x14ac:dyDescent="0.3">
      <c r="A1010" s="85">
        <f t="shared" si="135"/>
        <v>1005</v>
      </c>
      <c r="B1010" s="94">
        <v>5000</v>
      </c>
      <c r="C1010" s="94">
        <v>15.26</v>
      </c>
      <c r="D1010" s="10">
        <f t="shared" ref="D1010:D1073" si="142">C1010*0.7457</f>
        <v>11.379382</v>
      </c>
      <c r="E1010" s="10">
        <f t="shared" ref="E1010:E1073" si="143">(9548.8*D1010)/B1010</f>
        <v>21.731888568319999</v>
      </c>
      <c r="F1010" s="10">
        <v>470.5</v>
      </c>
      <c r="G1010" s="10">
        <f t="shared" si="139"/>
        <v>3.1609394444444446E-3</v>
      </c>
      <c r="H1010" s="10">
        <f t="shared" si="137"/>
        <v>1.487222008611111</v>
      </c>
      <c r="I1010" s="10">
        <f t="shared" si="136"/>
        <v>1.4872220086111112</v>
      </c>
      <c r="J1010" s="10">
        <f t="shared" si="140"/>
        <v>1560.4413282127059</v>
      </c>
      <c r="K1010" s="10">
        <f t="shared" si="138"/>
        <v>1.9698304749816041E-3</v>
      </c>
      <c r="L1010" s="10">
        <f t="shared" si="141"/>
        <v>2.0668097062419681</v>
      </c>
    </row>
    <row r="1011" spans="1:12" x14ac:dyDescent="0.3">
      <c r="A1011" s="85">
        <f t="shared" si="135"/>
        <v>1006</v>
      </c>
      <c r="B1011" s="94">
        <v>5000</v>
      </c>
      <c r="C1011" s="94">
        <v>15.26</v>
      </c>
      <c r="D1011" s="10">
        <f t="shared" si="142"/>
        <v>11.379382</v>
      </c>
      <c r="E1011" s="10">
        <f t="shared" si="143"/>
        <v>21.731888568319999</v>
      </c>
      <c r="F1011" s="10">
        <v>470.5</v>
      </c>
      <c r="G1011" s="10">
        <f t="shared" si="139"/>
        <v>3.1609394444444446E-3</v>
      </c>
      <c r="H1011" s="10">
        <f t="shared" si="137"/>
        <v>1.487222008611111</v>
      </c>
      <c r="I1011" s="10">
        <f t="shared" si="136"/>
        <v>1.4872220086111112</v>
      </c>
      <c r="J1011" s="10">
        <f t="shared" si="140"/>
        <v>1561.928550221317</v>
      </c>
      <c r="K1011" s="10">
        <f t="shared" si="138"/>
        <v>1.9698304749816041E-3</v>
      </c>
      <c r="L1011" s="10">
        <f t="shared" si="141"/>
        <v>2.0687795367169497</v>
      </c>
    </row>
    <row r="1012" spans="1:12" x14ac:dyDescent="0.3">
      <c r="A1012" s="85">
        <f t="shared" si="135"/>
        <v>1007</v>
      </c>
      <c r="B1012" s="94">
        <v>4900</v>
      </c>
      <c r="C1012" s="94">
        <v>14.97</v>
      </c>
      <c r="D1012" s="10">
        <f t="shared" si="142"/>
        <v>11.163129000000001</v>
      </c>
      <c r="E1012" s="10">
        <f t="shared" si="143"/>
        <v>21.753976774530614</v>
      </c>
      <c r="F1012" s="10">
        <v>470.5</v>
      </c>
      <c r="G1012" s="10">
        <f t="shared" si="139"/>
        <v>3.100869166666667E-3</v>
      </c>
      <c r="H1012" s="10">
        <f t="shared" si="137"/>
        <v>1.4589589429166669</v>
      </c>
      <c r="I1012" s="10">
        <f t="shared" si="136"/>
        <v>1.4589589429166669</v>
      </c>
      <c r="J1012" s="10">
        <f t="shared" si="140"/>
        <v>1563.3875091642337</v>
      </c>
      <c r="K1012" s="10">
        <f t="shared" si="138"/>
        <v>1.9323959508830025E-3</v>
      </c>
      <c r="L1012" s="10">
        <f t="shared" si="141"/>
        <v>2.0707119326678325</v>
      </c>
    </row>
    <row r="1013" spans="1:12" x14ac:dyDescent="0.3">
      <c r="A1013" s="85">
        <f t="shared" si="135"/>
        <v>1008</v>
      </c>
      <c r="B1013" s="94">
        <v>6400</v>
      </c>
      <c r="C1013" s="94">
        <v>17.8</v>
      </c>
      <c r="D1013" s="10">
        <f t="shared" si="142"/>
        <v>13.273460000000002</v>
      </c>
      <c r="E1013" s="10">
        <f t="shared" si="143"/>
        <v>19.804002320000002</v>
      </c>
      <c r="F1013" s="10">
        <v>457.1</v>
      </c>
      <c r="G1013" s="10">
        <f t="shared" si="139"/>
        <v>3.6870722222222228E-3</v>
      </c>
      <c r="H1013" s="10">
        <f t="shared" si="137"/>
        <v>1.6853607127777781</v>
      </c>
      <c r="I1013" s="10">
        <f t="shared" si="136"/>
        <v>1.6853607127777781</v>
      </c>
      <c r="J1013" s="10">
        <f t="shared" si="140"/>
        <v>1565.0728698770115</v>
      </c>
      <c r="K1013" s="10">
        <f t="shared" si="138"/>
        <v>2.2322658447387791E-3</v>
      </c>
      <c r="L1013" s="10">
        <f t="shared" si="141"/>
        <v>2.0729441985125714</v>
      </c>
    </row>
    <row r="1014" spans="1:12" x14ac:dyDescent="0.3">
      <c r="A1014" s="85">
        <f t="shared" si="135"/>
        <v>1009</v>
      </c>
      <c r="B1014" s="94">
        <v>6300</v>
      </c>
      <c r="C1014" s="94">
        <v>17.5</v>
      </c>
      <c r="D1014" s="10">
        <f t="shared" si="142"/>
        <v>13.049750000000001</v>
      </c>
      <c r="E1014" s="10">
        <f t="shared" si="143"/>
        <v>19.779278222222221</v>
      </c>
      <c r="F1014" s="10">
        <v>457.1</v>
      </c>
      <c r="G1014" s="10">
        <f t="shared" si="139"/>
        <v>3.6249305555555557E-3</v>
      </c>
      <c r="H1014" s="10">
        <f t="shared" si="137"/>
        <v>1.6569557569444446</v>
      </c>
      <c r="I1014" s="10">
        <f t="shared" si="136"/>
        <v>1.6569557569444446</v>
      </c>
      <c r="J1014" s="10">
        <f t="shared" si="140"/>
        <v>1566.7298256339559</v>
      </c>
      <c r="K1014" s="10">
        <f t="shared" si="138"/>
        <v>2.1946433866813836E-3</v>
      </c>
      <c r="L1014" s="10">
        <f t="shared" si="141"/>
        <v>2.0751388418992529</v>
      </c>
    </row>
    <row r="1015" spans="1:12" x14ac:dyDescent="0.3">
      <c r="A1015" s="85">
        <f t="shared" si="135"/>
        <v>1010</v>
      </c>
      <c r="B1015" s="94">
        <v>6200</v>
      </c>
      <c r="C1015" s="94">
        <v>17.440000000000001</v>
      </c>
      <c r="D1015" s="10">
        <f t="shared" si="142"/>
        <v>13.005008000000002</v>
      </c>
      <c r="E1015" s="10">
        <f t="shared" si="143"/>
        <v>20.029390385548389</v>
      </c>
      <c r="F1015" s="10">
        <v>469.1</v>
      </c>
      <c r="G1015" s="10">
        <f t="shared" si="139"/>
        <v>3.6125022222222229E-3</v>
      </c>
      <c r="H1015" s="10">
        <f t="shared" si="137"/>
        <v>1.6946247924444446</v>
      </c>
      <c r="I1015" s="10">
        <f t="shared" si="136"/>
        <v>1.6946247924444449</v>
      </c>
      <c r="J1015" s="10">
        <f t="shared" si="140"/>
        <v>1568.4244504264004</v>
      </c>
      <c r="K1015" s="10">
        <f t="shared" si="138"/>
        <v>2.2445361489330396E-3</v>
      </c>
      <c r="L1015" s="10">
        <f t="shared" si="141"/>
        <v>2.0773833780481858</v>
      </c>
    </row>
    <row r="1016" spans="1:12" x14ac:dyDescent="0.3">
      <c r="A1016" s="86">
        <f t="shared" si="135"/>
        <v>1011</v>
      </c>
      <c r="B1016" s="94">
        <v>6200</v>
      </c>
      <c r="C1016" s="94">
        <v>17.440000000000001</v>
      </c>
      <c r="D1016" s="10">
        <f t="shared" si="142"/>
        <v>13.005008000000002</v>
      </c>
      <c r="E1016" s="10">
        <f t="shared" si="143"/>
        <v>20.029390385548389</v>
      </c>
      <c r="F1016" s="10">
        <v>469.1</v>
      </c>
      <c r="G1016" s="10">
        <f t="shared" si="139"/>
        <v>3.6125022222222229E-3</v>
      </c>
      <c r="H1016" s="10">
        <f t="shared" si="137"/>
        <v>1.6946247924444446</v>
      </c>
      <c r="I1016" s="10">
        <f t="shared" si="136"/>
        <v>1.6946247924444449</v>
      </c>
      <c r="J1016" s="10">
        <f t="shared" si="140"/>
        <v>1570.119075218845</v>
      </c>
      <c r="K1016" s="10">
        <f t="shared" si="138"/>
        <v>2.2445361489330396E-3</v>
      </c>
      <c r="L1016" s="10">
        <f t="shared" si="141"/>
        <v>2.0796279141971188</v>
      </c>
    </row>
    <row r="1017" spans="1:12" x14ac:dyDescent="0.3">
      <c r="A1017" s="86">
        <f t="shared" si="135"/>
        <v>1012</v>
      </c>
      <c r="B1017" s="94">
        <v>6100</v>
      </c>
      <c r="C1017" s="94">
        <v>17.37</v>
      </c>
      <c r="D1017" s="10">
        <f t="shared" si="142"/>
        <v>12.952809000000002</v>
      </c>
      <c r="E1017" s="10">
        <f t="shared" si="143"/>
        <v>20.276029931016396</v>
      </c>
      <c r="F1017" s="10">
        <v>469.1</v>
      </c>
      <c r="G1017" s="10">
        <f t="shared" si="139"/>
        <v>3.5980025000000005E-3</v>
      </c>
      <c r="H1017" s="10">
        <f t="shared" si="137"/>
        <v>1.6878229727500005</v>
      </c>
      <c r="I1017" s="10">
        <f t="shared" si="136"/>
        <v>1.6878229727500003</v>
      </c>
      <c r="J1017" s="10">
        <f t="shared" si="140"/>
        <v>1571.8068981915949</v>
      </c>
      <c r="K1017" s="10">
        <f t="shared" si="138"/>
        <v>2.235527116225166E-3</v>
      </c>
      <c r="L1017" s="10">
        <f t="shared" si="141"/>
        <v>2.0818634413133439</v>
      </c>
    </row>
    <row r="1018" spans="1:12" x14ac:dyDescent="0.3">
      <c r="A1018" s="86">
        <f t="shared" si="135"/>
        <v>1013</v>
      </c>
      <c r="B1018" s="94">
        <v>6100</v>
      </c>
      <c r="C1018" s="94">
        <v>17.37</v>
      </c>
      <c r="D1018" s="10">
        <f t="shared" si="142"/>
        <v>12.952809000000002</v>
      </c>
      <c r="E1018" s="10">
        <f t="shared" si="143"/>
        <v>20.276029931016396</v>
      </c>
      <c r="F1018" s="10">
        <v>469.1</v>
      </c>
      <c r="G1018" s="10">
        <f t="shared" si="139"/>
        <v>3.5980025000000005E-3</v>
      </c>
      <c r="H1018" s="10">
        <f t="shared" si="137"/>
        <v>1.6878229727500005</v>
      </c>
      <c r="I1018" s="10">
        <f t="shared" si="136"/>
        <v>1.6878229727500003</v>
      </c>
      <c r="J1018" s="10">
        <f t="shared" si="140"/>
        <v>1573.4947211643448</v>
      </c>
      <c r="K1018" s="10">
        <f t="shared" si="138"/>
        <v>2.235527116225166E-3</v>
      </c>
      <c r="L1018" s="10">
        <f t="shared" si="141"/>
        <v>2.084098968429569</v>
      </c>
    </row>
    <row r="1019" spans="1:12" x14ac:dyDescent="0.3">
      <c r="A1019" s="86">
        <f t="shared" si="135"/>
        <v>1014</v>
      </c>
      <c r="B1019" s="94">
        <v>6000</v>
      </c>
      <c r="C1019" s="94">
        <v>17.32</v>
      </c>
      <c r="D1019" s="10">
        <f t="shared" si="142"/>
        <v>12.915524000000001</v>
      </c>
      <c r="E1019" s="10">
        <f t="shared" si="143"/>
        <v>20.554625928533333</v>
      </c>
      <c r="F1019" s="10">
        <v>469.1</v>
      </c>
      <c r="G1019" s="10">
        <f t="shared" si="139"/>
        <v>3.587645555555556E-3</v>
      </c>
      <c r="H1019" s="10">
        <f t="shared" si="137"/>
        <v>1.6829645301111111</v>
      </c>
      <c r="I1019" s="10">
        <f t="shared" si="136"/>
        <v>1.6829645301111114</v>
      </c>
      <c r="J1019" s="10">
        <f t="shared" si="140"/>
        <v>1575.1776856944559</v>
      </c>
      <c r="K1019" s="10">
        <f t="shared" si="138"/>
        <v>2.229092092862399E-3</v>
      </c>
      <c r="L1019" s="10">
        <f t="shared" si="141"/>
        <v>2.0863280605224315</v>
      </c>
    </row>
    <row r="1020" spans="1:12" x14ac:dyDescent="0.3">
      <c r="A1020" s="86">
        <f t="shared" si="135"/>
        <v>1015</v>
      </c>
      <c r="B1020" s="94">
        <v>5900</v>
      </c>
      <c r="C1020" s="94">
        <v>17.239999999999998</v>
      </c>
      <c r="D1020" s="10">
        <f t="shared" si="142"/>
        <v>12.855867999999999</v>
      </c>
      <c r="E1020" s="10">
        <f t="shared" si="143"/>
        <v>20.80645972176271</v>
      </c>
      <c r="F1020" s="10">
        <v>469.1</v>
      </c>
      <c r="G1020" s="10">
        <f t="shared" si="139"/>
        <v>3.5710744444444444E-3</v>
      </c>
      <c r="H1020" s="10">
        <f t="shared" si="137"/>
        <v>1.6751910218888888</v>
      </c>
      <c r="I1020" s="10">
        <f t="shared" si="136"/>
        <v>1.675191021888889</v>
      </c>
      <c r="J1020" s="10">
        <f t="shared" si="140"/>
        <v>1576.8528767163448</v>
      </c>
      <c r="K1020" s="10">
        <f t="shared" si="138"/>
        <v>2.2187960554819722E-3</v>
      </c>
      <c r="L1020" s="10">
        <f t="shared" si="141"/>
        <v>2.0885468565779135</v>
      </c>
    </row>
    <row r="1021" spans="1:12" x14ac:dyDescent="0.3">
      <c r="A1021" s="86">
        <f t="shared" si="135"/>
        <v>1016</v>
      </c>
      <c r="B1021" s="94">
        <v>5800</v>
      </c>
      <c r="C1021" s="94">
        <v>17.18</v>
      </c>
      <c r="D1021" s="10">
        <f t="shared" si="142"/>
        <v>12.811126</v>
      </c>
      <c r="E1021" s="10">
        <f t="shared" si="143"/>
        <v>21.091531025655172</v>
      </c>
      <c r="F1021" s="10">
        <v>443.8</v>
      </c>
      <c r="G1021" s="10">
        <f t="shared" si="139"/>
        <v>3.5586461111111111E-3</v>
      </c>
      <c r="H1021" s="10">
        <f t="shared" si="137"/>
        <v>1.5793271441111112</v>
      </c>
      <c r="I1021" s="10">
        <f t="shared" si="136"/>
        <v>1.5793271441111112</v>
      </c>
      <c r="J1021" s="10">
        <f t="shared" si="140"/>
        <v>1578.432203860456</v>
      </c>
      <c r="K1021" s="10">
        <f t="shared" si="138"/>
        <v>2.0918240319352465E-3</v>
      </c>
      <c r="L1021" s="10">
        <f t="shared" si="141"/>
        <v>2.0906386806098487</v>
      </c>
    </row>
    <row r="1022" spans="1:12" x14ac:dyDescent="0.3">
      <c r="A1022" s="86">
        <f t="shared" si="135"/>
        <v>1017</v>
      </c>
      <c r="B1022" s="94">
        <v>5800</v>
      </c>
      <c r="C1022" s="94">
        <v>17.18</v>
      </c>
      <c r="D1022" s="10">
        <f t="shared" si="142"/>
        <v>12.811126</v>
      </c>
      <c r="E1022" s="10">
        <f t="shared" si="143"/>
        <v>21.091531025655172</v>
      </c>
      <c r="F1022" s="10">
        <v>443.8</v>
      </c>
      <c r="G1022" s="10">
        <f t="shared" si="139"/>
        <v>3.5586461111111111E-3</v>
      </c>
      <c r="H1022" s="10">
        <f t="shared" si="137"/>
        <v>1.5793271441111112</v>
      </c>
      <c r="I1022" s="10">
        <f t="shared" si="136"/>
        <v>1.5793271441111112</v>
      </c>
      <c r="J1022" s="10">
        <f t="shared" si="140"/>
        <v>1580.0115310045671</v>
      </c>
      <c r="K1022" s="10">
        <f t="shared" si="138"/>
        <v>2.0918240319352465E-3</v>
      </c>
      <c r="L1022" s="10">
        <f t="shared" si="141"/>
        <v>2.0927305046417839</v>
      </c>
    </row>
    <row r="1023" spans="1:12" x14ac:dyDescent="0.3">
      <c r="A1023" s="86">
        <f t="shared" si="135"/>
        <v>1018</v>
      </c>
      <c r="B1023" s="94">
        <v>5700</v>
      </c>
      <c r="C1023" s="94">
        <v>17.11</v>
      </c>
      <c r="D1023" s="10">
        <f t="shared" si="142"/>
        <v>12.758927</v>
      </c>
      <c r="E1023" s="10">
        <f t="shared" si="143"/>
        <v>21.374112655719298</v>
      </c>
      <c r="F1023" s="10">
        <v>443.8</v>
      </c>
      <c r="G1023" s="10">
        <f t="shared" si="139"/>
        <v>3.5441463888888887E-3</v>
      </c>
      <c r="H1023" s="10">
        <f t="shared" si="137"/>
        <v>1.5728921673888892</v>
      </c>
      <c r="I1023" s="10">
        <f t="shared" si="136"/>
        <v>1.5728921673888889</v>
      </c>
      <c r="J1023" s="10">
        <f t="shared" si="140"/>
        <v>1581.5844231719561</v>
      </c>
      <c r="K1023" s="10">
        <f t="shared" si="138"/>
        <v>2.0833008839587935E-3</v>
      </c>
      <c r="L1023" s="10">
        <f t="shared" si="141"/>
        <v>2.0948138055257428</v>
      </c>
    </row>
    <row r="1024" spans="1:12" x14ac:dyDescent="0.3">
      <c r="A1024" s="87">
        <f t="shared" si="135"/>
        <v>1019</v>
      </c>
      <c r="B1024" s="94">
        <v>5700</v>
      </c>
      <c r="C1024" s="94">
        <v>17.11</v>
      </c>
      <c r="D1024" s="10">
        <f t="shared" si="142"/>
        <v>12.758927</v>
      </c>
      <c r="E1024" s="10">
        <f t="shared" si="143"/>
        <v>21.374112655719298</v>
      </c>
      <c r="F1024" s="10">
        <v>443.8</v>
      </c>
      <c r="G1024" s="10">
        <f t="shared" si="139"/>
        <v>3.5441463888888887E-3</v>
      </c>
      <c r="H1024" s="10">
        <f t="shared" si="137"/>
        <v>1.5728921673888892</v>
      </c>
      <c r="I1024" s="10">
        <f t="shared" si="136"/>
        <v>1.5728921673888889</v>
      </c>
      <c r="J1024" s="10">
        <f t="shared" si="140"/>
        <v>1583.1573153393451</v>
      </c>
      <c r="K1024" s="10">
        <f t="shared" si="138"/>
        <v>2.0833008839587935E-3</v>
      </c>
      <c r="L1024" s="10">
        <f t="shared" si="141"/>
        <v>2.0968971064097017</v>
      </c>
    </row>
    <row r="1025" spans="1:12" x14ac:dyDescent="0.3">
      <c r="A1025" s="87">
        <f t="shared" si="135"/>
        <v>1020</v>
      </c>
      <c r="B1025" s="94">
        <v>5600</v>
      </c>
      <c r="C1025" s="94">
        <v>17.05</v>
      </c>
      <c r="D1025" s="10">
        <f t="shared" si="142"/>
        <v>12.714185000000001</v>
      </c>
      <c r="E1025" s="10">
        <f t="shared" si="143"/>
        <v>21.679501737142857</v>
      </c>
      <c r="F1025" s="10">
        <v>443.8</v>
      </c>
      <c r="G1025" s="10">
        <f t="shared" si="139"/>
        <v>3.5317180555555555E-3</v>
      </c>
      <c r="H1025" s="10">
        <f t="shared" si="137"/>
        <v>1.5673764730555555</v>
      </c>
      <c r="I1025" s="10">
        <f t="shared" si="136"/>
        <v>1.5673764730555555</v>
      </c>
      <c r="J1025" s="10">
        <f t="shared" si="140"/>
        <v>1584.7246918124006</v>
      </c>
      <c r="K1025" s="10">
        <f t="shared" si="138"/>
        <v>2.0759953285504045E-3</v>
      </c>
      <c r="L1025" s="10">
        <f t="shared" si="141"/>
        <v>2.098973101738252</v>
      </c>
    </row>
    <row r="1026" spans="1:12" x14ac:dyDescent="0.3">
      <c r="A1026" s="87">
        <f t="shared" si="135"/>
        <v>1021</v>
      </c>
      <c r="B1026" s="94">
        <v>5600</v>
      </c>
      <c r="C1026" s="94">
        <v>17.05</v>
      </c>
      <c r="D1026" s="10">
        <f t="shared" si="142"/>
        <v>12.714185000000001</v>
      </c>
      <c r="E1026" s="10">
        <f t="shared" si="143"/>
        <v>21.679501737142857</v>
      </c>
      <c r="F1026" s="10">
        <v>443.8</v>
      </c>
      <c r="G1026" s="10">
        <f t="shared" si="139"/>
        <v>3.5317180555555555E-3</v>
      </c>
      <c r="H1026" s="10">
        <f t="shared" si="137"/>
        <v>1.5673764730555555</v>
      </c>
      <c r="I1026" s="10">
        <f t="shared" si="136"/>
        <v>1.5673764730555555</v>
      </c>
      <c r="J1026" s="10">
        <f t="shared" si="140"/>
        <v>1586.292068285456</v>
      </c>
      <c r="K1026" s="10">
        <f t="shared" si="138"/>
        <v>2.0759953285504045E-3</v>
      </c>
      <c r="L1026" s="10">
        <f t="shared" si="141"/>
        <v>2.1010490970668023</v>
      </c>
    </row>
    <row r="1027" spans="1:12" x14ac:dyDescent="0.3">
      <c r="A1027" s="87">
        <f t="shared" si="135"/>
        <v>1022</v>
      </c>
      <c r="B1027" s="94">
        <v>5500</v>
      </c>
      <c r="C1027" s="94">
        <v>16.940000000000001</v>
      </c>
      <c r="D1027" s="10">
        <f t="shared" si="142"/>
        <v>12.632158000000002</v>
      </c>
      <c r="E1027" s="10">
        <f t="shared" si="143"/>
        <v>21.931263692800002</v>
      </c>
      <c r="F1027" s="10">
        <v>443.8</v>
      </c>
      <c r="G1027" s="10">
        <f t="shared" si="139"/>
        <v>3.5089327777777786E-3</v>
      </c>
      <c r="H1027" s="10">
        <f t="shared" si="137"/>
        <v>1.5572643667777781</v>
      </c>
      <c r="I1027" s="10">
        <f t="shared" si="136"/>
        <v>1.5572643667777781</v>
      </c>
      <c r="J1027" s="10">
        <f t="shared" si="140"/>
        <v>1587.8493326522339</v>
      </c>
      <c r="K1027" s="10">
        <f t="shared" si="138"/>
        <v>2.0626018103016928E-3</v>
      </c>
      <c r="L1027" s="10">
        <f t="shared" si="141"/>
        <v>2.1031116988771039</v>
      </c>
    </row>
    <row r="1028" spans="1:12" x14ac:dyDescent="0.3">
      <c r="A1028" s="87">
        <f t="shared" si="135"/>
        <v>1023</v>
      </c>
      <c r="B1028" s="94">
        <v>5400</v>
      </c>
      <c r="C1028" s="94">
        <v>16.579999999999998</v>
      </c>
      <c r="D1028" s="10">
        <f t="shared" si="142"/>
        <v>12.363705999999999</v>
      </c>
      <c r="E1028" s="10">
        <f t="shared" si="143"/>
        <v>21.862695528296292</v>
      </c>
      <c r="F1028" s="10">
        <v>470.5</v>
      </c>
      <c r="G1028" s="10">
        <f t="shared" si="139"/>
        <v>3.4343627777777773E-3</v>
      </c>
      <c r="H1028" s="10">
        <f t="shared" si="137"/>
        <v>1.6158676869444442</v>
      </c>
      <c r="I1028" s="10">
        <f t="shared" si="136"/>
        <v>1.6158676869444442</v>
      </c>
      <c r="J1028" s="10">
        <f t="shared" si="140"/>
        <v>1589.4652003391784</v>
      </c>
      <c r="K1028" s="10">
        <f t="shared" si="138"/>
        <v>2.1402221019131713E-3</v>
      </c>
      <c r="L1028" s="10">
        <f t="shared" si="141"/>
        <v>2.105251920979017</v>
      </c>
    </row>
    <row r="1029" spans="1:12" x14ac:dyDescent="0.3">
      <c r="A1029" s="87">
        <f t="shared" si="135"/>
        <v>1024</v>
      </c>
      <c r="B1029" s="94">
        <v>5400</v>
      </c>
      <c r="C1029" s="94">
        <v>16.579999999999998</v>
      </c>
      <c r="D1029" s="10">
        <f t="shared" si="142"/>
        <v>12.363705999999999</v>
      </c>
      <c r="E1029" s="10">
        <f t="shared" si="143"/>
        <v>21.862695528296292</v>
      </c>
      <c r="F1029" s="10">
        <v>470.5</v>
      </c>
      <c r="G1029" s="10">
        <f t="shared" si="139"/>
        <v>3.4343627777777773E-3</v>
      </c>
      <c r="H1029" s="10">
        <f t="shared" si="137"/>
        <v>1.6158676869444442</v>
      </c>
      <c r="I1029" s="10">
        <f t="shared" si="136"/>
        <v>1.6158676869444442</v>
      </c>
      <c r="J1029" s="10">
        <f t="shared" si="140"/>
        <v>1591.0810680261229</v>
      </c>
      <c r="K1029" s="10">
        <f t="shared" si="138"/>
        <v>2.1402221019131713E-3</v>
      </c>
      <c r="L1029" s="10">
        <f t="shared" si="141"/>
        <v>2.1073921430809301</v>
      </c>
    </row>
    <row r="1030" spans="1:12" x14ac:dyDescent="0.3">
      <c r="A1030" s="87">
        <f t="shared" si="135"/>
        <v>1025</v>
      </c>
      <c r="B1030" s="94">
        <v>5300</v>
      </c>
      <c r="C1030" s="94">
        <v>16.25</v>
      </c>
      <c r="D1030" s="10">
        <f t="shared" si="142"/>
        <v>12.117625</v>
      </c>
      <c r="E1030" s="10">
        <f t="shared" si="143"/>
        <v>21.831844830188679</v>
      </c>
      <c r="F1030" s="10">
        <v>470.5</v>
      </c>
      <c r="G1030" s="10">
        <f t="shared" si="139"/>
        <v>3.3660069444444445E-3</v>
      </c>
      <c r="H1030" s="10">
        <f t="shared" si="137"/>
        <v>1.5837062673611111</v>
      </c>
      <c r="I1030" s="10">
        <f t="shared" si="136"/>
        <v>1.5837062673611111</v>
      </c>
      <c r="J1030" s="10">
        <f t="shared" si="140"/>
        <v>1592.664774293484</v>
      </c>
      <c r="K1030" s="10">
        <f t="shared" si="138"/>
        <v>2.0976241951802797E-3</v>
      </c>
      <c r="L1030" s="10">
        <f t="shared" si="141"/>
        <v>2.1094897672761106</v>
      </c>
    </row>
    <row r="1031" spans="1:12" x14ac:dyDescent="0.3">
      <c r="A1031" s="87">
        <f t="shared" ref="A1031:A1094" si="144">A1030+1</f>
        <v>1026</v>
      </c>
      <c r="B1031" s="94">
        <v>5200</v>
      </c>
      <c r="C1031" s="94">
        <v>15.92</v>
      </c>
      <c r="D1031" s="10">
        <f t="shared" si="142"/>
        <v>11.871544</v>
      </c>
      <c r="E1031" s="10">
        <f t="shared" si="143"/>
        <v>21.799807566769228</v>
      </c>
      <c r="F1031" s="10">
        <v>470.5</v>
      </c>
      <c r="G1031" s="10">
        <f t="shared" si="139"/>
        <v>3.2976511111111112E-3</v>
      </c>
      <c r="H1031" s="10">
        <f t="shared" si="137"/>
        <v>1.5515448477777778</v>
      </c>
      <c r="I1031" s="10">
        <f t="shared" ref="I1031:I1094" si="145">G1031*F1031</f>
        <v>1.5515448477777778</v>
      </c>
      <c r="J1031" s="10">
        <f t="shared" si="140"/>
        <v>1594.2163191412617</v>
      </c>
      <c r="K1031" s="10">
        <f t="shared" si="138"/>
        <v>2.0550262884473877E-3</v>
      </c>
      <c r="L1031" s="10">
        <f t="shared" si="141"/>
        <v>2.1115447935645579</v>
      </c>
    </row>
    <row r="1032" spans="1:12" x14ac:dyDescent="0.3">
      <c r="A1032" s="87">
        <f t="shared" si="144"/>
        <v>1027</v>
      </c>
      <c r="B1032" s="94">
        <v>5200</v>
      </c>
      <c r="C1032" s="94">
        <v>15.92</v>
      </c>
      <c r="D1032" s="10">
        <f t="shared" si="142"/>
        <v>11.871544</v>
      </c>
      <c r="E1032" s="10">
        <f t="shared" si="143"/>
        <v>21.799807566769228</v>
      </c>
      <c r="F1032" s="10">
        <v>470.5</v>
      </c>
      <c r="G1032" s="10">
        <f t="shared" si="139"/>
        <v>3.2976511111111112E-3</v>
      </c>
      <c r="H1032" s="10">
        <f t="shared" ref="H1032:H1095" si="146">(F1032*D1032)/3600</f>
        <v>1.5515448477777778</v>
      </c>
      <c r="I1032" s="10">
        <f t="shared" si="145"/>
        <v>1.5515448477777778</v>
      </c>
      <c r="J1032" s="10">
        <f t="shared" si="140"/>
        <v>1595.7678639890394</v>
      </c>
      <c r="K1032" s="10">
        <f t="shared" ref="K1032:K1095" si="147">((F1032*G1032)/1000)/0.755</f>
        <v>2.0550262884473877E-3</v>
      </c>
      <c r="L1032" s="10">
        <f t="shared" si="141"/>
        <v>2.1135998198530053</v>
      </c>
    </row>
    <row r="1033" spans="1:12" x14ac:dyDescent="0.3">
      <c r="A1033" s="87">
        <f t="shared" si="144"/>
        <v>1028</v>
      </c>
      <c r="B1033" s="94">
        <v>5100</v>
      </c>
      <c r="C1033" s="94">
        <v>15.59</v>
      </c>
      <c r="D1033" s="10">
        <f t="shared" si="142"/>
        <v>11.625463</v>
      </c>
      <c r="E1033" s="10">
        <f t="shared" si="143"/>
        <v>21.766513940078429</v>
      </c>
      <c r="F1033" s="10">
        <v>470.5</v>
      </c>
      <c r="G1033" s="10">
        <f t="shared" ref="G1033:G1096" si="148">((A1033-A1032)/3600)*D1033</f>
        <v>3.2292952777777779E-3</v>
      </c>
      <c r="H1033" s="10">
        <f t="shared" si="146"/>
        <v>1.5193834281944445</v>
      </c>
      <c r="I1033" s="10">
        <f t="shared" si="145"/>
        <v>1.5193834281944445</v>
      </c>
      <c r="J1033" s="10">
        <f t="shared" ref="J1033:J1096" si="149">I1033+J1032</f>
        <v>1597.2872474172339</v>
      </c>
      <c r="K1033" s="10">
        <f t="shared" si="147"/>
        <v>2.0124283817144961E-3</v>
      </c>
      <c r="L1033" s="10">
        <f t="shared" ref="L1033:L1096" si="150">L1032+K1033</f>
        <v>2.1156122482347199</v>
      </c>
    </row>
    <row r="1034" spans="1:12" x14ac:dyDescent="0.3">
      <c r="A1034" s="87">
        <f t="shared" si="144"/>
        <v>1029</v>
      </c>
      <c r="B1034" s="94">
        <v>5100</v>
      </c>
      <c r="C1034" s="94">
        <v>15.59</v>
      </c>
      <c r="D1034" s="10">
        <f t="shared" si="142"/>
        <v>11.625463</v>
      </c>
      <c r="E1034" s="10">
        <f t="shared" si="143"/>
        <v>21.766513940078429</v>
      </c>
      <c r="F1034" s="10">
        <v>470.5</v>
      </c>
      <c r="G1034" s="10">
        <f t="shared" si="148"/>
        <v>3.2292952777777779E-3</v>
      </c>
      <c r="H1034" s="10">
        <f t="shared" si="146"/>
        <v>1.5193834281944445</v>
      </c>
      <c r="I1034" s="10">
        <f t="shared" si="145"/>
        <v>1.5193834281944445</v>
      </c>
      <c r="J1034" s="10">
        <f t="shared" si="149"/>
        <v>1598.8066308454283</v>
      </c>
      <c r="K1034" s="10">
        <f t="shared" si="147"/>
        <v>2.0124283817144961E-3</v>
      </c>
      <c r="L1034" s="10">
        <f t="shared" si="150"/>
        <v>2.1176246766164346</v>
      </c>
    </row>
    <row r="1035" spans="1:12" x14ac:dyDescent="0.3">
      <c r="A1035" s="87">
        <f t="shared" si="144"/>
        <v>1030</v>
      </c>
      <c r="B1035" s="94">
        <v>5000</v>
      </c>
      <c r="C1035" s="94">
        <v>15.26</v>
      </c>
      <c r="D1035" s="10">
        <f t="shared" si="142"/>
        <v>11.379382</v>
      </c>
      <c r="E1035" s="10">
        <f t="shared" si="143"/>
        <v>21.731888568319999</v>
      </c>
      <c r="F1035" s="10">
        <v>470.5</v>
      </c>
      <c r="G1035" s="10">
        <f t="shared" si="148"/>
        <v>3.1609394444444446E-3</v>
      </c>
      <c r="H1035" s="10">
        <f t="shared" si="146"/>
        <v>1.487222008611111</v>
      </c>
      <c r="I1035" s="10">
        <f t="shared" si="145"/>
        <v>1.4872220086111112</v>
      </c>
      <c r="J1035" s="10">
        <f t="shared" si="149"/>
        <v>1600.2938528540394</v>
      </c>
      <c r="K1035" s="10">
        <f t="shared" si="147"/>
        <v>1.9698304749816041E-3</v>
      </c>
      <c r="L1035" s="10">
        <f t="shared" si="150"/>
        <v>2.1195945070914162</v>
      </c>
    </row>
    <row r="1036" spans="1:12" x14ac:dyDescent="0.3">
      <c r="A1036" s="87">
        <f t="shared" si="144"/>
        <v>1031</v>
      </c>
      <c r="B1036" s="94">
        <v>4900</v>
      </c>
      <c r="C1036" s="94">
        <v>14.97</v>
      </c>
      <c r="D1036" s="10">
        <f t="shared" si="142"/>
        <v>11.163129000000001</v>
      </c>
      <c r="E1036" s="10">
        <f t="shared" si="143"/>
        <v>21.753976774530614</v>
      </c>
      <c r="F1036" s="10">
        <v>483</v>
      </c>
      <c r="G1036" s="10">
        <f t="shared" si="148"/>
        <v>3.100869166666667E-3</v>
      </c>
      <c r="H1036" s="10">
        <f t="shared" si="146"/>
        <v>1.4977198075000002</v>
      </c>
      <c r="I1036" s="10">
        <f t="shared" si="145"/>
        <v>1.4977198075000002</v>
      </c>
      <c r="J1036" s="10">
        <f t="shared" si="149"/>
        <v>1601.7915726615395</v>
      </c>
      <c r="K1036" s="10">
        <f t="shared" si="147"/>
        <v>1.9837348443708614E-3</v>
      </c>
      <c r="L1036" s="10">
        <f t="shared" si="150"/>
        <v>2.1215782419357869</v>
      </c>
    </row>
    <row r="1037" spans="1:12" x14ac:dyDescent="0.3">
      <c r="A1037" s="87">
        <f t="shared" si="144"/>
        <v>1032</v>
      </c>
      <c r="B1037" s="94">
        <v>4800</v>
      </c>
      <c r="C1037" s="94">
        <v>14.68</v>
      </c>
      <c r="D1037" s="10">
        <f t="shared" si="142"/>
        <v>10.946876</v>
      </c>
      <c r="E1037" s="10">
        <f t="shared" si="143"/>
        <v>21.776985322666665</v>
      </c>
      <c r="F1037" s="10">
        <v>483</v>
      </c>
      <c r="G1037" s="10">
        <f t="shared" si="148"/>
        <v>3.0407988888888886E-3</v>
      </c>
      <c r="H1037" s="10">
        <f t="shared" si="146"/>
        <v>1.4687058633333332</v>
      </c>
      <c r="I1037" s="10">
        <f t="shared" si="145"/>
        <v>1.4687058633333332</v>
      </c>
      <c r="J1037" s="10">
        <f t="shared" si="149"/>
        <v>1603.2602785248728</v>
      </c>
      <c r="K1037" s="10">
        <f t="shared" si="147"/>
        <v>1.945305779249448E-3</v>
      </c>
      <c r="L1037" s="10">
        <f t="shared" si="150"/>
        <v>2.1235235477150365</v>
      </c>
    </row>
    <row r="1038" spans="1:12" x14ac:dyDescent="0.3">
      <c r="A1038" s="87">
        <f t="shared" si="144"/>
        <v>1033</v>
      </c>
      <c r="B1038" s="94">
        <v>4700</v>
      </c>
      <c r="C1038" s="94">
        <v>14.39</v>
      </c>
      <c r="D1038" s="10">
        <f t="shared" si="142"/>
        <v>10.730623000000001</v>
      </c>
      <c r="E1038" s="10">
        <f t="shared" si="143"/>
        <v>21.800972957957448</v>
      </c>
      <c r="F1038" s="10">
        <v>483</v>
      </c>
      <c r="G1038" s="10">
        <f t="shared" si="148"/>
        <v>2.9807286111111116E-3</v>
      </c>
      <c r="H1038" s="10">
        <f t="shared" si="146"/>
        <v>1.4396919191666668</v>
      </c>
      <c r="I1038" s="10">
        <f t="shared" si="145"/>
        <v>1.4396919191666668</v>
      </c>
      <c r="J1038" s="10">
        <f t="shared" si="149"/>
        <v>1604.6999704440395</v>
      </c>
      <c r="K1038" s="10">
        <f t="shared" si="147"/>
        <v>1.9068767141280356E-3</v>
      </c>
      <c r="L1038" s="10">
        <f t="shared" si="150"/>
        <v>2.1254304244291644</v>
      </c>
    </row>
    <row r="1039" spans="1:12" x14ac:dyDescent="0.3">
      <c r="A1039" s="87">
        <f t="shared" si="144"/>
        <v>1034</v>
      </c>
      <c r="B1039" s="94">
        <v>4600</v>
      </c>
      <c r="C1039" s="94">
        <v>14.1</v>
      </c>
      <c r="D1039" s="10">
        <f t="shared" si="142"/>
        <v>10.51437</v>
      </c>
      <c r="E1039" s="10">
        <f t="shared" si="143"/>
        <v>21.826003533913042</v>
      </c>
      <c r="F1039" s="10">
        <v>483</v>
      </c>
      <c r="G1039" s="10">
        <f t="shared" si="148"/>
        <v>2.9206583333333332E-3</v>
      </c>
      <c r="H1039" s="10">
        <f t="shared" si="146"/>
        <v>1.410677975</v>
      </c>
      <c r="I1039" s="10">
        <f t="shared" si="145"/>
        <v>1.410677975</v>
      </c>
      <c r="J1039" s="10">
        <f t="shared" si="149"/>
        <v>1606.1106484190395</v>
      </c>
      <c r="K1039" s="10">
        <f t="shared" si="147"/>
        <v>1.8684476490066224E-3</v>
      </c>
      <c r="L1039" s="10">
        <f t="shared" si="150"/>
        <v>2.1272988720781711</v>
      </c>
    </row>
    <row r="1040" spans="1:12" x14ac:dyDescent="0.3">
      <c r="A1040" s="87">
        <f t="shared" si="144"/>
        <v>1035</v>
      </c>
      <c r="B1040" s="94">
        <v>4500</v>
      </c>
      <c r="C1040" s="94">
        <v>13.81</v>
      </c>
      <c r="D1040" s="10">
        <f t="shared" si="142"/>
        <v>10.298117000000001</v>
      </c>
      <c r="E1040" s="10">
        <f t="shared" si="143"/>
        <v>21.852146579911111</v>
      </c>
      <c r="F1040" s="10">
        <v>483</v>
      </c>
      <c r="G1040" s="10">
        <f t="shared" si="148"/>
        <v>2.8605880555555561E-3</v>
      </c>
      <c r="H1040" s="10">
        <f t="shared" si="146"/>
        <v>1.3816640308333337</v>
      </c>
      <c r="I1040" s="10">
        <f t="shared" si="145"/>
        <v>1.3816640308333337</v>
      </c>
      <c r="J1040" s="10">
        <f t="shared" si="149"/>
        <v>1607.4923124498728</v>
      </c>
      <c r="K1040" s="10">
        <f t="shared" si="147"/>
        <v>1.83001858388521E-3</v>
      </c>
      <c r="L1040" s="10">
        <f t="shared" si="150"/>
        <v>2.1291288906620562</v>
      </c>
    </row>
    <row r="1041" spans="1:12" x14ac:dyDescent="0.3">
      <c r="A1041" s="87">
        <f t="shared" si="144"/>
        <v>1036</v>
      </c>
      <c r="B1041" s="94">
        <v>4400</v>
      </c>
      <c r="C1041" s="94">
        <v>12.22</v>
      </c>
      <c r="D1041" s="10">
        <f t="shared" si="142"/>
        <v>9.1124540000000014</v>
      </c>
      <c r="E1041" s="10">
        <f t="shared" si="143"/>
        <v>19.775681989818182</v>
      </c>
      <c r="F1041" s="10">
        <v>483</v>
      </c>
      <c r="G1041" s="10">
        <f t="shared" si="148"/>
        <v>2.5312372222222228E-3</v>
      </c>
      <c r="H1041" s="10">
        <f t="shared" si="146"/>
        <v>1.2225875783333335</v>
      </c>
      <c r="I1041" s="10">
        <f t="shared" si="145"/>
        <v>1.2225875783333335</v>
      </c>
      <c r="J1041" s="10">
        <f t="shared" si="149"/>
        <v>1608.7149000282061</v>
      </c>
      <c r="K1041" s="10">
        <f t="shared" si="147"/>
        <v>1.6193212958057397E-3</v>
      </c>
      <c r="L1041" s="10">
        <f t="shared" si="150"/>
        <v>2.130748211957862</v>
      </c>
    </row>
    <row r="1042" spans="1:12" x14ac:dyDescent="0.3">
      <c r="A1042" s="87">
        <f t="shared" si="144"/>
        <v>1037</v>
      </c>
      <c r="B1042" s="94">
        <v>4300</v>
      </c>
      <c r="C1042" s="94">
        <v>12.63</v>
      </c>
      <c r="D1042" s="10">
        <f t="shared" si="142"/>
        <v>9.4181910000000002</v>
      </c>
      <c r="E1042" s="10">
        <f t="shared" si="143"/>
        <v>20.914516795534883</v>
      </c>
      <c r="F1042" s="10">
        <v>483</v>
      </c>
      <c r="G1042" s="10">
        <f t="shared" si="148"/>
        <v>2.6161641666666668E-3</v>
      </c>
      <c r="H1042" s="10">
        <f t="shared" si="146"/>
        <v>1.2636072924999999</v>
      </c>
      <c r="I1042" s="10">
        <f t="shared" si="145"/>
        <v>1.2636072925000001</v>
      </c>
      <c r="J1042" s="10">
        <f t="shared" si="149"/>
        <v>1609.9785073207061</v>
      </c>
      <c r="K1042" s="10">
        <f t="shared" si="147"/>
        <v>1.6736520430463576E-3</v>
      </c>
      <c r="L1042" s="10">
        <f t="shared" si="150"/>
        <v>2.1324218640009085</v>
      </c>
    </row>
    <row r="1043" spans="1:12" x14ac:dyDescent="0.3">
      <c r="A1043" s="87">
        <f t="shared" si="144"/>
        <v>1038</v>
      </c>
      <c r="B1043" s="94">
        <v>4300</v>
      </c>
      <c r="C1043" s="94">
        <v>12.63</v>
      </c>
      <c r="D1043" s="10">
        <f t="shared" si="142"/>
        <v>9.4181910000000002</v>
      </c>
      <c r="E1043" s="10">
        <f t="shared" si="143"/>
        <v>20.914516795534883</v>
      </c>
      <c r="F1043" s="10">
        <v>483</v>
      </c>
      <c r="G1043" s="10">
        <f t="shared" si="148"/>
        <v>2.6161641666666668E-3</v>
      </c>
      <c r="H1043" s="10">
        <f t="shared" si="146"/>
        <v>1.2636072924999999</v>
      </c>
      <c r="I1043" s="10">
        <f t="shared" si="145"/>
        <v>1.2636072925000001</v>
      </c>
      <c r="J1043" s="10">
        <f t="shared" si="149"/>
        <v>1611.242114613206</v>
      </c>
      <c r="K1043" s="10">
        <f t="shared" si="147"/>
        <v>1.6736520430463576E-3</v>
      </c>
      <c r="L1043" s="10">
        <f t="shared" si="150"/>
        <v>2.134095516043955</v>
      </c>
    </row>
    <row r="1044" spans="1:12" x14ac:dyDescent="0.3">
      <c r="A1044" s="87">
        <f t="shared" si="144"/>
        <v>1039</v>
      </c>
      <c r="B1044" s="94">
        <v>4200</v>
      </c>
      <c r="C1044" s="94">
        <v>12.04</v>
      </c>
      <c r="D1044" s="10">
        <f t="shared" si="142"/>
        <v>8.9782279999999997</v>
      </c>
      <c r="E1044" s="10">
        <f t="shared" si="143"/>
        <v>20.412215125333333</v>
      </c>
      <c r="F1044" s="10">
        <v>483</v>
      </c>
      <c r="G1044" s="10">
        <f t="shared" si="148"/>
        <v>2.4939522222222222E-3</v>
      </c>
      <c r="H1044" s="10">
        <f t="shared" si="146"/>
        <v>1.2045789233333333</v>
      </c>
      <c r="I1044" s="10">
        <f t="shared" si="145"/>
        <v>1.2045789233333333</v>
      </c>
      <c r="J1044" s="10">
        <f t="shared" si="149"/>
        <v>1612.4466935365394</v>
      </c>
      <c r="K1044" s="10">
        <f t="shared" si="147"/>
        <v>1.5954687726269312E-3</v>
      </c>
      <c r="L1044" s="10">
        <f t="shared" si="150"/>
        <v>2.1356909848165819</v>
      </c>
    </row>
    <row r="1045" spans="1:12" x14ac:dyDescent="0.3">
      <c r="A1045" s="87">
        <f t="shared" si="144"/>
        <v>1040</v>
      </c>
      <c r="B1045" s="94">
        <v>4100</v>
      </c>
      <c r="C1045" s="94">
        <v>11.45</v>
      </c>
      <c r="D1045" s="10">
        <f t="shared" si="142"/>
        <v>8.5382649999999991</v>
      </c>
      <c r="E1045" s="10">
        <f t="shared" si="143"/>
        <v>19.885410934634141</v>
      </c>
      <c r="F1045" s="10">
        <v>483</v>
      </c>
      <c r="G1045" s="10">
        <f t="shared" si="148"/>
        <v>2.3717402777777776E-3</v>
      </c>
      <c r="H1045" s="10">
        <f t="shared" si="146"/>
        <v>1.1455505541666664</v>
      </c>
      <c r="I1045" s="10">
        <f t="shared" si="145"/>
        <v>1.1455505541666666</v>
      </c>
      <c r="J1045" s="10">
        <f t="shared" si="149"/>
        <v>1613.5922440907061</v>
      </c>
      <c r="K1045" s="10">
        <f t="shared" si="147"/>
        <v>1.5172855022075056E-3</v>
      </c>
      <c r="L1045" s="10">
        <f t="shared" si="150"/>
        <v>2.1372082703187893</v>
      </c>
    </row>
    <row r="1046" spans="1:12" x14ac:dyDescent="0.3">
      <c r="A1046" s="87">
        <f t="shared" si="144"/>
        <v>1041</v>
      </c>
      <c r="B1046" s="94">
        <v>4100</v>
      </c>
      <c r="C1046" s="94">
        <v>11.45</v>
      </c>
      <c r="D1046" s="10">
        <f t="shared" si="142"/>
        <v>8.5382649999999991</v>
      </c>
      <c r="E1046" s="10">
        <f t="shared" si="143"/>
        <v>19.885410934634141</v>
      </c>
      <c r="F1046" s="10">
        <v>483</v>
      </c>
      <c r="G1046" s="10">
        <f t="shared" si="148"/>
        <v>2.3717402777777776E-3</v>
      </c>
      <c r="H1046" s="10">
        <f t="shared" si="146"/>
        <v>1.1455505541666664</v>
      </c>
      <c r="I1046" s="10">
        <f t="shared" si="145"/>
        <v>1.1455505541666666</v>
      </c>
      <c r="J1046" s="10">
        <f t="shared" si="149"/>
        <v>1614.7377946448728</v>
      </c>
      <c r="K1046" s="10">
        <f t="shared" si="147"/>
        <v>1.5172855022075056E-3</v>
      </c>
      <c r="L1046" s="10">
        <f t="shared" si="150"/>
        <v>2.1387255558209968</v>
      </c>
    </row>
    <row r="1047" spans="1:12" x14ac:dyDescent="0.3">
      <c r="A1047" s="87">
        <f t="shared" si="144"/>
        <v>1042</v>
      </c>
      <c r="B1047" s="94">
        <v>4000</v>
      </c>
      <c r="C1047" s="94">
        <v>10.86</v>
      </c>
      <c r="D1047" s="10">
        <f t="shared" si="142"/>
        <v>8.0983020000000003</v>
      </c>
      <c r="E1047" s="10">
        <f t="shared" si="143"/>
        <v>19.332266534399999</v>
      </c>
      <c r="F1047" s="10">
        <v>483</v>
      </c>
      <c r="G1047" s="10">
        <f t="shared" si="148"/>
        <v>2.2495283333333334E-3</v>
      </c>
      <c r="H1047" s="10">
        <f t="shared" si="146"/>
        <v>1.086522185</v>
      </c>
      <c r="I1047" s="10">
        <f t="shared" si="145"/>
        <v>1.086522185</v>
      </c>
      <c r="J1047" s="10">
        <f t="shared" si="149"/>
        <v>1615.8243168298727</v>
      </c>
      <c r="K1047" s="10">
        <f t="shared" si="147"/>
        <v>1.4391022317880794E-3</v>
      </c>
      <c r="L1047" s="10">
        <f t="shared" si="150"/>
        <v>2.1401646580527847</v>
      </c>
    </row>
    <row r="1048" spans="1:12" x14ac:dyDescent="0.3">
      <c r="A1048" s="87">
        <f t="shared" si="144"/>
        <v>1043</v>
      </c>
      <c r="B1048" s="94">
        <v>3900</v>
      </c>
      <c r="C1048" s="94">
        <v>10.28</v>
      </c>
      <c r="D1048" s="10">
        <f t="shared" si="142"/>
        <v>7.6657959999999994</v>
      </c>
      <c r="E1048" s="10">
        <f t="shared" si="143"/>
        <v>18.769013549948713</v>
      </c>
      <c r="F1048" s="10">
        <v>478</v>
      </c>
      <c r="G1048" s="10">
        <f t="shared" si="148"/>
        <v>2.1293877777777775E-3</v>
      </c>
      <c r="H1048" s="10">
        <f t="shared" si="146"/>
        <v>1.0178473577777778</v>
      </c>
      <c r="I1048" s="10">
        <f t="shared" si="145"/>
        <v>1.0178473577777776</v>
      </c>
      <c r="J1048" s="10">
        <f t="shared" si="149"/>
        <v>1616.8421641876505</v>
      </c>
      <c r="K1048" s="10">
        <f t="shared" si="147"/>
        <v>1.3481421957321556E-3</v>
      </c>
      <c r="L1048" s="10">
        <f t="shared" si="150"/>
        <v>2.1415128002485169</v>
      </c>
    </row>
    <row r="1049" spans="1:12" x14ac:dyDescent="0.3">
      <c r="A1049" s="85">
        <f t="shared" si="144"/>
        <v>1044</v>
      </c>
      <c r="B1049" s="94">
        <v>3900</v>
      </c>
      <c r="C1049" s="94">
        <v>10.28</v>
      </c>
      <c r="D1049" s="10">
        <f t="shared" si="142"/>
        <v>7.6657959999999994</v>
      </c>
      <c r="E1049" s="10">
        <f t="shared" si="143"/>
        <v>18.769013549948713</v>
      </c>
      <c r="F1049" s="10">
        <v>478</v>
      </c>
      <c r="G1049" s="10">
        <f t="shared" si="148"/>
        <v>2.1293877777777775E-3</v>
      </c>
      <c r="H1049" s="10">
        <f t="shared" si="146"/>
        <v>1.0178473577777778</v>
      </c>
      <c r="I1049" s="10">
        <f t="shared" si="145"/>
        <v>1.0178473577777776</v>
      </c>
      <c r="J1049" s="10">
        <f t="shared" si="149"/>
        <v>1617.8600115454283</v>
      </c>
      <c r="K1049" s="10">
        <f t="shared" si="147"/>
        <v>1.3481421957321556E-3</v>
      </c>
      <c r="L1049" s="10">
        <f t="shared" si="150"/>
        <v>2.1428609424442491</v>
      </c>
    </row>
    <row r="1050" spans="1:12" x14ac:dyDescent="0.3">
      <c r="A1050" s="85">
        <f t="shared" si="144"/>
        <v>1045</v>
      </c>
      <c r="B1050" s="94">
        <v>3900</v>
      </c>
      <c r="C1050" s="94">
        <v>10.28</v>
      </c>
      <c r="D1050" s="10">
        <f t="shared" si="142"/>
        <v>7.6657959999999994</v>
      </c>
      <c r="E1050" s="10">
        <f t="shared" si="143"/>
        <v>18.769013549948713</v>
      </c>
      <c r="F1050" s="10">
        <v>478</v>
      </c>
      <c r="G1050" s="10">
        <f t="shared" si="148"/>
        <v>2.1293877777777775E-3</v>
      </c>
      <c r="H1050" s="10">
        <f t="shared" si="146"/>
        <v>1.0178473577777778</v>
      </c>
      <c r="I1050" s="10">
        <f t="shared" si="145"/>
        <v>1.0178473577777776</v>
      </c>
      <c r="J1050" s="10">
        <f t="shared" si="149"/>
        <v>1618.8778589032061</v>
      </c>
      <c r="K1050" s="10">
        <f t="shared" si="147"/>
        <v>1.3481421957321556E-3</v>
      </c>
      <c r="L1050" s="10">
        <f t="shared" si="150"/>
        <v>2.1442090846399813</v>
      </c>
    </row>
    <row r="1051" spans="1:12" x14ac:dyDescent="0.3">
      <c r="A1051" s="85">
        <f t="shared" si="144"/>
        <v>1046</v>
      </c>
      <c r="B1051" s="94">
        <v>3900</v>
      </c>
      <c r="C1051" s="94">
        <v>10.28</v>
      </c>
      <c r="D1051" s="10">
        <f t="shared" si="142"/>
        <v>7.6657959999999994</v>
      </c>
      <c r="E1051" s="10">
        <f t="shared" si="143"/>
        <v>18.769013549948713</v>
      </c>
      <c r="F1051" s="10">
        <v>478</v>
      </c>
      <c r="G1051" s="10">
        <f t="shared" si="148"/>
        <v>2.1293877777777775E-3</v>
      </c>
      <c r="H1051" s="10">
        <f t="shared" si="146"/>
        <v>1.0178473577777778</v>
      </c>
      <c r="I1051" s="10">
        <f t="shared" si="145"/>
        <v>1.0178473577777776</v>
      </c>
      <c r="J1051" s="10">
        <f t="shared" si="149"/>
        <v>1619.8957062609838</v>
      </c>
      <c r="K1051" s="10">
        <f t="shared" si="147"/>
        <v>1.3481421957321556E-3</v>
      </c>
      <c r="L1051" s="10">
        <f t="shared" si="150"/>
        <v>2.1455572268357135</v>
      </c>
    </row>
    <row r="1052" spans="1:12" x14ac:dyDescent="0.3">
      <c r="A1052" s="85">
        <f t="shared" si="144"/>
        <v>1047</v>
      </c>
      <c r="B1052" s="94">
        <v>4000</v>
      </c>
      <c r="C1052" s="94">
        <v>10.86</v>
      </c>
      <c r="D1052" s="10">
        <f t="shared" si="142"/>
        <v>8.0983020000000003</v>
      </c>
      <c r="E1052" s="10">
        <f t="shared" si="143"/>
        <v>19.332266534399999</v>
      </c>
      <c r="F1052" s="10">
        <v>482.7</v>
      </c>
      <c r="G1052" s="10">
        <f t="shared" si="148"/>
        <v>2.2495283333333334E-3</v>
      </c>
      <c r="H1052" s="10">
        <f t="shared" si="146"/>
        <v>1.0858473264999999</v>
      </c>
      <c r="I1052" s="10">
        <f t="shared" si="145"/>
        <v>1.0858473264999999</v>
      </c>
      <c r="J1052" s="10">
        <f t="shared" si="149"/>
        <v>1620.9815535874839</v>
      </c>
      <c r="K1052" s="10">
        <f t="shared" si="147"/>
        <v>1.4382083794701986E-3</v>
      </c>
      <c r="L1052" s="10">
        <f t="shared" si="150"/>
        <v>2.1469954352151839</v>
      </c>
    </row>
    <row r="1053" spans="1:12" x14ac:dyDescent="0.3">
      <c r="A1053" s="85">
        <f t="shared" si="144"/>
        <v>1048</v>
      </c>
      <c r="B1053" s="94">
        <v>4300</v>
      </c>
      <c r="C1053" s="94">
        <v>12.63</v>
      </c>
      <c r="D1053" s="10">
        <f t="shared" si="142"/>
        <v>9.4181910000000002</v>
      </c>
      <c r="E1053" s="10">
        <f t="shared" si="143"/>
        <v>20.914516795534883</v>
      </c>
      <c r="F1053" s="10">
        <v>482.7</v>
      </c>
      <c r="G1053" s="10">
        <f t="shared" si="148"/>
        <v>2.6161641666666668E-3</v>
      </c>
      <c r="H1053" s="10">
        <f t="shared" si="146"/>
        <v>1.2628224432499999</v>
      </c>
      <c r="I1053" s="10">
        <f t="shared" si="145"/>
        <v>1.2628224432500001</v>
      </c>
      <c r="J1053" s="10">
        <f t="shared" si="149"/>
        <v>1622.2443760307337</v>
      </c>
      <c r="K1053" s="10">
        <f t="shared" si="147"/>
        <v>1.6726125076158942E-3</v>
      </c>
      <c r="L1053" s="10">
        <f t="shared" si="150"/>
        <v>2.1486680477227997</v>
      </c>
    </row>
    <row r="1054" spans="1:12" x14ac:dyDescent="0.3">
      <c r="A1054" s="85">
        <f t="shared" si="144"/>
        <v>1049</v>
      </c>
      <c r="B1054" s="94">
        <v>4500</v>
      </c>
      <c r="C1054" s="94">
        <v>13.81</v>
      </c>
      <c r="D1054" s="10">
        <f t="shared" si="142"/>
        <v>10.298117000000001</v>
      </c>
      <c r="E1054" s="10">
        <f t="shared" si="143"/>
        <v>21.852146579911111</v>
      </c>
      <c r="F1054" s="10">
        <v>483</v>
      </c>
      <c r="G1054" s="10">
        <f t="shared" si="148"/>
        <v>2.8605880555555561E-3</v>
      </c>
      <c r="H1054" s="10">
        <f t="shared" si="146"/>
        <v>1.3816640308333337</v>
      </c>
      <c r="I1054" s="10">
        <f t="shared" si="145"/>
        <v>1.3816640308333337</v>
      </c>
      <c r="J1054" s="10">
        <f t="shared" si="149"/>
        <v>1623.626040061567</v>
      </c>
      <c r="K1054" s="10">
        <f t="shared" si="147"/>
        <v>1.83001858388521E-3</v>
      </c>
      <c r="L1054" s="10">
        <f t="shared" si="150"/>
        <v>2.1504980663066848</v>
      </c>
    </row>
    <row r="1055" spans="1:12" x14ac:dyDescent="0.3">
      <c r="A1055" s="85">
        <f t="shared" si="144"/>
        <v>1050</v>
      </c>
      <c r="B1055" s="94">
        <v>4700</v>
      </c>
      <c r="C1055" s="94">
        <v>14.39</v>
      </c>
      <c r="D1055" s="10">
        <f t="shared" si="142"/>
        <v>10.730623000000001</v>
      </c>
      <c r="E1055" s="10">
        <f t="shared" si="143"/>
        <v>21.800972957957448</v>
      </c>
      <c r="F1055" s="10">
        <v>483</v>
      </c>
      <c r="G1055" s="10">
        <f t="shared" si="148"/>
        <v>2.9807286111111116E-3</v>
      </c>
      <c r="H1055" s="10">
        <f t="shared" si="146"/>
        <v>1.4396919191666668</v>
      </c>
      <c r="I1055" s="10">
        <f t="shared" si="145"/>
        <v>1.4396919191666668</v>
      </c>
      <c r="J1055" s="10">
        <f t="shared" si="149"/>
        <v>1625.0657319807337</v>
      </c>
      <c r="K1055" s="10">
        <f t="shared" si="147"/>
        <v>1.9068767141280356E-3</v>
      </c>
      <c r="L1055" s="10">
        <f t="shared" si="150"/>
        <v>2.1524049430208128</v>
      </c>
    </row>
    <row r="1056" spans="1:12" x14ac:dyDescent="0.3">
      <c r="A1056" s="85">
        <f t="shared" si="144"/>
        <v>1051</v>
      </c>
      <c r="B1056" s="94">
        <v>4800</v>
      </c>
      <c r="C1056" s="94">
        <v>14.68</v>
      </c>
      <c r="D1056" s="10">
        <f t="shared" si="142"/>
        <v>10.946876</v>
      </c>
      <c r="E1056" s="10">
        <f t="shared" si="143"/>
        <v>21.776985322666665</v>
      </c>
      <c r="F1056" s="10">
        <v>483</v>
      </c>
      <c r="G1056" s="10">
        <f t="shared" si="148"/>
        <v>3.0407988888888886E-3</v>
      </c>
      <c r="H1056" s="10">
        <f t="shared" si="146"/>
        <v>1.4687058633333332</v>
      </c>
      <c r="I1056" s="10">
        <f t="shared" si="145"/>
        <v>1.4687058633333332</v>
      </c>
      <c r="J1056" s="10">
        <f t="shared" si="149"/>
        <v>1626.534437844067</v>
      </c>
      <c r="K1056" s="10">
        <f t="shared" si="147"/>
        <v>1.945305779249448E-3</v>
      </c>
      <c r="L1056" s="10">
        <f t="shared" si="150"/>
        <v>2.1543502488000623</v>
      </c>
    </row>
    <row r="1057" spans="1:12" x14ac:dyDescent="0.3">
      <c r="A1057" s="85">
        <f t="shared" si="144"/>
        <v>1052</v>
      </c>
      <c r="B1057" s="94">
        <v>5000</v>
      </c>
      <c r="C1057" s="94">
        <v>15.26</v>
      </c>
      <c r="D1057" s="10">
        <f t="shared" si="142"/>
        <v>11.379382</v>
      </c>
      <c r="E1057" s="10">
        <f t="shared" si="143"/>
        <v>21.731888568319999</v>
      </c>
      <c r="F1057" s="10">
        <v>470.5</v>
      </c>
      <c r="G1057" s="10">
        <f t="shared" si="148"/>
        <v>3.1609394444444446E-3</v>
      </c>
      <c r="H1057" s="10">
        <f t="shared" si="146"/>
        <v>1.487222008611111</v>
      </c>
      <c r="I1057" s="10">
        <f t="shared" si="145"/>
        <v>1.4872220086111112</v>
      </c>
      <c r="J1057" s="10">
        <f t="shared" si="149"/>
        <v>1628.0216598526781</v>
      </c>
      <c r="K1057" s="10">
        <f t="shared" si="147"/>
        <v>1.9698304749816041E-3</v>
      </c>
      <c r="L1057" s="10">
        <f t="shared" si="150"/>
        <v>2.1563200792750439</v>
      </c>
    </row>
    <row r="1058" spans="1:12" x14ac:dyDescent="0.3">
      <c r="A1058" s="85">
        <f t="shared" si="144"/>
        <v>1053</v>
      </c>
      <c r="B1058" s="94">
        <v>5200</v>
      </c>
      <c r="C1058" s="94">
        <v>15.92</v>
      </c>
      <c r="D1058" s="10">
        <f t="shared" si="142"/>
        <v>11.871544</v>
      </c>
      <c r="E1058" s="10">
        <f t="shared" si="143"/>
        <v>21.799807566769228</v>
      </c>
      <c r="F1058" s="10">
        <v>470.5</v>
      </c>
      <c r="G1058" s="10">
        <f t="shared" si="148"/>
        <v>3.2976511111111112E-3</v>
      </c>
      <c r="H1058" s="10">
        <f t="shared" si="146"/>
        <v>1.5515448477777778</v>
      </c>
      <c r="I1058" s="10">
        <f t="shared" si="145"/>
        <v>1.5515448477777778</v>
      </c>
      <c r="J1058" s="10">
        <f t="shared" si="149"/>
        <v>1629.5732047004558</v>
      </c>
      <c r="K1058" s="10">
        <f t="shared" si="147"/>
        <v>2.0550262884473877E-3</v>
      </c>
      <c r="L1058" s="10">
        <f t="shared" si="150"/>
        <v>2.1583751055634912</v>
      </c>
    </row>
    <row r="1059" spans="1:12" x14ac:dyDescent="0.3">
      <c r="A1059" s="85">
        <f t="shared" si="144"/>
        <v>1054</v>
      </c>
      <c r="B1059" s="94">
        <v>5400</v>
      </c>
      <c r="C1059" s="94">
        <v>16.579999999999998</v>
      </c>
      <c r="D1059" s="10">
        <f t="shared" si="142"/>
        <v>12.363705999999999</v>
      </c>
      <c r="E1059" s="10">
        <f t="shared" si="143"/>
        <v>21.862695528296292</v>
      </c>
      <c r="F1059" s="10">
        <v>470.5</v>
      </c>
      <c r="G1059" s="10">
        <f t="shared" si="148"/>
        <v>3.4343627777777773E-3</v>
      </c>
      <c r="H1059" s="10">
        <f t="shared" si="146"/>
        <v>1.6158676869444442</v>
      </c>
      <c r="I1059" s="10">
        <f t="shared" si="145"/>
        <v>1.6158676869444442</v>
      </c>
      <c r="J1059" s="10">
        <f t="shared" si="149"/>
        <v>1631.1890723874003</v>
      </c>
      <c r="K1059" s="10">
        <f t="shared" si="147"/>
        <v>2.1402221019131713E-3</v>
      </c>
      <c r="L1059" s="10">
        <f t="shared" si="150"/>
        <v>2.1605153276654043</v>
      </c>
    </row>
    <row r="1060" spans="1:12" x14ac:dyDescent="0.3">
      <c r="A1060" s="85">
        <f t="shared" si="144"/>
        <v>1055</v>
      </c>
      <c r="B1060" s="94">
        <v>5500</v>
      </c>
      <c r="C1060" s="94">
        <v>16.940000000000001</v>
      </c>
      <c r="D1060" s="10">
        <f t="shared" si="142"/>
        <v>12.632158000000002</v>
      </c>
      <c r="E1060" s="10">
        <f t="shared" si="143"/>
        <v>21.931263692800002</v>
      </c>
      <c r="F1060" s="10">
        <v>443.8</v>
      </c>
      <c r="G1060" s="10">
        <f t="shared" si="148"/>
        <v>3.5089327777777786E-3</v>
      </c>
      <c r="H1060" s="10">
        <f t="shared" si="146"/>
        <v>1.5572643667777781</v>
      </c>
      <c r="I1060" s="10">
        <f t="shared" si="145"/>
        <v>1.5572643667777781</v>
      </c>
      <c r="J1060" s="10">
        <f t="shared" si="149"/>
        <v>1632.7463367541782</v>
      </c>
      <c r="K1060" s="10">
        <f t="shared" si="147"/>
        <v>2.0626018103016928E-3</v>
      </c>
      <c r="L1060" s="10">
        <f t="shared" si="150"/>
        <v>2.1625779294757059</v>
      </c>
    </row>
    <row r="1061" spans="1:12" x14ac:dyDescent="0.3">
      <c r="A1061" s="85">
        <f t="shared" si="144"/>
        <v>1056</v>
      </c>
      <c r="B1061" s="94">
        <v>5700</v>
      </c>
      <c r="C1061" s="94">
        <v>17.11</v>
      </c>
      <c r="D1061" s="10">
        <f t="shared" si="142"/>
        <v>12.758927</v>
      </c>
      <c r="E1061" s="10">
        <f t="shared" si="143"/>
        <v>21.374112655719298</v>
      </c>
      <c r="F1061" s="10">
        <v>443.8</v>
      </c>
      <c r="G1061" s="10">
        <f t="shared" si="148"/>
        <v>3.5441463888888887E-3</v>
      </c>
      <c r="H1061" s="10">
        <f t="shared" si="146"/>
        <v>1.5728921673888892</v>
      </c>
      <c r="I1061" s="10">
        <f t="shared" si="145"/>
        <v>1.5728921673888889</v>
      </c>
      <c r="J1061" s="10">
        <f t="shared" si="149"/>
        <v>1634.3192289215672</v>
      </c>
      <c r="K1061" s="10">
        <f t="shared" si="147"/>
        <v>2.0833008839587935E-3</v>
      </c>
      <c r="L1061" s="10">
        <f t="shared" si="150"/>
        <v>2.1646612303596648</v>
      </c>
    </row>
    <row r="1062" spans="1:12" x14ac:dyDescent="0.3">
      <c r="A1062" s="85">
        <f t="shared" si="144"/>
        <v>1057</v>
      </c>
      <c r="B1062" s="94">
        <v>4500</v>
      </c>
      <c r="C1062" s="94">
        <v>13.81</v>
      </c>
      <c r="D1062" s="10">
        <f t="shared" si="142"/>
        <v>10.298117000000001</v>
      </c>
      <c r="E1062" s="10">
        <f t="shared" si="143"/>
        <v>21.852146579911111</v>
      </c>
      <c r="F1062" s="10">
        <v>483</v>
      </c>
      <c r="G1062" s="10">
        <f t="shared" si="148"/>
        <v>2.8605880555555561E-3</v>
      </c>
      <c r="H1062" s="10">
        <f t="shared" si="146"/>
        <v>1.3816640308333337</v>
      </c>
      <c r="I1062" s="10">
        <f t="shared" si="145"/>
        <v>1.3816640308333337</v>
      </c>
      <c r="J1062" s="10">
        <f t="shared" si="149"/>
        <v>1635.7008929524004</v>
      </c>
      <c r="K1062" s="10">
        <f t="shared" si="147"/>
        <v>1.83001858388521E-3</v>
      </c>
      <c r="L1062" s="10">
        <f t="shared" si="150"/>
        <v>2.1664912489435499</v>
      </c>
    </row>
    <row r="1063" spans="1:12" x14ac:dyDescent="0.3">
      <c r="A1063" s="85">
        <f t="shared" si="144"/>
        <v>1058</v>
      </c>
      <c r="B1063" s="94">
        <v>4500</v>
      </c>
      <c r="C1063" s="94">
        <v>13.81</v>
      </c>
      <c r="D1063" s="10">
        <f t="shared" si="142"/>
        <v>10.298117000000001</v>
      </c>
      <c r="E1063" s="10">
        <f t="shared" si="143"/>
        <v>21.852146579911111</v>
      </c>
      <c r="F1063" s="10">
        <v>483</v>
      </c>
      <c r="G1063" s="10">
        <f t="shared" si="148"/>
        <v>2.8605880555555561E-3</v>
      </c>
      <c r="H1063" s="10">
        <f t="shared" si="146"/>
        <v>1.3816640308333337</v>
      </c>
      <c r="I1063" s="10">
        <f t="shared" si="145"/>
        <v>1.3816640308333337</v>
      </c>
      <c r="J1063" s="10">
        <f t="shared" si="149"/>
        <v>1637.0825569832336</v>
      </c>
      <c r="K1063" s="10">
        <f t="shared" si="147"/>
        <v>1.83001858388521E-3</v>
      </c>
      <c r="L1063" s="10">
        <f t="shared" si="150"/>
        <v>2.168321267527435</v>
      </c>
    </row>
    <row r="1064" spans="1:12" x14ac:dyDescent="0.3">
      <c r="A1064" s="85">
        <f t="shared" si="144"/>
        <v>1059</v>
      </c>
      <c r="B1064" s="94">
        <v>4700</v>
      </c>
      <c r="C1064" s="94">
        <v>14.39</v>
      </c>
      <c r="D1064" s="10">
        <f t="shared" si="142"/>
        <v>10.730623000000001</v>
      </c>
      <c r="E1064" s="10">
        <f t="shared" si="143"/>
        <v>21.800972957957448</v>
      </c>
      <c r="F1064" s="10">
        <v>483</v>
      </c>
      <c r="G1064" s="10">
        <f t="shared" si="148"/>
        <v>2.9807286111111116E-3</v>
      </c>
      <c r="H1064" s="10">
        <f t="shared" si="146"/>
        <v>1.4396919191666668</v>
      </c>
      <c r="I1064" s="10">
        <f t="shared" si="145"/>
        <v>1.4396919191666668</v>
      </c>
      <c r="J1064" s="10">
        <f t="shared" si="149"/>
        <v>1638.5222489024004</v>
      </c>
      <c r="K1064" s="10">
        <f t="shared" si="147"/>
        <v>1.9068767141280356E-3</v>
      </c>
      <c r="L1064" s="10">
        <f t="shared" si="150"/>
        <v>2.170228144241563</v>
      </c>
    </row>
    <row r="1065" spans="1:12" x14ac:dyDescent="0.3">
      <c r="A1065" s="85">
        <f t="shared" si="144"/>
        <v>1060</v>
      </c>
      <c r="B1065" s="94">
        <v>4800</v>
      </c>
      <c r="C1065" s="94">
        <v>14.68</v>
      </c>
      <c r="D1065" s="10">
        <f t="shared" si="142"/>
        <v>10.946876</v>
      </c>
      <c r="E1065" s="10">
        <f t="shared" si="143"/>
        <v>21.776985322666665</v>
      </c>
      <c r="F1065" s="10">
        <v>483</v>
      </c>
      <c r="G1065" s="10">
        <f t="shared" si="148"/>
        <v>3.0407988888888886E-3</v>
      </c>
      <c r="H1065" s="10">
        <f t="shared" si="146"/>
        <v>1.4687058633333332</v>
      </c>
      <c r="I1065" s="10">
        <f t="shared" si="145"/>
        <v>1.4687058633333332</v>
      </c>
      <c r="J1065" s="10">
        <f t="shared" si="149"/>
        <v>1639.9909547657337</v>
      </c>
      <c r="K1065" s="10">
        <f t="shared" si="147"/>
        <v>1.945305779249448E-3</v>
      </c>
      <c r="L1065" s="10">
        <f t="shared" si="150"/>
        <v>2.1721734500208125</v>
      </c>
    </row>
    <row r="1066" spans="1:12" x14ac:dyDescent="0.3">
      <c r="A1066" s="85">
        <f t="shared" si="144"/>
        <v>1061</v>
      </c>
      <c r="B1066" s="94">
        <v>4900</v>
      </c>
      <c r="C1066" s="94">
        <v>14.97</v>
      </c>
      <c r="D1066" s="10">
        <f t="shared" si="142"/>
        <v>11.163129000000001</v>
      </c>
      <c r="E1066" s="10">
        <f t="shared" si="143"/>
        <v>21.753976774530614</v>
      </c>
      <c r="F1066" s="10">
        <v>483</v>
      </c>
      <c r="G1066" s="10">
        <f t="shared" si="148"/>
        <v>3.100869166666667E-3</v>
      </c>
      <c r="H1066" s="10">
        <f t="shared" si="146"/>
        <v>1.4977198075000002</v>
      </c>
      <c r="I1066" s="10">
        <f t="shared" si="145"/>
        <v>1.4977198075000002</v>
      </c>
      <c r="J1066" s="10">
        <f t="shared" si="149"/>
        <v>1641.4886745732338</v>
      </c>
      <c r="K1066" s="10">
        <f t="shared" si="147"/>
        <v>1.9837348443708614E-3</v>
      </c>
      <c r="L1066" s="10">
        <f t="shared" si="150"/>
        <v>2.1741571848651833</v>
      </c>
    </row>
    <row r="1067" spans="1:12" x14ac:dyDescent="0.3">
      <c r="A1067" s="85">
        <f t="shared" si="144"/>
        <v>1062</v>
      </c>
      <c r="B1067" s="94">
        <v>5000</v>
      </c>
      <c r="C1067" s="94">
        <v>15.26</v>
      </c>
      <c r="D1067" s="10">
        <f t="shared" si="142"/>
        <v>11.379382</v>
      </c>
      <c r="E1067" s="10">
        <f t="shared" si="143"/>
        <v>21.731888568319999</v>
      </c>
      <c r="F1067" s="10">
        <v>470.5</v>
      </c>
      <c r="G1067" s="10">
        <f t="shared" si="148"/>
        <v>3.1609394444444446E-3</v>
      </c>
      <c r="H1067" s="10">
        <f t="shared" si="146"/>
        <v>1.487222008611111</v>
      </c>
      <c r="I1067" s="10">
        <f t="shared" si="145"/>
        <v>1.4872220086111112</v>
      </c>
      <c r="J1067" s="10">
        <f t="shared" si="149"/>
        <v>1642.9758965818448</v>
      </c>
      <c r="K1067" s="10">
        <f t="shared" si="147"/>
        <v>1.9698304749816041E-3</v>
      </c>
      <c r="L1067" s="10">
        <f t="shared" si="150"/>
        <v>2.1761270153401648</v>
      </c>
    </row>
    <row r="1068" spans="1:12" x14ac:dyDescent="0.3">
      <c r="A1068" s="85">
        <f t="shared" si="144"/>
        <v>1063</v>
      </c>
      <c r="B1068" s="94">
        <v>5100</v>
      </c>
      <c r="C1068" s="94">
        <v>15.59</v>
      </c>
      <c r="D1068" s="10">
        <f t="shared" si="142"/>
        <v>11.625463</v>
      </c>
      <c r="E1068" s="10">
        <f t="shared" si="143"/>
        <v>21.766513940078429</v>
      </c>
      <c r="F1068" s="10">
        <v>470.5</v>
      </c>
      <c r="G1068" s="10">
        <f t="shared" si="148"/>
        <v>3.2292952777777779E-3</v>
      </c>
      <c r="H1068" s="10">
        <f t="shared" si="146"/>
        <v>1.5193834281944445</v>
      </c>
      <c r="I1068" s="10">
        <f t="shared" si="145"/>
        <v>1.5193834281944445</v>
      </c>
      <c r="J1068" s="10">
        <f t="shared" si="149"/>
        <v>1644.4952800100393</v>
      </c>
      <c r="K1068" s="10">
        <f t="shared" si="147"/>
        <v>2.0124283817144961E-3</v>
      </c>
      <c r="L1068" s="10">
        <f t="shared" si="150"/>
        <v>2.1781394437218795</v>
      </c>
    </row>
    <row r="1069" spans="1:12" x14ac:dyDescent="0.3">
      <c r="A1069" s="85">
        <f t="shared" si="144"/>
        <v>1064</v>
      </c>
      <c r="B1069" s="94">
        <v>5200</v>
      </c>
      <c r="C1069" s="94">
        <v>15.92</v>
      </c>
      <c r="D1069" s="10">
        <f t="shared" si="142"/>
        <v>11.871544</v>
      </c>
      <c r="E1069" s="10">
        <f t="shared" si="143"/>
        <v>21.799807566769228</v>
      </c>
      <c r="F1069" s="10">
        <v>470.5</v>
      </c>
      <c r="G1069" s="10">
        <f t="shared" si="148"/>
        <v>3.2976511111111112E-3</v>
      </c>
      <c r="H1069" s="10">
        <f t="shared" si="146"/>
        <v>1.5515448477777778</v>
      </c>
      <c r="I1069" s="10">
        <f t="shared" si="145"/>
        <v>1.5515448477777778</v>
      </c>
      <c r="J1069" s="10">
        <f t="shared" si="149"/>
        <v>1646.046824857817</v>
      </c>
      <c r="K1069" s="10">
        <f t="shared" si="147"/>
        <v>2.0550262884473877E-3</v>
      </c>
      <c r="L1069" s="10">
        <f t="shared" si="150"/>
        <v>2.1801944700103268</v>
      </c>
    </row>
    <row r="1070" spans="1:12" x14ac:dyDescent="0.3">
      <c r="A1070" s="85">
        <f t="shared" si="144"/>
        <v>1065</v>
      </c>
      <c r="B1070" s="94">
        <v>5400</v>
      </c>
      <c r="C1070" s="94">
        <v>16.579999999999998</v>
      </c>
      <c r="D1070" s="10">
        <f t="shared" si="142"/>
        <v>12.363705999999999</v>
      </c>
      <c r="E1070" s="10">
        <f t="shared" si="143"/>
        <v>21.862695528296292</v>
      </c>
      <c r="F1070" s="10">
        <v>470.5</v>
      </c>
      <c r="G1070" s="10">
        <f t="shared" si="148"/>
        <v>3.4343627777777773E-3</v>
      </c>
      <c r="H1070" s="10">
        <f t="shared" si="146"/>
        <v>1.6158676869444442</v>
      </c>
      <c r="I1070" s="10">
        <f t="shared" si="145"/>
        <v>1.6158676869444442</v>
      </c>
      <c r="J1070" s="10">
        <f t="shared" si="149"/>
        <v>1647.6626925447615</v>
      </c>
      <c r="K1070" s="10">
        <f t="shared" si="147"/>
        <v>2.1402221019131713E-3</v>
      </c>
      <c r="L1070" s="10">
        <f t="shared" si="150"/>
        <v>2.18233469211224</v>
      </c>
    </row>
    <row r="1071" spans="1:12" x14ac:dyDescent="0.3">
      <c r="A1071" s="85">
        <f t="shared" si="144"/>
        <v>1066</v>
      </c>
      <c r="B1071" s="94">
        <v>5400</v>
      </c>
      <c r="C1071" s="94">
        <v>16.579999999999998</v>
      </c>
      <c r="D1071" s="10">
        <f t="shared" si="142"/>
        <v>12.363705999999999</v>
      </c>
      <c r="E1071" s="10">
        <f t="shared" si="143"/>
        <v>21.862695528296292</v>
      </c>
      <c r="F1071" s="10">
        <v>470.5</v>
      </c>
      <c r="G1071" s="10">
        <f t="shared" si="148"/>
        <v>3.4343627777777773E-3</v>
      </c>
      <c r="H1071" s="10">
        <f t="shared" si="146"/>
        <v>1.6158676869444442</v>
      </c>
      <c r="I1071" s="10">
        <f t="shared" si="145"/>
        <v>1.6158676869444442</v>
      </c>
      <c r="J1071" s="10">
        <f t="shared" si="149"/>
        <v>1649.278560231706</v>
      </c>
      <c r="K1071" s="10">
        <f t="shared" si="147"/>
        <v>2.1402221019131713E-3</v>
      </c>
      <c r="L1071" s="10">
        <f t="shared" si="150"/>
        <v>2.1844749142141531</v>
      </c>
    </row>
    <row r="1072" spans="1:12" x14ac:dyDescent="0.3">
      <c r="A1072" s="85">
        <f t="shared" si="144"/>
        <v>1067</v>
      </c>
      <c r="B1072" s="94">
        <v>5500</v>
      </c>
      <c r="C1072" s="94">
        <v>16.940000000000001</v>
      </c>
      <c r="D1072" s="10">
        <f t="shared" si="142"/>
        <v>12.632158000000002</v>
      </c>
      <c r="E1072" s="10">
        <f t="shared" si="143"/>
        <v>21.931263692800002</v>
      </c>
      <c r="F1072" s="10">
        <v>443.8</v>
      </c>
      <c r="G1072" s="10">
        <f t="shared" si="148"/>
        <v>3.5089327777777786E-3</v>
      </c>
      <c r="H1072" s="10">
        <f t="shared" si="146"/>
        <v>1.5572643667777781</v>
      </c>
      <c r="I1072" s="10">
        <f t="shared" si="145"/>
        <v>1.5572643667777781</v>
      </c>
      <c r="J1072" s="10">
        <f t="shared" si="149"/>
        <v>1650.8358245984839</v>
      </c>
      <c r="K1072" s="10">
        <f t="shared" si="147"/>
        <v>2.0626018103016928E-3</v>
      </c>
      <c r="L1072" s="10">
        <f t="shared" si="150"/>
        <v>2.1865375160244547</v>
      </c>
    </row>
    <row r="1073" spans="1:12" x14ac:dyDescent="0.3">
      <c r="A1073" s="85">
        <f t="shared" si="144"/>
        <v>1068</v>
      </c>
      <c r="B1073" s="94">
        <v>5600</v>
      </c>
      <c r="C1073" s="94">
        <v>17.05</v>
      </c>
      <c r="D1073" s="10">
        <f t="shared" si="142"/>
        <v>12.714185000000001</v>
      </c>
      <c r="E1073" s="10">
        <f t="shared" si="143"/>
        <v>21.679501737142857</v>
      </c>
      <c r="F1073" s="10">
        <v>443.8</v>
      </c>
      <c r="G1073" s="10">
        <f t="shared" si="148"/>
        <v>3.5317180555555555E-3</v>
      </c>
      <c r="H1073" s="10">
        <f t="shared" si="146"/>
        <v>1.5673764730555555</v>
      </c>
      <c r="I1073" s="10">
        <f t="shared" si="145"/>
        <v>1.5673764730555555</v>
      </c>
      <c r="J1073" s="10">
        <f t="shared" si="149"/>
        <v>1652.4032010715393</v>
      </c>
      <c r="K1073" s="10">
        <f t="shared" si="147"/>
        <v>2.0759953285504045E-3</v>
      </c>
      <c r="L1073" s="10">
        <f t="shared" si="150"/>
        <v>2.188613511353005</v>
      </c>
    </row>
    <row r="1074" spans="1:12" x14ac:dyDescent="0.3">
      <c r="A1074" s="85">
        <f t="shared" si="144"/>
        <v>1069</v>
      </c>
      <c r="B1074" s="94">
        <v>5700</v>
      </c>
      <c r="C1074" s="94">
        <v>17.11</v>
      </c>
      <c r="D1074" s="10">
        <f t="shared" ref="D1074:D1137" si="151">C1074*0.7457</f>
        <v>12.758927</v>
      </c>
      <c r="E1074" s="10">
        <f t="shared" ref="E1074:E1137" si="152">(9548.8*D1074)/B1074</f>
        <v>21.374112655719298</v>
      </c>
      <c r="F1074" s="10">
        <v>443.8</v>
      </c>
      <c r="G1074" s="10">
        <f t="shared" si="148"/>
        <v>3.5441463888888887E-3</v>
      </c>
      <c r="H1074" s="10">
        <f t="shared" si="146"/>
        <v>1.5728921673888892</v>
      </c>
      <c r="I1074" s="10">
        <f t="shared" si="145"/>
        <v>1.5728921673888889</v>
      </c>
      <c r="J1074" s="10">
        <f t="shared" si="149"/>
        <v>1653.9760932389283</v>
      </c>
      <c r="K1074" s="10">
        <f t="shared" si="147"/>
        <v>2.0833008839587935E-3</v>
      </c>
      <c r="L1074" s="10">
        <f t="shared" si="150"/>
        <v>2.1906968122369639</v>
      </c>
    </row>
    <row r="1075" spans="1:12" x14ac:dyDescent="0.3">
      <c r="A1075" s="85">
        <f t="shared" si="144"/>
        <v>1070</v>
      </c>
      <c r="B1075" s="94">
        <v>5700</v>
      </c>
      <c r="C1075" s="94">
        <v>17.11</v>
      </c>
      <c r="D1075" s="10">
        <f t="shared" si="151"/>
        <v>12.758927</v>
      </c>
      <c r="E1075" s="10">
        <f t="shared" si="152"/>
        <v>21.374112655719298</v>
      </c>
      <c r="F1075" s="10">
        <v>443.8</v>
      </c>
      <c r="G1075" s="10">
        <f t="shared" si="148"/>
        <v>3.5441463888888887E-3</v>
      </c>
      <c r="H1075" s="10">
        <f t="shared" si="146"/>
        <v>1.5728921673888892</v>
      </c>
      <c r="I1075" s="10">
        <f t="shared" si="145"/>
        <v>1.5728921673888889</v>
      </c>
      <c r="J1075" s="10">
        <f t="shared" si="149"/>
        <v>1655.5489854063173</v>
      </c>
      <c r="K1075" s="10">
        <f t="shared" si="147"/>
        <v>2.0833008839587935E-3</v>
      </c>
      <c r="L1075" s="10">
        <f t="shared" si="150"/>
        <v>2.1927801131209228</v>
      </c>
    </row>
    <row r="1076" spans="1:12" x14ac:dyDescent="0.3">
      <c r="A1076" s="85">
        <f t="shared" si="144"/>
        <v>1071</v>
      </c>
      <c r="B1076" s="94">
        <v>5800</v>
      </c>
      <c r="C1076" s="94">
        <v>17.18</v>
      </c>
      <c r="D1076" s="10">
        <f t="shared" si="151"/>
        <v>12.811126</v>
      </c>
      <c r="E1076" s="10">
        <f t="shared" si="152"/>
        <v>21.091531025655172</v>
      </c>
      <c r="F1076" s="10">
        <v>443.8</v>
      </c>
      <c r="G1076" s="10">
        <f t="shared" si="148"/>
        <v>3.5586461111111111E-3</v>
      </c>
      <c r="H1076" s="10">
        <f t="shared" si="146"/>
        <v>1.5793271441111112</v>
      </c>
      <c r="I1076" s="10">
        <f t="shared" si="145"/>
        <v>1.5793271441111112</v>
      </c>
      <c r="J1076" s="10">
        <f t="shared" si="149"/>
        <v>1657.1283125504285</v>
      </c>
      <c r="K1076" s="10">
        <f t="shared" si="147"/>
        <v>2.0918240319352465E-3</v>
      </c>
      <c r="L1076" s="10">
        <f t="shared" si="150"/>
        <v>2.194871937152858</v>
      </c>
    </row>
    <row r="1077" spans="1:12" x14ac:dyDescent="0.3">
      <c r="A1077" s="85">
        <f t="shared" si="144"/>
        <v>1072</v>
      </c>
      <c r="B1077" s="94">
        <v>5900</v>
      </c>
      <c r="C1077" s="94">
        <v>17.239999999999998</v>
      </c>
      <c r="D1077" s="10">
        <f t="shared" si="151"/>
        <v>12.855867999999999</v>
      </c>
      <c r="E1077" s="10">
        <f t="shared" si="152"/>
        <v>20.80645972176271</v>
      </c>
      <c r="F1077" s="10">
        <v>443.8</v>
      </c>
      <c r="G1077" s="10">
        <f t="shared" si="148"/>
        <v>3.5710744444444444E-3</v>
      </c>
      <c r="H1077" s="10">
        <f t="shared" si="146"/>
        <v>1.5848428384444444</v>
      </c>
      <c r="I1077" s="10">
        <f t="shared" si="145"/>
        <v>1.5848428384444444</v>
      </c>
      <c r="J1077" s="10">
        <f t="shared" si="149"/>
        <v>1658.713155388873</v>
      </c>
      <c r="K1077" s="10">
        <f t="shared" si="147"/>
        <v>2.099129587343635E-3</v>
      </c>
      <c r="L1077" s="10">
        <f t="shared" si="150"/>
        <v>2.1969710667402018</v>
      </c>
    </row>
    <row r="1078" spans="1:12" x14ac:dyDescent="0.3">
      <c r="A1078" s="85">
        <f t="shared" si="144"/>
        <v>1073</v>
      </c>
      <c r="B1078" s="94">
        <v>6000</v>
      </c>
      <c r="C1078" s="94">
        <v>17.32</v>
      </c>
      <c r="D1078" s="10">
        <f t="shared" si="151"/>
        <v>12.915524000000001</v>
      </c>
      <c r="E1078" s="10">
        <f t="shared" si="152"/>
        <v>20.554625928533333</v>
      </c>
      <c r="F1078" s="10">
        <v>469.1</v>
      </c>
      <c r="G1078" s="10">
        <f t="shared" si="148"/>
        <v>3.587645555555556E-3</v>
      </c>
      <c r="H1078" s="10">
        <f t="shared" si="146"/>
        <v>1.6829645301111111</v>
      </c>
      <c r="I1078" s="10">
        <f t="shared" si="145"/>
        <v>1.6829645301111114</v>
      </c>
      <c r="J1078" s="10">
        <f t="shared" si="149"/>
        <v>1660.3961199189841</v>
      </c>
      <c r="K1078" s="10">
        <f t="shared" si="147"/>
        <v>2.229092092862399E-3</v>
      </c>
      <c r="L1078" s="10">
        <f t="shared" si="150"/>
        <v>2.1992001588330643</v>
      </c>
    </row>
    <row r="1079" spans="1:12" x14ac:dyDescent="0.3">
      <c r="A1079" s="85">
        <f t="shared" si="144"/>
        <v>1074</v>
      </c>
      <c r="B1079" s="94">
        <v>6100</v>
      </c>
      <c r="C1079" s="94">
        <v>17.37</v>
      </c>
      <c r="D1079" s="10">
        <f t="shared" si="151"/>
        <v>12.952809000000002</v>
      </c>
      <c r="E1079" s="10">
        <f t="shared" si="152"/>
        <v>20.276029931016396</v>
      </c>
      <c r="F1079" s="10">
        <v>469.1</v>
      </c>
      <c r="G1079" s="10">
        <f t="shared" si="148"/>
        <v>3.5980025000000005E-3</v>
      </c>
      <c r="H1079" s="10">
        <f t="shared" si="146"/>
        <v>1.6878229727500005</v>
      </c>
      <c r="I1079" s="10">
        <f t="shared" si="145"/>
        <v>1.6878229727500003</v>
      </c>
      <c r="J1079" s="10">
        <f t="shared" si="149"/>
        <v>1662.0839428917341</v>
      </c>
      <c r="K1079" s="10">
        <f t="shared" si="147"/>
        <v>2.235527116225166E-3</v>
      </c>
      <c r="L1079" s="10">
        <f t="shared" si="150"/>
        <v>2.2014356859492894</v>
      </c>
    </row>
    <row r="1080" spans="1:12" x14ac:dyDescent="0.3">
      <c r="A1080" s="85">
        <f t="shared" si="144"/>
        <v>1075</v>
      </c>
      <c r="B1080" s="94">
        <v>6100</v>
      </c>
      <c r="C1080" s="94">
        <v>17.37</v>
      </c>
      <c r="D1080" s="10">
        <f t="shared" si="151"/>
        <v>12.952809000000002</v>
      </c>
      <c r="E1080" s="10">
        <f t="shared" si="152"/>
        <v>20.276029931016396</v>
      </c>
      <c r="F1080" s="10">
        <v>469.1</v>
      </c>
      <c r="G1080" s="10">
        <f t="shared" si="148"/>
        <v>3.5980025000000005E-3</v>
      </c>
      <c r="H1080" s="10">
        <f t="shared" si="146"/>
        <v>1.6878229727500005</v>
      </c>
      <c r="I1080" s="10">
        <f t="shared" si="145"/>
        <v>1.6878229727500003</v>
      </c>
      <c r="J1080" s="10">
        <f t="shared" si="149"/>
        <v>1663.771765864484</v>
      </c>
      <c r="K1080" s="10">
        <f t="shared" si="147"/>
        <v>2.235527116225166E-3</v>
      </c>
      <c r="L1080" s="10">
        <f t="shared" si="150"/>
        <v>2.2036712130655145</v>
      </c>
    </row>
    <row r="1081" spans="1:12" x14ac:dyDescent="0.3">
      <c r="A1081" s="85">
        <f t="shared" si="144"/>
        <v>1076</v>
      </c>
      <c r="B1081" s="94">
        <v>6200</v>
      </c>
      <c r="C1081" s="94">
        <v>17.440000000000001</v>
      </c>
      <c r="D1081" s="10">
        <f t="shared" si="151"/>
        <v>13.005008000000002</v>
      </c>
      <c r="E1081" s="10">
        <f t="shared" si="152"/>
        <v>20.029390385548389</v>
      </c>
      <c r="F1081" s="10">
        <v>469.1</v>
      </c>
      <c r="G1081" s="10">
        <f t="shared" si="148"/>
        <v>3.6125022222222229E-3</v>
      </c>
      <c r="H1081" s="10">
        <f t="shared" si="146"/>
        <v>1.6946247924444446</v>
      </c>
      <c r="I1081" s="10">
        <f t="shared" si="145"/>
        <v>1.6946247924444449</v>
      </c>
      <c r="J1081" s="10">
        <f t="shared" si="149"/>
        <v>1665.4663906569285</v>
      </c>
      <c r="K1081" s="10">
        <f t="shared" si="147"/>
        <v>2.2445361489330396E-3</v>
      </c>
      <c r="L1081" s="10">
        <f t="shared" si="150"/>
        <v>2.2059157492144474</v>
      </c>
    </row>
    <row r="1082" spans="1:12" x14ac:dyDescent="0.3">
      <c r="A1082" s="85">
        <f t="shared" si="144"/>
        <v>1077</v>
      </c>
      <c r="B1082" s="94">
        <v>6300</v>
      </c>
      <c r="C1082" s="94">
        <v>17.5</v>
      </c>
      <c r="D1082" s="10">
        <f t="shared" si="151"/>
        <v>13.049750000000001</v>
      </c>
      <c r="E1082" s="10">
        <f t="shared" si="152"/>
        <v>19.779278222222221</v>
      </c>
      <c r="F1082" s="10">
        <v>469.1</v>
      </c>
      <c r="G1082" s="10">
        <f t="shared" si="148"/>
        <v>3.6249305555555557E-3</v>
      </c>
      <c r="H1082" s="10">
        <f t="shared" si="146"/>
        <v>1.7004549236111113</v>
      </c>
      <c r="I1082" s="10">
        <f t="shared" si="145"/>
        <v>1.7004549236111113</v>
      </c>
      <c r="J1082" s="10">
        <f t="shared" si="149"/>
        <v>1667.1668455805395</v>
      </c>
      <c r="K1082" s="10">
        <f t="shared" si="147"/>
        <v>2.2522581769683593E-3</v>
      </c>
      <c r="L1082" s="10">
        <f t="shared" si="150"/>
        <v>2.2081680073914156</v>
      </c>
    </row>
    <row r="1083" spans="1:12" x14ac:dyDescent="0.3">
      <c r="A1083" s="85">
        <f t="shared" si="144"/>
        <v>1078</v>
      </c>
      <c r="B1083" s="94">
        <v>6400</v>
      </c>
      <c r="C1083" s="94">
        <v>17.8</v>
      </c>
      <c r="D1083" s="10">
        <f t="shared" si="151"/>
        <v>13.273460000000002</v>
      </c>
      <c r="E1083" s="10">
        <f t="shared" si="152"/>
        <v>19.804002320000002</v>
      </c>
      <c r="F1083" s="10">
        <v>469.1</v>
      </c>
      <c r="G1083" s="10">
        <f t="shared" si="148"/>
        <v>3.6870722222222228E-3</v>
      </c>
      <c r="H1083" s="10">
        <f t="shared" si="146"/>
        <v>1.7296055794444447</v>
      </c>
      <c r="I1083" s="10">
        <f t="shared" si="145"/>
        <v>1.7296055794444447</v>
      </c>
      <c r="J1083" s="10">
        <f t="shared" si="149"/>
        <v>1668.8964511599841</v>
      </c>
      <c r="K1083" s="10">
        <f t="shared" si="147"/>
        <v>2.2908683171449598E-3</v>
      </c>
      <c r="L1083" s="10">
        <f t="shared" si="150"/>
        <v>2.2104588757085604</v>
      </c>
    </row>
    <row r="1084" spans="1:12" x14ac:dyDescent="0.3">
      <c r="A1084" s="85">
        <f t="shared" si="144"/>
        <v>1079</v>
      </c>
      <c r="B1084" s="94">
        <v>6500</v>
      </c>
      <c r="C1084" s="94">
        <v>18</v>
      </c>
      <c r="D1084" s="10">
        <f t="shared" si="151"/>
        <v>13.422600000000001</v>
      </c>
      <c r="E1084" s="10">
        <f t="shared" si="152"/>
        <v>19.718418904615383</v>
      </c>
      <c r="F1084" s="10">
        <v>504.5</v>
      </c>
      <c r="G1084" s="10">
        <f t="shared" si="148"/>
        <v>3.7285000000000005E-3</v>
      </c>
      <c r="H1084" s="10">
        <f t="shared" si="146"/>
        <v>1.8810282500000002</v>
      </c>
      <c r="I1084" s="10">
        <f t="shared" si="145"/>
        <v>1.8810282500000002</v>
      </c>
      <c r="J1084" s="10">
        <f t="shared" si="149"/>
        <v>1670.7774794099842</v>
      </c>
      <c r="K1084" s="10">
        <f t="shared" si="147"/>
        <v>2.4914281456953646E-3</v>
      </c>
      <c r="L1084" s="10">
        <f t="shared" si="150"/>
        <v>2.2129503038542557</v>
      </c>
    </row>
    <row r="1085" spans="1:12" x14ac:dyDescent="0.3">
      <c r="A1085" s="85">
        <f t="shared" si="144"/>
        <v>1080</v>
      </c>
      <c r="B1085" s="94">
        <v>6500</v>
      </c>
      <c r="C1085" s="94">
        <v>18</v>
      </c>
      <c r="D1085" s="10">
        <f t="shared" si="151"/>
        <v>13.422600000000001</v>
      </c>
      <c r="E1085" s="10">
        <f t="shared" si="152"/>
        <v>19.718418904615383</v>
      </c>
      <c r="F1085" s="10">
        <v>504.5</v>
      </c>
      <c r="G1085" s="10">
        <f t="shared" si="148"/>
        <v>3.7285000000000005E-3</v>
      </c>
      <c r="H1085" s="10">
        <f t="shared" si="146"/>
        <v>1.8810282500000002</v>
      </c>
      <c r="I1085" s="10">
        <f t="shared" si="145"/>
        <v>1.8810282500000002</v>
      </c>
      <c r="J1085" s="10">
        <f t="shared" si="149"/>
        <v>1672.6585076599843</v>
      </c>
      <c r="K1085" s="10">
        <f t="shared" si="147"/>
        <v>2.4914281456953646E-3</v>
      </c>
      <c r="L1085" s="10">
        <f t="shared" si="150"/>
        <v>2.2154417319999511</v>
      </c>
    </row>
    <row r="1086" spans="1:12" x14ac:dyDescent="0.3">
      <c r="A1086" s="85">
        <f t="shared" si="144"/>
        <v>1081</v>
      </c>
      <c r="B1086" s="94">
        <v>5100</v>
      </c>
      <c r="C1086" s="94">
        <v>15.59</v>
      </c>
      <c r="D1086" s="10">
        <f t="shared" si="151"/>
        <v>11.625463</v>
      </c>
      <c r="E1086" s="10">
        <f t="shared" si="152"/>
        <v>21.766513940078429</v>
      </c>
      <c r="F1086" s="10">
        <v>470.5</v>
      </c>
      <c r="G1086" s="10">
        <f t="shared" si="148"/>
        <v>3.2292952777777779E-3</v>
      </c>
      <c r="H1086" s="10">
        <f t="shared" si="146"/>
        <v>1.5193834281944445</v>
      </c>
      <c r="I1086" s="10">
        <f t="shared" si="145"/>
        <v>1.5193834281944445</v>
      </c>
      <c r="J1086" s="10">
        <f t="shared" si="149"/>
        <v>1674.1778910881787</v>
      </c>
      <c r="K1086" s="10">
        <f t="shared" si="147"/>
        <v>2.0124283817144961E-3</v>
      </c>
      <c r="L1086" s="10">
        <f t="shared" si="150"/>
        <v>2.2174541603816658</v>
      </c>
    </row>
    <row r="1087" spans="1:12" x14ac:dyDescent="0.3">
      <c r="A1087" s="85">
        <f t="shared" si="144"/>
        <v>1082</v>
      </c>
      <c r="B1087" s="94">
        <v>5200</v>
      </c>
      <c r="C1087" s="94">
        <v>15.92</v>
      </c>
      <c r="D1087" s="10">
        <f t="shared" si="151"/>
        <v>11.871544</v>
      </c>
      <c r="E1087" s="10">
        <f t="shared" si="152"/>
        <v>21.799807566769228</v>
      </c>
      <c r="F1087" s="10">
        <v>470.5</v>
      </c>
      <c r="G1087" s="10">
        <f t="shared" si="148"/>
        <v>3.2976511111111112E-3</v>
      </c>
      <c r="H1087" s="10">
        <f t="shared" si="146"/>
        <v>1.5515448477777778</v>
      </c>
      <c r="I1087" s="10">
        <f t="shared" si="145"/>
        <v>1.5515448477777778</v>
      </c>
      <c r="J1087" s="10">
        <f t="shared" si="149"/>
        <v>1675.7294359359564</v>
      </c>
      <c r="K1087" s="10">
        <f t="shared" si="147"/>
        <v>2.0550262884473877E-3</v>
      </c>
      <c r="L1087" s="10">
        <f t="shared" si="150"/>
        <v>2.2195091866701131</v>
      </c>
    </row>
    <row r="1088" spans="1:12" x14ac:dyDescent="0.3">
      <c r="A1088" s="85">
        <f t="shared" si="144"/>
        <v>1083</v>
      </c>
      <c r="B1088" s="94">
        <v>5200</v>
      </c>
      <c r="C1088" s="94">
        <v>15.92</v>
      </c>
      <c r="D1088" s="10">
        <f t="shared" si="151"/>
        <v>11.871544</v>
      </c>
      <c r="E1088" s="10">
        <f t="shared" si="152"/>
        <v>21.799807566769228</v>
      </c>
      <c r="F1088" s="10">
        <v>470.5</v>
      </c>
      <c r="G1088" s="10">
        <f t="shared" si="148"/>
        <v>3.2976511111111112E-3</v>
      </c>
      <c r="H1088" s="10">
        <f t="shared" si="146"/>
        <v>1.5515448477777778</v>
      </c>
      <c r="I1088" s="10">
        <f t="shared" si="145"/>
        <v>1.5515448477777778</v>
      </c>
      <c r="J1088" s="10">
        <f t="shared" si="149"/>
        <v>1677.2809807837341</v>
      </c>
      <c r="K1088" s="10">
        <f t="shared" si="147"/>
        <v>2.0550262884473877E-3</v>
      </c>
      <c r="L1088" s="10">
        <f t="shared" si="150"/>
        <v>2.2215642129585604</v>
      </c>
    </row>
    <row r="1089" spans="1:12" x14ac:dyDescent="0.3">
      <c r="A1089" s="85">
        <f t="shared" si="144"/>
        <v>1084</v>
      </c>
      <c r="B1089" s="94">
        <v>5300</v>
      </c>
      <c r="C1089" s="94">
        <v>16.25</v>
      </c>
      <c r="D1089" s="10">
        <f t="shared" si="151"/>
        <v>12.117625</v>
      </c>
      <c r="E1089" s="10">
        <f t="shared" si="152"/>
        <v>21.831844830188679</v>
      </c>
      <c r="F1089" s="10">
        <v>470.5</v>
      </c>
      <c r="G1089" s="10">
        <f t="shared" si="148"/>
        <v>3.3660069444444445E-3</v>
      </c>
      <c r="H1089" s="10">
        <f t="shared" si="146"/>
        <v>1.5837062673611111</v>
      </c>
      <c r="I1089" s="10">
        <f t="shared" si="145"/>
        <v>1.5837062673611111</v>
      </c>
      <c r="J1089" s="10">
        <f t="shared" si="149"/>
        <v>1678.8646870510952</v>
      </c>
      <c r="K1089" s="10">
        <f t="shared" si="147"/>
        <v>2.0976241951802797E-3</v>
      </c>
      <c r="L1089" s="10">
        <f t="shared" si="150"/>
        <v>2.2236618371537409</v>
      </c>
    </row>
    <row r="1090" spans="1:12" x14ac:dyDescent="0.3">
      <c r="A1090" s="85">
        <f t="shared" si="144"/>
        <v>1085</v>
      </c>
      <c r="B1090" s="94">
        <v>5300</v>
      </c>
      <c r="C1090" s="94">
        <v>16.25</v>
      </c>
      <c r="D1090" s="10">
        <f t="shared" si="151"/>
        <v>12.117625</v>
      </c>
      <c r="E1090" s="10">
        <f t="shared" si="152"/>
        <v>21.831844830188679</v>
      </c>
      <c r="F1090" s="10">
        <v>470.5</v>
      </c>
      <c r="G1090" s="10">
        <f t="shared" si="148"/>
        <v>3.3660069444444445E-3</v>
      </c>
      <c r="H1090" s="10">
        <f t="shared" si="146"/>
        <v>1.5837062673611111</v>
      </c>
      <c r="I1090" s="10">
        <f t="shared" si="145"/>
        <v>1.5837062673611111</v>
      </c>
      <c r="J1090" s="10">
        <f t="shared" si="149"/>
        <v>1680.4483933184563</v>
      </c>
      <c r="K1090" s="10">
        <f t="shared" si="147"/>
        <v>2.0976241951802797E-3</v>
      </c>
      <c r="L1090" s="10">
        <f t="shared" si="150"/>
        <v>2.2257594613489213</v>
      </c>
    </row>
    <row r="1091" spans="1:12" x14ac:dyDescent="0.3">
      <c r="A1091" s="85">
        <f t="shared" si="144"/>
        <v>1086</v>
      </c>
      <c r="B1091" s="94">
        <v>5400</v>
      </c>
      <c r="C1091" s="94">
        <v>16.579999999999998</v>
      </c>
      <c r="D1091" s="10">
        <f t="shared" si="151"/>
        <v>12.363705999999999</v>
      </c>
      <c r="E1091" s="10">
        <f t="shared" si="152"/>
        <v>21.862695528296292</v>
      </c>
      <c r="F1091" s="10">
        <v>470.5</v>
      </c>
      <c r="G1091" s="10">
        <f t="shared" si="148"/>
        <v>3.4343627777777773E-3</v>
      </c>
      <c r="H1091" s="10">
        <f t="shared" si="146"/>
        <v>1.6158676869444442</v>
      </c>
      <c r="I1091" s="10">
        <f t="shared" si="145"/>
        <v>1.6158676869444442</v>
      </c>
      <c r="J1091" s="10">
        <f t="shared" si="149"/>
        <v>1682.0642610054008</v>
      </c>
      <c r="K1091" s="10">
        <f t="shared" si="147"/>
        <v>2.1402221019131713E-3</v>
      </c>
      <c r="L1091" s="10">
        <f t="shared" si="150"/>
        <v>2.2278996834508344</v>
      </c>
    </row>
    <row r="1092" spans="1:12" x14ac:dyDescent="0.3">
      <c r="A1092" s="85">
        <f t="shared" si="144"/>
        <v>1087</v>
      </c>
      <c r="B1092" s="94">
        <v>5400</v>
      </c>
      <c r="C1092" s="94">
        <v>16.579999999999998</v>
      </c>
      <c r="D1092" s="10">
        <f t="shared" si="151"/>
        <v>12.363705999999999</v>
      </c>
      <c r="E1092" s="10">
        <f t="shared" si="152"/>
        <v>21.862695528296292</v>
      </c>
      <c r="F1092" s="10">
        <v>470.5</v>
      </c>
      <c r="G1092" s="10">
        <f t="shared" si="148"/>
        <v>3.4343627777777773E-3</v>
      </c>
      <c r="H1092" s="10">
        <f t="shared" si="146"/>
        <v>1.6158676869444442</v>
      </c>
      <c r="I1092" s="10">
        <f t="shared" si="145"/>
        <v>1.6158676869444442</v>
      </c>
      <c r="J1092" s="10">
        <f t="shared" si="149"/>
        <v>1683.6801286923453</v>
      </c>
      <c r="K1092" s="10">
        <f t="shared" si="147"/>
        <v>2.1402221019131713E-3</v>
      </c>
      <c r="L1092" s="10">
        <f t="shared" si="150"/>
        <v>2.2300399055527476</v>
      </c>
    </row>
    <row r="1093" spans="1:12" x14ac:dyDescent="0.3">
      <c r="A1093" s="85">
        <f t="shared" si="144"/>
        <v>1088</v>
      </c>
      <c r="B1093" s="94">
        <v>5500</v>
      </c>
      <c r="C1093" s="94">
        <v>16.940000000000001</v>
      </c>
      <c r="D1093" s="10">
        <f t="shared" si="151"/>
        <v>12.632158000000002</v>
      </c>
      <c r="E1093" s="10">
        <f t="shared" si="152"/>
        <v>21.931263692800002</v>
      </c>
      <c r="F1093" s="10">
        <v>443.8</v>
      </c>
      <c r="G1093" s="10">
        <f t="shared" si="148"/>
        <v>3.5089327777777786E-3</v>
      </c>
      <c r="H1093" s="10">
        <f t="shared" si="146"/>
        <v>1.5572643667777781</v>
      </c>
      <c r="I1093" s="10">
        <f t="shared" si="145"/>
        <v>1.5572643667777781</v>
      </c>
      <c r="J1093" s="10">
        <f t="shared" si="149"/>
        <v>1685.2373930591232</v>
      </c>
      <c r="K1093" s="10">
        <f t="shared" si="147"/>
        <v>2.0626018103016928E-3</v>
      </c>
      <c r="L1093" s="10">
        <f t="shared" si="150"/>
        <v>2.2321025073630492</v>
      </c>
    </row>
    <row r="1094" spans="1:12" x14ac:dyDescent="0.3">
      <c r="A1094" s="85">
        <f t="shared" si="144"/>
        <v>1089</v>
      </c>
      <c r="B1094" s="94">
        <v>5600</v>
      </c>
      <c r="C1094" s="94">
        <v>17.05</v>
      </c>
      <c r="D1094" s="10">
        <f t="shared" si="151"/>
        <v>12.714185000000001</v>
      </c>
      <c r="E1094" s="10">
        <f t="shared" si="152"/>
        <v>21.679501737142857</v>
      </c>
      <c r="F1094" s="10">
        <v>443.8</v>
      </c>
      <c r="G1094" s="10">
        <f t="shared" si="148"/>
        <v>3.5317180555555555E-3</v>
      </c>
      <c r="H1094" s="10">
        <f t="shared" si="146"/>
        <v>1.5673764730555555</v>
      </c>
      <c r="I1094" s="10">
        <f t="shared" si="145"/>
        <v>1.5673764730555555</v>
      </c>
      <c r="J1094" s="10">
        <f t="shared" si="149"/>
        <v>1686.8047695321786</v>
      </c>
      <c r="K1094" s="10">
        <f t="shared" si="147"/>
        <v>2.0759953285504045E-3</v>
      </c>
      <c r="L1094" s="10">
        <f t="shared" si="150"/>
        <v>2.2341785026915995</v>
      </c>
    </row>
    <row r="1095" spans="1:12" x14ac:dyDescent="0.3">
      <c r="A1095" s="85">
        <f t="shared" ref="A1095:A1158" si="153">A1094+1</f>
        <v>1090</v>
      </c>
      <c r="B1095" s="94">
        <v>5600</v>
      </c>
      <c r="C1095" s="94">
        <v>17.05</v>
      </c>
      <c r="D1095" s="10">
        <f t="shared" si="151"/>
        <v>12.714185000000001</v>
      </c>
      <c r="E1095" s="10">
        <f t="shared" si="152"/>
        <v>21.679501737142857</v>
      </c>
      <c r="F1095" s="10">
        <v>443.8</v>
      </c>
      <c r="G1095" s="10">
        <f t="shared" si="148"/>
        <v>3.5317180555555555E-3</v>
      </c>
      <c r="H1095" s="10">
        <f t="shared" si="146"/>
        <v>1.5673764730555555</v>
      </c>
      <c r="I1095" s="10">
        <f t="shared" ref="I1095:I1158" si="154">G1095*F1095</f>
        <v>1.5673764730555555</v>
      </c>
      <c r="J1095" s="10">
        <f t="shared" si="149"/>
        <v>1688.3721460052341</v>
      </c>
      <c r="K1095" s="10">
        <f t="shared" si="147"/>
        <v>2.0759953285504045E-3</v>
      </c>
      <c r="L1095" s="10">
        <f t="shared" si="150"/>
        <v>2.2362544980201498</v>
      </c>
    </row>
    <row r="1096" spans="1:12" x14ac:dyDescent="0.3">
      <c r="A1096" s="85">
        <f t="shared" si="153"/>
        <v>1091</v>
      </c>
      <c r="B1096" s="94">
        <v>5700</v>
      </c>
      <c r="C1096" s="94">
        <v>17.11</v>
      </c>
      <c r="D1096" s="10">
        <f t="shared" si="151"/>
        <v>12.758927</v>
      </c>
      <c r="E1096" s="10">
        <f t="shared" si="152"/>
        <v>21.374112655719298</v>
      </c>
      <c r="F1096" s="10">
        <v>443.8</v>
      </c>
      <c r="G1096" s="10">
        <f t="shared" si="148"/>
        <v>3.5441463888888887E-3</v>
      </c>
      <c r="H1096" s="10">
        <f t="shared" ref="H1096:H1159" si="155">(F1096*D1096)/3600</f>
        <v>1.5728921673888892</v>
      </c>
      <c r="I1096" s="10">
        <f t="shared" si="154"/>
        <v>1.5728921673888889</v>
      </c>
      <c r="J1096" s="10">
        <f t="shared" si="149"/>
        <v>1689.9450381726231</v>
      </c>
      <c r="K1096" s="10">
        <f t="shared" ref="K1096:K1159" si="156">((F1096*G1096)/1000)/0.755</f>
        <v>2.0833008839587935E-3</v>
      </c>
      <c r="L1096" s="10">
        <f t="shared" si="150"/>
        <v>2.2383377989041087</v>
      </c>
    </row>
    <row r="1097" spans="1:12" x14ac:dyDescent="0.3">
      <c r="A1097" s="85">
        <f t="shared" si="153"/>
        <v>1092</v>
      </c>
      <c r="B1097" s="94">
        <v>5800</v>
      </c>
      <c r="C1097" s="94">
        <v>17.18</v>
      </c>
      <c r="D1097" s="10">
        <f t="shared" si="151"/>
        <v>12.811126</v>
      </c>
      <c r="E1097" s="10">
        <f t="shared" si="152"/>
        <v>21.091531025655172</v>
      </c>
      <c r="F1097" s="10">
        <v>443.8</v>
      </c>
      <c r="G1097" s="10">
        <f t="shared" ref="G1097:G1160" si="157">((A1097-A1096)/3600)*D1097</f>
        <v>3.5586461111111111E-3</v>
      </c>
      <c r="H1097" s="10">
        <f t="shared" si="155"/>
        <v>1.5793271441111112</v>
      </c>
      <c r="I1097" s="10">
        <f t="shared" si="154"/>
        <v>1.5793271441111112</v>
      </c>
      <c r="J1097" s="10">
        <f t="shared" ref="J1097:J1160" si="158">I1097+J1096</f>
        <v>1691.5243653167342</v>
      </c>
      <c r="K1097" s="10">
        <f t="shared" si="156"/>
        <v>2.0918240319352465E-3</v>
      </c>
      <c r="L1097" s="10">
        <f t="shared" ref="L1097:L1160" si="159">L1096+K1097</f>
        <v>2.2404296229360439</v>
      </c>
    </row>
    <row r="1098" spans="1:12" x14ac:dyDescent="0.3">
      <c r="A1098" s="85">
        <f t="shared" si="153"/>
        <v>1093</v>
      </c>
      <c r="B1098" s="94">
        <v>5800</v>
      </c>
      <c r="C1098" s="94">
        <v>17.18</v>
      </c>
      <c r="D1098" s="10">
        <f t="shared" si="151"/>
        <v>12.811126</v>
      </c>
      <c r="E1098" s="10">
        <f t="shared" si="152"/>
        <v>21.091531025655172</v>
      </c>
      <c r="F1098" s="10">
        <v>443.8</v>
      </c>
      <c r="G1098" s="10">
        <f t="shared" si="157"/>
        <v>3.5586461111111111E-3</v>
      </c>
      <c r="H1098" s="10">
        <f t="shared" si="155"/>
        <v>1.5793271441111112</v>
      </c>
      <c r="I1098" s="10">
        <f t="shared" si="154"/>
        <v>1.5793271441111112</v>
      </c>
      <c r="J1098" s="10">
        <f t="shared" si="158"/>
        <v>1693.1036924608454</v>
      </c>
      <c r="K1098" s="10">
        <f t="shared" si="156"/>
        <v>2.0918240319352465E-3</v>
      </c>
      <c r="L1098" s="10">
        <f t="shared" si="159"/>
        <v>2.2425214469679791</v>
      </c>
    </row>
    <row r="1099" spans="1:12" x14ac:dyDescent="0.3">
      <c r="A1099" s="85">
        <f t="shared" si="153"/>
        <v>1094</v>
      </c>
      <c r="B1099" s="94">
        <v>5800</v>
      </c>
      <c r="C1099" s="94">
        <v>17.18</v>
      </c>
      <c r="D1099" s="10">
        <f t="shared" si="151"/>
        <v>12.811126</v>
      </c>
      <c r="E1099" s="10">
        <f t="shared" si="152"/>
        <v>21.091531025655172</v>
      </c>
      <c r="F1099" s="10">
        <v>443.8</v>
      </c>
      <c r="G1099" s="10">
        <f t="shared" si="157"/>
        <v>3.5586461111111111E-3</v>
      </c>
      <c r="H1099" s="10">
        <f t="shared" si="155"/>
        <v>1.5793271441111112</v>
      </c>
      <c r="I1099" s="10">
        <f t="shared" si="154"/>
        <v>1.5793271441111112</v>
      </c>
      <c r="J1099" s="10">
        <f t="shared" si="158"/>
        <v>1694.6830196049566</v>
      </c>
      <c r="K1099" s="10">
        <f t="shared" si="156"/>
        <v>2.0918240319352465E-3</v>
      </c>
      <c r="L1099" s="10">
        <f t="shared" si="159"/>
        <v>2.2446132709999143</v>
      </c>
    </row>
    <row r="1100" spans="1:12" x14ac:dyDescent="0.3">
      <c r="A1100" s="85">
        <f t="shared" si="153"/>
        <v>1095</v>
      </c>
      <c r="B1100" s="94">
        <v>5900</v>
      </c>
      <c r="C1100" s="94">
        <v>17.239999999999998</v>
      </c>
      <c r="D1100" s="10">
        <f t="shared" si="151"/>
        <v>12.855867999999999</v>
      </c>
      <c r="E1100" s="10">
        <f t="shared" si="152"/>
        <v>20.80645972176271</v>
      </c>
      <c r="F1100" s="10">
        <v>414.1</v>
      </c>
      <c r="G1100" s="10">
        <f t="shared" si="157"/>
        <v>3.5710744444444444E-3</v>
      </c>
      <c r="H1100" s="10">
        <f t="shared" si="155"/>
        <v>1.4787819274444445</v>
      </c>
      <c r="I1100" s="10">
        <f t="shared" si="154"/>
        <v>1.4787819274444445</v>
      </c>
      <c r="J1100" s="10">
        <f t="shared" si="158"/>
        <v>1696.1618015324011</v>
      </c>
      <c r="K1100" s="10">
        <f t="shared" si="156"/>
        <v>1.9586515595290655E-3</v>
      </c>
      <c r="L1100" s="10">
        <f t="shared" si="159"/>
        <v>2.2465719225594434</v>
      </c>
    </row>
    <row r="1101" spans="1:12" x14ac:dyDescent="0.3">
      <c r="A1101" s="85">
        <f t="shared" si="153"/>
        <v>1096</v>
      </c>
      <c r="B1101" s="94">
        <v>5900</v>
      </c>
      <c r="C1101" s="94">
        <v>17.239999999999998</v>
      </c>
      <c r="D1101" s="10">
        <f t="shared" si="151"/>
        <v>12.855867999999999</v>
      </c>
      <c r="E1101" s="10">
        <f t="shared" si="152"/>
        <v>20.80645972176271</v>
      </c>
      <c r="F1101" s="10">
        <v>414.1</v>
      </c>
      <c r="G1101" s="10">
        <f t="shared" si="157"/>
        <v>3.5710744444444444E-3</v>
      </c>
      <c r="H1101" s="10">
        <f t="shared" si="155"/>
        <v>1.4787819274444445</v>
      </c>
      <c r="I1101" s="10">
        <f t="shared" si="154"/>
        <v>1.4787819274444445</v>
      </c>
      <c r="J1101" s="10">
        <f t="shared" si="158"/>
        <v>1697.6405834598456</v>
      </c>
      <c r="K1101" s="10">
        <f t="shared" si="156"/>
        <v>1.9586515595290655E-3</v>
      </c>
      <c r="L1101" s="10">
        <f t="shared" si="159"/>
        <v>2.2485305741189725</v>
      </c>
    </row>
    <row r="1102" spans="1:12" x14ac:dyDescent="0.3">
      <c r="A1102" s="85">
        <f t="shared" si="153"/>
        <v>1097</v>
      </c>
      <c r="B1102" s="94">
        <v>6000</v>
      </c>
      <c r="C1102" s="94">
        <v>17.32</v>
      </c>
      <c r="D1102" s="10">
        <f t="shared" si="151"/>
        <v>12.915524000000001</v>
      </c>
      <c r="E1102" s="10">
        <f t="shared" si="152"/>
        <v>20.554625928533333</v>
      </c>
      <c r="F1102" s="10">
        <v>469.1</v>
      </c>
      <c r="G1102" s="10">
        <f t="shared" si="157"/>
        <v>3.587645555555556E-3</v>
      </c>
      <c r="H1102" s="10">
        <f t="shared" si="155"/>
        <v>1.6829645301111111</v>
      </c>
      <c r="I1102" s="10">
        <f t="shared" si="154"/>
        <v>1.6829645301111114</v>
      </c>
      <c r="J1102" s="10">
        <f t="shared" si="158"/>
        <v>1699.3235479899568</v>
      </c>
      <c r="K1102" s="10">
        <f t="shared" si="156"/>
        <v>2.229092092862399E-3</v>
      </c>
      <c r="L1102" s="10">
        <f t="shared" si="159"/>
        <v>2.250759666211835</v>
      </c>
    </row>
    <row r="1103" spans="1:12" x14ac:dyDescent="0.3">
      <c r="A1103" s="85">
        <f t="shared" si="153"/>
        <v>1098</v>
      </c>
      <c r="B1103" s="94">
        <v>6100</v>
      </c>
      <c r="C1103" s="94">
        <v>17.37</v>
      </c>
      <c r="D1103" s="10">
        <f t="shared" si="151"/>
        <v>12.952809000000002</v>
      </c>
      <c r="E1103" s="10">
        <f t="shared" si="152"/>
        <v>20.276029931016396</v>
      </c>
      <c r="F1103" s="10">
        <v>469.1</v>
      </c>
      <c r="G1103" s="10">
        <f t="shared" si="157"/>
        <v>3.5980025000000005E-3</v>
      </c>
      <c r="H1103" s="10">
        <f t="shared" si="155"/>
        <v>1.6878229727500005</v>
      </c>
      <c r="I1103" s="10">
        <f t="shared" si="154"/>
        <v>1.6878229727500003</v>
      </c>
      <c r="J1103" s="10">
        <f t="shared" si="158"/>
        <v>1701.0113709627067</v>
      </c>
      <c r="K1103" s="10">
        <f t="shared" si="156"/>
        <v>2.235527116225166E-3</v>
      </c>
      <c r="L1103" s="10">
        <f t="shared" si="159"/>
        <v>2.2529951933280601</v>
      </c>
    </row>
    <row r="1104" spans="1:12" x14ac:dyDescent="0.3">
      <c r="A1104" s="85">
        <f t="shared" si="153"/>
        <v>1099</v>
      </c>
      <c r="B1104" s="94">
        <v>6200</v>
      </c>
      <c r="C1104" s="94">
        <v>17.440000000000001</v>
      </c>
      <c r="D1104" s="10">
        <f t="shared" si="151"/>
        <v>13.005008000000002</v>
      </c>
      <c r="E1104" s="10">
        <f t="shared" si="152"/>
        <v>20.029390385548389</v>
      </c>
      <c r="F1104" s="10">
        <v>469.1</v>
      </c>
      <c r="G1104" s="10">
        <f t="shared" si="157"/>
        <v>3.6125022222222229E-3</v>
      </c>
      <c r="H1104" s="10">
        <f t="shared" si="155"/>
        <v>1.6946247924444446</v>
      </c>
      <c r="I1104" s="10">
        <f t="shared" si="154"/>
        <v>1.6946247924444449</v>
      </c>
      <c r="J1104" s="10">
        <f t="shared" si="158"/>
        <v>1702.7059957551512</v>
      </c>
      <c r="K1104" s="10">
        <f t="shared" si="156"/>
        <v>2.2445361489330396E-3</v>
      </c>
      <c r="L1104" s="10">
        <f t="shared" si="159"/>
        <v>2.255239729476993</v>
      </c>
    </row>
    <row r="1105" spans="1:12" x14ac:dyDescent="0.3">
      <c r="A1105" s="85">
        <f t="shared" si="153"/>
        <v>1100</v>
      </c>
      <c r="B1105" s="94">
        <v>6200</v>
      </c>
      <c r="C1105" s="94">
        <v>17.440000000000001</v>
      </c>
      <c r="D1105" s="10">
        <f t="shared" si="151"/>
        <v>13.005008000000002</v>
      </c>
      <c r="E1105" s="10">
        <f t="shared" si="152"/>
        <v>20.029390385548389</v>
      </c>
      <c r="F1105" s="10">
        <v>469.1</v>
      </c>
      <c r="G1105" s="10">
        <f t="shared" si="157"/>
        <v>3.6125022222222229E-3</v>
      </c>
      <c r="H1105" s="10">
        <f t="shared" si="155"/>
        <v>1.6946247924444446</v>
      </c>
      <c r="I1105" s="10">
        <f t="shared" si="154"/>
        <v>1.6946247924444449</v>
      </c>
      <c r="J1105" s="10">
        <f t="shared" si="158"/>
        <v>1704.4006205475957</v>
      </c>
      <c r="K1105" s="10">
        <f t="shared" si="156"/>
        <v>2.2445361489330396E-3</v>
      </c>
      <c r="L1105" s="10">
        <f t="shared" si="159"/>
        <v>2.257484265625926</v>
      </c>
    </row>
    <row r="1106" spans="1:12" x14ac:dyDescent="0.3">
      <c r="A1106" s="85">
        <f t="shared" si="153"/>
        <v>1101</v>
      </c>
      <c r="B1106" s="94">
        <v>6300</v>
      </c>
      <c r="C1106" s="94">
        <v>17.5</v>
      </c>
      <c r="D1106" s="10">
        <f t="shared" si="151"/>
        <v>13.049750000000001</v>
      </c>
      <c r="E1106" s="10">
        <f t="shared" si="152"/>
        <v>19.779278222222221</v>
      </c>
      <c r="F1106" s="10">
        <v>457.1</v>
      </c>
      <c r="G1106" s="10">
        <f t="shared" si="157"/>
        <v>3.6249305555555557E-3</v>
      </c>
      <c r="H1106" s="10">
        <f t="shared" si="155"/>
        <v>1.6569557569444446</v>
      </c>
      <c r="I1106" s="10">
        <f t="shared" si="154"/>
        <v>1.6569557569444446</v>
      </c>
      <c r="J1106" s="10">
        <f t="shared" si="158"/>
        <v>1706.0575763045401</v>
      </c>
      <c r="K1106" s="10">
        <f t="shared" si="156"/>
        <v>2.1946433866813836E-3</v>
      </c>
      <c r="L1106" s="10">
        <f t="shared" si="159"/>
        <v>2.2596789090126075</v>
      </c>
    </row>
    <row r="1107" spans="1:12" x14ac:dyDescent="0.3">
      <c r="A1107" s="85">
        <f t="shared" si="153"/>
        <v>1102</v>
      </c>
      <c r="B1107" s="94">
        <v>6300</v>
      </c>
      <c r="C1107" s="94">
        <v>17.5</v>
      </c>
      <c r="D1107" s="10">
        <f t="shared" si="151"/>
        <v>13.049750000000001</v>
      </c>
      <c r="E1107" s="10">
        <f t="shared" si="152"/>
        <v>19.779278222222221</v>
      </c>
      <c r="F1107" s="10">
        <v>457.1</v>
      </c>
      <c r="G1107" s="10">
        <f t="shared" si="157"/>
        <v>3.6249305555555557E-3</v>
      </c>
      <c r="H1107" s="10">
        <f t="shared" si="155"/>
        <v>1.6569557569444446</v>
      </c>
      <c r="I1107" s="10">
        <f t="shared" si="154"/>
        <v>1.6569557569444446</v>
      </c>
      <c r="J1107" s="10">
        <f t="shared" si="158"/>
        <v>1707.7145320614845</v>
      </c>
      <c r="K1107" s="10">
        <f t="shared" si="156"/>
        <v>2.1946433866813836E-3</v>
      </c>
      <c r="L1107" s="10">
        <f t="shared" si="159"/>
        <v>2.261873552399289</v>
      </c>
    </row>
    <row r="1108" spans="1:12" x14ac:dyDescent="0.3">
      <c r="A1108" s="85">
        <f t="shared" si="153"/>
        <v>1103</v>
      </c>
      <c r="B1108" s="94">
        <v>6300</v>
      </c>
      <c r="C1108" s="94">
        <v>17.5</v>
      </c>
      <c r="D1108" s="10">
        <f t="shared" si="151"/>
        <v>13.049750000000001</v>
      </c>
      <c r="E1108" s="10">
        <f t="shared" si="152"/>
        <v>19.779278222222221</v>
      </c>
      <c r="F1108" s="10">
        <v>457.1</v>
      </c>
      <c r="G1108" s="10">
        <f t="shared" si="157"/>
        <v>3.6249305555555557E-3</v>
      </c>
      <c r="H1108" s="10">
        <f t="shared" si="155"/>
        <v>1.6569557569444446</v>
      </c>
      <c r="I1108" s="10">
        <f t="shared" si="154"/>
        <v>1.6569557569444446</v>
      </c>
      <c r="J1108" s="10">
        <f t="shared" si="158"/>
        <v>1709.3714878184289</v>
      </c>
      <c r="K1108" s="10">
        <f t="shared" si="156"/>
        <v>2.1946433866813836E-3</v>
      </c>
      <c r="L1108" s="10">
        <f t="shared" si="159"/>
        <v>2.2640681957859705</v>
      </c>
    </row>
    <row r="1109" spans="1:12" x14ac:dyDescent="0.3">
      <c r="A1109" s="85">
        <f t="shared" si="153"/>
        <v>1104</v>
      </c>
      <c r="B1109" s="94">
        <v>6300</v>
      </c>
      <c r="C1109" s="94">
        <v>17.5</v>
      </c>
      <c r="D1109" s="10">
        <f t="shared" si="151"/>
        <v>13.049750000000001</v>
      </c>
      <c r="E1109" s="10">
        <f t="shared" si="152"/>
        <v>19.779278222222221</v>
      </c>
      <c r="F1109" s="10">
        <v>457.1</v>
      </c>
      <c r="G1109" s="10">
        <f t="shared" si="157"/>
        <v>3.6249305555555557E-3</v>
      </c>
      <c r="H1109" s="10">
        <f t="shared" si="155"/>
        <v>1.6569557569444446</v>
      </c>
      <c r="I1109" s="10">
        <f t="shared" si="154"/>
        <v>1.6569557569444446</v>
      </c>
      <c r="J1109" s="10">
        <f t="shared" si="158"/>
        <v>1711.0284435753733</v>
      </c>
      <c r="K1109" s="10">
        <f t="shared" si="156"/>
        <v>2.1946433866813836E-3</v>
      </c>
      <c r="L1109" s="10">
        <f t="shared" si="159"/>
        <v>2.266262839172652</v>
      </c>
    </row>
    <row r="1110" spans="1:12" x14ac:dyDescent="0.3">
      <c r="A1110" s="85">
        <f t="shared" si="153"/>
        <v>1105</v>
      </c>
      <c r="B1110" s="94">
        <v>6400</v>
      </c>
      <c r="C1110" s="94">
        <v>17.8</v>
      </c>
      <c r="D1110" s="10">
        <f t="shared" si="151"/>
        <v>13.273460000000002</v>
      </c>
      <c r="E1110" s="10">
        <f t="shared" si="152"/>
        <v>19.804002320000002</v>
      </c>
      <c r="F1110" s="10">
        <v>457.1</v>
      </c>
      <c r="G1110" s="10">
        <f t="shared" si="157"/>
        <v>3.6870722222222228E-3</v>
      </c>
      <c r="H1110" s="10">
        <f t="shared" si="155"/>
        <v>1.6853607127777781</v>
      </c>
      <c r="I1110" s="10">
        <f t="shared" si="154"/>
        <v>1.6853607127777781</v>
      </c>
      <c r="J1110" s="10">
        <f t="shared" si="158"/>
        <v>1712.7138042881511</v>
      </c>
      <c r="K1110" s="10">
        <f t="shared" si="156"/>
        <v>2.2322658447387791E-3</v>
      </c>
      <c r="L1110" s="10">
        <f t="shared" si="159"/>
        <v>2.2684951050173909</v>
      </c>
    </row>
    <row r="1111" spans="1:12" x14ac:dyDescent="0.3">
      <c r="A1111" s="85">
        <f t="shared" si="153"/>
        <v>1106</v>
      </c>
      <c r="B1111" s="94">
        <v>6400</v>
      </c>
      <c r="C1111" s="94">
        <v>17.8</v>
      </c>
      <c r="D1111" s="10">
        <f t="shared" si="151"/>
        <v>13.273460000000002</v>
      </c>
      <c r="E1111" s="10">
        <f t="shared" si="152"/>
        <v>19.804002320000002</v>
      </c>
      <c r="F1111" s="10">
        <v>457.1</v>
      </c>
      <c r="G1111" s="10">
        <f t="shared" si="157"/>
        <v>3.6870722222222228E-3</v>
      </c>
      <c r="H1111" s="10">
        <f t="shared" si="155"/>
        <v>1.6853607127777781</v>
      </c>
      <c r="I1111" s="10">
        <f t="shared" si="154"/>
        <v>1.6853607127777781</v>
      </c>
      <c r="J1111" s="10">
        <f t="shared" si="158"/>
        <v>1714.3991650009289</v>
      </c>
      <c r="K1111" s="10">
        <f t="shared" si="156"/>
        <v>2.2322658447387791E-3</v>
      </c>
      <c r="L1111" s="10">
        <f t="shared" si="159"/>
        <v>2.2707273708621298</v>
      </c>
    </row>
    <row r="1112" spans="1:12" x14ac:dyDescent="0.3">
      <c r="A1112" s="85">
        <f t="shared" si="153"/>
        <v>1107</v>
      </c>
      <c r="B1112" s="94">
        <v>6400</v>
      </c>
      <c r="C1112" s="94">
        <v>17.8</v>
      </c>
      <c r="D1112" s="10">
        <f t="shared" si="151"/>
        <v>13.273460000000002</v>
      </c>
      <c r="E1112" s="10">
        <f t="shared" si="152"/>
        <v>19.804002320000002</v>
      </c>
      <c r="F1112" s="10">
        <v>457.1</v>
      </c>
      <c r="G1112" s="10">
        <f t="shared" si="157"/>
        <v>3.6870722222222228E-3</v>
      </c>
      <c r="H1112" s="10">
        <f t="shared" si="155"/>
        <v>1.6853607127777781</v>
      </c>
      <c r="I1112" s="10">
        <f t="shared" si="154"/>
        <v>1.6853607127777781</v>
      </c>
      <c r="J1112" s="10">
        <f t="shared" si="158"/>
        <v>1716.0845257137066</v>
      </c>
      <c r="K1112" s="10">
        <f t="shared" si="156"/>
        <v>2.2322658447387791E-3</v>
      </c>
      <c r="L1112" s="10">
        <f t="shared" si="159"/>
        <v>2.2729596367068687</v>
      </c>
    </row>
    <row r="1113" spans="1:12" x14ac:dyDescent="0.3">
      <c r="A1113" s="85">
        <f t="shared" si="153"/>
        <v>1108</v>
      </c>
      <c r="B1113" s="94">
        <v>6500</v>
      </c>
      <c r="C1113" s="94">
        <v>18</v>
      </c>
      <c r="D1113" s="10">
        <f t="shared" si="151"/>
        <v>13.422600000000001</v>
      </c>
      <c r="E1113" s="10">
        <f t="shared" si="152"/>
        <v>19.718418904615383</v>
      </c>
      <c r="F1113" s="10">
        <v>504.5</v>
      </c>
      <c r="G1113" s="10">
        <f t="shared" si="157"/>
        <v>3.7285000000000005E-3</v>
      </c>
      <c r="H1113" s="10">
        <f t="shared" si="155"/>
        <v>1.8810282500000002</v>
      </c>
      <c r="I1113" s="10">
        <f t="shared" si="154"/>
        <v>1.8810282500000002</v>
      </c>
      <c r="J1113" s="10">
        <f t="shared" si="158"/>
        <v>1717.9655539637067</v>
      </c>
      <c r="K1113" s="10">
        <f t="shared" si="156"/>
        <v>2.4914281456953646E-3</v>
      </c>
      <c r="L1113" s="10">
        <f t="shared" si="159"/>
        <v>2.2754510648525641</v>
      </c>
    </row>
    <row r="1114" spans="1:12" x14ac:dyDescent="0.3">
      <c r="A1114" s="85">
        <f t="shared" si="153"/>
        <v>1109</v>
      </c>
      <c r="B1114" s="94">
        <v>6500</v>
      </c>
      <c r="C1114" s="94">
        <v>18</v>
      </c>
      <c r="D1114" s="10">
        <f t="shared" si="151"/>
        <v>13.422600000000001</v>
      </c>
      <c r="E1114" s="10">
        <f t="shared" si="152"/>
        <v>19.718418904615383</v>
      </c>
      <c r="F1114" s="10">
        <v>504.5</v>
      </c>
      <c r="G1114" s="10">
        <f t="shared" si="157"/>
        <v>3.7285000000000005E-3</v>
      </c>
      <c r="H1114" s="10">
        <f t="shared" si="155"/>
        <v>1.8810282500000002</v>
      </c>
      <c r="I1114" s="10">
        <f t="shared" si="154"/>
        <v>1.8810282500000002</v>
      </c>
      <c r="J1114" s="10">
        <f t="shared" si="158"/>
        <v>1719.8465822137068</v>
      </c>
      <c r="K1114" s="10">
        <f t="shared" si="156"/>
        <v>2.4914281456953646E-3</v>
      </c>
      <c r="L1114" s="10">
        <f t="shared" si="159"/>
        <v>2.2779424929982595</v>
      </c>
    </row>
    <row r="1115" spans="1:12" x14ac:dyDescent="0.3">
      <c r="A1115" s="85">
        <f t="shared" si="153"/>
        <v>1110</v>
      </c>
      <c r="B1115" s="94">
        <v>6500</v>
      </c>
      <c r="C1115" s="94">
        <v>18</v>
      </c>
      <c r="D1115" s="10">
        <f t="shared" si="151"/>
        <v>13.422600000000001</v>
      </c>
      <c r="E1115" s="10">
        <f t="shared" si="152"/>
        <v>19.718418904615383</v>
      </c>
      <c r="F1115" s="10">
        <v>504.5</v>
      </c>
      <c r="G1115" s="10">
        <f t="shared" si="157"/>
        <v>3.7285000000000005E-3</v>
      </c>
      <c r="H1115" s="10">
        <f t="shared" si="155"/>
        <v>1.8810282500000002</v>
      </c>
      <c r="I1115" s="10">
        <f t="shared" si="154"/>
        <v>1.8810282500000002</v>
      </c>
      <c r="J1115" s="10">
        <f t="shared" si="158"/>
        <v>1721.7276104637069</v>
      </c>
      <c r="K1115" s="10">
        <f t="shared" si="156"/>
        <v>2.4914281456953646E-3</v>
      </c>
      <c r="L1115" s="10">
        <f t="shared" si="159"/>
        <v>2.2804339211439548</v>
      </c>
    </row>
    <row r="1116" spans="1:12" x14ac:dyDescent="0.3">
      <c r="A1116" s="85">
        <f t="shared" si="153"/>
        <v>1111</v>
      </c>
      <c r="B1116" s="94">
        <v>6500</v>
      </c>
      <c r="C1116" s="94">
        <v>18</v>
      </c>
      <c r="D1116" s="10">
        <f t="shared" si="151"/>
        <v>13.422600000000001</v>
      </c>
      <c r="E1116" s="10">
        <f t="shared" si="152"/>
        <v>19.718418904615383</v>
      </c>
      <c r="F1116" s="10">
        <v>504.5</v>
      </c>
      <c r="G1116" s="10">
        <f t="shared" si="157"/>
        <v>3.7285000000000005E-3</v>
      </c>
      <c r="H1116" s="10">
        <f t="shared" si="155"/>
        <v>1.8810282500000002</v>
      </c>
      <c r="I1116" s="10">
        <f t="shared" si="154"/>
        <v>1.8810282500000002</v>
      </c>
      <c r="J1116" s="10">
        <f t="shared" si="158"/>
        <v>1723.608638713707</v>
      </c>
      <c r="K1116" s="10">
        <f t="shared" si="156"/>
        <v>2.4914281456953646E-3</v>
      </c>
      <c r="L1116" s="10">
        <f t="shared" si="159"/>
        <v>2.2829253492896502</v>
      </c>
    </row>
    <row r="1117" spans="1:12" x14ac:dyDescent="0.3">
      <c r="A1117" s="85">
        <f t="shared" si="153"/>
        <v>1112</v>
      </c>
      <c r="B1117" s="94">
        <v>6500</v>
      </c>
      <c r="C1117" s="94">
        <v>18</v>
      </c>
      <c r="D1117" s="10">
        <f t="shared" si="151"/>
        <v>13.422600000000001</v>
      </c>
      <c r="E1117" s="10">
        <f t="shared" si="152"/>
        <v>19.718418904615383</v>
      </c>
      <c r="F1117" s="10">
        <v>504.5</v>
      </c>
      <c r="G1117" s="10">
        <f t="shared" si="157"/>
        <v>3.7285000000000005E-3</v>
      </c>
      <c r="H1117" s="10">
        <f t="shared" si="155"/>
        <v>1.8810282500000002</v>
      </c>
      <c r="I1117" s="10">
        <f t="shared" si="154"/>
        <v>1.8810282500000002</v>
      </c>
      <c r="J1117" s="10">
        <f t="shared" si="158"/>
        <v>1725.4896669637071</v>
      </c>
      <c r="K1117" s="10">
        <f t="shared" si="156"/>
        <v>2.4914281456953646E-3</v>
      </c>
      <c r="L1117" s="10">
        <f t="shared" si="159"/>
        <v>2.2854167774353455</v>
      </c>
    </row>
    <row r="1118" spans="1:12" x14ac:dyDescent="0.3">
      <c r="A1118" s="85">
        <f t="shared" si="153"/>
        <v>1113</v>
      </c>
      <c r="B1118" s="94">
        <v>6500</v>
      </c>
      <c r="C1118" s="94">
        <v>18</v>
      </c>
      <c r="D1118" s="10">
        <f t="shared" si="151"/>
        <v>13.422600000000001</v>
      </c>
      <c r="E1118" s="10">
        <f t="shared" si="152"/>
        <v>19.718418904615383</v>
      </c>
      <c r="F1118" s="10">
        <v>504.5</v>
      </c>
      <c r="G1118" s="10">
        <f t="shared" si="157"/>
        <v>3.7285000000000005E-3</v>
      </c>
      <c r="H1118" s="10">
        <f t="shared" si="155"/>
        <v>1.8810282500000002</v>
      </c>
      <c r="I1118" s="10">
        <f t="shared" si="154"/>
        <v>1.8810282500000002</v>
      </c>
      <c r="J1118" s="10">
        <f t="shared" si="158"/>
        <v>1727.3706952137072</v>
      </c>
      <c r="K1118" s="10">
        <f t="shared" si="156"/>
        <v>2.4914281456953646E-3</v>
      </c>
      <c r="L1118" s="10">
        <f t="shared" si="159"/>
        <v>2.2879082055810409</v>
      </c>
    </row>
    <row r="1119" spans="1:12" x14ac:dyDescent="0.3">
      <c r="A1119" s="85">
        <f t="shared" si="153"/>
        <v>1114</v>
      </c>
      <c r="B1119" s="94">
        <v>6500</v>
      </c>
      <c r="C1119" s="94">
        <v>18</v>
      </c>
      <c r="D1119" s="10">
        <f t="shared" si="151"/>
        <v>13.422600000000001</v>
      </c>
      <c r="E1119" s="10">
        <f t="shared" si="152"/>
        <v>19.718418904615383</v>
      </c>
      <c r="F1119" s="10">
        <v>504.5</v>
      </c>
      <c r="G1119" s="10">
        <f t="shared" si="157"/>
        <v>3.7285000000000005E-3</v>
      </c>
      <c r="H1119" s="10">
        <f t="shared" si="155"/>
        <v>1.8810282500000002</v>
      </c>
      <c r="I1119" s="10">
        <f t="shared" si="154"/>
        <v>1.8810282500000002</v>
      </c>
      <c r="J1119" s="10">
        <f t="shared" si="158"/>
        <v>1729.2517234637073</v>
      </c>
      <c r="K1119" s="10">
        <f t="shared" si="156"/>
        <v>2.4914281456953646E-3</v>
      </c>
      <c r="L1119" s="10">
        <f t="shared" si="159"/>
        <v>2.2903996337267363</v>
      </c>
    </row>
    <row r="1120" spans="1:12" x14ac:dyDescent="0.3">
      <c r="A1120" s="85">
        <f t="shared" si="153"/>
        <v>1115</v>
      </c>
      <c r="B1120" s="94">
        <v>6500</v>
      </c>
      <c r="C1120" s="94">
        <v>18</v>
      </c>
      <c r="D1120" s="10">
        <f t="shared" si="151"/>
        <v>13.422600000000001</v>
      </c>
      <c r="E1120" s="10">
        <f t="shared" si="152"/>
        <v>19.718418904615383</v>
      </c>
      <c r="F1120" s="10">
        <v>504.5</v>
      </c>
      <c r="G1120" s="10">
        <f t="shared" si="157"/>
        <v>3.7285000000000005E-3</v>
      </c>
      <c r="H1120" s="10">
        <f t="shared" si="155"/>
        <v>1.8810282500000002</v>
      </c>
      <c r="I1120" s="10">
        <f t="shared" si="154"/>
        <v>1.8810282500000002</v>
      </c>
      <c r="J1120" s="10">
        <f t="shared" si="158"/>
        <v>1731.1327517137074</v>
      </c>
      <c r="K1120" s="10">
        <f t="shared" si="156"/>
        <v>2.4914281456953646E-3</v>
      </c>
      <c r="L1120" s="10">
        <f t="shared" si="159"/>
        <v>2.2928910618724316</v>
      </c>
    </row>
    <row r="1121" spans="1:12" x14ac:dyDescent="0.3">
      <c r="A1121" s="85">
        <f t="shared" si="153"/>
        <v>1116</v>
      </c>
      <c r="B1121" s="94">
        <v>6500</v>
      </c>
      <c r="C1121" s="94">
        <v>18</v>
      </c>
      <c r="D1121" s="10">
        <f t="shared" si="151"/>
        <v>13.422600000000001</v>
      </c>
      <c r="E1121" s="10">
        <f t="shared" si="152"/>
        <v>19.718418904615383</v>
      </c>
      <c r="F1121" s="10">
        <v>504.5</v>
      </c>
      <c r="G1121" s="10">
        <f t="shared" si="157"/>
        <v>3.7285000000000005E-3</v>
      </c>
      <c r="H1121" s="10">
        <f t="shared" si="155"/>
        <v>1.8810282500000002</v>
      </c>
      <c r="I1121" s="10">
        <f t="shared" si="154"/>
        <v>1.8810282500000002</v>
      </c>
      <c r="J1121" s="10">
        <f t="shared" si="158"/>
        <v>1733.0137799637075</v>
      </c>
      <c r="K1121" s="10">
        <f t="shared" si="156"/>
        <v>2.4914281456953646E-3</v>
      </c>
      <c r="L1121" s="10">
        <f t="shared" si="159"/>
        <v>2.295382490018127</v>
      </c>
    </row>
    <row r="1122" spans="1:12" x14ac:dyDescent="0.3">
      <c r="A1122" s="85">
        <f t="shared" si="153"/>
        <v>1117</v>
      </c>
      <c r="B1122" s="94">
        <v>6300</v>
      </c>
      <c r="C1122" s="94">
        <v>17.5</v>
      </c>
      <c r="D1122" s="10">
        <f t="shared" si="151"/>
        <v>13.049750000000001</v>
      </c>
      <c r="E1122" s="10">
        <f t="shared" si="152"/>
        <v>19.779278222222221</v>
      </c>
      <c r="F1122" s="10">
        <v>457.1</v>
      </c>
      <c r="G1122" s="10">
        <f t="shared" si="157"/>
        <v>3.6249305555555557E-3</v>
      </c>
      <c r="H1122" s="10">
        <f t="shared" si="155"/>
        <v>1.6569557569444446</v>
      </c>
      <c r="I1122" s="10">
        <f t="shared" si="154"/>
        <v>1.6569557569444446</v>
      </c>
      <c r="J1122" s="10">
        <f t="shared" si="158"/>
        <v>1734.6707357206519</v>
      </c>
      <c r="K1122" s="10">
        <f t="shared" si="156"/>
        <v>2.1946433866813836E-3</v>
      </c>
      <c r="L1122" s="10">
        <f t="shared" si="159"/>
        <v>2.2975771334048085</v>
      </c>
    </row>
    <row r="1123" spans="1:12" x14ac:dyDescent="0.3">
      <c r="A1123" s="85">
        <f t="shared" si="153"/>
        <v>1118</v>
      </c>
      <c r="B1123" s="94">
        <v>6300</v>
      </c>
      <c r="C1123" s="94">
        <v>17.5</v>
      </c>
      <c r="D1123" s="10">
        <f t="shared" si="151"/>
        <v>13.049750000000001</v>
      </c>
      <c r="E1123" s="10">
        <f t="shared" si="152"/>
        <v>19.779278222222221</v>
      </c>
      <c r="F1123" s="10">
        <v>457.1</v>
      </c>
      <c r="G1123" s="10">
        <f t="shared" si="157"/>
        <v>3.6249305555555557E-3</v>
      </c>
      <c r="H1123" s="10">
        <f t="shared" si="155"/>
        <v>1.6569557569444446</v>
      </c>
      <c r="I1123" s="10">
        <f t="shared" si="154"/>
        <v>1.6569557569444446</v>
      </c>
      <c r="J1123" s="10">
        <f t="shared" si="158"/>
        <v>1736.3276914775963</v>
      </c>
      <c r="K1123" s="10">
        <f t="shared" si="156"/>
        <v>2.1946433866813836E-3</v>
      </c>
      <c r="L1123" s="10">
        <f t="shared" si="159"/>
        <v>2.29977177679149</v>
      </c>
    </row>
    <row r="1124" spans="1:12" x14ac:dyDescent="0.3">
      <c r="A1124" s="85">
        <f t="shared" si="153"/>
        <v>1119</v>
      </c>
      <c r="B1124" s="94">
        <v>6300</v>
      </c>
      <c r="C1124" s="94">
        <v>17.5</v>
      </c>
      <c r="D1124" s="10">
        <f t="shared" si="151"/>
        <v>13.049750000000001</v>
      </c>
      <c r="E1124" s="10">
        <f t="shared" si="152"/>
        <v>19.779278222222221</v>
      </c>
      <c r="F1124" s="10">
        <v>457.1</v>
      </c>
      <c r="G1124" s="10">
        <f t="shared" si="157"/>
        <v>3.6249305555555557E-3</v>
      </c>
      <c r="H1124" s="10">
        <f t="shared" si="155"/>
        <v>1.6569557569444446</v>
      </c>
      <c r="I1124" s="10">
        <f t="shared" si="154"/>
        <v>1.6569557569444446</v>
      </c>
      <c r="J1124" s="10">
        <f t="shared" si="158"/>
        <v>1737.9846472345407</v>
      </c>
      <c r="K1124" s="10">
        <f t="shared" si="156"/>
        <v>2.1946433866813836E-3</v>
      </c>
      <c r="L1124" s="10">
        <f t="shared" si="159"/>
        <v>2.3019664201781715</v>
      </c>
    </row>
    <row r="1125" spans="1:12" x14ac:dyDescent="0.3">
      <c r="A1125" s="85">
        <f t="shared" si="153"/>
        <v>1120</v>
      </c>
      <c r="B1125" s="94">
        <v>6300</v>
      </c>
      <c r="C1125" s="94">
        <v>17.5</v>
      </c>
      <c r="D1125" s="10">
        <f t="shared" si="151"/>
        <v>13.049750000000001</v>
      </c>
      <c r="E1125" s="10">
        <f t="shared" si="152"/>
        <v>19.779278222222221</v>
      </c>
      <c r="F1125" s="10">
        <v>457.1</v>
      </c>
      <c r="G1125" s="10">
        <f t="shared" si="157"/>
        <v>3.6249305555555557E-3</v>
      </c>
      <c r="H1125" s="10">
        <f t="shared" si="155"/>
        <v>1.6569557569444446</v>
      </c>
      <c r="I1125" s="10">
        <f t="shared" si="154"/>
        <v>1.6569557569444446</v>
      </c>
      <c r="J1125" s="10">
        <f t="shared" si="158"/>
        <v>1739.6416029914851</v>
      </c>
      <c r="K1125" s="10">
        <f t="shared" si="156"/>
        <v>2.1946433866813836E-3</v>
      </c>
      <c r="L1125" s="10">
        <f t="shared" si="159"/>
        <v>2.3041610635648531</v>
      </c>
    </row>
    <row r="1126" spans="1:12" x14ac:dyDescent="0.3">
      <c r="A1126" s="85">
        <f t="shared" si="153"/>
        <v>1121</v>
      </c>
      <c r="B1126" s="94">
        <v>6300</v>
      </c>
      <c r="C1126" s="94">
        <v>17.5</v>
      </c>
      <c r="D1126" s="10">
        <f t="shared" si="151"/>
        <v>13.049750000000001</v>
      </c>
      <c r="E1126" s="10">
        <f t="shared" si="152"/>
        <v>19.779278222222221</v>
      </c>
      <c r="F1126" s="10">
        <v>457.1</v>
      </c>
      <c r="G1126" s="10">
        <f t="shared" si="157"/>
        <v>3.6249305555555557E-3</v>
      </c>
      <c r="H1126" s="10">
        <f t="shared" si="155"/>
        <v>1.6569557569444446</v>
      </c>
      <c r="I1126" s="10">
        <f t="shared" si="154"/>
        <v>1.6569557569444446</v>
      </c>
      <c r="J1126" s="10">
        <f t="shared" si="158"/>
        <v>1741.2985587484295</v>
      </c>
      <c r="K1126" s="10">
        <f t="shared" si="156"/>
        <v>2.1946433866813836E-3</v>
      </c>
      <c r="L1126" s="10">
        <f t="shared" si="159"/>
        <v>2.3063557069515346</v>
      </c>
    </row>
    <row r="1127" spans="1:12" x14ac:dyDescent="0.3">
      <c r="A1127" s="85">
        <f t="shared" si="153"/>
        <v>1122</v>
      </c>
      <c r="B1127" s="94">
        <v>6300</v>
      </c>
      <c r="C1127" s="94">
        <v>17.5</v>
      </c>
      <c r="D1127" s="10">
        <f t="shared" si="151"/>
        <v>13.049750000000001</v>
      </c>
      <c r="E1127" s="10">
        <f t="shared" si="152"/>
        <v>19.779278222222221</v>
      </c>
      <c r="F1127" s="10">
        <v>457.1</v>
      </c>
      <c r="G1127" s="10">
        <f t="shared" si="157"/>
        <v>3.6249305555555557E-3</v>
      </c>
      <c r="H1127" s="10">
        <f t="shared" si="155"/>
        <v>1.6569557569444446</v>
      </c>
      <c r="I1127" s="10">
        <f t="shared" si="154"/>
        <v>1.6569557569444446</v>
      </c>
      <c r="J1127" s="10">
        <f t="shared" si="158"/>
        <v>1742.9555145053739</v>
      </c>
      <c r="K1127" s="10">
        <f t="shared" si="156"/>
        <v>2.1946433866813836E-3</v>
      </c>
      <c r="L1127" s="10">
        <f t="shared" si="159"/>
        <v>2.3085503503382161</v>
      </c>
    </row>
    <row r="1128" spans="1:12" x14ac:dyDescent="0.3">
      <c r="A1128" s="85">
        <f t="shared" si="153"/>
        <v>1123</v>
      </c>
      <c r="B1128" s="94">
        <v>6300</v>
      </c>
      <c r="C1128" s="94">
        <v>17.5</v>
      </c>
      <c r="D1128" s="10">
        <f t="shared" si="151"/>
        <v>13.049750000000001</v>
      </c>
      <c r="E1128" s="10">
        <f t="shared" si="152"/>
        <v>19.779278222222221</v>
      </c>
      <c r="F1128" s="10">
        <v>457.1</v>
      </c>
      <c r="G1128" s="10">
        <f t="shared" si="157"/>
        <v>3.6249305555555557E-3</v>
      </c>
      <c r="H1128" s="10">
        <f t="shared" si="155"/>
        <v>1.6569557569444446</v>
      </c>
      <c r="I1128" s="10">
        <f t="shared" si="154"/>
        <v>1.6569557569444446</v>
      </c>
      <c r="J1128" s="10">
        <f t="shared" si="158"/>
        <v>1744.6124702623183</v>
      </c>
      <c r="K1128" s="10">
        <f t="shared" si="156"/>
        <v>2.1946433866813836E-3</v>
      </c>
      <c r="L1128" s="10">
        <f t="shared" si="159"/>
        <v>2.3107449937248976</v>
      </c>
    </row>
    <row r="1129" spans="1:12" x14ac:dyDescent="0.3">
      <c r="A1129" s="85">
        <f t="shared" si="153"/>
        <v>1124</v>
      </c>
      <c r="B1129" s="94">
        <v>6300</v>
      </c>
      <c r="C1129" s="94">
        <v>17.5</v>
      </c>
      <c r="D1129" s="10">
        <f t="shared" si="151"/>
        <v>13.049750000000001</v>
      </c>
      <c r="E1129" s="10">
        <f t="shared" si="152"/>
        <v>19.779278222222221</v>
      </c>
      <c r="F1129" s="10">
        <v>457.1</v>
      </c>
      <c r="G1129" s="10">
        <f t="shared" si="157"/>
        <v>3.6249305555555557E-3</v>
      </c>
      <c r="H1129" s="10">
        <f t="shared" si="155"/>
        <v>1.6569557569444446</v>
      </c>
      <c r="I1129" s="10">
        <f t="shared" si="154"/>
        <v>1.6569557569444446</v>
      </c>
      <c r="J1129" s="10">
        <f t="shared" si="158"/>
        <v>1746.2694260192627</v>
      </c>
      <c r="K1129" s="10">
        <f t="shared" si="156"/>
        <v>2.1946433866813836E-3</v>
      </c>
      <c r="L1129" s="10">
        <f t="shared" si="159"/>
        <v>2.3129396371115791</v>
      </c>
    </row>
    <row r="1130" spans="1:12" x14ac:dyDescent="0.3">
      <c r="A1130" s="85">
        <f t="shared" si="153"/>
        <v>1125</v>
      </c>
      <c r="B1130" s="94">
        <v>6300</v>
      </c>
      <c r="C1130" s="94">
        <v>17.5</v>
      </c>
      <c r="D1130" s="10">
        <f t="shared" si="151"/>
        <v>13.049750000000001</v>
      </c>
      <c r="E1130" s="10">
        <f t="shared" si="152"/>
        <v>19.779278222222221</v>
      </c>
      <c r="F1130" s="10">
        <v>457.1</v>
      </c>
      <c r="G1130" s="10">
        <f t="shared" si="157"/>
        <v>3.6249305555555557E-3</v>
      </c>
      <c r="H1130" s="10">
        <f t="shared" si="155"/>
        <v>1.6569557569444446</v>
      </c>
      <c r="I1130" s="10">
        <f t="shared" si="154"/>
        <v>1.6569557569444446</v>
      </c>
      <c r="J1130" s="10">
        <f t="shared" si="158"/>
        <v>1747.9263817762071</v>
      </c>
      <c r="K1130" s="10">
        <f t="shared" si="156"/>
        <v>2.1946433866813836E-3</v>
      </c>
      <c r="L1130" s="10">
        <f t="shared" si="159"/>
        <v>2.3151342804982606</v>
      </c>
    </row>
    <row r="1131" spans="1:12" x14ac:dyDescent="0.3">
      <c r="A1131" s="85">
        <f t="shared" si="153"/>
        <v>1126</v>
      </c>
      <c r="B1131" s="94">
        <v>6300</v>
      </c>
      <c r="C1131" s="94">
        <v>17.5</v>
      </c>
      <c r="D1131" s="10">
        <f t="shared" si="151"/>
        <v>13.049750000000001</v>
      </c>
      <c r="E1131" s="10">
        <f t="shared" si="152"/>
        <v>19.779278222222221</v>
      </c>
      <c r="F1131" s="10">
        <v>457.1</v>
      </c>
      <c r="G1131" s="10">
        <f t="shared" si="157"/>
        <v>3.6249305555555557E-3</v>
      </c>
      <c r="H1131" s="10">
        <f t="shared" si="155"/>
        <v>1.6569557569444446</v>
      </c>
      <c r="I1131" s="10">
        <f t="shared" si="154"/>
        <v>1.6569557569444446</v>
      </c>
      <c r="J1131" s="10">
        <f t="shared" si="158"/>
        <v>1749.5833375331515</v>
      </c>
      <c r="K1131" s="10">
        <f t="shared" si="156"/>
        <v>2.1946433866813836E-3</v>
      </c>
      <c r="L1131" s="10">
        <f t="shared" si="159"/>
        <v>2.3173289238849422</v>
      </c>
    </row>
    <row r="1132" spans="1:12" x14ac:dyDescent="0.3">
      <c r="A1132" s="85">
        <f t="shared" si="153"/>
        <v>1127</v>
      </c>
      <c r="B1132" s="94">
        <v>6300</v>
      </c>
      <c r="C1132" s="94">
        <v>17.5</v>
      </c>
      <c r="D1132" s="10">
        <f t="shared" si="151"/>
        <v>13.049750000000001</v>
      </c>
      <c r="E1132" s="10">
        <f t="shared" si="152"/>
        <v>19.779278222222221</v>
      </c>
      <c r="F1132" s="10">
        <v>457.1</v>
      </c>
      <c r="G1132" s="10">
        <f t="shared" si="157"/>
        <v>3.6249305555555557E-3</v>
      </c>
      <c r="H1132" s="10">
        <f t="shared" si="155"/>
        <v>1.6569557569444446</v>
      </c>
      <c r="I1132" s="10">
        <f t="shared" si="154"/>
        <v>1.6569557569444446</v>
      </c>
      <c r="J1132" s="10">
        <f t="shared" si="158"/>
        <v>1751.2402932900959</v>
      </c>
      <c r="K1132" s="10">
        <f t="shared" si="156"/>
        <v>2.1946433866813836E-3</v>
      </c>
      <c r="L1132" s="10">
        <f t="shared" si="159"/>
        <v>2.3195235672716237</v>
      </c>
    </row>
    <row r="1133" spans="1:12" x14ac:dyDescent="0.3">
      <c r="A1133" s="85">
        <f t="shared" si="153"/>
        <v>1128</v>
      </c>
      <c r="B1133" s="94">
        <v>6300</v>
      </c>
      <c r="C1133" s="94">
        <v>17.5</v>
      </c>
      <c r="D1133" s="10">
        <f t="shared" si="151"/>
        <v>13.049750000000001</v>
      </c>
      <c r="E1133" s="10">
        <f t="shared" si="152"/>
        <v>19.779278222222221</v>
      </c>
      <c r="F1133" s="10">
        <v>457.1</v>
      </c>
      <c r="G1133" s="10">
        <f t="shared" si="157"/>
        <v>3.6249305555555557E-3</v>
      </c>
      <c r="H1133" s="10">
        <f t="shared" si="155"/>
        <v>1.6569557569444446</v>
      </c>
      <c r="I1133" s="10">
        <f t="shared" si="154"/>
        <v>1.6569557569444446</v>
      </c>
      <c r="J1133" s="10">
        <f t="shared" si="158"/>
        <v>1752.8972490470403</v>
      </c>
      <c r="K1133" s="10">
        <f t="shared" si="156"/>
        <v>2.1946433866813836E-3</v>
      </c>
      <c r="L1133" s="10">
        <f t="shared" si="159"/>
        <v>2.3217182106583052</v>
      </c>
    </row>
    <row r="1134" spans="1:12" x14ac:dyDescent="0.3">
      <c r="A1134" s="85">
        <f t="shared" si="153"/>
        <v>1129</v>
      </c>
      <c r="B1134" s="94">
        <v>6300</v>
      </c>
      <c r="C1134" s="94">
        <v>17.5</v>
      </c>
      <c r="D1134" s="10">
        <f t="shared" si="151"/>
        <v>13.049750000000001</v>
      </c>
      <c r="E1134" s="10">
        <f t="shared" si="152"/>
        <v>19.779278222222221</v>
      </c>
      <c r="F1134" s="10">
        <v>457.1</v>
      </c>
      <c r="G1134" s="10">
        <f t="shared" si="157"/>
        <v>3.6249305555555557E-3</v>
      </c>
      <c r="H1134" s="10">
        <f t="shared" si="155"/>
        <v>1.6569557569444446</v>
      </c>
      <c r="I1134" s="10">
        <f t="shared" si="154"/>
        <v>1.6569557569444446</v>
      </c>
      <c r="J1134" s="10">
        <f t="shared" si="158"/>
        <v>1754.5542048039847</v>
      </c>
      <c r="K1134" s="10">
        <f t="shared" si="156"/>
        <v>2.1946433866813836E-3</v>
      </c>
      <c r="L1134" s="10">
        <f t="shared" si="159"/>
        <v>2.3239128540449867</v>
      </c>
    </row>
    <row r="1135" spans="1:12" x14ac:dyDescent="0.3">
      <c r="A1135" s="85">
        <f t="shared" si="153"/>
        <v>1130</v>
      </c>
      <c r="B1135" s="94">
        <v>6300</v>
      </c>
      <c r="C1135" s="94">
        <v>17.5</v>
      </c>
      <c r="D1135" s="10">
        <f t="shared" si="151"/>
        <v>13.049750000000001</v>
      </c>
      <c r="E1135" s="10">
        <f t="shared" si="152"/>
        <v>19.779278222222221</v>
      </c>
      <c r="F1135" s="10">
        <v>457.1</v>
      </c>
      <c r="G1135" s="10">
        <f t="shared" si="157"/>
        <v>3.6249305555555557E-3</v>
      </c>
      <c r="H1135" s="10">
        <f t="shared" si="155"/>
        <v>1.6569557569444446</v>
      </c>
      <c r="I1135" s="10">
        <f t="shared" si="154"/>
        <v>1.6569557569444446</v>
      </c>
      <c r="J1135" s="10">
        <f t="shared" si="158"/>
        <v>1756.2111605609291</v>
      </c>
      <c r="K1135" s="10">
        <f t="shared" si="156"/>
        <v>2.1946433866813836E-3</v>
      </c>
      <c r="L1135" s="10">
        <f t="shared" si="159"/>
        <v>2.3261074974316682</v>
      </c>
    </row>
    <row r="1136" spans="1:12" x14ac:dyDescent="0.3">
      <c r="A1136" s="85">
        <f t="shared" si="153"/>
        <v>1131</v>
      </c>
      <c r="B1136" s="94">
        <v>6300</v>
      </c>
      <c r="C1136" s="94">
        <v>17.5</v>
      </c>
      <c r="D1136" s="10">
        <f t="shared" si="151"/>
        <v>13.049750000000001</v>
      </c>
      <c r="E1136" s="10">
        <f t="shared" si="152"/>
        <v>19.779278222222221</v>
      </c>
      <c r="F1136" s="10">
        <v>457.1</v>
      </c>
      <c r="G1136" s="10">
        <f t="shared" si="157"/>
        <v>3.6249305555555557E-3</v>
      </c>
      <c r="H1136" s="10">
        <f t="shared" si="155"/>
        <v>1.6569557569444446</v>
      </c>
      <c r="I1136" s="10">
        <f t="shared" si="154"/>
        <v>1.6569557569444446</v>
      </c>
      <c r="J1136" s="10">
        <f t="shared" si="158"/>
        <v>1757.8681163178735</v>
      </c>
      <c r="K1136" s="10">
        <f t="shared" si="156"/>
        <v>2.1946433866813836E-3</v>
      </c>
      <c r="L1136" s="10">
        <f t="shared" si="159"/>
        <v>2.3283021408183497</v>
      </c>
    </row>
    <row r="1137" spans="1:12" x14ac:dyDescent="0.3">
      <c r="A1137" s="86">
        <f t="shared" si="153"/>
        <v>1132</v>
      </c>
      <c r="B1137" s="94">
        <v>6300</v>
      </c>
      <c r="C1137" s="94">
        <v>17.5</v>
      </c>
      <c r="D1137" s="10">
        <f t="shared" si="151"/>
        <v>13.049750000000001</v>
      </c>
      <c r="E1137" s="10">
        <f t="shared" si="152"/>
        <v>19.779278222222221</v>
      </c>
      <c r="F1137" s="10">
        <v>457.1</v>
      </c>
      <c r="G1137" s="10">
        <f t="shared" si="157"/>
        <v>3.6249305555555557E-3</v>
      </c>
      <c r="H1137" s="10">
        <f t="shared" si="155"/>
        <v>1.6569557569444446</v>
      </c>
      <c r="I1137" s="10">
        <f t="shared" si="154"/>
        <v>1.6569557569444446</v>
      </c>
      <c r="J1137" s="10">
        <f t="shared" si="158"/>
        <v>1759.5250720748179</v>
      </c>
      <c r="K1137" s="10">
        <f t="shared" si="156"/>
        <v>2.1946433866813836E-3</v>
      </c>
      <c r="L1137" s="10">
        <f t="shared" si="159"/>
        <v>2.3304967842050313</v>
      </c>
    </row>
    <row r="1138" spans="1:12" x14ac:dyDescent="0.3">
      <c r="A1138" s="86">
        <f t="shared" si="153"/>
        <v>1133</v>
      </c>
      <c r="B1138" s="94">
        <v>6300</v>
      </c>
      <c r="C1138" s="94">
        <v>17.5</v>
      </c>
      <c r="D1138" s="10">
        <f t="shared" ref="D1138:D1201" si="160">C1138*0.7457</f>
        <v>13.049750000000001</v>
      </c>
      <c r="E1138" s="10">
        <f t="shared" ref="E1138:E1201" si="161">(9548.8*D1138)/B1138</f>
        <v>19.779278222222221</v>
      </c>
      <c r="F1138" s="10">
        <v>457.1</v>
      </c>
      <c r="G1138" s="10">
        <f t="shared" si="157"/>
        <v>3.6249305555555557E-3</v>
      </c>
      <c r="H1138" s="10">
        <f t="shared" si="155"/>
        <v>1.6569557569444446</v>
      </c>
      <c r="I1138" s="10">
        <f t="shared" si="154"/>
        <v>1.6569557569444446</v>
      </c>
      <c r="J1138" s="10">
        <f t="shared" si="158"/>
        <v>1761.1820278317623</v>
      </c>
      <c r="K1138" s="10">
        <f t="shared" si="156"/>
        <v>2.1946433866813836E-3</v>
      </c>
      <c r="L1138" s="10">
        <f t="shared" si="159"/>
        <v>2.3326914275917128</v>
      </c>
    </row>
    <row r="1139" spans="1:12" x14ac:dyDescent="0.3">
      <c r="A1139" s="86">
        <f t="shared" si="153"/>
        <v>1134</v>
      </c>
      <c r="B1139" s="94">
        <v>6300</v>
      </c>
      <c r="C1139" s="94">
        <v>17.5</v>
      </c>
      <c r="D1139" s="10">
        <f t="shared" si="160"/>
        <v>13.049750000000001</v>
      </c>
      <c r="E1139" s="10">
        <f t="shared" si="161"/>
        <v>19.779278222222221</v>
      </c>
      <c r="F1139" s="10">
        <v>457.1</v>
      </c>
      <c r="G1139" s="10">
        <f t="shared" si="157"/>
        <v>3.6249305555555557E-3</v>
      </c>
      <c r="H1139" s="10">
        <f t="shared" si="155"/>
        <v>1.6569557569444446</v>
      </c>
      <c r="I1139" s="10">
        <f t="shared" si="154"/>
        <v>1.6569557569444446</v>
      </c>
      <c r="J1139" s="10">
        <f t="shared" si="158"/>
        <v>1762.8389835887067</v>
      </c>
      <c r="K1139" s="10">
        <f t="shared" si="156"/>
        <v>2.1946433866813836E-3</v>
      </c>
      <c r="L1139" s="10">
        <f t="shared" si="159"/>
        <v>2.3348860709783943</v>
      </c>
    </row>
    <row r="1140" spans="1:12" x14ac:dyDescent="0.3">
      <c r="A1140" s="86">
        <f t="shared" si="153"/>
        <v>1135</v>
      </c>
      <c r="B1140" s="94">
        <v>6300</v>
      </c>
      <c r="C1140" s="94">
        <v>17.5</v>
      </c>
      <c r="D1140" s="10">
        <f t="shared" si="160"/>
        <v>13.049750000000001</v>
      </c>
      <c r="E1140" s="10">
        <f t="shared" si="161"/>
        <v>19.779278222222221</v>
      </c>
      <c r="F1140" s="10">
        <v>457.1</v>
      </c>
      <c r="G1140" s="10">
        <f t="shared" si="157"/>
        <v>3.6249305555555557E-3</v>
      </c>
      <c r="H1140" s="10">
        <f t="shared" si="155"/>
        <v>1.6569557569444446</v>
      </c>
      <c r="I1140" s="10">
        <f t="shared" si="154"/>
        <v>1.6569557569444446</v>
      </c>
      <c r="J1140" s="10">
        <f t="shared" si="158"/>
        <v>1764.4959393456511</v>
      </c>
      <c r="K1140" s="10">
        <f t="shared" si="156"/>
        <v>2.1946433866813836E-3</v>
      </c>
      <c r="L1140" s="10">
        <f t="shared" si="159"/>
        <v>2.3370807143650758</v>
      </c>
    </row>
    <row r="1141" spans="1:12" x14ac:dyDescent="0.3">
      <c r="A1141" s="86">
        <f t="shared" si="153"/>
        <v>1136</v>
      </c>
      <c r="B1141" s="94">
        <v>6300</v>
      </c>
      <c r="C1141" s="94">
        <v>17.5</v>
      </c>
      <c r="D1141" s="10">
        <f t="shared" si="160"/>
        <v>13.049750000000001</v>
      </c>
      <c r="E1141" s="10">
        <f t="shared" si="161"/>
        <v>19.779278222222221</v>
      </c>
      <c r="F1141" s="10">
        <v>457.1</v>
      </c>
      <c r="G1141" s="10">
        <f t="shared" si="157"/>
        <v>3.6249305555555557E-3</v>
      </c>
      <c r="H1141" s="10">
        <f t="shared" si="155"/>
        <v>1.6569557569444446</v>
      </c>
      <c r="I1141" s="10">
        <f t="shared" si="154"/>
        <v>1.6569557569444446</v>
      </c>
      <c r="J1141" s="10">
        <f t="shared" si="158"/>
        <v>1766.1528951025955</v>
      </c>
      <c r="K1141" s="10">
        <f t="shared" si="156"/>
        <v>2.1946433866813836E-3</v>
      </c>
      <c r="L1141" s="10">
        <f t="shared" si="159"/>
        <v>2.3392753577517573</v>
      </c>
    </row>
    <row r="1142" spans="1:12" x14ac:dyDescent="0.3">
      <c r="A1142" s="86">
        <f t="shared" si="153"/>
        <v>1137</v>
      </c>
      <c r="B1142" s="94">
        <v>6300</v>
      </c>
      <c r="C1142" s="94">
        <v>17.5</v>
      </c>
      <c r="D1142" s="10">
        <f t="shared" si="160"/>
        <v>13.049750000000001</v>
      </c>
      <c r="E1142" s="10">
        <f t="shared" si="161"/>
        <v>19.779278222222221</v>
      </c>
      <c r="F1142" s="10">
        <v>457.1</v>
      </c>
      <c r="G1142" s="10">
        <f t="shared" si="157"/>
        <v>3.6249305555555557E-3</v>
      </c>
      <c r="H1142" s="10">
        <f t="shared" si="155"/>
        <v>1.6569557569444446</v>
      </c>
      <c r="I1142" s="10">
        <f t="shared" si="154"/>
        <v>1.6569557569444446</v>
      </c>
      <c r="J1142" s="10">
        <f t="shared" si="158"/>
        <v>1767.8098508595399</v>
      </c>
      <c r="K1142" s="10">
        <f t="shared" si="156"/>
        <v>2.1946433866813836E-3</v>
      </c>
      <c r="L1142" s="10">
        <f t="shared" si="159"/>
        <v>2.3414700011384388</v>
      </c>
    </row>
    <row r="1143" spans="1:12" x14ac:dyDescent="0.3">
      <c r="A1143" s="86">
        <f t="shared" si="153"/>
        <v>1138</v>
      </c>
      <c r="B1143" s="94">
        <v>6300</v>
      </c>
      <c r="C1143" s="94">
        <v>17.5</v>
      </c>
      <c r="D1143" s="10">
        <f t="shared" si="160"/>
        <v>13.049750000000001</v>
      </c>
      <c r="E1143" s="10">
        <f t="shared" si="161"/>
        <v>19.779278222222221</v>
      </c>
      <c r="F1143" s="10">
        <v>457.1</v>
      </c>
      <c r="G1143" s="10">
        <f t="shared" si="157"/>
        <v>3.6249305555555557E-3</v>
      </c>
      <c r="H1143" s="10">
        <f t="shared" si="155"/>
        <v>1.6569557569444446</v>
      </c>
      <c r="I1143" s="10">
        <f t="shared" si="154"/>
        <v>1.6569557569444446</v>
      </c>
      <c r="J1143" s="10">
        <f t="shared" si="158"/>
        <v>1769.4668066164843</v>
      </c>
      <c r="K1143" s="10">
        <f t="shared" si="156"/>
        <v>2.1946433866813836E-3</v>
      </c>
      <c r="L1143" s="10">
        <f t="shared" si="159"/>
        <v>2.3436646445251204</v>
      </c>
    </row>
    <row r="1144" spans="1:12" x14ac:dyDescent="0.3">
      <c r="A1144" s="86">
        <f t="shared" si="153"/>
        <v>1139</v>
      </c>
      <c r="B1144" s="94">
        <v>6300</v>
      </c>
      <c r="C1144" s="94">
        <v>17.5</v>
      </c>
      <c r="D1144" s="10">
        <f t="shared" si="160"/>
        <v>13.049750000000001</v>
      </c>
      <c r="E1144" s="10">
        <f t="shared" si="161"/>
        <v>19.779278222222221</v>
      </c>
      <c r="F1144" s="10">
        <v>457.1</v>
      </c>
      <c r="G1144" s="10">
        <f t="shared" si="157"/>
        <v>3.6249305555555557E-3</v>
      </c>
      <c r="H1144" s="10">
        <f t="shared" si="155"/>
        <v>1.6569557569444446</v>
      </c>
      <c r="I1144" s="10">
        <f t="shared" si="154"/>
        <v>1.6569557569444446</v>
      </c>
      <c r="J1144" s="10">
        <f t="shared" si="158"/>
        <v>1771.1237623734287</v>
      </c>
      <c r="K1144" s="10">
        <f t="shared" si="156"/>
        <v>2.1946433866813836E-3</v>
      </c>
      <c r="L1144" s="10">
        <f t="shared" si="159"/>
        <v>2.3458592879118019</v>
      </c>
    </row>
    <row r="1145" spans="1:12" x14ac:dyDescent="0.3">
      <c r="A1145" s="86">
        <f t="shared" si="153"/>
        <v>1140</v>
      </c>
      <c r="B1145" s="94">
        <v>6300</v>
      </c>
      <c r="C1145" s="94">
        <v>17.5</v>
      </c>
      <c r="D1145" s="10">
        <f t="shared" si="160"/>
        <v>13.049750000000001</v>
      </c>
      <c r="E1145" s="10">
        <f t="shared" si="161"/>
        <v>19.779278222222221</v>
      </c>
      <c r="F1145" s="10">
        <v>457.1</v>
      </c>
      <c r="G1145" s="10">
        <f t="shared" si="157"/>
        <v>3.6249305555555557E-3</v>
      </c>
      <c r="H1145" s="10">
        <f t="shared" si="155"/>
        <v>1.6569557569444446</v>
      </c>
      <c r="I1145" s="10">
        <f t="shared" si="154"/>
        <v>1.6569557569444446</v>
      </c>
      <c r="J1145" s="10">
        <f t="shared" si="158"/>
        <v>1772.7807181303731</v>
      </c>
      <c r="K1145" s="10">
        <f t="shared" si="156"/>
        <v>2.1946433866813836E-3</v>
      </c>
      <c r="L1145" s="10">
        <f t="shared" si="159"/>
        <v>2.3480539312984834</v>
      </c>
    </row>
    <row r="1146" spans="1:12" x14ac:dyDescent="0.3">
      <c r="A1146" s="86">
        <f t="shared" si="153"/>
        <v>1141</v>
      </c>
      <c r="B1146" s="94">
        <v>6300</v>
      </c>
      <c r="C1146" s="94">
        <v>17.5</v>
      </c>
      <c r="D1146" s="10">
        <f t="shared" si="160"/>
        <v>13.049750000000001</v>
      </c>
      <c r="E1146" s="10">
        <f t="shared" si="161"/>
        <v>19.779278222222221</v>
      </c>
      <c r="F1146" s="10">
        <v>457.1</v>
      </c>
      <c r="G1146" s="10">
        <f t="shared" si="157"/>
        <v>3.6249305555555557E-3</v>
      </c>
      <c r="H1146" s="10">
        <f t="shared" si="155"/>
        <v>1.6569557569444446</v>
      </c>
      <c r="I1146" s="10">
        <f t="shared" si="154"/>
        <v>1.6569557569444446</v>
      </c>
      <c r="J1146" s="10">
        <f t="shared" si="158"/>
        <v>1774.4376738873175</v>
      </c>
      <c r="K1146" s="10">
        <f t="shared" si="156"/>
        <v>2.1946433866813836E-3</v>
      </c>
      <c r="L1146" s="10">
        <f t="shared" si="159"/>
        <v>2.3502485746851649</v>
      </c>
    </row>
    <row r="1147" spans="1:12" x14ac:dyDescent="0.3">
      <c r="A1147" s="86">
        <f t="shared" si="153"/>
        <v>1142</v>
      </c>
      <c r="B1147" s="94">
        <v>6300</v>
      </c>
      <c r="C1147" s="94">
        <v>17.5</v>
      </c>
      <c r="D1147" s="10">
        <f t="shared" si="160"/>
        <v>13.049750000000001</v>
      </c>
      <c r="E1147" s="10">
        <f t="shared" si="161"/>
        <v>19.779278222222221</v>
      </c>
      <c r="F1147" s="10">
        <v>457.1</v>
      </c>
      <c r="G1147" s="10">
        <f t="shared" si="157"/>
        <v>3.6249305555555557E-3</v>
      </c>
      <c r="H1147" s="10">
        <f t="shared" si="155"/>
        <v>1.6569557569444446</v>
      </c>
      <c r="I1147" s="10">
        <f t="shared" si="154"/>
        <v>1.6569557569444446</v>
      </c>
      <c r="J1147" s="10">
        <f t="shared" si="158"/>
        <v>1776.0946296442619</v>
      </c>
      <c r="K1147" s="10">
        <f t="shared" si="156"/>
        <v>2.1946433866813836E-3</v>
      </c>
      <c r="L1147" s="10">
        <f t="shared" si="159"/>
        <v>2.3524432180718464</v>
      </c>
    </row>
    <row r="1148" spans="1:12" x14ac:dyDescent="0.3">
      <c r="A1148" s="86">
        <f t="shared" si="153"/>
        <v>1143</v>
      </c>
      <c r="B1148" s="94">
        <v>6300</v>
      </c>
      <c r="C1148" s="94">
        <v>17.5</v>
      </c>
      <c r="D1148" s="10">
        <f t="shared" si="160"/>
        <v>13.049750000000001</v>
      </c>
      <c r="E1148" s="10">
        <f t="shared" si="161"/>
        <v>19.779278222222221</v>
      </c>
      <c r="F1148" s="10">
        <v>457.1</v>
      </c>
      <c r="G1148" s="10">
        <f t="shared" si="157"/>
        <v>3.6249305555555557E-3</v>
      </c>
      <c r="H1148" s="10">
        <f t="shared" si="155"/>
        <v>1.6569557569444446</v>
      </c>
      <c r="I1148" s="10">
        <f t="shared" si="154"/>
        <v>1.6569557569444446</v>
      </c>
      <c r="J1148" s="10">
        <f t="shared" si="158"/>
        <v>1777.7515854012063</v>
      </c>
      <c r="K1148" s="10">
        <f t="shared" si="156"/>
        <v>2.1946433866813836E-3</v>
      </c>
      <c r="L1148" s="10">
        <f t="shared" si="159"/>
        <v>2.3546378614585279</v>
      </c>
    </row>
    <row r="1149" spans="1:12" x14ac:dyDescent="0.3">
      <c r="A1149" s="86">
        <f t="shared" si="153"/>
        <v>1144</v>
      </c>
      <c r="B1149" s="94">
        <v>6300</v>
      </c>
      <c r="C1149" s="94">
        <v>17.5</v>
      </c>
      <c r="D1149" s="10">
        <f t="shared" si="160"/>
        <v>13.049750000000001</v>
      </c>
      <c r="E1149" s="10">
        <f t="shared" si="161"/>
        <v>19.779278222222221</v>
      </c>
      <c r="F1149" s="10">
        <v>457.1</v>
      </c>
      <c r="G1149" s="10">
        <f t="shared" si="157"/>
        <v>3.6249305555555557E-3</v>
      </c>
      <c r="H1149" s="10">
        <f t="shared" si="155"/>
        <v>1.6569557569444446</v>
      </c>
      <c r="I1149" s="10">
        <f t="shared" si="154"/>
        <v>1.6569557569444446</v>
      </c>
      <c r="J1149" s="10">
        <f t="shared" si="158"/>
        <v>1779.4085411581507</v>
      </c>
      <c r="K1149" s="10">
        <f t="shared" si="156"/>
        <v>2.1946433866813836E-3</v>
      </c>
      <c r="L1149" s="10">
        <f t="shared" si="159"/>
        <v>2.3568325048452095</v>
      </c>
    </row>
    <row r="1150" spans="1:12" x14ac:dyDescent="0.3">
      <c r="A1150" s="86">
        <f t="shared" si="153"/>
        <v>1145</v>
      </c>
      <c r="B1150" s="94">
        <v>6300</v>
      </c>
      <c r="C1150" s="94">
        <v>17.5</v>
      </c>
      <c r="D1150" s="10">
        <f t="shared" si="160"/>
        <v>13.049750000000001</v>
      </c>
      <c r="E1150" s="10">
        <f t="shared" si="161"/>
        <v>19.779278222222221</v>
      </c>
      <c r="F1150" s="10">
        <v>457.1</v>
      </c>
      <c r="G1150" s="10">
        <f t="shared" si="157"/>
        <v>3.6249305555555557E-3</v>
      </c>
      <c r="H1150" s="10">
        <f t="shared" si="155"/>
        <v>1.6569557569444446</v>
      </c>
      <c r="I1150" s="10">
        <f t="shared" si="154"/>
        <v>1.6569557569444446</v>
      </c>
      <c r="J1150" s="10">
        <f t="shared" si="158"/>
        <v>1781.0654969150951</v>
      </c>
      <c r="K1150" s="10">
        <f t="shared" si="156"/>
        <v>2.1946433866813836E-3</v>
      </c>
      <c r="L1150" s="10">
        <f t="shared" si="159"/>
        <v>2.359027148231891</v>
      </c>
    </row>
    <row r="1151" spans="1:12" x14ac:dyDescent="0.3">
      <c r="A1151" s="86">
        <f t="shared" si="153"/>
        <v>1146</v>
      </c>
      <c r="B1151" s="94">
        <v>6300</v>
      </c>
      <c r="C1151" s="94">
        <v>17.5</v>
      </c>
      <c r="D1151" s="10">
        <f t="shared" si="160"/>
        <v>13.049750000000001</v>
      </c>
      <c r="E1151" s="10">
        <f t="shared" si="161"/>
        <v>19.779278222222221</v>
      </c>
      <c r="F1151" s="10">
        <v>457.1</v>
      </c>
      <c r="G1151" s="10">
        <f t="shared" si="157"/>
        <v>3.6249305555555557E-3</v>
      </c>
      <c r="H1151" s="10">
        <f t="shared" si="155"/>
        <v>1.6569557569444446</v>
      </c>
      <c r="I1151" s="10">
        <f t="shared" si="154"/>
        <v>1.6569557569444446</v>
      </c>
      <c r="J1151" s="10">
        <f t="shared" si="158"/>
        <v>1782.7224526720395</v>
      </c>
      <c r="K1151" s="10">
        <f t="shared" si="156"/>
        <v>2.1946433866813836E-3</v>
      </c>
      <c r="L1151" s="10">
        <f t="shared" si="159"/>
        <v>2.3612217916185725</v>
      </c>
    </row>
    <row r="1152" spans="1:12" x14ac:dyDescent="0.3">
      <c r="A1152" s="86">
        <f t="shared" si="153"/>
        <v>1147</v>
      </c>
      <c r="B1152" s="94">
        <v>6300</v>
      </c>
      <c r="C1152" s="94">
        <v>17.5</v>
      </c>
      <c r="D1152" s="10">
        <f t="shared" si="160"/>
        <v>13.049750000000001</v>
      </c>
      <c r="E1152" s="10">
        <f t="shared" si="161"/>
        <v>19.779278222222221</v>
      </c>
      <c r="F1152" s="10">
        <v>457.1</v>
      </c>
      <c r="G1152" s="10">
        <f t="shared" si="157"/>
        <v>3.6249305555555557E-3</v>
      </c>
      <c r="H1152" s="10">
        <f t="shared" si="155"/>
        <v>1.6569557569444446</v>
      </c>
      <c r="I1152" s="10">
        <f t="shared" si="154"/>
        <v>1.6569557569444446</v>
      </c>
      <c r="J1152" s="10">
        <f t="shared" si="158"/>
        <v>1784.3794084289839</v>
      </c>
      <c r="K1152" s="10">
        <f t="shared" si="156"/>
        <v>2.1946433866813836E-3</v>
      </c>
      <c r="L1152" s="10">
        <f t="shared" si="159"/>
        <v>2.363416435005254</v>
      </c>
    </row>
    <row r="1153" spans="1:12" x14ac:dyDescent="0.3">
      <c r="A1153" s="87">
        <f t="shared" si="153"/>
        <v>1148</v>
      </c>
      <c r="B1153" s="94">
        <v>6200</v>
      </c>
      <c r="C1153" s="94">
        <v>17.440000000000001</v>
      </c>
      <c r="D1153" s="10">
        <f t="shared" si="160"/>
        <v>13.005008000000002</v>
      </c>
      <c r="E1153" s="10">
        <f t="shared" si="161"/>
        <v>20.029390385548389</v>
      </c>
      <c r="F1153" s="10">
        <v>469.2</v>
      </c>
      <c r="G1153" s="10">
        <f t="shared" si="157"/>
        <v>3.6125022222222229E-3</v>
      </c>
      <c r="H1153" s="10">
        <f t="shared" si="155"/>
        <v>1.694986042666667</v>
      </c>
      <c r="I1153" s="10">
        <f t="shared" si="154"/>
        <v>1.694986042666667</v>
      </c>
      <c r="J1153" s="10">
        <f t="shared" si="158"/>
        <v>1786.0743944716505</v>
      </c>
      <c r="K1153" s="10">
        <f t="shared" si="156"/>
        <v>2.2450146260485655E-3</v>
      </c>
      <c r="L1153" s="10">
        <f t="shared" si="159"/>
        <v>2.3656614496313026</v>
      </c>
    </row>
    <row r="1154" spans="1:12" x14ac:dyDescent="0.3">
      <c r="A1154" s="87">
        <f t="shared" si="153"/>
        <v>1149</v>
      </c>
      <c r="B1154" s="94">
        <v>6200</v>
      </c>
      <c r="C1154" s="94">
        <v>17.440000000000001</v>
      </c>
      <c r="D1154" s="10">
        <f t="shared" si="160"/>
        <v>13.005008000000002</v>
      </c>
      <c r="E1154" s="10">
        <f t="shared" si="161"/>
        <v>20.029390385548389</v>
      </c>
      <c r="F1154" s="10">
        <v>469.2</v>
      </c>
      <c r="G1154" s="10">
        <f t="shared" si="157"/>
        <v>3.6125022222222229E-3</v>
      </c>
      <c r="H1154" s="10">
        <f t="shared" si="155"/>
        <v>1.694986042666667</v>
      </c>
      <c r="I1154" s="10">
        <f t="shared" si="154"/>
        <v>1.694986042666667</v>
      </c>
      <c r="J1154" s="10">
        <f t="shared" si="158"/>
        <v>1787.7693805143172</v>
      </c>
      <c r="K1154" s="10">
        <f t="shared" si="156"/>
        <v>2.2450146260485655E-3</v>
      </c>
      <c r="L1154" s="10">
        <f t="shared" si="159"/>
        <v>2.3679064642573513</v>
      </c>
    </row>
    <row r="1155" spans="1:12" x14ac:dyDescent="0.3">
      <c r="A1155" s="87">
        <f t="shared" si="153"/>
        <v>1150</v>
      </c>
      <c r="B1155" s="94">
        <v>6200</v>
      </c>
      <c r="C1155" s="94">
        <v>17.440000000000001</v>
      </c>
      <c r="D1155" s="10">
        <f t="shared" si="160"/>
        <v>13.005008000000002</v>
      </c>
      <c r="E1155" s="10">
        <f t="shared" si="161"/>
        <v>20.029390385548389</v>
      </c>
      <c r="F1155" s="10">
        <v>469.2</v>
      </c>
      <c r="G1155" s="10">
        <f t="shared" si="157"/>
        <v>3.6125022222222229E-3</v>
      </c>
      <c r="H1155" s="10">
        <f t="shared" si="155"/>
        <v>1.694986042666667</v>
      </c>
      <c r="I1155" s="10">
        <f t="shared" si="154"/>
        <v>1.694986042666667</v>
      </c>
      <c r="J1155" s="10">
        <f t="shared" si="158"/>
        <v>1789.4643665569838</v>
      </c>
      <c r="K1155" s="10">
        <f t="shared" si="156"/>
        <v>2.2450146260485655E-3</v>
      </c>
      <c r="L1155" s="10">
        <f t="shared" si="159"/>
        <v>2.3701514788833999</v>
      </c>
    </row>
    <row r="1156" spans="1:12" x14ac:dyDescent="0.3">
      <c r="A1156" s="87">
        <f t="shared" si="153"/>
        <v>1151</v>
      </c>
      <c r="B1156" s="94">
        <v>6200</v>
      </c>
      <c r="C1156" s="94">
        <v>17.440000000000001</v>
      </c>
      <c r="D1156" s="10">
        <f t="shared" si="160"/>
        <v>13.005008000000002</v>
      </c>
      <c r="E1156" s="10">
        <f t="shared" si="161"/>
        <v>20.029390385548389</v>
      </c>
      <c r="F1156" s="10">
        <v>469.2</v>
      </c>
      <c r="G1156" s="10">
        <f t="shared" si="157"/>
        <v>3.6125022222222229E-3</v>
      </c>
      <c r="H1156" s="10">
        <f t="shared" si="155"/>
        <v>1.694986042666667</v>
      </c>
      <c r="I1156" s="10">
        <f t="shared" si="154"/>
        <v>1.694986042666667</v>
      </c>
      <c r="J1156" s="10">
        <f t="shared" si="158"/>
        <v>1791.1593525996504</v>
      </c>
      <c r="K1156" s="10">
        <f t="shared" si="156"/>
        <v>2.2450146260485655E-3</v>
      </c>
      <c r="L1156" s="10">
        <f t="shared" si="159"/>
        <v>2.3723964935094486</v>
      </c>
    </row>
    <row r="1157" spans="1:12" x14ac:dyDescent="0.3">
      <c r="A1157" s="87">
        <f t="shared" si="153"/>
        <v>1152</v>
      </c>
      <c r="B1157" s="94">
        <v>6200</v>
      </c>
      <c r="C1157" s="94">
        <v>17.440000000000001</v>
      </c>
      <c r="D1157" s="10">
        <f t="shared" si="160"/>
        <v>13.005008000000002</v>
      </c>
      <c r="E1157" s="10">
        <f t="shared" si="161"/>
        <v>20.029390385548389</v>
      </c>
      <c r="F1157" s="10">
        <v>469.2</v>
      </c>
      <c r="G1157" s="10">
        <f t="shared" si="157"/>
        <v>3.6125022222222229E-3</v>
      </c>
      <c r="H1157" s="10">
        <f t="shared" si="155"/>
        <v>1.694986042666667</v>
      </c>
      <c r="I1157" s="10">
        <f t="shared" si="154"/>
        <v>1.694986042666667</v>
      </c>
      <c r="J1157" s="10">
        <f t="shared" si="158"/>
        <v>1792.8543386423171</v>
      </c>
      <c r="K1157" s="10">
        <f t="shared" si="156"/>
        <v>2.2450146260485655E-3</v>
      </c>
      <c r="L1157" s="10">
        <f t="shared" si="159"/>
        <v>2.3746415081354972</v>
      </c>
    </row>
    <row r="1158" spans="1:12" x14ac:dyDescent="0.3">
      <c r="A1158" s="87">
        <f t="shared" si="153"/>
        <v>1153</v>
      </c>
      <c r="B1158" s="94">
        <v>6200</v>
      </c>
      <c r="C1158" s="94">
        <v>17.440000000000001</v>
      </c>
      <c r="D1158" s="10">
        <f t="shared" si="160"/>
        <v>13.005008000000002</v>
      </c>
      <c r="E1158" s="10">
        <f t="shared" si="161"/>
        <v>20.029390385548389</v>
      </c>
      <c r="F1158" s="10">
        <v>469.2</v>
      </c>
      <c r="G1158" s="10">
        <f t="shared" si="157"/>
        <v>3.6125022222222229E-3</v>
      </c>
      <c r="H1158" s="10">
        <f t="shared" si="155"/>
        <v>1.694986042666667</v>
      </c>
      <c r="I1158" s="10">
        <f t="shared" si="154"/>
        <v>1.694986042666667</v>
      </c>
      <c r="J1158" s="10">
        <f t="shared" si="158"/>
        <v>1794.5493246849837</v>
      </c>
      <c r="K1158" s="10">
        <f t="shared" si="156"/>
        <v>2.2450146260485655E-3</v>
      </c>
      <c r="L1158" s="10">
        <f t="shared" si="159"/>
        <v>2.3768865227615459</v>
      </c>
    </row>
    <row r="1159" spans="1:12" x14ac:dyDescent="0.3">
      <c r="A1159" s="87">
        <f t="shared" ref="A1159:A1222" si="162">A1158+1</f>
        <v>1154</v>
      </c>
      <c r="B1159" s="94">
        <v>6200</v>
      </c>
      <c r="C1159" s="94">
        <v>17.440000000000001</v>
      </c>
      <c r="D1159" s="10">
        <f t="shared" si="160"/>
        <v>13.005008000000002</v>
      </c>
      <c r="E1159" s="10">
        <f t="shared" si="161"/>
        <v>20.029390385548389</v>
      </c>
      <c r="F1159" s="10">
        <v>469.2</v>
      </c>
      <c r="G1159" s="10">
        <f t="shared" si="157"/>
        <v>3.6125022222222229E-3</v>
      </c>
      <c r="H1159" s="10">
        <f t="shared" si="155"/>
        <v>1.694986042666667</v>
      </c>
      <c r="I1159" s="10">
        <f t="shared" ref="I1159:I1222" si="163">G1159*F1159</f>
        <v>1.694986042666667</v>
      </c>
      <c r="J1159" s="10">
        <f t="shared" si="158"/>
        <v>1796.2443107276504</v>
      </c>
      <c r="K1159" s="10">
        <f t="shared" si="156"/>
        <v>2.2450146260485655E-3</v>
      </c>
      <c r="L1159" s="10">
        <f t="shared" si="159"/>
        <v>2.3791315373875945</v>
      </c>
    </row>
    <row r="1160" spans="1:12" x14ac:dyDescent="0.3">
      <c r="A1160" s="87">
        <f t="shared" si="162"/>
        <v>1155</v>
      </c>
      <c r="B1160" s="94">
        <v>6200</v>
      </c>
      <c r="C1160" s="94">
        <v>17.440000000000001</v>
      </c>
      <c r="D1160" s="10">
        <f t="shared" si="160"/>
        <v>13.005008000000002</v>
      </c>
      <c r="E1160" s="10">
        <f t="shared" si="161"/>
        <v>20.029390385548389</v>
      </c>
      <c r="F1160" s="10">
        <v>469.2</v>
      </c>
      <c r="G1160" s="10">
        <f t="shared" si="157"/>
        <v>3.6125022222222229E-3</v>
      </c>
      <c r="H1160" s="10">
        <f t="shared" ref="H1160:H1223" si="164">(F1160*D1160)/3600</f>
        <v>1.694986042666667</v>
      </c>
      <c r="I1160" s="10">
        <f t="shared" si="163"/>
        <v>1.694986042666667</v>
      </c>
      <c r="J1160" s="10">
        <f t="shared" si="158"/>
        <v>1797.939296770317</v>
      </c>
      <c r="K1160" s="10">
        <f t="shared" ref="K1160:K1223" si="165">((F1160*G1160)/1000)/0.755</f>
        <v>2.2450146260485655E-3</v>
      </c>
      <c r="L1160" s="10">
        <f t="shared" si="159"/>
        <v>2.3813765520136432</v>
      </c>
    </row>
    <row r="1161" spans="1:12" x14ac:dyDescent="0.3">
      <c r="A1161" s="87">
        <f t="shared" si="162"/>
        <v>1156</v>
      </c>
      <c r="B1161" s="94">
        <v>6200</v>
      </c>
      <c r="C1161" s="94">
        <v>17.440000000000001</v>
      </c>
      <c r="D1161" s="10">
        <f t="shared" si="160"/>
        <v>13.005008000000002</v>
      </c>
      <c r="E1161" s="10">
        <f t="shared" si="161"/>
        <v>20.029390385548389</v>
      </c>
      <c r="F1161" s="10">
        <v>469.2</v>
      </c>
      <c r="G1161" s="10">
        <f t="shared" ref="G1161:G1224" si="166">((A1161-A1160)/3600)*D1161</f>
        <v>3.6125022222222229E-3</v>
      </c>
      <c r="H1161" s="10">
        <f t="shared" si="164"/>
        <v>1.694986042666667</v>
      </c>
      <c r="I1161" s="10">
        <f t="shared" si="163"/>
        <v>1.694986042666667</v>
      </c>
      <c r="J1161" s="10">
        <f t="shared" ref="J1161:J1224" si="167">I1161+J1160</f>
        <v>1799.6342828129837</v>
      </c>
      <c r="K1161" s="10">
        <f t="shared" si="165"/>
        <v>2.2450146260485655E-3</v>
      </c>
      <c r="L1161" s="10">
        <f t="shared" ref="L1161:L1224" si="168">L1160+K1161</f>
        <v>2.3836215666396918</v>
      </c>
    </row>
    <row r="1162" spans="1:12" x14ac:dyDescent="0.3">
      <c r="A1162" s="87">
        <f t="shared" si="162"/>
        <v>1157</v>
      </c>
      <c r="B1162" s="94">
        <v>6200</v>
      </c>
      <c r="C1162" s="94">
        <v>17.440000000000001</v>
      </c>
      <c r="D1162" s="10">
        <f t="shared" si="160"/>
        <v>13.005008000000002</v>
      </c>
      <c r="E1162" s="10">
        <f t="shared" si="161"/>
        <v>20.029390385548389</v>
      </c>
      <c r="F1162" s="10">
        <v>469.2</v>
      </c>
      <c r="G1162" s="10">
        <f t="shared" si="166"/>
        <v>3.6125022222222229E-3</v>
      </c>
      <c r="H1162" s="10">
        <f t="shared" si="164"/>
        <v>1.694986042666667</v>
      </c>
      <c r="I1162" s="10">
        <f t="shared" si="163"/>
        <v>1.694986042666667</v>
      </c>
      <c r="J1162" s="10">
        <f t="shared" si="167"/>
        <v>1801.3292688556503</v>
      </c>
      <c r="K1162" s="10">
        <f t="shared" si="165"/>
        <v>2.2450146260485655E-3</v>
      </c>
      <c r="L1162" s="10">
        <f t="shared" si="168"/>
        <v>2.3858665812657405</v>
      </c>
    </row>
    <row r="1163" spans="1:12" x14ac:dyDescent="0.3">
      <c r="A1163" s="87">
        <f t="shared" si="162"/>
        <v>1158</v>
      </c>
      <c r="B1163" s="94">
        <v>6200</v>
      </c>
      <c r="C1163" s="94">
        <v>17.440000000000001</v>
      </c>
      <c r="D1163" s="10">
        <f t="shared" si="160"/>
        <v>13.005008000000002</v>
      </c>
      <c r="E1163" s="10">
        <f t="shared" si="161"/>
        <v>20.029390385548389</v>
      </c>
      <c r="F1163" s="10">
        <v>469.2</v>
      </c>
      <c r="G1163" s="10">
        <f t="shared" si="166"/>
        <v>3.6125022222222229E-3</v>
      </c>
      <c r="H1163" s="10">
        <f t="shared" si="164"/>
        <v>1.694986042666667</v>
      </c>
      <c r="I1163" s="10">
        <f t="shared" si="163"/>
        <v>1.694986042666667</v>
      </c>
      <c r="J1163" s="10">
        <f t="shared" si="167"/>
        <v>1803.0242548983169</v>
      </c>
      <c r="K1163" s="10">
        <f t="shared" si="165"/>
        <v>2.2450146260485655E-3</v>
      </c>
      <c r="L1163" s="10">
        <f t="shared" si="168"/>
        <v>2.3881115958917891</v>
      </c>
    </row>
    <row r="1164" spans="1:12" x14ac:dyDescent="0.3">
      <c r="A1164" s="87">
        <f t="shared" si="162"/>
        <v>1159</v>
      </c>
      <c r="B1164" s="94">
        <v>6200</v>
      </c>
      <c r="C1164" s="94">
        <v>17.440000000000001</v>
      </c>
      <c r="D1164" s="10">
        <f t="shared" si="160"/>
        <v>13.005008000000002</v>
      </c>
      <c r="E1164" s="10">
        <f t="shared" si="161"/>
        <v>20.029390385548389</v>
      </c>
      <c r="F1164" s="10">
        <v>469.2</v>
      </c>
      <c r="G1164" s="10">
        <f t="shared" si="166"/>
        <v>3.6125022222222229E-3</v>
      </c>
      <c r="H1164" s="10">
        <f t="shared" si="164"/>
        <v>1.694986042666667</v>
      </c>
      <c r="I1164" s="10">
        <f t="shared" si="163"/>
        <v>1.694986042666667</v>
      </c>
      <c r="J1164" s="10">
        <f t="shared" si="167"/>
        <v>1804.7192409409836</v>
      </c>
      <c r="K1164" s="10">
        <f t="shared" si="165"/>
        <v>2.2450146260485655E-3</v>
      </c>
      <c r="L1164" s="10">
        <f t="shared" si="168"/>
        <v>2.3903566105178378</v>
      </c>
    </row>
    <row r="1165" spans="1:12" x14ac:dyDescent="0.3">
      <c r="A1165" s="87">
        <f t="shared" si="162"/>
        <v>1160</v>
      </c>
      <c r="B1165" s="94">
        <v>6200</v>
      </c>
      <c r="C1165" s="94">
        <v>17.440000000000001</v>
      </c>
      <c r="D1165" s="10">
        <f t="shared" si="160"/>
        <v>13.005008000000002</v>
      </c>
      <c r="E1165" s="10">
        <f t="shared" si="161"/>
        <v>20.029390385548389</v>
      </c>
      <c r="F1165" s="10">
        <v>469.2</v>
      </c>
      <c r="G1165" s="10">
        <f t="shared" si="166"/>
        <v>3.6125022222222229E-3</v>
      </c>
      <c r="H1165" s="10">
        <f t="shared" si="164"/>
        <v>1.694986042666667</v>
      </c>
      <c r="I1165" s="10">
        <f t="shared" si="163"/>
        <v>1.694986042666667</v>
      </c>
      <c r="J1165" s="10">
        <f t="shared" si="167"/>
        <v>1806.4142269836502</v>
      </c>
      <c r="K1165" s="10">
        <f t="shared" si="165"/>
        <v>2.2450146260485655E-3</v>
      </c>
      <c r="L1165" s="10">
        <f t="shared" si="168"/>
        <v>2.3926016251438864</v>
      </c>
    </row>
    <row r="1166" spans="1:12" x14ac:dyDescent="0.3">
      <c r="A1166" s="87">
        <f t="shared" si="162"/>
        <v>1161</v>
      </c>
      <c r="B1166" s="94">
        <v>6200</v>
      </c>
      <c r="C1166" s="94">
        <v>17.440000000000001</v>
      </c>
      <c r="D1166" s="10">
        <f t="shared" si="160"/>
        <v>13.005008000000002</v>
      </c>
      <c r="E1166" s="10">
        <f t="shared" si="161"/>
        <v>20.029390385548389</v>
      </c>
      <c r="F1166" s="10">
        <v>469.2</v>
      </c>
      <c r="G1166" s="10">
        <f t="shared" si="166"/>
        <v>3.6125022222222229E-3</v>
      </c>
      <c r="H1166" s="10">
        <f t="shared" si="164"/>
        <v>1.694986042666667</v>
      </c>
      <c r="I1166" s="10">
        <f t="shared" si="163"/>
        <v>1.694986042666667</v>
      </c>
      <c r="J1166" s="10">
        <f t="shared" si="167"/>
        <v>1808.1092130263169</v>
      </c>
      <c r="K1166" s="10">
        <f t="shared" si="165"/>
        <v>2.2450146260485655E-3</v>
      </c>
      <c r="L1166" s="10">
        <f t="shared" si="168"/>
        <v>2.3948466397699351</v>
      </c>
    </row>
    <row r="1167" spans="1:12" x14ac:dyDescent="0.3">
      <c r="A1167" s="87">
        <f t="shared" si="162"/>
        <v>1162</v>
      </c>
      <c r="B1167" s="94">
        <v>6200</v>
      </c>
      <c r="C1167" s="94">
        <v>17.440000000000001</v>
      </c>
      <c r="D1167" s="10">
        <f t="shared" si="160"/>
        <v>13.005008000000002</v>
      </c>
      <c r="E1167" s="10">
        <f t="shared" si="161"/>
        <v>20.029390385548389</v>
      </c>
      <c r="F1167" s="10">
        <v>469.2</v>
      </c>
      <c r="G1167" s="10">
        <f t="shared" si="166"/>
        <v>3.6125022222222229E-3</v>
      </c>
      <c r="H1167" s="10">
        <f t="shared" si="164"/>
        <v>1.694986042666667</v>
      </c>
      <c r="I1167" s="10">
        <f t="shared" si="163"/>
        <v>1.694986042666667</v>
      </c>
      <c r="J1167" s="10">
        <f t="shared" si="167"/>
        <v>1809.8041990689835</v>
      </c>
      <c r="K1167" s="10">
        <f t="shared" si="165"/>
        <v>2.2450146260485655E-3</v>
      </c>
      <c r="L1167" s="10">
        <f t="shared" si="168"/>
        <v>2.3970916543959837</v>
      </c>
    </row>
    <row r="1168" spans="1:12" x14ac:dyDescent="0.3">
      <c r="A1168" s="87">
        <f t="shared" si="162"/>
        <v>1163</v>
      </c>
      <c r="B1168" s="94">
        <v>6100</v>
      </c>
      <c r="C1168" s="94">
        <v>17.37</v>
      </c>
      <c r="D1168" s="10">
        <f t="shared" si="160"/>
        <v>12.952809000000002</v>
      </c>
      <c r="E1168" s="10">
        <f t="shared" si="161"/>
        <v>20.276029931016396</v>
      </c>
      <c r="F1168" s="10">
        <v>469.2</v>
      </c>
      <c r="G1168" s="10">
        <f t="shared" si="166"/>
        <v>3.5980025000000005E-3</v>
      </c>
      <c r="H1168" s="10">
        <f t="shared" si="164"/>
        <v>1.6881827730000001</v>
      </c>
      <c r="I1168" s="10">
        <f t="shared" si="163"/>
        <v>1.6881827730000001</v>
      </c>
      <c r="J1168" s="10">
        <f t="shared" si="167"/>
        <v>1811.4923818419836</v>
      </c>
      <c r="K1168" s="10">
        <f t="shared" si="165"/>
        <v>2.2360036728476819E-3</v>
      </c>
      <c r="L1168" s="10">
        <f t="shared" si="168"/>
        <v>2.3993276580688314</v>
      </c>
    </row>
    <row r="1169" spans="1:12" x14ac:dyDescent="0.3">
      <c r="A1169" s="87">
        <f t="shared" si="162"/>
        <v>1164</v>
      </c>
      <c r="B1169" s="94">
        <v>6100</v>
      </c>
      <c r="C1169" s="94">
        <v>17.37</v>
      </c>
      <c r="D1169" s="10">
        <f t="shared" si="160"/>
        <v>12.952809000000002</v>
      </c>
      <c r="E1169" s="10">
        <f t="shared" si="161"/>
        <v>20.276029931016396</v>
      </c>
      <c r="F1169" s="10">
        <v>469.2</v>
      </c>
      <c r="G1169" s="10">
        <f t="shared" si="166"/>
        <v>3.5980025000000005E-3</v>
      </c>
      <c r="H1169" s="10">
        <f t="shared" si="164"/>
        <v>1.6881827730000001</v>
      </c>
      <c r="I1169" s="10">
        <f t="shared" si="163"/>
        <v>1.6881827730000001</v>
      </c>
      <c r="J1169" s="10">
        <f t="shared" si="167"/>
        <v>1813.1805646149837</v>
      </c>
      <c r="K1169" s="10">
        <f t="shared" si="165"/>
        <v>2.2360036728476819E-3</v>
      </c>
      <c r="L1169" s="10">
        <f t="shared" si="168"/>
        <v>2.4015636617416791</v>
      </c>
    </row>
    <row r="1170" spans="1:12" x14ac:dyDescent="0.3">
      <c r="A1170" s="87">
        <f t="shared" si="162"/>
        <v>1165</v>
      </c>
      <c r="B1170" s="94">
        <v>6100</v>
      </c>
      <c r="C1170" s="94">
        <v>17.37</v>
      </c>
      <c r="D1170" s="10">
        <f t="shared" si="160"/>
        <v>12.952809000000002</v>
      </c>
      <c r="E1170" s="10">
        <f t="shared" si="161"/>
        <v>20.276029931016396</v>
      </c>
      <c r="F1170" s="10">
        <v>469.2</v>
      </c>
      <c r="G1170" s="10">
        <f t="shared" si="166"/>
        <v>3.5980025000000005E-3</v>
      </c>
      <c r="H1170" s="10">
        <f t="shared" si="164"/>
        <v>1.6881827730000001</v>
      </c>
      <c r="I1170" s="10">
        <f t="shared" si="163"/>
        <v>1.6881827730000001</v>
      </c>
      <c r="J1170" s="10">
        <f t="shared" si="167"/>
        <v>1814.8687473879838</v>
      </c>
      <c r="K1170" s="10">
        <f t="shared" si="165"/>
        <v>2.2360036728476819E-3</v>
      </c>
      <c r="L1170" s="10">
        <f t="shared" si="168"/>
        <v>2.4037996654145268</v>
      </c>
    </row>
    <row r="1171" spans="1:12" x14ac:dyDescent="0.3">
      <c r="A1171" s="87">
        <f t="shared" si="162"/>
        <v>1166</v>
      </c>
      <c r="B1171" s="94">
        <v>6100</v>
      </c>
      <c r="C1171" s="94">
        <v>17.37</v>
      </c>
      <c r="D1171" s="10">
        <f t="shared" si="160"/>
        <v>12.952809000000002</v>
      </c>
      <c r="E1171" s="10">
        <f t="shared" si="161"/>
        <v>20.276029931016396</v>
      </c>
      <c r="F1171" s="10">
        <v>469.2</v>
      </c>
      <c r="G1171" s="10">
        <f t="shared" si="166"/>
        <v>3.5980025000000005E-3</v>
      </c>
      <c r="H1171" s="10">
        <f t="shared" si="164"/>
        <v>1.6881827730000001</v>
      </c>
      <c r="I1171" s="10">
        <f t="shared" si="163"/>
        <v>1.6881827730000001</v>
      </c>
      <c r="J1171" s="10">
        <f t="shared" si="167"/>
        <v>1816.5569301609839</v>
      </c>
      <c r="K1171" s="10">
        <f t="shared" si="165"/>
        <v>2.2360036728476819E-3</v>
      </c>
      <c r="L1171" s="10">
        <f t="shared" si="168"/>
        <v>2.4060356690873745</v>
      </c>
    </row>
    <row r="1172" spans="1:12" x14ac:dyDescent="0.3">
      <c r="A1172" s="87">
        <f t="shared" si="162"/>
        <v>1167</v>
      </c>
      <c r="B1172" s="94">
        <v>6100</v>
      </c>
      <c r="C1172" s="94">
        <v>17.37</v>
      </c>
      <c r="D1172" s="10">
        <f t="shared" si="160"/>
        <v>12.952809000000002</v>
      </c>
      <c r="E1172" s="10">
        <f t="shared" si="161"/>
        <v>20.276029931016396</v>
      </c>
      <c r="F1172" s="10">
        <v>469.2</v>
      </c>
      <c r="G1172" s="10">
        <f t="shared" si="166"/>
        <v>3.5980025000000005E-3</v>
      </c>
      <c r="H1172" s="10">
        <f t="shared" si="164"/>
        <v>1.6881827730000001</v>
      </c>
      <c r="I1172" s="10">
        <f t="shared" si="163"/>
        <v>1.6881827730000001</v>
      </c>
      <c r="J1172" s="10">
        <f t="shared" si="167"/>
        <v>1818.245112933984</v>
      </c>
      <c r="K1172" s="10">
        <f t="shared" si="165"/>
        <v>2.2360036728476819E-3</v>
      </c>
      <c r="L1172" s="10">
        <f t="shared" si="168"/>
        <v>2.4082716727602222</v>
      </c>
    </row>
    <row r="1173" spans="1:12" x14ac:dyDescent="0.3">
      <c r="A1173" s="87">
        <f t="shared" si="162"/>
        <v>1168</v>
      </c>
      <c r="B1173" s="94">
        <v>6100</v>
      </c>
      <c r="C1173" s="94">
        <v>17.37</v>
      </c>
      <c r="D1173" s="10">
        <f t="shared" si="160"/>
        <v>12.952809000000002</v>
      </c>
      <c r="E1173" s="10">
        <f t="shared" si="161"/>
        <v>20.276029931016396</v>
      </c>
      <c r="F1173" s="10">
        <v>469.2</v>
      </c>
      <c r="G1173" s="10">
        <f t="shared" si="166"/>
        <v>3.5980025000000005E-3</v>
      </c>
      <c r="H1173" s="10">
        <f t="shared" si="164"/>
        <v>1.6881827730000001</v>
      </c>
      <c r="I1173" s="10">
        <f t="shared" si="163"/>
        <v>1.6881827730000001</v>
      </c>
      <c r="J1173" s="10">
        <f t="shared" si="167"/>
        <v>1819.9332957069842</v>
      </c>
      <c r="K1173" s="10">
        <f t="shared" si="165"/>
        <v>2.2360036728476819E-3</v>
      </c>
      <c r="L1173" s="10">
        <f t="shared" si="168"/>
        <v>2.41050767643307</v>
      </c>
    </row>
    <row r="1174" spans="1:12" x14ac:dyDescent="0.3">
      <c r="A1174" s="87">
        <f t="shared" si="162"/>
        <v>1169</v>
      </c>
      <c r="B1174" s="94">
        <v>6100</v>
      </c>
      <c r="C1174" s="94">
        <v>17.37</v>
      </c>
      <c r="D1174" s="10">
        <f t="shared" si="160"/>
        <v>12.952809000000002</v>
      </c>
      <c r="E1174" s="10">
        <f t="shared" si="161"/>
        <v>20.276029931016396</v>
      </c>
      <c r="F1174" s="10">
        <v>469.2</v>
      </c>
      <c r="G1174" s="10">
        <f t="shared" si="166"/>
        <v>3.5980025000000005E-3</v>
      </c>
      <c r="H1174" s="10">
        <f t="shared" si="164"/>
        <v>1.6881827730000001</v>
      </c>
      <c r="I1174" s="10">
        <f t="shared" si="163"/>
        <v>1.6881827730000001</v>
      </c>
      <c r="J1174" s="10">
        <f t="shared" si="167"/>
        <v>1821.6214784799843</v>
      </c>
      <c r="K1174" s="10">
        <f t="shared" si="165"/>
        <v>2.2360036728476819E-3</v>
      </c>
      <c r="L1174" s="10">
        <f t="shared" si="168"/>
        <v>2.4127436801059177</v>
      </c>
    </row>
    <row r="1175" spans="1:12" x14ac:dyDescent="0.3">
      <c r="A1175" s="87">
        <f t="shared" si="162"/>
        <v>1170</v>
      </c>
      <c r="B1175" s="94">
        <v>6100</v>
      </c>
      <c r="C1175" s="94">
        <v>17.37</v>
      </c>
      <c r="D1175" s="10">
        <f t="shared" si="160"/>
        <v>12.952809000000002</v>
      </c>
      <c r="E1175" s="10">
        <f t="shared" si="161"/>
        <v>20.276029931016396</v>
      </c>
      <c r="F1175" s="10">
        <v>469.2</v>
      </c>
      <c r="G1175" s="10">
        <f t="shared" si="166"/>
        <v>3.5980025000000005E-3</v>
      </c>
      <c r="H1175" s="10">
        <f t="shared" si="164"/>
        <v>1.6881827730000001</v>
      </c>
      <c r="I1175" s="10">
        <f t="shared" si="163"/>
        <v>1.6881827730000001</v>
      </c>
      <c r="J1175" s="10">
        <f t="shared" si="167"/>
        <v>1823.3096612529844</v>
      </c>
      <c r="K1175" s="10">
        <f t="shared" si="165"/>
        <v>2.2360036728476819E-3</v>
      </c>
      <c r="L1175" s="10">
        <f t="shared" si="168"/>
        <v>2.4149796837787654</v>
      </c>
    </row>
    <row r="1176" spans="1:12" x14ac:dyDescent="0.3">
      <c r="A1176" s="87">
        <f t="shared" si="162"/>
        <v>1171</v>
      </c>
      <c r="B1176" s="94">
        <v>6100</v>
      </c>
      <c r="C1176" s="94">
        <v>17.37</v>
      </c>
      <c r="D1176" s="10">
        <f t="shared" si="160"/>
        <v>12.952809000000002</v>
      </c>
      <c r="E1176" s="10">
        <f t="shared" si="161"/>
        <v>20.276029931016396</v>
      </c>
      <c r="F1176" s="10">
        <v>469.2</v>
      </c>
      <c r="G1176" s="10">
        <f t="shared" si="166"/>
        <v>3.5980025000000005E-3</v>
      </c>
      <c r="H1176" s="10">
        <f t="shared" si="164"/>
        <v>1.6881827730000001</v>
      </c>
      <c r="I1176" s="10">
        <f t="shared" si="163"/>
        <v>1.6881827730000001</v>
      </c>
      <c r="J1176" s="10">
        <f t="shared" si="167"/>
        <v>1824.9978440259845</v>
      </c>
      <c r="K1176" s="10">
        <f t="shared" si="165"/>
        <v>2.2360036728476819E-3</v>
      </c>
      <c r="L1176" s="10">
        <f t="shared" si="168"/>
        <v>2.4172156874516131</v>
      </c>
    </row>
    <row r="1177" spans="1:12" x14ac:dyDescent="0.3">
      <c r="A1177" s="87">
        <f t="shared" si="162"/>
        <v>1172</v>
      </c>
      <c r="B1177" s="94">
        <v>6100</v>
      </c>
      <c r="C1177" s="94">
        <v>17.37</v>
      </c>
      <c r="D1177" s="10">
        <f t="shared" si="160"/>
        <v>12.952809000000002</v>
      </c>
      <c r="E1177" s="10">
        <f t="shared" si="161"/>
        <v>20.276029931016396</v>
      </c>
      <c r="F1177" s="10">
        <v>469.2</v>
      </c>
      <c r="G1177" s="10">
        <f t="shared" si="166"/>
        <v>3.5980025000000005E-3</v>
      </c>
      <c r="H1177" s="10">
        <f t="shared" si="164"/>
        <v>1.6881827730000001</v>
      </c>
      <c r="I1177" s="10">
        <f t="shared" si="163"/>
        <v>1.6881827730000001</v>
      </c>
      <c r="J1177" s="10">
        <f t="shared" si="167"/>
        <v>1826.6860267989846</v>
      </c>
      <c r="K1177" s="10">
        <f t="shared" si="165"/>
        <v>2.2360036728476819E-3</v>
      </c>
      <c r="L1177" s="10">
        <f t="shared" si="168"/>
        <v>2.4194516911244608</v>
      </c>
    </row>
    <row r="1178" spans="1:12" x14ac:dyDescent="0.3">
      <c r="A1178" s="85">
        <f t="shared" si="162"/>
        <v>1173</v>
      </c>
      <c r="B1178" s="94">
        <v>6100</v>
      </c>
      <c r="C1178" s="94">
        <v>17.37</v>
      </c>
      <c r="D1178" s="10">
        <f t="shared" si="160"/>
        <v>12.952809000000002</v>
      </c>
      <c r="E1178" s="10">
        <f t="shared" si="161"/>
        <v>20.276029931016396</v>
      </c>
      <c r="F1178" s="10">
        <v>469.2</v>
      </c>
      <c r="G1178" s="10">
        <f t="shared" si="166"/>
        <v>3.5980025000000005E-3</v>
      </c>
      <c r="H1178" s="10">
        <f t="shared" si="164"/>
        <v>1.6881827730000001</v>
      </c>
      <c r="I1178" s="10">
        <f t="shared" si="163"/>
        <v>1.6881827730000001</v>
      </c>
      <c r="J1178" s="10">
        <f t="shared" si="167"/>
        <v>1828.3742095719847</v>
      </c>
      <c r="K1178" s="10">
        <f t="shared" si="165"/>
        <v>2.2360036728476819E-3</v>
      </c>
      <c r="L1178" s="10">
        <f t="shared" si="168"/>
        <v>2.4216876947973085</v>
      </c>
    </row>
    <row r="1179" spans="1:12" x14ac:dyDescent="0.3">
      <c r="A1179" s="85">
        <f t="shared" si="162"/>
        <v>1174</v>
      </c>
      <c r="B1179" s="94">
        <v>6100</v>
      </c>
      <c r="C1179" s="94">
        <v>17.37</v>
      </c>
      <c r="D1179" s="10">
        <f t="shared" si="160"/>
        <v>12.952809000000002</v>
      </c>
      <c r="E1179" s="10">
        <f t="shared" si="161"/>
        <v>20.276029931016396</v>
      </c>
      <c r="F1179" s="10">
        <v>469.2</v>
      </c>
      <c r="G1179" s="10">
        <f t="shared" si="166"/>
        <v>3.5980025000000005E-3</v>
      </c>
      <c r="H1179" s="10">
        <f t="shared" si="164"/>
        <v>1.6881827730000001</v>
      </c>
      <c r="I1179" s="10">
        <f t="shared" si="163"/>
        <v>1.6881827730000001</v>
      </c>
      <c r="J1179" s="10">
        <f t="shared" si="167"/>
        <v>1830.0623923449848</v>
      </c>
      <c r="K1179" s="10">
        <f t="shared" si="165"/>
        <v>2.2360036728476819E-3</v>
      </c>
      <c r="L1179" s="10">
        <f t="shared" si="168"/>
        <v>2.4239236984701562</v>
      </c>
    </row>
    <row r="1180" spans="1:12" x14ac:dyDescent="0.3">
      <c r="A1180" s="85">
        <f t="shared" si="162"/>
        <v>1175</v>
      </c>
      <c r="B1180" s="94">
        <v>6100</v>
      </c>
      <c r="C1180" s="94">
        <v>17.37</v>
      </c>
      <c r="D1180" s="10">
        <f t="shared" si="160"/>
        <v>12.952809000000002</v>
      </c>
      <c r="E1180" s="10">
        <f t="shared" si="161"/>
        <v>20.276029931016396</v>
      </c>
      <c r="F1180" s="10">
        <v>469.2</v>
      </c>
      <c r="G1180" s="10">
        <f t="shared" si="166"/>
        <v>3.5980025000000005E-3</v>
      </c>
      <c r="H1180" s="10">
        <f t="shared" si="164"/>
        <v>1.6881827730000001</v>
      </c>
      <c r="I1180" s="10">
        <f t="shared" si="163"/>
        <v>1.6881827730000001</v>
      </c>
      <c r="J1180" s="10">
        <f t="shared" si="167"/>
        <v>1831.7505751179849</v>
      </c>
      <c r="K1180" s="10">
        <f t="shared" si="165"/>
        <v>2.2360036728476819E-3</v>
      </c>
      <c r="L1180" s="10">
        <f t="shared" si="168"/>
        <v>2.4261597021430039</v>
      </c>
    </row>
    <row r="1181" spans="1:12" x14ac:dyDescent="0.3">
      <c r="A1181" s="85">
        <f t="shared" si="162"/>
        <v>1176</v>
      </c>
      <c r="B1181" s="94">
        <v>6100</v>
      </c>
      <c r="C1181" s="94">
        <v>17.37</v>
      </c>
      <c r="D1181" s="10">
        <f t="shared" si="160"/>
        <v>12.952809000000002</v>
      </c>
      <c r="E1181" s="10">
        <f t="shared" si="161"/>
        <v>20.276029931016396</v>
      </c>
      <c r="F1181" s="10">
        <v>469.2</v>
      </c>
      <c r="G1181" s="10">
        <f t="shared" si="166"/>
        <v>3.5980025000000005E-3</v>
      </c>
      <c r="H1181" s="10">
        <f t="shared" si="164"/>
        <v>1.6881827730000001</v>
      </c>
      <c r="I1181" s="10">
        <f t="shared" si="163"/>
        <v>1.6881827730000001</v>
      </c>
      <c r="J1181" s="10">
        <f t="shared" si="167"/>
        <v>1833.438757890985</v>
      </c>
      <c r="K1181" s="10">
        <f t="shared" si="165"/>
        <v>2.2360036728476819E-3</v>
      </c>
      <c r="L1181" s="10">
        <f t="shared" si="168"/>
        <v>2.4283957058158516</v>
      </c>
    </row>
    <row r="1182" spans="1:12" x14ac:dyDescent="0.3">
      <c r="A1182" s="85">
        <f t="shared" si="162"/>
        <v>1177</v>
      </c>
      <c r="B1182" s="94">
        <v>6000</v>
      </c>
      <c r="C1182" s="94">
        <v>17.32</v>
      </c>
      <c r="D1182" s="10">
        <f t="shared" si="160"/>
        <v>12.915524000000001</v>
      </c>
      <c r="E1182" s="10">
        <f t="shared" si="161"/>
        <v>20.554625928533333</v>
      </c>
      <c r="F1182" s="10">
        <v>469.2</v>
      </c>
      <c r="G1182" s="10">
        <f t="shared" si="166"/>
        <v>3.587645555555556E-3</v>
      </c>
      <c r="H1182" s="10">
        <f t="shared" si="164"/>
        <v>1.6833232946666667</v>
      </c>
      <c r="I1182" s="10">
        <f t="shared" si="163"/>
        <v>1.6833232946666667</v>
      </c>
      <c r="J1182" s="10">
        <f t="shared" si="167"/>
        <v>1835.1220811856517</v>
      </c>
      <c r="K1182" s="10">
        <f t="shared" si="165"/>
        <v>2.2295672777041943E-3</v>
      </c>
      <c r="L1182" s="10">
        <f t="shared" si="168"/>
        <v>2.4306252730935558</v>
      </c>
    </row>
    <row r="1183" spans="1:12" x14ac:dyDescent="0.3">
      <c r="A1183" s="85">
        <f t="shared" si="162"/>
        <v>1178</v>
      </c>
      <c r="B1183" s="94">
        <v>6000</v>
      </c>
      <c r="C1183" s="94">
        <v>17.32</v>
      </c>
      <c r="D1183" s="10">
        <f t="shared" si="160"/>
        <v>12.915524000000001</v>
      </c>
      <c r="E1183" s="10">
        <f t="shared" si="161"/>
        <v>20.554625928533333</v>
      </c>
      <c r="F1183" s="10">
        <v>469.2</v>
      </c>
      <c r="G1183" s="10">
        <f t="shared" si="166"/>
        <v>3.587645555555556E-3</v>
      </c>
      <c r="H1183" s="10">
        <f t="shared" si="164"/>
        <v>1.6833232946666667</v>
      </c>
      <c r="I1183" s="10">
        <f t="shared" si="163"/>
        <v>1.6833232946666667</v>
      </c>
      <c r="J1183" s="10">
        <f t="shared" si="167"/>
        <v>1836.8054044803184</v>
      </c>
      <c r="K1183" s="10">
        <f t="shared" si="165"/>
        <v>2.2295672777041943E-3</v>
      </c>
      <c r="L1183" s="10">
        <f t="shared" si="168"/>
        <v>2.43285484037126</v>
      </c>
    </row>
    <row r="1184" spans="1:12" x14ac:dyDescent="0.3">
      <c r="A1184" s="85">
        <f t="shared" si="162"/>
        <v>1179</v>
      </c>
      <c r="B1184" s="94">
        <v>6000</v>
      </c>
      <c r="C1184" s="94">
        <v>17.32</v>
      </c>
      <c r="D1184" s="10">
        <f t="shared" si="160"/>
        <v>12.915524000000001</v>
      </c>
      <c r="E1184" s="10">
        <f t="shared" si="161"/>
        <v>20.554625928533333</v>
      </c>
      <c r="F1184" s="10">
        <v>469.2</v>
      </c>
      <c r="G1184" s="10">
        <f t="shared" si="166"/>
        <v>3.587645555555556E-3</v>
      </c>
      <c r="H1184" s="10">
        <f t="shared" si="164"/>
        <v>1.6833232946666667</v>
      </c>
      <c r="I1184" s="10">
        <f t="shared" si="163"/>
        <v>1.6833232946666667</v>
      </c>
      <c r="J1184" s="10">
        <f t="shared" si="167"/>
        <v>1838.4887277749851</v>
      </c>
      <c r="K1184" s="10">
        <f t="shared" si="165"/>
        <v>2.2295672777041943E-3</v>
      </c>
      <c r="L1184" s="10">
        <f t="shared" si="168"/>
        <v>2.4350844076489642</v>
      </c>
    </row>
    <row r="1185" spans="1:12" x14ac:dyDescent="0.3">
      <c r="A1185" s="85">
        <f t="shared" si="162"/>
        <v>1180</v>
      </c>
      <c r="B1185" s="94">
        <v>6000</v>
      </c>
      <c r="C1185" s="94">
        <v>17.32</v>
      </c>
      <c r="D1185" s="10">
        <f t="shared" si="160"/>
        <v>12.915524000000001</v>
      </c>
      <c r="E1185" s="10">
        <f t="shared" si="161"/>
        <v>20.554625928533333</v>
      </c>
      <c r="F1185" s="10">
        <v>469.2</v>
      </c>
      <c r="G1185" s="10">
        <f t="shared" si="166"/>
        <v>3.587645555555556E-3</v>
      </c>
      <c r="H1185" s="10">
        <f t="shared" si="164"/>
        <v>1.6833232946666667</v>
      </c>
      <c r="I1185" s="10">
        <f t="shared" si="163"/>
        <v>1.6833232946666667</v>
      </c>
      <c r="J1185" s="10">
        <f t="shared" si="167"/>
        <v>1840.1720510696518</v>
      </c>
      <c r="K1185" s="10">
        <f t="shared" si="165"/>
        <v>2.2295672777041943E-3</v>
      </c>
      <c r="L1185" s="10">
        <f t="shared" si="168"/>
        <v>2.4373139749266683</v>
      </c>
    </row>
    <row r="1186" spans="1:12" x14ac:dyDescent="0.3">
      <c r="A1186" s="87">
        <f t="shared" si="162"/>
        <v>1181</v>
      </c>
      <c r="B1186" s="94">
        <v>6000</v>
      </c>
      <c r="C1186" s="94">
        <v>17.32</v>
      </c>
      <c r="D1186" s="10">
        <f t="shared" si="160"/>
        <v>12.915524000000001</v>
      </c>
      <c r="E1186" s="10">
        <f t="shared" si="161"/>
        <v>20.554625928533333</v>
      </c>
      <c r="F1186" s="10">
        <v>469.2</v>
      </c>
      <c r="G1186" s="10">
        <f t="shared" si="166"/>
        <v>3.587645555555556E-3</v>
      </c>
      <c r="H1186" s="10">
        <f t="shared" si="164"/>
        <v>1.6833232946666667</v>
      </c>
      <c r="I1186" s="10">
        <f t="shared" si="163"/>
        <v>1.6833232946666667</v>
      </c>
      <c r="J1186" s="10">
        <f t="shared" si="167"/>
        <v>1841.8553743643185</v>
      </c>
      <c r="K1186" s="10">
        <f t="shared" si="165"/>
        <v>2.2295672777041943E-3</v>
      </c>
      <c r="L1186" s="10">
        <f t="shared" si="168"/>
        <v>2.4395435422043725</v>
      </c>
    </row>
    <row r="1187" spans="1:12" x14ac:dyDescent="0.3">
      <c r="A1187" s="87">
        <f t="shared" si="162"/>
        <v>1182</v>
      </c>
      <c r="B1187" s="94">
        <v>6000</v>
      </c>
      <c r="C1187" s="94">
        <v>17.32</v>
      </c>
      <c r="D1187" s="10">
        <f t="shared" si="160"/>
        <v>12.915524000000001</v>
      </c>
      <c r="E1187" s="10">
        <f t="shared" si="161"/>
        <v>20.554625928533333</v>
      </c>
      <c r="F1187" s="10">
        <v>469.2</v>
      </c>
      <c r="G1187" s="10">
        <f t="shared" si="166"/>
        <v>3.587645555555556E-3</v>
      </c>
      <c r="H1187" s="10">
        <f t="shared" si="164"/>
        <v>1.6833232946666667</v>
      </c>
      <c r="I1187" s="10">
        <f t="shared" si="163"/>
        <v>1.6833232946666667</v>
      </c>
      <c r="J1187" s="10">
        <f t="shared" si="167"/>
        <v>1843.5386976589853</v>
      </c>
      <c r="K1187" s="10">
        <f t="shared" si="165"/>
        <v>2.2295672777041943E-3</v>
      </c>
      <c r="L1187" s="10">
        <f t="shared" si="168"/>
        <v>2.4417731094820767</v>
      </c>
    </row>
    <row r="1188" spans="1:12" x14ac:dyDescent="0.3">
      <c r="A1188" s="87">
        <f t="shared" si="162"/>
        <v>1183</v>
      </c>
      <c r="B1188" s="94">
        <v>6000</v>
      </c>
      <c r="C1188" s="94">
        <v>17.32</v>
      </c>
      <c r="D1188" s="10">
        <f t="shared" si="160"/>
        <v>12.915524000000001</v>
      </c>
      <c r="E1188" s="10">
        <f t="shared" si="161"/>
        <v>20.554625928533333</v>
      </c>
      <c r="F1188" s="10">
        <v>469.2</v>
      </c>
      <c r="G1188" s="10">
        <f t="shared" si="166"/>
        <v>3.587645555555556E-3</v>
      </c>
      <c r="H1188" s="10">
        <f t="shared" si="164"/>
        <v>1.6833232946666667</v>
      </c>
      <c r="I1188" s="10">
        <f t="shared" si="163"/>
        <v>1.6833232946666667</v>
      </c>
      <c r="J1188" s="10">
        <f t="shared" si="167"/>
        <v>1845.222020953652</v>
      </c>
      <c r="K1188" s="10">
        <f t="shared" si="165"/>
        <v>2.2295672777041943E-3</v>
      </c>
      <c r="L1188" s="10">
        <f t="shared" si="168"/>
        <v>2.4440026767597809</v>
      </c>
    </row>
    <row r="1189" spans="1:12" x14ac:dyDescent="0.3">
      <c r="A1189" s="87">
        <f t="shared" si="162"/>
        <v>1184</v>
      </c>
      <c r="B1189" s="94">
        <v>6000</v>
      </c>
      <c r="C1189" s="94">
        <v>17.32</v>
      </c>
      <c r="D1189" s="10">
        <f t="shared" si="160"/>
        <v>12.915524000000001</v>
      </c>
      <c r="E1189" s="10">
        <f t="shared" si="161"/>
        <v>20.554625928533333</v>
      </c>
      <c r="F1189" s="10">
        <v>469.2</v>
      </c>
      <c r="G1189" s="10">
        <f t="shared" si="166"/>
        <v>3.587645555555556E-3</v>
      </c>
      <c r="H1189" s="10">
        <f t="shared" si="164"/>
        <v>1.6833232946666667</v>
      </c>
      <c r="I1189" s="10">
        <f t="shared" si="163"/>
        <v>1.6833232946666667</v>
      </c>
      <c r="J1189" s="10">
        <f t="shared" si="167"/>
        <v>1846.9053442483187</v>
      </c>
      <c r="K1189" s="10">
        <f t="shared" si="165"/>
        <v>2.2295672777041943E-3</v>
      </c>
      <c r="L1189" s="10">
        <f t="shared" si="168"/>
        <v>2.4462322440374851</v>
      </c>
    </row>
    <row r="1190" spans="1:12" x14ac:dyDescent="0.3">
      <c r="A1190" s="87">
        <f t="shared" si="162"/>
        <v>1185</v>
      </c>
      <c r="B1190" s="94">
        <v>6000</v>
      </c>
      <c r="C1190" s="94">
        <v>17.32</v>
      </c>
      <c r="D1190" s="10">
        <f t="shared" si="160"/>
        <v>12.915524000000001</v>
      </c>
      <c r="E1190" s="10">
        <f t="shared" si="161"/>
        <v>20.554625928533333</v>
      </c>
      <c r="F1190" s="10">
        <v>469.2</v>
      </c>
      <c r="G1190" s="10">
        <f t="shared" si="166"/>
        <v>3.587645555555556E-3</v>
      </c>
      <c r="H1190" s="10">
        <f t="shared" si="164"/>
        <v>1.6833232946666667</v>
      </c>
      <c r="I1190" s="10">
        <f t="shared" si="163"/>
        <v>1.6833232946666667</v>
      </c>
      <c r="J1190" s="10">
        <f t="shared" si="167"/>
        <v>1848.5886675429854</v>
      </c>
      <c r="K1190" s="10">
        <f t="shared" si="165"/>
        <v>2.2295672777041943E-3</v>
      </c>
      <c r="L1190" s="10">
        <f t="shared" si="168"/>
        <v>2.4484618113151893</v>
      </c>
    </row>
    <row r="1191" spans="1:12" x14ac:dyDescent="0.3">
      <c r="A1191" s="87">
        <f t="shared" si="162"/>
        <v>1186</v>
      </c>
      <c r="B1191" s="94">
        <v>6000</v>
      </c>
      <c r="C1191" s="94">
        <v>17.32</v>
      </c>
      <c r="D1191" s="10">
        <f t="shared" si="160"/>
        <v>12.915524000000001</v>
      </c>
      <c r="E1191" s="10">
        <f t="shared" si="161"/>
        <v>20.554625928533333</v>
      </c>
      <c r="F1191" s="10">
        <v>469.2</v>
      </c>
      <c r="G1191" s="10">
        <f t="shared" si="166"/>
        <v>3.587645555555556E-3</v>
      </c>
      <c r="H1191" s="10">
        <f t="shared" si="164"/>
        <v>1.6833232946666667</v>
      </c>
      <c r="I1191" s="10">
        <f t="shared" si="163"/>
        <v>1.6833232946666667</v>
      </c>
      <c r="J1191" s="10">
        <f t="shared" si="167"/>
        <v>1850.2719908376521</v>
      </c>
      <c r="K1191" s="10">
        <f t="shared" si="165"/>
        <v>2.2295672777041943E-3</v>
      </c>
      <c r="L1191" s="10">
        <f t="shared" si="168"/>
        <v>2.4506913785928934</v>
      </c>
    </row>
    <row r="1192" spans="1:12" x14ac:dyDescent="0.3">
      <c r="A1192" s="87">
        <f t="shared" si="162"/>
        <v>1187</v>
      </c>
      <c r="B1192" s="94">
        <v>6000</v>
      </c>
      <c r="C1192" s="94">
        <v>17.32</v>
      </c>
      <c r="D1192" s="10">
        <f t="shared" si="160"/>
        <v>12.915524000000001</v>
      </c>
      <c r="E1192" s="10">
        <f t="shared" si="161"/>
        <v>20.554625928533333</v>
      </c>
      <c r="F1192" s="10">
        <v>469.2</v>
      </c>
      <c r="G1192" s="10">
        <f t="shared" si="166"/>
        <v>3.587645555555556E-3</v>
      </c>
      <c r="H1192" s="10">
        <f t="shared" si="164"/>
        <v>1.6833232946666667</v>
      </c>
      <c r="I1192" s="10">
        <f t="shared" si="163"/>
        <v>1.6833232946666667</v>
      </c>
      <c r="J1192" s="10">
        <f t="shared" si="167"/>
        <v>1851.9553141323188</v>
      </c>
      <c r="K1192" s="10">
        <f t="shared" si="165"/>
        <v>2.2295672777041943E-3</v>
      </c>
      <c r="L1192" s="10">
        <f t="shared" si="168"/>
        <v>2.4529209458705976</v>
      </c>
    </row>
    <row r="1193" spans="1:12" x14ac:dyDescent="0.3">
      <c r="A1193" s="87">
        <f t="shared" si="162"/>
        <v>1188</v>
      </c>
      <c r="B1193" s="94">
        <v>6000</v>
      </c>
      <c r="C1193" s="94">
        <v>17.32</v>
      </c>
      <c r="D1193" s="10">
        <f t="shared" si="160"/>
        <v>12.915524000000001</v>
      </c>
      <c r="E1193" s="10">
        <f t="shared" si="161"/>
        <v>20.554625928533333</v>
      </c>
      <c r="F1193" s="10">
        <v>469.2</v>
      </c>
      <c r="G1193" s="10">
        <f t="shared" si="166"/>
        <v>3.587645555555556E-3</v>
      </c>
      <c r="H1193" s="10">
        <f t="shared" si="164"/>
        <v>1.6833232946666667</v>
      </c>
      <c r="I1193" s="10">
        <f t="shared" si="163"/>
        <v>1.6833232946666667</v>
      </c>
      <c r="J1193" s="10">
        <f t="shared" si="167"/>
        <v>1853.6386374269855</v>
      </c>
      <c r="K1193" s="10">
        <f t="shared" si="165"/>
        <v>2.2295672777041943E-3</v>
      </c>
      <c r="L1193" s="10">
        <f t="shared" si="168"/>
        <v>2.4551505131483018</v>
      </c>
    </row>
    <row r="1194" spans="1:12" x14ac:dyDescent="0.3">
      <c r="A1194" s="87">
        <f t="shared" si="162"/>
        <v>1189</v>
      </c>
      <c r="B1194" s="94">
        <v>6000</v>
      </c>
      <c r="C1194" s="94">
        <v>17.32</v>
      </c>
      <c r="D1194" s="10">
        <f t="shared" si="160"/>
        <v>12.915524000000001</v>
      </c>
      <c r="E1194" s="10">
        <f t="shared" si="161"/>
        <v>20.554625928533333</v>
      </c>
      <c r="F1194" s="10">
        <v>469.2</v>
      </c>
      <c r="G1194" s="10">
        <f t="shared" si="166"/>
        <v>3.587645555555556E-3</v>
      </c>
      <c r="H1194" s="10">
        <f t="shared" si="164"/>
        <v>1.6833232946666667</v>
      </c>
      <c r="I1194" s="10">
        <f t="shared" si="163"/>
        <v>1.6833232946666667</v>
      </c>
      <c r="J1194" s="10">
        <f t="shared" si="167"/>
        <v>1855.3219607216522</v>
      </c>
      <c r="K1194" s="10">
        <f t="shared" si="165"/>
        <v>2.2295672777041943E-3</v>
      </c>
      <c r="L1194" s="10">
        <f t="shared" si="168"/>
        <v>2.457380080426006</v>
      </c>
    </row>
    <row r="1195" spans="1:12" x14ac:dyDescent="0.3">
      <c r="A1195" s="87">
        <f t="shared" si="162"/>
        <v>1190</v>
      </c>
      <c r="B1195" s="94">
        <v>5900</v>
      </c>
      <c r="C1195" s="94">
        <v>17.239999999999998</v>
      </c>
      <c r="D1195" s="10">
        <f t="shared" si="160"/>
        <v>12.855867999999999</v>
      </c>
      <c r="E1195" s="10">
        <f t="shared" si="161"/>
        <v>20.80645972176271</v>
      </c>
      <c r="F1195" s="10">
        <v>414.1</v>
      </c>
      <c r="G1195" s="10">
        <f t="shared" si="166"/>
        <v>3.5710744444444444E-3</v>
      </c>
      <c r="H1195" s="10">
        <f t="shared" si="164"/>
        <v>1.4787819274444445</v>
      </c>
      <c r="I1195" s="10">
        <f t="shared" si="163"/>
        <v>1.4787819274444445</v>
      </c>
      <c r="J1195" s="10">
        <f t="shared" si="167"/>
        <v>1856.8007426490967</v>
      </c>
      <c r="K1195" s="10">
        <f t="shared" si="165"/>
        <v>1.9586515595290655E-3</v>
      </c>
      <c r="L1195" s="10">
        <f t="shared" si="168"/>
        <v>2.4593387319855351</v>
      </c>
    </row>
    <row r="1196" spans="1:12" x14ac:dyDescent="0.3">
      <c r="A1196" s="87">
        <f t="shared" si="162"/>
        <v>1191</v>
      </c>
      <c r="B1196" s="94">
        <v>5900</v>
      </c>
      <c r="C1196" s="94">
        <v>17.239999999999998</v>
      </c>
      <c r="D1196" s="10">
        <f t="shared" si="160"/>
        <v>12.855867999999999</v>
      </c>
      <c r="E1196" s="10">
        <f t="shared" si="161"/>
        <v>20.80645972176271</v>
      </c>
      <c r="F1196" s="10">
        <v>414.1</v>
      </c>
      <c r="G1196" s="10">
        <f t="shared" si="166"/>
        <v>3.5710744444444444E-3</v>
      </c>
      <c r="H1196" s="10">
        <f t="shared" si="164"/>
        <v>1.4787819274444445</v>
      </c>
      <c r="I1196" s="10">
        <f t="shared" si="163"/>
        <v>1.4787819274444445</v>
      </c>
      <c r="J1196" s="10">
        <f t="shared" si="167"/>
        <v>1858.2795245765412</v>
      </c>
      <c r="K1196" s="10">
        <f t="shared" si="165"/>
        <v>1.9586515595290655E-3</v>
      </c>
      <c r="L1196" s="10">
        <f t="shared" si="168"/>
        <v>2.4612973835450642</v>
      </c>
    </row>
    <row r="1197" spans="1:12" x14ac:dyDescent="0.3">
      <c r="A1197" s="87">
        <f t="shared" si="162"/>
        <v>1192</v>
      </c>
      <c r="B1197" s="94">
        <v>5900</v>
      </c>
      <c r="C1197" s="94">
        <v>17.239999999999998</v>
      </c>
      <c r="D1197" s="10">
        <f t="shared" si="160"/>
        <v>12.855867999999999</v>
      </c>
      <c r="E1197" s="10">
        <f t="shared" si="161"/>
        <v>20.80645972176271</v>
      </c>
      <c r="F1197" s="10">
        <v>414.1</v>
      </c>
      <c r="G1197" s="10">
        <f t="shared" si="166"/>
        <v>3.5710744444444444E-3</v>
      </c>
      <c r="H1197" s="10">
        <f t="shared" si="164"/>
        <v>1.4787819274444445</v>
      </c>
      <c r="I1197" s="10">
        <f t="shared" si="163"/>
        <v>1.4787819274444445</v>
      </c>
      <c r="J1197" s="10">
        <f t="shared" si="167"/>
        <v>1859.7583065039858</v>
      </c>
      <c r="K1197" s="10">
        <f t="shared" si="165"/>
        <v>1.9586515595290655E-3</v>
      </c>
      <c r="L1197" s="10">
        <f t="shared" si="168"/>
        <v>2.4632560351045933</v>
      </c>
    </row>
    <row r="1198" spans="1:12" x14ac:dyDescent="0.3">
      <c r="A1198" s="87">
        <f t="shared" si="162"/>
        <v>1193</v>
      </c>
      <c r="B1198" s="94">
        <v>5900</v>
      </c>
      <c r="C1198" s="94">
        <v>17.239999999999998</v>
      </c>
      <c r="D1198" s="10">
        <f t="shared" si="160"/>
        <v>12.855867999999999</v>
      </c>
      <c r="E1198" s="10">
        <f t="shared" si="161"/>
        <v>20.80645972176271</v>
      </c>
      <c r="F1198" s="10">
        <v>414.1</v>
      </c>
      <c r="G1198" s="10">
        <f t="shared" si="166"/>
        <v>3.5710744444444444E-3</v>
      </c>
      <c r="H1198" s="10">
        <f t="shared" si="164"/>
        <v>1.4787819274444445</v>
      </c>
      <c r="I1198" s="10">
        <f t="shared" si="163"/>
        <v>1.4787819274444445</v>
      </c>
      <c r="J1198" s="10">
        <f t="shared" si="167"/>
        <v>1861.2370884314303</v>
      </c>
      <c r="K1198" s="10">
        <f t="shared" si="165"/>
        <v>1.9586515595290655E-3</v>
      </c>
      <c r="L1198" s="10">
        <f t="shared" si="168"/>
        <v>2.4652146866641225</v>
      </c>
    </row>
    <row r="1199" spans="1:12" x14ac:dyDescent="0.3">
      <c r="A1199" s="87">
        <f t="shared" si="162"/>
        <v>1194</v>
      </c>
      <c r="B1199" s="94">
        <v>5900</v>
      </c>
      <c r="C1199" s="94">
        <v>17.239999999999998</v>
      </c>
      <c r="D1199" s="10">
        <f t="shared" si="160"/>
        <v>12.855867999999999</v>
      </c>
      <c r="E1199" s="10">
        <f t="shared" si="161"/>
        <v>20.80645972176271</v>
      </c>
      <c r="F1199" s="10">
        <v>414.1</v>
      </c>
      <c r="G1199" s="10">
        <f t="shared" si="166"/>
        <v>3.5710744444444444E-3</v>
      </c>
      <c r="H1199" s="10">
        <f t="shared" si="164"/>
        <v>1.4787819274444445</v>
      </c>
      <c r="I1199" s="10">
        <f t="shared" si="163"/>
        <v>1.4787819274444445</v>
      </c>
      <c r="J1199" s="10">
        <f t="shared" si="167"/>
        <v>1862.7158703588748</v>
      </c>
      <c r="K1199" s="10">
        <f t="shared" si="165"/>
        <v>1.9586515595290655E-3</v>
      </c>
      <c r="L1199" s="10">
        <f t="shared" si="168"/>
        <v>2.4671733382236516</v>
      </c>
    </row>
    <row r="1200" spans="1:12" x14ac:dyDescent="0.3">
      <c r="A1200" s="87">
        <f t="shared" si="162"/>
        <v>1195</v>
      </c>
      <c r="B1200" s="94">
        <v>5900</v>
      </c>
      <c r="C1200" s="94">
        <v>17.239999999999998</v>
      </c>
      <c r="D1200" s="10">
        <f t="shared" si="160"/>
        <v>12.855867999999999</v>
      </c>
      <c r="E1200" s="10">
        <f t="shared" si="161"/>
        <v>20.80645972176271</v>
      </c>
      <c r="F1200" s="10">
        <v>414.1</v>
      </c>
      <c r="G1200" s="10">
        <f t="shared" si="166"/>
        <v>3.5710744444444444E-3</v>
      </c>
      <c r="H1200" s="10">
        <f t="shared" si="164"/>
        <v>1.4787819274444445</v>
      </c>
      <c r="I1200" s="10">
        <f t="shared" si="163"/>
        <v>1.4787819274444445</v>
      </c>
      <c r="J1200" s="10">
        <f t="shared" si="167"/>
        <v>1864.1946522863193</v>
      </c>
      <c r="K1200" s="10">
        <f t="shared" si="165"/>
        <v>1.9586515595290655E-3</v>
      </c>
      <c r="L1200" s="10">
        <f t="shared" si="168"/>
        <v>2.4691319897831807</v>
      </c>
    </row>
    <row r="1201" spans="1:12" x14ac:dyDescent="0.3">
      <c r="A1201" s="87">
        <f t="shared" si="162"/>
        <v>1196</v>
      </c>
      <c r="B1201" s="94">
        <v>5900</v>
      </c>
      <c r="C1201" s="94">
        <v>17.239999999999998</v>
      </c>
      <c r="D1201" s="10">
        <f t="shared" si="160"/>
        <v>12.855867999999999</v>
      </c>
      <c r="E1201" s="10">
        <f t="shared" si="161"/>
        <v>20.80645972176271</v>
      </c>
      <c r="F1201" s="10">
        <v>414.1</v>
      </c>
      <c r="G1201" s="10">
        <f t="shared" si="166"/>
        <v>3.5710744444444444E-3</v>
      </c>
      <c r="H1201" s="10">
        <f t="shared" si="164"/>
        <v>1.4787819274444445</v>
      </c>
      <c r="I1201" s="10">
        <f t="shared" si="163"/>
        <v>1.4787819274444445</v>
      </c>
      <c r="J1201" s="10">
        <f t="shared" si="167"/>
        <v>1865.6734342137638</v>
      </c>
      <c r="K1201" s="10">
        <f t="shared" si="165"/>
        <v>1.9586515595290655E-3</v>
      </c>
      <c r="L1201" s="10">
        <f t="shared" si="168"/>
        <v>2.4710906413427098</v>
      </c>
    </row>
    <row r="1202" spans="1:12" x14ac:dyDescent="0.3">
      <c r="A1202" s="87">
        <f t="shared" si="162"/>
        <v>1197</v>
      </c>
      <c r="B1202" s="94">
        <v>5900</v>
      </c>
      <c r="C1202" s="94">
        <v>17.239999999999998</v>
      </c>
      <c r="D1202" s="10">
        <f t="shared" ref="D1202:D1265" si="169">C1202*0.7457</f>
        <v>12.855867999999999</v>
      </c>
      <c r="E1202" s="10">
        <f t="shared" ref="E1202:E1265" si="170">(9548.8*D1202)/B1202</f>
        <v>20.80645972176271</v>
      </c>
      <c r="F1202" s="10">
        <v>414.1</v>
      </c>
      <c r="G1202" s="10">
        <f t="shared" si="166"/>
        <v>3.5710744444444444E-3</v>
      </c>
      <c r="H1202" s="10">
        <f t="shared" si="164"/>
        <v>1.4787819274444445</v>
      </c>
      <c r="I1202" s="10">
        <f t="shared" si="163"/>
        <v>1.4787819274444445</v>
      </c>
      <c r="J1202" s="10">
        <f t="shared" si="167"/>
        <v>1867.1522161412083</v>
      </c>
      <c r="K1202" s="10">
        <f t="shared" si="165"/>
        <v>1.9586515595290655E-3</v>
      </c>
      <c r="L1202" s="10">
        <f t="shared" si="168"/>
        <v>2.473049292902239</v>
      </c>
    </row>
    <row r="1203" spans="1:12" x14ac:dyDescent="0.3">
      <c r="A1203" s="87">
        <f t="shared" si="162"/>
        <v>1198</v>
      </c>
      <c r="B1203" s="94">
        <v>5900</v>
      </c>
      <c r="C1203" s="94">
        <v>17.239999999999998</v>
      </c>
      <c r="D1203" s="10">
        <f t="shared" si="169"/>
        <v>12.855867999999999</v>
      </c>
      <c r="E1203" s="10">
        <f t="shared" si="170"/>
        <v>20.80645972176271</v>
      </c>
      <c r="F1203" s="10">
        <v>414.1</v>
      </c>
      <c r="G1203" s="10">
        <f t="shared" si="166"/>
        <v>3.5710744444444444E-3</v>
      </c>
      <c r="H1203" s="10">
        <f t="shared" si="164"/>
        <v>1.4787819274444445</v>
      </c>
      <c r="I1203" s="10">
        <f t="shared" si="163"/>
        <v>1.4787819274444445</v>
      </c>
      <c r="J1203" s="10">
        <f t="shared" si="167"/>
        <v>1868.6309980686528</v>
      </c>
      <c r="K1203" s="10">
        <f t="shared" si="165"/>
        <v>1.9586515595290655E-3</v>
      </c>
      <c r="L1203" s="10">
        <f t="shared" si="168"/>
        <v>2.4750079444617681</v>
      </c>
    </row>
    <row r="1204" spans="1:12" x14ac:dyDescent="0.3">
      <c r="A1204" s="87">
        <f t="shared" si="162"/>
        <v>1199</v>
      </c>
      <c r="B1204" s="94">
        <v>5900</v>
      </c>
      <c r="C1204" s="94">
        <v>17.239999999999998</v>
      </c>
      <c r="D1204" s="10">
        <f t="shared" si="169"/>
        <v>12.855867999999999</v>
      </c>
      <c r="E1204" s="10">
        <f t="shared" si="170"/>
        <v>20.80645972176271</v>
      </c>
      <c r="F1204" s="10">
        <v>414.1</v>
      </c>
      <c r="G1204" s="10">
        <f t="shared" si="166"/>
        <v>3.5710744444444444E-3</v>
      </c>
      <c r="H1204" s="10">
        <f t="shared" si="164"/>
        <v>1.4787819274444445</v>
      </c>
      <c r="I1204" s="10">
        <f t="shared" si="163"/>
        <v>1.4787819274444445</v>
      </c>
      <c r="J1204" s="10">
        <f t="shared" si="167"/>
        <v>1870.1097799960974</v>
      </c>
      <c r="K1204" s="10">
        <f t="shared" si="165"/>
        <v>1.9586515595290655E-3</v>
      </c>
      <c r="L1204" s="10">
        <f t="shared" si="168"/>
        <v>2.4769665960212972</v>
      </c>
    </row>
    <row r="1205" spans="1:12" x14ac:dyDescent="0.3">
      <c r="A1205" s="85">
        <f t="shared" si="162"/>
        <v>1200</v>
      </c>
      <c r="B1205" s="94">
        <v>5900</v>
      </c>
      <c r="C1205" s="94">
        <v>17.239999999999998</v>
      </c>
      <c r="D1205" s="10">
        <f t="shared" si="169"/>
        <v>12.855867999999999</v>
      </c>
      <c r="E1205" s="10">
        <f t="shared" si="170"/>
        <v>20.80645972176271</v>
      </c>
      <c r="F1205" s="10">
        <v>414.1</v>
      </c>
      <c r="G1205" s="10">
        <f t="shared" si="166"/>
        <v>3.5710744444444444E-3</v>
      </c>
      <c r="H1205" s="10">
        <f t="shared" si="164"/>
        <v>1.4787819274444445</v>
      </c>
      <c r="I1205" s="10">
        <f t="shared" si="163"/>
        <v>1.4787819274444445</v>
      </c>
      <c r="J1205" s="10">
        <f t="shared" si="167"/>
        <v>1871.5885619235419</v>
      </c>
      <c r="K1205" s="10">
        <f t="shared" si="165"/>
        <v>1.9586515595290655E-3</v>
      </c>
      <c r="L1205" s="10">
        <f t="shared" si="168"/>
        <v>2.4789252475808263</v>
      </c>
    </row>
    <row r="1206" spans="1:12" x14ac:dyDescent="0.3">
      <c r="A1206" s="85">
        <f t="shared" si="162"/>
        <v>1201</v>
      </c>
      <c r="B1206" s="94">
        <v>5900</v>
      </c>
      <c r="C1206" s="94">
        <v>17.239999999999998</v>
      </c>
      <c r="D1206" s="10">
        <f t="shared" si="169"/>
        <v>12.855867999999999</v>
      </c>
      <c r="E1206" s="10">
        <f t="shared" si="170"/>
        <v>20.80645972176271</v>
      </c>
      <c r="F1206" s="10">
        <v>414.1</v>
      </c>
      <c r="G1206" s="10">
        <f t="shared" si="166"/>
        <v>3.5710744444444444E-3</v>
      </c>
      <c r="H1206" s="10">
        <f t="shared" si="164"/>
        <v>1.4787819274444445</v>
      </c>
      <c r="I1206" s="10">
        <f t="shared" si="163"/>
        <v>1.4787819274444445</v>
      </c>
      <c r="J1206" s="10">
        <f t="shared" si="167"/>
        <v>1873.0673438509864</v>
      </c>
      <c r="K1206" s="10">
        <f t="shared" si="165"/>
        <v>1.9586515595290655E-3</v>
      </c>
      <c r="L1206" s="10">
        <f t="shared" si="168"/>
        <v>2.4808838991403555</v>
      </c>
    </row>
    <row r="1207" spans="1:12" x14ac:dyDescent="0.3">
      <c r="A1207" s="85">
        <f t="shared" si="162"/>
        <v>1202</v>
      </c>
      <c r="B1207" s="94">
        <v>5900</v>
      </c>
      <c r="C1207" s="94">
        <v>17.239999999999998</v>
      </c>
      <c r="D1207" s="10">
        <f t="shared" si="169"/>
        <v>12.855867999999999</v>
      </c>
      <c r="E1207" s="10">
        <f t="shared" si="170"/>
        <v>20.80645972176271</v>
      </c>
      <c r="F1207" s="10">
        <v>414.1</v>
      </c>
      <c r="G1207" s="10">
        <f t="shared" si="166"/>
        <v>3.5710744444444444E-3</v>
      </c>
      <c r="H1207" s="10">
        <f t="shared" si="164"/>
        <v>1.4787819274444445</v>
      </c>
      <c r="I1207" s="10">
        <f t="shared" si="163"/>
        <v>1.4787819274444445</v>
      </c>
      <c r="J1207" s="10">
        <f t="shared" si="167"/>
        <v>1874.5461257784309</v>
      </c>
      <c r="K1207" s="10">
        <f t="shared" si="165"/>
        <v>1.9586515595290655E-3</v>
      </c>
      <c r="L1207" s="10">
        <f t="shared" si="168"/>
        <v>2.4828425506998846</v>
      </c>
    </row>
    <row r="1208" spans="1:12" x14ac:dyDescent="0.3">
      <c r="A1208" s="85">
        <f t="shared" si="162"/>
        <v>1203</v>
      </c>
      <c r="B1208" s="94">
        <v>5900</v>
      </c>
      <c r="C1208" s="94">
        <v>17.239999999999998</v>
      </c>
      <c r="D1208" s="10">
        <f t="shared" si="169"/>
        <v>12.855867999999999</v>
      </c>
      <c r="E1208" s="10">
        <f t="shared" si="170"/>
        <v>20.80645972176271</v>
      </c>
      <c r="F1208" s="10">
        <v>414.1</v>
      </c>
      <c r="G1208" s="10">
        <f t="shared" si="166"/>
        <v>3.5710744444444444E-3</v>
      </c>
      <c r="H1208" s="10">
        <f t="shared" si="164"/>
        <v>1.4787819274444445</v>
      </c>
      <c r="I1208" s="10">
        <f t="shared" si="163"/>
        <v>1.4787819274444445</v>
      </c>
      <c r="J1208" s="10">
        <f t="shared" si="167"/>
        <v>1876.0249077058754</v>
      </c>
      <c r="K1208" s="10">
        <f t="shared" si="165"/>
        <v>1.9586515595290655E-3</v>
      </c>
      <c r="L1208" s="10">
        <f t="shared" si="168"/>
        <v>2.4848012022594137</v>
      </c>
    </row>
    <row r="1209" spans="1:12" x14ac:dyDescent="0.3">
      <c r="A1209" s="85">
        <f t="shared" si="162"/>
        <v>1204</v>
      </c>
      <c r="B1209" s="94">
        <v>5900</v>
      </c>
      <c r="C1209" s="94">
        <v>17.239999999999998</v>
      </c>
      <c r="D1209" s="10">
        <f t="shared" si="169"/>
        <v>12.855867999999999</v>
      </c>
      <c r="E1209" s="10">
        <f t="shared" si="170"/>
        <v>20.80645972176271</v>
      </c>
      <c r="F1209" s="10">
        <v>414.1</v>
      </c>
      <c r="G1209" s="10">
        <f t="shared" si="166"/>
        <v>3.5710744444444444E-3</v>
      </c>
      <c r="H1209" s="10">
        <f t="shared" si="164"/>
        <v>1.4787819274444445</v>
      </c>
      <c r="I1209" s="10">
        <f t="shared" si="163"/>
        <v>1.4787819274444445</v>
      </c>
      <c r="J1209" s="10">
        <f t="shared" si="167"/>
        <v>1877.5036896333199</v>
      </c>
      <c r="K1209" s="10">
        <f t="shared" si="165"/>
        <v>1.9586515595290655E-3</v>
      </c>
      <c r="L1209" s="10">
        <f t="shared" si="168"/>
        <v>2.4867598538189428</v>
      </c>
    </row>
    <row r="1210" spans="1:12" x14ac:dyDescent="0.3">
      <c r="A1210" s="85">
        <f t="shared" si="162"/>
        <v>1205</v>
      </c>
      <c r="B1210" s="94">
        <v>5900</v>
      </c>
      <c r="C1210" s="94">
        <v>17.239999999999998</v>
      </c>
      <c r="D1210" s="10">
        <f t="shared" si="169"/>
        <v>12.855867999999999</v>
      </c>
      <c r="E1210" s="10">
        <f t="shared" si="170"/>
        <v>20.80645972176271</v>
      </c>
      <c r="F1210" s="10">
        <v>414.1</v>
      </c>
      <c r="G1210" s="10">
        <f t="shared" si="166"/>
        <v>3.5710744444444444E-3</v>
      </c>
      <c r="H1210" s="10">
        <f t="shared" si="164"/>
        <v>1.4787819274444445</v>
      </c>
      <c r="I1210" s="10">
        <f t="shared" si="163"/>
        <v>1.4787819274444445</v>
      </c>
      <c r="J1210" s="10">
        <f t="shared" si="167"/>
        <v>1878.9824715607645</v>
      </c>
      <c r="K1210" s="10">
        <f t="shared" si="165"/>
        <v>1.9586515595290655E-3</v>
      </c>
      <c r="L1210" s="10">
        <f t="shared" si="168"/>
        <v>2.4887185053784719</v>
      </c>
    </row>
    <row r="1211" spans="1:12" x14ac:dyDescent="0.3">
      <c r="A1211" s="85">
        <f t="shared" si="162"/>
        <v>1206</v>
      </c>
      <c r="B1211" s="94">
        <v>5900</v>
      </c>
      <c r="C1211" s="94">
        <v>17.239999999999998</v>
      </c>
      <c r="D1211" s="10">
        <f t="shared" si="169"/>
        <v>12.855867999999999</v>
      </c>
      <c r="E1211" s="10">
        <f t="shared" si="170"/>
        <v>20.80645972176271</v>
      </c>
      <c r="F1211" s="10">
        <v>414.1</v>
      </c>
      <c r="G1211" s="10">
        <f t="shared" si="166"/>
        <v>3.5710744444444444E-3</v>
      </c>
      <c r="H1211" s="10">
        <f t="shared" si="164"/>
        <v>1.4787819274444445</v>
      </c>
      <c r="I1211" s="10">
        <f t="shared" si="163"/>
        <v>1.4787819274444445</v>
      </c>
      <c r="J1211" s="10">
        <f t="shared" si="167"/>
        <v>1880.461253488209</v>
      </c>
      <c r="K1211" s="10">
        <f t="shared" si="165"/>
        <v>1.9586515595290655E-3</v>
      </c>
      <c r="L1211" s="10">
        <f t="shared" si="168"/>
        <v>2.4906771569380011</v>
      </c>
    </row>
    <row r="1212" spans="1:12" x14ac:dyDescent="0.3">
      <c r="A1212" s="85">
        <f t="shared" si="162"/>
        <v>1207</v>
      </c>
      <c r="B1212" s="94">
        <v>5900</v>
      </c>
      <c r="C1212" s="94">
        <v>17.239999999999998</v>
      </c>
      <c r="D1212" s="10">
        <f t="shared" si="169"/>
        <v>12.855867999999999</v>
      </c>
      <c r="E1212" s="10">
        <f t="shared" si="170"/>
        <v>20.80645972176271</v>
      </c>
      <c r="F1212" s="10">
        <v>414.1</v>
      </c>
      <c r="G1212" s="10">
        <f t="shared" si="166"/>
        <v>3.5710744444444444E-3</v>
      </c>
      <c r="H1212" s="10">
        <f t="shared" si="164"/>
        <v>1.4787819274444445</v>
      </c>
      <c r="I1212" s="10">
        <f t="shared" si="163"/>
        <v>1.4787819274444445</v>
      </c>
      <c r="J1212" s="10">
        <f t="shared" si="167"/>
        <v>1881.9400354156535</v>
      </c>
      <c r="K1212" s="10">
        <f t="shared" si="165"/>
        <v>1.9586515595290655E-3</v>
      </c>
      <c r="L1212" s="10">
        <f t="shared" si="168"/>
        <v>2.4926358084975302</v>
      </c>
    </row>
    <row r="1213" spans="1:12" x14ac:dyDescent="0.3">
      <c r="A1213" s="85">
        <f t="shared" si="162"/>
        <v>1208</v>
      </c>
      <c r="B1213" s="94">
        <v>5900</v>
      </c>
      <c r="C1213" s="94">
        <v>17.239999999999998</v>
      </c>
      <c r="D1213" s="10">
        <f t="shared" si="169"/>
        <v>12.855867999999999</v>
      </c>
      <c r="E1213" s="10">
        <f t="shared" si="170"/>
        <v>20.80645972176271</v>
      </c>
      <c r="F1213" s="10">
        <v>414.1</v>
      </c>
      <c r="G1213" s="10">
        <f t="shared" si="166"/>
        <v>3.5710744444444444E-3</v>
      </c>
      <c r="H1213" s="10">
        <f t="shared" si="164"/>
        <v>1.4787819274444445</v>
      </c>
      <c r="I1213" s="10">
        <f t="shared" si="163"/>
        <v>1.4787819274444445</v>
      </c>
      <c r="J1213" s="10">
        <f t="shared" si="167"/>
        <v>1883.418817343098</v>
      </c>
      <c r="K1213" s="10">
        <f t="shared" si="165"/>
        <v>1.9586515595290655E-3</v>
      </c>
      <c r="L1213" s="10">
        <f t="shared" si="168"/>
        <v>2.4945944600570593</v>
      </c>
    </row>
    <row r="1214" spans="1:12" x14ac:dyDescent="0.3">
      <c r="A1214" s="85">
        <f t="shared" si="162"/>
        <v>1209</v>
      </c>
      <c r="B1214" s="94">
        <v>5900</v>
      </c>
      <c r="C1214" s="94">
        <v>17.239999999999998</v>
      </c>
      <c r="D1214" s="10">
        <f t="shared" si="169"/>
        <v>12.855867999999999</v>
      </c>
      <c r="E1214" s="10">
        <f t="shared" si="170"/>
        <v>20.80645972176271</v>
      </c>
      <c r="F1214" s="10">
        <v>414.1</v>
      </c>
      <c r="G1214" s="10">
        <f t="shared" si="166"/>
        <v>3.5710744444444444E-3</v>
      </c>
      <c r="H1214" s="10">
        <f t="shared" si="164"/>
        <v>1.4787819274444445</v>
      </c>
      <c r="I1214" s="10">
        <f t="shared" si="163"/>
        <v>1.4787819274444445</v>
      </c>
      <c r="J1214" s="10">
        <f t="shared" si="167"/>
        <v>1884.8975992705425</v>
      </c>
      <c r="K1214" s="10">
        <f t="shared" si="165"/>
        <v>1.9586515595290655E-3</v>
      </c>
      <c r="L1214" s="10">
        <f t="shared" si="168"/>
        <v>2.4965531116165884</v>
      </c>
    </row>
    <row r="1215" spans="1:12" x14ac:dyDescent="0.3">
      <c r="A1215" s="85">
        <f t="shared" si="162"/>
        <v>1210</v>
      </c>
      <c r="B1215" s="94">
        <v>5900</v>
      </c>
      <c r="C1215" s="94">
        <v>17.239999999999998</v>
      </c>
      <c r="D1215" s="10">
        <f t="shared" si="169"/>
        <v>12.855867999999999</v>
      </c>
      <c r="E1215" s="10">
        <f t="shared" si="170"/>
        <v>20.80645972176271</v>
      </c>
      <c r="F1215" s="10">
        <v>414.1</v>
      </c>
      <c r="G1215" s="10">
        <f t="shared" si="166"/>
        <v>3.5710744444444444E-3</v>
      </c>
      <c r="H1215" s="10">
        <f t="shared" si="164"/>
        <v>1.4787819274444445</v>
      </c>
      <c r="I1215" s="10">
        <f t="shared" si="163"/>
        <v>1.4787819274444445</v>
      </c>
      <c r="J1215" s="10">
        <f t="shared" si="167"/>
        <v>1886.376381197987</v>
      </c>
      <c r="K1215" s="10">
        <f t="shared" si="165"/>
        <v>1.9586515595290655E-3</v>
      </c>
      <c r="L1215" s="10">
        <f t="shared" si="168"/>
        <v>2.4985117631761176</v>
      </c>
    </row>
    <row r="1216" spans="1:12" x14ac:dyDescent="0.3">
      <c r="A1216" s="85">
        <f t="shared" si="162"/>
        <v>1211</v>
      </c>
      <c r="B1216" s="94">
        <v>5900</v>
      </c>
      <c r="C1216" s="94">
        <v>17.239999999999998</v>
      </c>
      <c r="D1216" s="10">
        <f t="shared" si="169"/>
        <v>12.855867999999999</v>
      </c>
      <c r="E1216" s="10">
        <f t="shared" si="170"/>
        <v>20.80645972176271</v>
      </c>
      <c r="F1216" s="10">
        <v>414.1</v>
      </c>
      <c r="G1216" s="10">
        <f t="shared" si="166"/>
        <v>3.5710744444444444E-3</v>
      </c>
      <c r="H1216" s="10">
        <f t="shared" si="164"/>
        <v>1.4787819274444445</v>
      </c>
      <c r="I1216" s="10">
        <f t="shared" si="163"/>
        <v>1.4787819274444445</v>
      </c>
      <c r="J1216" s="10">
        <f t="shared" si="167"/>
        <v>1887.8551631254315</v>
      </c>
      <c r="K1216" s="10">
        <f t="shared" si="165"/>
        <v>1.9586515595290655E-3</v>
      </c>
      <c r="L1216" s="10">
        <f t="shared" si="168"/>
        <v>2.5004704147356467</v>
      </c>
    </row>
    <row r="1217" spans="1:12" x14ac:dyDescent="0.3">
      <c r="A1217" s="85">
        <f t="shared" si="162"/>
        <v>1212</v>
      </c>
      <c r="B1217" s="94">
        <v>5900</v>
      </c>
      <c r="C1217" s="94">
        <v>17.239999999999998</v>
      </c>
      <c r="D1217" s="10">
        <f t="shared" si="169"/>
        <v>12.855867999999999</v>
      </c>
      <c r="E1217" s="10">
        <f t="shared" si="170"/>
        <v>20.80645972176271</v>
      </c>
      <c r="F1217" s="10">
        <v>414.1</v>
      </c>
      <c r="G1217" s="10">
        <f t="shared" si="166"/>
        <v>3.5710744444444444E-3</v>
      </c>
      <c r="H1217" s="10">
        <f t="shared" si="164"/>
        <v>1.4787819274444445</v>
      </c>
      <c r="I1217" s="10">
        <f t="shared" si="163"/>
        <v>1.4787819274444445</v>
      </c>
      <c r="J1217" s="10">
        <f t="shared" si="167"/>
        <v>1889.3339450528761</v>
      </c>
      <c r="K1217" s="10">
        <f t="shared" si="165"/>
        <v>1.9586515595290655E-3</v>
      </c>
      <c r="L1217" s="10">
        <f t="shared" si="168"/>
        <v>2.5024290662951758</v>
      </c>
    </row>
    <row r="1218" spans="1:12" x14ac:dyDescent="0.3">
      <c r="A1218" s="85">
        <f t="shared" si="162"/>
        <v>1213</v>
      </c>
      <c r="B1218" s="94">
        <v>5900</v>
      </c>
      <c r="C1218" s="94">
        <v>17.239999999999998</v>
      </c>
      <c r="D1218" s="10">
        <f t="shared" si="169"/>
        <v>12.855867999999999</v>
      </c>
      <c r="E1218" s="10">
        <f t="shared" si="170"/>
        <v>20.80645972176271</v>
      </c>
      <c r="F1218" s="10">
        <v>414.1</v>
      </c>
      <c r="G1218" s="10">
        <f t="shared" si="166"/>
        <v>3.5710744444444444E-3</v>
      </c>
      <c r="H1218" s="10">
        <f t="shared" si="164"/>
        <v>1.4787819274444445</v>
      </c>
      <c r="I1218" s="10">
        <f t="shared" si="163"/>
        <v>1.4787819274444445</v>
      </c>
      <c r="J1218" s="10">
        <f t="shared" si="167"/>
        <v>1890.8127269803206</v>
      </c>
      <c r="K1218" s="10">
        <f t="shared" si="165"/>
        <v>1.9586515595290655E-3</v>
      </c>
      <c r="L1218" s="10">
        <f t="shared" si="168"/>
        <v>2.5043877178547049</v>
      </c>
    </row>
    <row r="1219" spans="1:12" x14ac:dyDescent="0.3">
      <c r="A1219" s="85">
        <f t="shared" si="162"/>
        <v>1214</v>
      </c>
      <c r="B1219" s="94">
        <v>5900</v>
      </c>
      <c r="C1219" s="94">
        <v>17.239999999999998</v>
      </c>
      <c r="D1219" s="10">
        <f t="shared" si="169"/>
        <v>12.855867999999999</v>
      </c>
      <c r="E1219" s="10">
        <f t="shared" si="170"/>
        <v>20.80645972176271</v>
      </c>
      <c r="F1219" s="10">
        <v>414.1</v>
      </c>
      <c r="G1219" s="10">
        <f t="shared" si="166"/>
        <v>3.5710744444444444E-3</v>
      </c>
      <c r="H1219" s="10">
        <f t="shared" si="164"/>
        <v>1.4787819274444445</v>
      </c>
      <c r="I1219" s="10">
        <f t="shared" si="163"/>
        <v>1.4787819274444445</v>
      </c>
      <c r="J1219" s="10">
        <f t="shared" si="167"/>
        <v>1892.2915089077651</v>
      </c>
      <c r="K1219" s="10">
        <f t="shared" si="165"/>
        <v>1.9586515595290655E-3</v>
      </c>
      <c r="L1219" s="10">
        <f t="shared" si="168"/>
        <v>2.5063463694142341</v>
      </c>
    </row>
    <row r="1220" spans="1:12" x14ac:dyDescent="0.3">
      <c r="A1220" s="85">
        <f t="shared" si="162"/>
        <v>1215</v>
      </c>
      <c r="B1220" s="94">
        <v>5800</v>
      </c>
      <c r="C1220" s="94">
        <v>17.18</v>
      </c>
      <c r="D1220" s="10">
        <f t="shared" si="169"/>
        <v>12.811126</v>
      </c>
      <c r="E1220" s="10">
        <f t="shared" si="170"/>
        <v>21.091531025655172</v>
      </c>
      <c r="F1220" s="10">
        <v>443.8</v>
      </c>
      <c r="G1220" s="10">
        <f t="shared" si="166"/>
        <v>3.5586461111111111E-3</v>
      </c>
      <c r="H1220" s="10">
        <f t="shared" si="164"/>
        <v>1.5793271441111112</v>
      </c>
      <c r="I1220" s="10">
        <f t="shared" si="163"/>
        <v>1.5793271441111112</v>
      </c>
      <c r="J1220" s="10">
        <f t="shared" si="167"/>
        <v>1893.8708360518763</v>
      </c>
      <c r="K1220" s="10">
        <f t="shared" si="165"/>
        <v>2.0918240319352465E-3</v>
      </c>
      <c r="L1220" s="10">
        <f t="shared" si="168"/>
        <v>2.5084381934461693</v>
      </c>
    </row>
    <row r="1221" spans="1:12" x14ac:dyDescent="0.3">
      <c r="A1221" s="85">
        <f t="shared" si="162"/>
        <v>1216</v>
      </c>
      <c r="B1221" s="94">
        <v>5700</v>
      </c>
      <c r="C1221" s="94">
        <v>17.11</v>
      </c>
      <c r="D1221" s="10">
        <f t="shared" si="169"/>
        <v>12.758927</v>
      </c>
      <c r="E1221" s="10">
        <f t="shared" si="170"/>
        <v>21.374112655719298</v>
      </c>
      <c r="F1221" s="10">
        <v>443.8</v>
      </c>
      <c r="G1221" s="10">
        <f t="shared" si="166"/>
        <v>3.5441463888888887E-3</v>
      </c>
      <c r="H1221" s="10">
        <f t="shared" si="164"/>
        <v>1.5728921673888892</v>
      </c>
      <c r="I1221" s="10">
        <f t="shared" si="163"/>
        <v>1.5728921673888889</v>
      </c>
      <c r="J1221" s="10">
        <f t="shared" si="167"/>
        <v>1895.4437282192653</v>
      </c>
      <c r="K1221" s="10">
        <f t="shared" si="165"/>
        <v>2.0833008839587935E-3</v>
      </c>
      <c r="L1221" s="10">
        <f t="shared" si="168"/>
        <v>2.5105214943301282</v>
      </c>
    </row>
    <row r="1222" spans="1:12" x14ac:dyDescent="0.3">
      <c r="A1222" s="85">
        <f t="shared" si="162"/>
        <v>1217</v>
      </c>
      <c r="B1222" s="94">
        <v>5700</v>
      </c>
      <c r="C1222" s="94">
        <v>17.11</v>
      </c>
      <c r="D1222" s="10">
        <f t="shared" si="169"/>
        <v>12.758927</v>
      </c>
      <c r="E1222" s="10">
        <f t="shared" si="170"/>
        <v>21.374112655719298</v>
      </c>
      <c r="F1222" s="10">
        <v>443.8</v>
      </c>
      <c r="G1222" s="10">
        <f t="shared" si="166"/>
        <v>3.5441463888888887E-3</v>
      </c>
      <c r="H1222" s="10">
        <f t="shared" si="164"/>
        <v>1.5728921673888892</v>
      </c>
      <c r="I1222" s="10">
        <f t="shared" si="163"/>
        <v>1.5728921673888889</v>
      </c>
      <c r="J1222" s="10">
        <f t="shared" si="167"/>
        <v>1897.0166203866543</v>
      </c>
      <c r="K1222" s="10">
        <f t="shared" si="165"/>
        <v>2.0833008839587935E-3</v>
      </c>
      <c r="L1222" s="10">
        <f t="shared" si="168"/>
        <v>2.5126047952140871</v>
      </c>
    </row>
    <row r="1223" spans="1:12" x14ac:dyDescent="0.3">
      <c r="A1223" s="85">
        <f t="shared" ref="A1223:A1286" si="171">A1222+1</f>
        <v>1218</v>
      </c>
      <c r="B1223" s="94">
        <v>5700</v>
      </c>
      <c r="C1223" s="94">
        <v>17.11</v>
      </c>
      <c r="D1223" s="10">
        <f t="shared" si="169"/>
        <v>12.758927</v>
      </c>
      <c r="E1223" s="10">
        <f t="shared" si="170"/>
        <v>21.374112655719298</v>
      </c>
      <c r="F1223" s="10">
        <v>443.8</v>
      </c>
      <c r="G1223" s="10">
        <f t="shared" si="166"/>
        <v>3.5441463888888887E-3</v>
      </c>
      <c r="H1223" s="10">
        <f t="shared" si="164"/>
        <v>1.5728921673888892</v>
      </c>
      <c r="I1223" s="10">
        <f t="shared" ref="I1223:I1286" si="172">G1223*F1223</f>
        <v>1.5728921673888889</v>
      </c>
      <c r="J1223" s="10">
        <f t="shared" si="167"/>
        <v>1898.5895125540433</v>
      </c>
      <c r="K1223" s="10">
        <f t="shared" si="165"/>
        <v>2.0833008839587935E-3</v>
      </c>
      <c r="L1223" s="10">
        <f t="shared" si="168"/>
        <v>2.514688096098046</v>
      </c>
    </row>
    <row r="1224" spans="1:12" x14ac:dyDescent="0.3">
      <c r="A1224" s="85">
        <f t="shared" si="171"/>
        <v>1219</v>
      </c>
      <c r="B1224" s="94">
        <v>5700</v>
      </c>
      <c r="C1224" s="94">
        <v>17.11</v>
      </c>
      <c r="D1224" s="10">
        <f t="shared" si="169"/>
        <v>12.758927</v>
      </c>
      <c r="E1224" s="10">
        <f t="shared" si="170"/>
        <v>21.374112655719298</v>
      </c>
      <c r="F1224" s="10">
        <v>443.8</v>
      </c>
      <c r="G1224" s="10">
        <f t="shared" si="166"/>
        <v>3.5441463888888887E-3</v>
      </c>
      <c r="H1224" s="10">
        <f t="shared" ref="H1224:H1287" si="173">(F1224*D1224)/3600</f>
        <v>1.5728921673888892</v>
      </c>
      <c r="I1224" s="10">
        <f t="shared" si="172"/>
        <v>1.5728921673888889</v>
      </c>
      <c r="J1224" s="10">
        <f t="shared" si="167"/>
        <v>1900.1624047214323</v>
      </c>
      <c r="K1224" s="10">
        <f t="shared" ref="K1224:K1287" si="174">((F1224*G1224)/1000)/0.755</f>
        <v>2.0833008839587935E-3</v>
      </c>
      <c r="L1224" s="10">
        <f t="shared" si="168"/>
        <v>2.5167713969820049</v>
      </c>
    </row>
    <row r="1225" spans="1:12" x14ac:dyDescent="0.3">
      <c r="A1225" s="85">
        <f t="shared" si="171"/>
        <v>1220</v>
      </c>
      <c r="B1225" s="94">
        <v>5700</v>
      </c>
      <c r="C1225" s="94">
        <v>17.11</v>
      </c>
      <c r="D1225" s="10">
        <f t="shared" si="169"/>
        <v>12.758927</v>
      </c>
      <c r="E1225" s="10">
        <f t="shared" si="170"/>
        <v>21.374112655719298</v>
      </c>
      <c r="F1225" s="10">
        <v>443.8</v>
      </c>
      <c r="G1225" s="10">
        <f t="shared" ref="G1225:G1288" si="175">((A1225-A1224)/3600)*D1225</f>
        <v>3.5441463888888887E-3</v>
      </c>
      <c r="H1225" s="10">
        <f t="shared" si="173"/>
        <v>1.5728921673888892</v>
      </c>
      <c r="I1225" s="10">
        <f t="shared" si="172"/>
        <v>1.5728921673888889</v>
      </c>
      <c r="J1225" s="10">
        <f t="shared" ref="J1225:J1288" si="176">I1225+J1224</f>
        <v>1901.7352968888213</v>
      </c>
      <c r="K1225" s="10">
        <f t="shared" si="174"/>
        <v>2.0833008839587935E-3</v>
      </c>
      <c r="L1225" s="10">
        <f t="shared" ref="L1225:L1288" si="177">L1224+K1225</f>
        <v>2.5188546978659638</v>
      </c>
    </row>
    <row r="1226" spans="1:12" x14ac:dyDescent="0.3">
      <c r="A1226" s="85">
        <f t="shared" si="171"/>
        <v>1221</v>
      </c>
      <c r="B1226" s="94">
        <v>5700</v>
      </c>
      <c r="C1226" s="94">
        <v>17.11</v>
      </c>
      <c r="D1226" s="10">
        <f t="shared" si="169"/>
        <v>12.758927</v>
      </c>
      <c r="E1226" s="10">
        <f t="shared" si="170"/>
        <v>21.374112655719298</v>
      </c>
      <c r="F1226" s="10">
        <v>443.8</v>
      </c>
      <c r="G1226" s="10">
        <f t="shared" si="175"/>
        <v>3.5441463888888887E-3</v>
      </c>
      <c r="H1226" s="10">
        <f t="shared" si="173"/>
        <v>1.5728921673888892</v>
      </c>
      <c r="I1226" s="10">
        <f t="shared" si="172"/>
        <v>1.5728921673888889</v>
      </c>
      <c r="J1226" s="10">
        <f t="shared" si="176"/>
        <v>1903.3081890562103</v>
      </c>
      <c r="K1226" s="10">
        <f t="shared" si="174"/>
        <v>2.0833008839587935E-3</v>
      </c>
      <c r="L1226" s="10">
        <f t="shared" si="177"/>
        <v>2.5209379987499227</v>
      </c>
    </row>
    <row r="1227" spans="1:12" x14ac:dyDescent="0.3">
      <c r="A1227" s="85">
        <f t="shared" si="171"/>
        <v>1222</v>
      </c>
      <c r="B1227" s="94">
        <v>5700</v>
      </c>
      <c r="C1227" s="94">
        <v>17.11</v>
      </c>
      <c r="D1227" s="10">
        <f t="shared" si="169"/>
        <v>12.758927</v>
      </c>
      <c r="E1227" s="10">
        <f t="shared" si="170"/>
        <v>21.374112655719298</v>
      </c>
      <c r="F1227" s="10">
        <v>443.8</v>
      </c>
      <c r="G1227" s="10">
        <f t="shared" si="175"/>
        <v>3.5441463888888887E-3</v>
      </c>
      <c r="H1227" s="10">
        <f t="shared" si="173"/>
        <v>1.5728921673888892</v>
      </c>
      <c r="I1227" s="10">
        <f t="shared" si="172"/>
        <v>1.5728921673888889</v>
      </c>
      <c r="J1227" s="10">
        <f t="shared" si="176"/>
        <v>1904.8810812235993</v>
      </c>
      <c r="K1227" s="10">
        <f t="shared" si="174"/>
        <v>2.0833008839587935E-3</v>
      </c>
      <c r="L1227" s="10">
        <f t="shared" si="177"/>
        <v>2.5230212996338817</v>
      </c>
    </row>
    <row r="1228" spans="1:12" x14ac:dyDescent="0.3">
      <c r="A1228" s="85">
        <f t="shared" si="171"/>
        <v>1223</v>
      </c>
      <c r="B1228" s="94">
        <v>5700</v>
      </c>
      <c r="C1228" s="94">
        <v>17.11</v>
      </c>
      <c r="D1228" s="10">
        <f t="shared" si="169"/>
        <v>12.758927</v>
      </c>
      <c r="E1228" s="10">
        <f t="shared" si="170"/>
        <v>21.374112655719298</v>
      </c>
      <c r="F1228" s="10">
        <v>443.8</v>
      </c>
      <c r="G1228" s="10">
        <f t="shared" si="175"/>
        <v>3.5441463888888887E-3</v>
      </c>
      <c r="H1228" s="10">
        <f t="shared" si="173"/>
        <v>1.5728921673888892</v>
      </c>
      <c r="I1228" s="10">
        <f t="shared" si="172"/>
        <v>1.5728921673888889</v>
      </c>
      <c r="J1228" s="10">
        <f t="shared" si="176"/>
        <v>1906.4539733909883</v>
      </c>
      <c r="K1228" s="10">
        <f t="shared" si="174"/>
        <v>2.0833008839587935E-3</v>
      </c>
      <c r="L1228" s="10">
        <f t="shared" si="177"/>
        <v>2.5251046005178406</v>
      </c>
    </row>
    <row r="1229" spans="1:12" x14ac:dyDescent="0.3">
      <c r="A1229" s="85">
        <f t="shared" si="171"/>
        <v>1224</v>
      </c>
      <c r="B1229" s="94">
        <v>5700</v>
      </c>
      <c r="C1229" s="94">
        <v>17.11</v>
      </c>
      <c r="D1229" s="10">
        <f t="shared" si="169"/>
        <v>12.758927</v>
      </c>
      <c r="E1229" s="10">
        <f t="shared" si="170"/>
        <v>21.374112655719298</v>
      </c>
      <c r="F1229" s="10">
        <v>443.8</v>
      </c>
      <c r="G1229" s="10">
        <f t="shared" si="175"/>
        <v>3.5441463888888887E-3</v>
      </c>
      <c r="H1229" s="10">
        <f t="shared" si="173"/>
        <v>1.5728921673888892</v>
      </c>
      <c r="I1229" s="10">
        <f t="shared" si="172"/>
        <v>1.5728921673888889</v>
      </c>
      <c r="J1229" s="10">
        <f t="shared" si="176"/>
        <v>1908.0268655583773</v>
      </c>
      <c r="K1229" s="10">
        <f t="shared" si="174"/>
        <v>2.0833008839587935E-3</v>
      </c>
      <c r="L1229" s="10">
        <f t="shared" si="177"/>
        <v>2.5271879014017995</v>
      </c>
    </row>
    <row r="1230" spans="1:12" x14ac:dyDescent="0.3">
      <c r="A1230" s="85">
        <f t="shared" si="171"/>
        <v>1225</v>
      </c>
      <c r="B1230" s="94">
        <v>5700</v>
      </c>
      <c r="C1230" s="94">
        <v>17.11</v>
      </c>
      <c r="D1230" s="10">
        <f t="shared" si="169"/>
        <v>12.758927</v>
      </c>
      <c r="E1230" s="10">
        <f t="shared" si="170"/>
        <v>21.374112655719298</v>
      </c>
      <c r="F1230" s="10">
        <v>443.8</v>
      </c>
      <c r="G1230" s="10">
        <f t="shared" si="175"/>
        <v>3.5441463888888887E-3</v>
      </c>
      <c r="H1230" s="10">
        <f t="shared" si="173"/>
        <v>1.5728921673888892</v>
      </c>
      <c r="I1230" s="10">
        <f t="shared" si="172"/>
        <v>1.5728921673888889</v>
      </c>
      <c r="J1230" s="10">
        <f t="shared" si="176"/>
        <v>1909.5997577257663</v>
      </c>
      <c r="K1230" s="10">
        <f t="shared" si="174"/>
        <v>2.0833008839587935E-3</v>
      </c>
      <c r="L1230" s="10">
        <f t="shared" si="177"/>
        <v>2.5292712022857584</v>
      </c>
    </row>
    <row r="1231" spans="1:12" x14ac:dyDescent="0.3">
      <c r="A1231" s="85">
        <f t="shared" si="171"/>
        <v>1226</v>
      </c>
      <c r="B1231" s="94">
        <v>5700</v>
      </c>
      <c r="C1231" s="94">
        <v>17.11</v>
      </c>
      <c r="D1231" s="10">
        <f t="shared" si="169"/>
        <v>12.758927</v>
      </c>
      <c r="E1231" s="10">
        <f t="shared" si="170"/>
        <v>21.374112655719298</v>
      </c>
      <c r="F1231" s="10">
        <v>443.8</v>
      </c>
      <c r="G1231" s="10">
        <f t="shared" si="175"/>
        <v>3.5441463888888887E-3</v>
      </c>
      <c r="H1231" s="10">
        <f t="shared" si="173"/>
        <v>1.5728921673888892</v>
      </c>
      <c r="I1231" s="10">
        <f t="shared" si="172"/>
        <v>1.5728921673888889</v>
      </c>
      <c r="J1231" s="10">
        <f t="shared" si="176"/>
        <v>1911.1726498931553</v>
      </c>
      <c r="K1231" s="10">
        <f t="shared" si="174"/>
        <v>2.0833008839587935E-3</v>
      </c>
      <c r="L1231" s="10">
        <f t="shared" si="177"/>
        <v>2.5313545031697173</v>
      </c>
    </row>
    <row r="1232" spans="1:12" x14ac:dyDescent="0.3">
      <c r="A1232" s="85">
        <f t="shared" si="171"/>
        <v>1227</v>
      </c>
      <c r="B1232" s="94">
        <v>5600</v>
      </c>
      <c r="C1232" s="94">
        <v>17.05</v>
      </c>
      <c r="D1232" s="10">
        <f t="shared" si="169"/>
        <v>12.714185000000001</v>
      </c>
      <c r="E1232" s="10">
        <f t="shared" si="170"/>
        <v>21.679501737142857</v>
      </c>
      <c r="F1232" s="10">
        <v>443.8</v>
      </c>
      <c r="G1232" s="10">
        <f t="shared" si="175"/>
        <v>3.5317180555555555E-3</v>
      </c>
      <c r="H1232" s="10">
        <f t="shared" si="173"/>
        <v>1.5673764730555555</v>
      </c>
      <c r="I1232" s="10">
        <f t="shared" si="172"/>
        <v>1.5673764730555555</v>
      </c>
      <c r="J1232" s="10">
        <f t="shared" si="176"/>
        <v>1912.7400263662107</v>
      </c>
      <c r="K1232" s="10">
        <f t="shared" si="174"/>
        <v>2.0759953285504045E-3</v>
      </c>
      <c r="L1232" s="10">
        <f t="shared" si="177"/>
        <v>2.5334304984982676</v>
      </c>
    </row>
    <row r="1233" spans="1:12" x14ac:dyDescent="0.3">
      <c r="A1233" s="85">
        <f t="shared" si="171"/>
        <v>1228</v>
      </c>
      <c r="B1233" s="94">
        <v>5600</v>
      </c>
      <c r="C1233" s="94">
        <v>17.05</v>
      </c>
      <c r="D1233" s="10">
        <f t="shared" si="169"/>
        <v>12.714185000000001</v>
      </c>
      <c r="E1233" s="10">
        <f t="shared" si="170"/>
        <v>21.679501737142857</v>
      </c>
      <c r="F1233" s="10">
        <v>443.8</v>
      </c>
      <c r="G1233" s="10">
        <f t="shared" si="175"/>
        <v>3.5317180555555555E-3</v>
      </c>
      <c r="H1233" s="10">
        <f t="shared" si="173"/>
        <v>1.5673764730555555</v>
      </c>
      <c r="I1233" s="10">
        <f t="shared" si="172"/>
        <v>1.5673764730555555</v>
      </c>
      <c r="J1233" s="10">
        <f t="shared" si="176"/>
        <v>1914.3074028392662</v>
      </c>
      <c r="K1233" s="10">
        <f t="shared" si="174"/>
        <v>2.0759953285504045E-3</v>
      </c>
      <c r="L1233" s="10">
        <f t="shared" si="177"/>
        <v>2.5355064938268179</v>
      </c>
    </row>
    <row r="1234" spans="1:12" x14ac:dyDescent="0.3">
      <c r="A1234" s="85">
        <f t="shared" si="171"/>
        <v>1229</v>
      </c>
      <c r="B1234" s="94">
        <v>5600</v>
      </c>
      <c r="C1234" s="94">
        <v>17.05</v>
      </c>
      <c r="D1234" s="10">
        <f t="shared" si="169"/>
        <v>12.714185000000001</v>
      </c>
      <c r="E1234" s="10">
        <f t="shared" si="170"/>
        <v>21.679501737142857</v>
      </c>
      <c r="F1234" s="10">
        <v>443.8</v>
      </c>
      <c r="G1234" s="10">
        <f t="shared" si="175"/>
        <v>3.5317180555555555E-3</v>
      </c>
      <c r="H1234" s="10">
        <f t="shared" si="173"/>
        <v>1.5673764730555555</v>
      </c>
      <c r="I1234" s="10">
        <f t="shared" si="172"/>
        <v>1.5673764730555555</v>
      </c>
      <c r="J1234" s="10">
        <f t="shared" si="176"/>
        <v>1915.8747793123216</v>
      </c>
      <c r="K1234" s="10">
        <f t="shared" si="174"/>
        <v>2.0759953285504045E-3</v>
      </c>
      <c r="L1234" s="10">
        <f t="shared" si="177"/>
        <v>2.5375824891553682</v>
      </c>
    </row>
    <row r="1235" spans="1:12" x14ac:dyDescent="0.3">
      <c r="A1235" s="85">
        <f t="shared" si="171"/>
        <v>1230</v>
      </c>
      <c r="B1235" s="94">
        <v>5600</v>
      </c>
      <c r="C1235" s="94">
        <v>17.05</v>
      </c>
      <c r="D1235" s="10">
        <f t="shared" si="169"/>
        <v>12.714185000000001</v>
      </c>
      <c r="E1235" s="10">
        <f t="shared" si="170"/>
        <v>21.679501737142857</v>
      </c>
      <c r="F1235" s="10">
        <v>443.8</v>
      </c>
      <c r="G1235" s="10">
        <f t="shared" si="175"/>
        <v>3.5317180555555555E-3</v>
      </c>
      <c r="H1235" s="10">
        <f t="shared" si="173"/>
        <v>1.5673764730555555</v>
      </c>
      <c r="I1235" s="10">
        <f t="shared" si="172"/>
        <v>1.5673764730555555</v>
      </c>
      <c r="J1235" s="10">
        <f t="shared" si="176"/>
        <v>1917.4421557853771</v>
      </c>
      <c r="K1235" s="10">
        <f t="shared" si="174"/>
        <v>2.0759953285504045E-3</v>
      </c>
      <c r="L1235" s="10">
        <f t="shared" si="177"/>
        <v>2.5396584844839185</v>
      </c>
    </row>
    <row r="1236" spans="1:12" x14ac:dyDescent="0.3">
      <c r="A1236" s="85">
        <f t="shared" si="171"/>
        <v>1231</v>
      </c>
      <c r="B1236" s="94">
        <v>5600</v>
      </c>
      <c r="C1236" s="94">
        <v>17.05</v>
      </c>
      <c r="D1236" s="10">
        <f t="shared" si="169"/>
        <v>12.714185000000001</v>
      </c>
      <c r="E1236" s="10">
        <f t="shared" si="170"/>
        <v>21.679501737142857</v>
      </c>
      <c r="F1236" s="10">
        <v>443.8</v>
      </c>
      <c r="G1236" s="10">
        <f t="shared" si="175"/>
        <v>3.5317180555555555E-3</v>
      </c>
      <c r="H1236" s="10">
        <f t="shared" si="173"/>
        <v>1.5673764730555555</v>
      </c>
      <c r="I1236" s="10">
        <f t="shared" si="172"/>
        <v>1.5673764730555555</v>
      </c>
      <c r="J1236" s="10">
        <f t="shared" si="176"/>
        <v>1919.0095322584325</v>
      </c>
      <c r="K1236" s="10">
        <f t="shared" si="174"/>
        <v>2.0759953285504045E-3</v>
      </c>
      <c r="L1236" s="10">
        <f t="shared" si="177"/>
        <v>2.5417344798124688</v>
      </c>
    </row>
    <row r="1237" spans="1:12" x14ac:dyDescent="0.3">
      <c r="A1237" s="85">
        <f t="shared" si="171"/>
        <v>1232</v>
      </c>
      <c r="B1237" s="94">
        <v>5600</v>
      </c>
      <c r="C1237" s="94">
        <v>17.05</v>
      </c>
      <c r="D1237" s="10">
        <f t="shared" si="169"/>
        <v>12.714185000000001</v>
      </c>
      <c r="E1237" s="10">
        <f t="shared" si="170"/>
        <v>21.679501737142857</v>
      </c>
      <c r="F1237" s="10">
        <v>443.8</v>
      </c>
      <c r="G1237" s="10">
        <f t="shared" si="175"/>
        <v>3.5317180555555555E-3</v>
      </c>
      <c r="H1237" s="10">
        <f t="shared" si="173"/>
        <v>1.5673764730555555</v>
      </c>
      <c r="I1237" s="10">
        <f t="shared" si="172"/>
        <v>1.5673764730555555</v>
      </c>
      <c r="J1237" s="10">
        <f t="shared" si="176"/>
        <v>1920.5769087314879</v>
      </c>
      <c r="K1237" s="10">
        <f t="shared" si="174"/>
        <v>2.0759953285504045E-3</v>
      </c>
      <c r="L1237" s="10">
        <f t="shared" si="177"/>
        <v>2.5438104751410191</v>
      </c>
    </row>
    <row r="1238" spans="1:12" x14ac:dyDescent="0.3">
      <c r="A1238" s="85">
        <f t="shared" si="171"/>
        <v>1233</v>
      </c>
      <c r="B1238" s="94">
        <v>5600</v>
      </c>
      <c r="C1238" s="94">
        <v>17.05</v>
      </c>
      <c r="D1238" s="10">
        <f t="shared" si="169"/>
        <v>12.714185000000001</v>
      </c>
      <c r="E1238" s="10">
        <f t="shared" si="170"/>
        <v>21.679501737142857</v>
      </c>
      <c r="F1238" s="10">
        <v>443.8</v>
      </c>
      <c r="G1238" s="10">
        <f t="shared" si="175"/>
        <v>3.5317180555555555E-3</v>
      </c>
      <c r="H1238" s="10">
        <f t="shared" si="173"/>
        <v>1.5673764730555555</v>
      </c>
      <c r="I1238" s="10">
        <f t="shared" si="172"/>
        <v>1.5673764730555555</v>
      </c>
      <c r="J1238" s="10">
        <f t="shared" si="176"/>
        <v>1922.1442852045434</v>
      </c>
      <c r="K1238" s="10">
        <f t="shared" si="174"/>
        <v>2.0759953285504045E-3</v>
      </c>
      <c r="L1238" s="10">
        <f t="shared" si="177"/>
        <v>2.5458864704695694</v>
      </c>
    </row>
    <row r="1239" spans="1:12" x14ac:dyDescent="0.3">
      <c r="A1239" s="85">
        <f t="shared" si="171"/>
        <v>1234</v>
      </c>
      <c r="B1239" s="94">
        <v>5600</v>
      </c>
      <c r="C1239" s="94">
        <v>17.05</v>
      </c>
      <c r="D1239" s="10">
        <f t="shared" si="169"/>
        <v>12.714185000000001</v>
      </c>
      <c r="E1239" s="10">
        <f t="shared" si="170"/>
        <v>21.679501737142857</v>
      </c>
      <c r="F1239" s="10">
        <v>443.8</v>
      </c>
      <c r="G1239" s="10">
        <f t="shared" si="175"/>
        <v>3.5317180555555555E-3</v>
      </c>
      <c r="H1239" s="10">
        <f t="shared" si="173"/>
        <v>1.5673764730555555</v>
      </c>
      <c r="I1239" s="10">
        <f t="shared" si="172"/>
        <v>1.5673764730555555</v>
      </c>
      <c r="J1239" s="10">
        <f t="shared" si="176"/>
        <v>1923.7116616775988</v>
      </c>
      <c r="K1239" s="10">
        <f t="shared" si="174"/>
        <v>2.0759953285504045E-3</v>
      </c>
      <c r="L1239" s="10">
        <f t="shared" si="177"/>
        <v>2.5479624657981197</v>
      </c>
    </row>
    <row r="1240" spans="1:12" x14ac:dyDescent="0.3">
      <c r="A1240" s="85">
        <f t="shared" si="171"/>
        <v>1235</v>
      </c>
      <c r="B1240" s="94">
        <v>5600</v>
      </c>
      <c r="C1240" s="94">
        <v>17.05</v>
      </c>
      <c r="D1240" s="10">
        <f t="shared" si="169"/>
        <v>12.714185000000001</v>
      </c>
      <c r="E1240" s="10">
        <f t="shared" si="170"/>
        <v>21.679501737142857</v>
      </c>
      <c r="F1240" s="10">
        <v>443.8</v>
      </c>
      <c r="G1240" s="10">
        <f t="shared" si="175"/>
        <v>3.5317180555555555E-3</v>
      </c>
      <c r="H1240" s="10">
        <f t="shared" si="173"/>
        <v>1.5673764730555555</v>
      </c>
      <c r="I1240" s="10">
        <f t="shared" si="172"/>
        <v>1.5673764730555555</v>
      </c>
      <c r="J1240" s="10">
        <f t="shared" si="176"/>
        <v>1925.2790381506543</v>
      </c>
      <c r="K1240" s="10">
        <f t="shared" si="174"/>
        <v>2.0759953285504045E-3</v>
      </c>
      <c r="L1240" s="10">
        <f t="shared" si="177"/>
        <v>2.55003846112667</v>
      </c>
    </row>
    <row r="1241" spans="1:12" x14ac:dyDescent="0.3">
      <c r="A1241" s="86">
        <f t="shared" si="171"/>
        <v>1236</v>
      </c>
      <c r="B1241" s="94">
        <v>5600</v>
      </c>
      <c r="C1241" s="94">
        <v>17.05</v>
      </c>
      <c r="D1241" s="10">
        <f t="shared" si="169"/>
        <v>12.714185000000001</v>
      </c>
      <c r="E1241" s="10">
        <f t="shared" si="170"/>
        <v>21.679501737142857</v>
      </c>
      <c r="F1241" s="10">
        <v>443.8</v>
      </c>
      <c r="G1241" s="10">
        <f t="shared" si="175"/>
        <v>3.5317180555555555E-3</v>
      </c>
      <c r="H1241" s="10">
        <f t="shared" si="173"/>
        <v>1.5673764730555555</v>
      </c>
      <c r="I1241" s="10">
        <f t="shared" si="172"/>
        <v>1.5673764730555555</v>
      </c>
      <c r="J1241" s="10">
        <f t="shared" si="176"/>
        <v>1926.8464146237097</v>
      </c>
      <c r="K1241" s="10">
        <f t="shared" si="174"/>
        <v>2.0759953285504045E-3</v>
      </c>
      <c r="L1241" s="10">
        <f t="shared" si="177"/>
        <v>2.5521144564552203</v>
      </c>
    </row>
    <row r="1242" spans="1:12" x14ac:dyDescent="0.3">
      <c r="A1242" s="86">
        <f t="shared" si="171"/>
        <v>1237</v>
      </c>
      <c r="B1242" s="94">
        <v>5500</v>
      </c>
      <c r="C1242" s="94">
        <v>16.940000000000001</v>
      </c>
      <c r="D1242" s="10">
        <f t="shared" si="169"/>
        <v>12.632158000000002</v>
      </c>
      <c r="E1242" s="10">
        <f t="shared" si="170"/>
        <v>21.931263692800002</v>
      </c>
      <c r="F1242" s="10">
        <v>443.8</v>
      </c>
      <c r="G1242" s="10">
        <f t="shared" si="175"/>
        <v>3.5089327777777786E-3</v>
      </c>
      <c r="H1242" s="10">
        <f t="shared" si="173"/>
        <v>1.5572643667777781</v>
      </c>
      <c r="I1242" s="10">
        <f t="shared" si="172"/>
        <v>1.5572643667777781</v>
      </c>
      <c r="J1242" s="10">
        <f t="shared" si="176"/>
        <v>1928.4036789904876</v>
      </c>
      <c r="K1242" s="10">
        <f t="shared" si="174"/>
        <v>2.0626018103016928E-3</v>
      </c>
      <c r="L1242" s="10">
        <f t="shared" si="177"/>
        <v>2.5541770582655219</v>
      </c>
    </row>
    <row r="1243" spans="1:12" x14ac:dyDescent="0.3">
      <c r="A1243" s="86">
        <f t="shared" si="171"/>
        <v>1238</v>
      </c>
      <c r="B1243" s="94">
        <v>5500</v>
      </c>
      <c r="C1243" s="94">
        <v>16.940000000000001</v>
      </c>
      <c r="D1243" s="10">
        <f t="shared" si="169"/>
        <v>12.632158000000002</v>
      </c>
      <c r="E1243" s="10">
        <f t="shared" si="170"/>
        <v>21.931263692800002</v>
      </c>
      <c r="F1243" s="10">
        <v>443.8</v>
      </c>
      <c r="G1243" s="10">
        <f t="shared" si="175"/>
        <v>3.5089327777777786E-3</v>
      </c>
      <c r="H1243" s="10">
        <f t="shared" si="173"/>
        <v>1.5572643667777781</v>
      </c>
      <c r="I1243" s="10">
        <f t="shared" si="172"/>
        <v>1.5572643667777781</v>
      </c>
      <c r="J1243" s="10">
        <f t="shared" si="176"/>
        <v>1929.9609433572655</v>
      </c>
      <c r="K1243" s="10">
        <f t="shared" si="174"/>
        <v>2.0626018103016928E-3</v>
      </c>
      <c r="L1243" s="10">
        <f t="shared" si="177"/>
        <v>2.5562396600758235</v>
      </c>
    </row>
    <row r="1244" spans="1:12" x14ac:dyDescent="0.3">
      <c r="A1244" s="86">
        <f t="shared" si="171"/>
        <v>1239</v>
      </c>
      <c r="B1244" s="94">
        <v>5500</v>
      </c>
      <c r="C1244" s="94">
        <v>16.940000000000001</v>
      </c>
      <c r="D1244" s="10">
        <f t="shared" si="169"/>
        <v>12.632158000000002</v>
      </c>
      <c r="E1244" s="10">
        <f t="shared" si="170"/>
        <v>21.931263692800002</v>
      </c>
      <c r="F1244" s="10">
        <v>443.8</v>
      </c>
      <c r="G1244" s="10">
        <f t="shared" si="175"/>
        <v>3.5089327777777786E-3</v>
      </c>
      <c r="H1244" s="10">
        <f t="shared" si="173"/>
        <v>1.5572643667777781</v>
      </c>
      <c r="I1244" s="10">
        <f t="shared" si="172"/>
        <v>1.5572643667777781</v>
      </c>
      <c r="J1244" s="10">
        <f t="shared" si="176"/>
        <v>1931.5182077240434</v>
      </c>
      <c r="K1244" s="10">
        <f t="shared" si="174"/>
        <v>2.0626018103016928E-3</v>
      </c>
      <c r="L1244" s="10">
        <f t="shared" si="177"/>
        <v>2.5583022618861251</v>
      </c>
    </row>
    <row r="1245" spans="1:12" x14ac:dyDescent="0.3">
      <c r="A1245" s="86">
        <f t="shared" si="171"/>
        <v>1240</v>
      </c>
      <c r="B1245" s="94">
        <v>5500</v>
      </c>
      <c r="C1245" s="94">
        <v>16.940000000000001</v>
      </c>
      <c r="D1245" s="10">
        <f t="shared" si="169"/>
        <v>12.632158000000002</v>
      </c>
      <c r="E1245" s="10">
        <f t="shared" si="170"/>
        <v>21.931263692800002</v>
      </c>
      <c r="F1245" s="10">
        <v>443.8</v>
      </c>
      <c r="G1245" s="10">
        <f t="shared" si="175"/>
        <v>3.5089327777777786E-3</v>
      </c>
      <c r="H1245" s="10">
        <f t="shared" si="173"/>
        <v>1.5572643667777781</v>
      </c>
      <c r="I1245" s="10">
        <f t="shared" si="172"/>
        <v>1.5572643667777781</v>
      </c>
      <c r="J1245" s="10">
        <f t="shared" si="176"/>
        <v>1933.0754720908212</v>
      </c>
      <c r="K1245" s="10">
        <f t="shared" si="174"/>
        <v>2.0626018103016928E-3</v>
      </c>
      <c r="L1245" s="10">
        <f t="shared" si="177"/>
        <v>2.5603648636964267</v>
      </c>
    </row>
    <row r="1246" spans="1:12" x14ac:dyDescent="0.3">
      <c r="A1246" s="86">
        <f t="shared" si="171"/>
        <v>1241</v>
      </c>
      <c r="B1246" s="94">
        <v>5500</v>
      </c>
      <c r="C1246" s="94">
        <v>16.940000000000001</v>
      </c>
      <c r="D1246" s="10">
        <f t="shared" si="169"/>
        <v>12.632158000000002</v>
      </c>
      <c r="E1246" s="10">
        <f t="shared" si="170"/>
        <v>21.931263692800002</v>
      </c>
      <c r="F1246" s="10">
        <v>443.8</v>
      </c>
      <c r="G1246" s="10">
        <f t="shared" si="175"/>
        <v>3.5089327777777786E-3</v>
      </c>
      <c r="H1246" s="10">
        <f t="shared" si="173"/>
        <v>1.5572643667777781</v>
      </c>
      <c r="I1246" s="10">
        <f t="shared" si="172"/>
        <v>1.5572643667777781</v>
      </c>
      <c r="J1246" s="10">
        <f t="shared" si="176"/>
        <v>1934.6327364575991</v>
      </c>
      <c r="K1246" s="10">
        <f t="shared" si="174"/>
        <v>2.0626018103016928E-3</v>
      </c>
      <c r="L1246" s="10">
        <f t="shared" si="177"/>
        <v>2.5624274655067283</v>
      </c>
    </row>
    <row r="1247" spans="1:12" x14ac:dyDescent="0.3">
      <c r="A1247" s="86">
        <f t="shared" si="171"/>
        <v>1242</v>
      </c>
      <c r="B1247" s="94">
        <v>5500</v>
      </c>
      <c r="C1247" s="94">
        <v>16.940000000000001</v>
      </c>
      <c r="D1247" s="10">
        <f t="shared" si="169"/>
        <v>12.632158000000002</v>
      </c>
      <c r="E1247" s="10">
        <f t="shared" si="170"/>
        <v>21.931263692800002</v>
      </c>
      <c r="F1247" s="10">
        <v>443.8</v>
      </c>
      <c r="G1247" s="10">
        <f t="shared" si="175"/>
        <v>3.5089327777777786E-3</v>
      </c>
      <c r="H1247" s="10">
        <f t="shared" si="173"/>
        <v>1.5572643667777781</v>
      </c>
      <c r="I1247" s="10">
        <f t="shared" si="172"/>
        <v>1.5572643667777781</v>
      </c>
      <c r="J1247" s="10">
        <f t="shared" si="176"/>
        <v>1936.190000824377</v>
      </c>
      <c r="K1247" s="10">
        <f t="shared" si="174"/>
        <v>2.0626018103016928E-3</v>
      </c>
      <c r="L1247" s="10">
        <f t="shared" si="177"/>
        <v>2.5644900673170299</v>
      </c>
    </row>
    <row r="1248" spans="1:12" x14ac:dyDescent="0.3">
      <c r="A1248" s="86">
        <f t="shared" si="171"/>
        <v>1243</v>
      </c>
      <c r="B1248" s="94">
        <v>5500</v>
      </c>
      <c r="C1248" s="94">
        <v>16.940000000000001</v>
      </c>
      <c r="D1248" s="10">
        <f t="shared" si="169"/>
        <v>12.632158000000002</v>
      </c>
      <c r="E1248" s="10">
        <f t="shared" si="170"/>
        <v>21.931263692800002</v>
      </c>
      <c r="F1248" s="10">
        <v>443.8</v>
      </c>
      <c r="G1248" s="10">
        <f t="shared" si="175"/>
        <v>3.5089327777777786E-3</v>
      </c>
      <c r="H1248" s="10">
        <f t="shared" si="173"/>
        <v>1.5572643667777781</v>
      </c>
      <c r="I1248" s="10">
        <f t="shared" si="172"/>
        <v>1.5572643667777781</v>
      </c>
      <c r="J1248" s="10">
        <f t="shared" si="176"/>
        <v>1937.7472651911548</v>
      </c>
      <c r="K1248" s="10">
        <f t="shared" si="174"/>
        <v>2.0626018103016928E-3</v>
      </c>
      <c r="L1248" s="10">
        <f t="shared" si="177"/>
        <v>2.5665526691273315</v>
      </c>
    </row>
    <row r="1249" spans="1:12" x14ac:dyDescent="0.3">
      <c r="A1249" s="86">
        <f t="shared" si="171"/>
        <v>1244</v>
      </c>
      <c r="B1249" s="94">
        <v>5500</v>
      </c>
      <c r="C1249" s="94">
        <v>16.940000000000001</v>
      </c>
      <c r="D1249" s="10">
        <f t="shared" si="169"/>
        <v>12.632158000000002</v>
      </c>
      <c r="E1249" s="10">
        <f t="shared" si="170"/>
        <v>21.931263692800002</v>
      </c>
      <c r="F1249" s="10">
        <v>443.8</v>
      </c>
      <c r="G1249" s="10">
        <f t="shared" si="175"/>
        <v>3.5089327777777786E-3</v>
      </c>
      <c r="H1249" s="10">
        <f t="shared" si="173"/>
        <v>1.5572643667777781</v>
      </c>
      <c r="I1249" s="10">
        <f t="shared" si="172"/>
        <v>1.5572643667777781</v>
      </c>
      <c r="J1249" s="10">
        <f t="shared" si="176"/>
        <v>1939.3045295579327</v>
      </c>
      <c r="K1249" s="10">
        <f t="shared" si="174"/>
        <v>2.0626018103016928E-3</v>
      </c>
      <c r="L1249" s="10">
        <f t="shared" si="177"/>
        <v>2.5686152709376331</v>
      </c>
    </row>
    <row r="1250" spans="1:12" x14ac:dyDescent="0.3">
      <c r="A1250" s="86">
        <f t="shared" si="171"/>
        <v>1245</v>
      </c>
      <c r="B1250" s="94">
        <v>5500</v>
      </c>
      <c r="C1250" s="94">
        <v>16.940000000000001</v>
      </c>
      <c r="D1250" s="10">
        <f t="shared" si="169"/>
        <v>12.632158000000002</v>
      </c>
      <c r="E1250" s="10">
        <f t="shared" si="170"/>
        <v>21.931263692800002</v>
      </c>
      <c r="F1250" s="10">
        <v>443.8</v>
      </c>
      <c r="G1250" s="10">
        <f t="shared" si="175"/>
        <v>3.5089327777777786E-3</v>
      </c>
      <c r="H1250" s="10">
        <f t="shared" si="173"/>
        <v>1.5572643667777781</v>
      </c>
      <c r="I1250" s="10">
        <f t="shared" si="172"/>
        <v>1.5572643667777781</v>
      </c>
      <c r="J1250" s="10">
        <f t="shared" si="176"/>
        <v>1940.8617939247106</v>
      </c>
      <c r="K1250" s="10">
        <f t="shared" si="174"/>
        <v>2.0626018103016928E-3</v>
      </c>
      <c r="L1250" s="10">
        <f t="shared" si="177"/>
        <v>2.5706778727479347</v>
      </c>
    </row>
    <row r="1251" spans="1:12" x14ac:dyDescent="0.3">
      <c r="A1251" s="86">
        <f t="shared" si="171"/>
        <v>1246</v>
      </c>
      <c r="B1251" s="94">
        <v>5500</v>
      </c>
      <c r="C1251" s="94">
        <v>16.940000000000001</v>
      </c>
      <c r="D1251" s="10">
        <f t="shared" si="169"/>
        <v>12.632158000000002</v>
      </c>
      <c r="E1251" s="10">
        <f t="shared" si="170"/>
        <v>21.931263692800002</v>
      </c>
      <c r="F1251" s="10">
        <v>443.8</v>
      </c>
      <c r="G1251" s="10">
        <f t="shared" si="175"/>
        <v>3.5089327777777786E-3</v>
      </c>
      <c r="H1251" s="10">
        <f t="shared" si="173"/>
        <v>1.5572643667777781</v>
      </c>
      <c r="I1251" s="10">
        <f t="shared" si="172"/>
        <v>1.5572643667777781</v>
      </c>
      <c r="J1251" s="10">
        <f t="shared" si="176"/>
        <v>1942.4190582914885</v>
      </c>
      <c r="K1251" s="10">
        <f t="shared" si="174"/>
        <v>2.0626018103016928E-3</v>
      </c>
      <c r="L1251" s="10">
        <f t="shared" si="177"/>
        <v>2.5727404745582363</v>
      </c>
    </row>
    <row r="1252" spans="1:12" x14ac:dyDescent="0.3">
      <c r="A1252" s="86">
        <f t="shared" si="171"/>
        <v>1247</v>
      </c>
      <c r="B1252" s="94">
        <v>5500</v>
      </c>
      <c r="C1252" s="94">
        <v>16.940000000000001</v>
      </c>
      <c r="D1252" s="10">
        <f t="shared" si="169"/>
        <v>12.632158000000002</v>
      </c>
      <c r="E1252" s="10">
        <f t="shared" si="170"/>
        <v>21.931263692800002</v>
      </c>
      <c r="F1252" s="10">
        <v>443.8</v>
      </c>
      <c r="G1252" s="10">
        <f t="shared" si="175"/>
        <v>3.5089327777777786E-3</v>
      </c>
      <c r="H1252" s="10">
        <f t="shared" si="173"/>
        <v>1.5572643667777781</v>
      </c>
      <c r="I1252" s="10">
        <f t="shared" si="172"/>
        <v>1.5572643667777781</v>
      </c>
      <c r="J1252" s="10">
        <f t="shared" si="176"/>
        <v>1943.9763226582663</v>
      </c>
      <c r="K1252" s="10">
        <f t="shared" si="174"/>
        <v>2.0626018103016928E-3</v>
      </c>
      <c r="L1252" s="10">
        <f t="shared" si="177"/>
        <v>2.5748030763685379</v>
      </c>
    </row>
    <row r="1253" spans="1:12" x14ac:dyDescent="0.3">
      <c r="A1253" s="86">
        <f t="shared" si="171"/>
        <v>1248</v>
      </c>
      <c r="B1253" s="94">
        <v>5500</v>
      </c>
      <c r="C1253" s="94">
        <v>16.940000000000001</v>
      </c>
      <c r="D1253" s="10">
        <f t="shared" si="169"/>
        <v>12.632158000000002</v>
      </c>
      <c r="E1253" s="10">
        <f t="shared" si="170"/>
        <v>21.931263692800002</v>
      </c>
      <c r="F1253" s="10">
        <v>443.8</v>
      </c>
      <c r="G1253" s="10">
        <f t="shared" si="175"/>
        <v>3.5089327777777786E-3</v>
      </c>
      <c r="H1253" s="10">
        <f t="shared" si="173"/>
        <v>1.5572643667777781</v>
      </c>
      <c r="I1253" s="10">
        <f t="shared" si="172"/>
        <v>1.5572643667777781</v>
      </c>
      <c r="J1253" s="10">
        <f t="shared" si="176"/>
        <v>1945.5335870250442</v>
      </c>
      <c r="K1253" s="10">
        <f t="shared" si="174"/>
        <v>2.0626018103016928E-3</v>
      </c>
      <c r="L1253" s="10">
        <f t="shared" si="177"/>
        <v>2.5768656781788395</v>
      </c>
    </row>
    <row r="1254" spans="1:12" x14ac:dyDescent="0.3">
      <c r="A1254" s="87">
        <f t="shared" si="171"/>
        <v>1249</v>
      </c>
      <c r="B1254" s="94">
        <v>5000</v>
      </c>
      <c r="C1254" s="94">
        <v>15.26</v>
      </c>
      <c r="D1254" s="10">
        <f t="shared" si="169"/>
        <v>11.379382</v>
      </c>
      <c r="E1254" s="10">
        <f t="shared" si="170"/>
        <v>21.731888568319999</v>
      </c>
      <c r="F1254" s="10">
        <v>470.5</v>
      </c>
      <c r="G1254" s="10">
        <f t="shared" si="175"/>
        <v>3.1609394444444446E-3</v>
      </c>
      <c r="H1254" s="10">
        <f t="shared" si="173"/>
        <v>1.487222008611111</v>
      </c>
      <c r="I1254" s="10">
        <f t="shared" si="172"/>
        <v>1.4872220086111112</v>
      </c>
      <c r="J1254" s="10">
        <f t="shared" si="176"/>
        <v>1947.0208090336553</v>
      </c>
      <c r="K1254" s="10">
        <f t="shared" si="174"/>
        <v>1.9698304749816041E-3</v>
      </c>
      <c r="L1254" s="10">
        <f t="shared" si="177"/>
        <v>2.5788355086538211</v>
      </c>
    </row>
    <row r="1255" spans="1:12" x14ac:dyDescent="0.3">
      <c r="A1255" s="87">
        <f t="shared" si="171"/>
        <v>1250</v>
      </c>
      <c r="B1255" s="94">
        <v>5000</v>
      </c>
      <c r="C1255" s="94">
        <v>15.26</v>
      </c>
      <c r="D1255" s="10">
        <f t="shared" si="169"/>
        <v>11.379382</v>
      </c>
      <c r="E1255" s="10">
        <f t="shared" si="170"/>
        <v>21.731888568319999</v>
      </c>
      <c r="F1255" s="10">
        <v>470.5</v>
      </c>
      <c r="G1255" s="10">
        <f t="shared" si="175"/>
        <v>3.1609394444444446E-3</v>
      </c>
      <c r="H1255" s="10">
        <f t="shared" si="173"/>
        <v>1.487222008611111</v>
      </c>
      <c r="I1255" s="10">
        <f t="shared" si="172"/>
        <v>1.4872220086111112</v>
      </c>
      <c r="J1255" s="10">
        <f t="shared" si="176"/>
        <v>1948.5080310422663</v>
      </c>
      <c r="K1255" s="10">
        <f t="shared" si="174"/>
        <v>1.9698304749816041E-3</v>
      </c>
      <c r="L1255" s="10">
        <f t="shared" si="177"/>
        <v>2.5808053391288026</v>
      </c>
    </row>
    <row r="1256" spans="1:12" x14ac:dyDescent="0.3">
      <c r="A1256" s="87">
        <f t="shared" si="171"/>
        <v>1251</v>
      </c>
      <c r="B1256" s="94">
        <v>5000</v>
      </c>
      <c r="C1256" s="94">
        <v>15.26</v>
      </c>
      <c r="D1256" s="10">
        <f t="shared" si="169"/>
        <v>11.379382</v>
      </c>
      <c r="E1256" s="10">
        <f t="shared" si="170"/>
        <v>21.731888568319999</v>
      </c>
      <c r="F1256" s="10">
        <v>470.5</v>
      </c>
      <c r="G1256" s="10">
        <f t="shared" si="175"/>
        <v>3.1609394444444446E-3</v>
      </c>
      <c r="H1256" s="10">
        <f t="shared" si="173"/>
        <v>1.487222008611111</v>
      </c>
      <c r="I1256" s="10">
        <f t="shared" si="172"/>
        <v>1.4872220086111112</v>
      </c>
      <c r="J1256" s="10">
        <f t="shared" si="176"/>
        <v>1949.9952530508774</v>
      </c>
      <c r="K1256" s="10">
        <f t="shared" si="174"/>
        <v>1.9698304749816041E-3</v>
      </c>
      <c r="L1256" s="10">
        <f t="shared" si="177"/>
        <v>2.5827751696037842</v>
      </c>
    </row>
    <row r="1257" spans="1:12" x14ac:dyDescent="0.3">
      <c r="A1257" s="87">
        <f t="shared" si="171"/>
        <v>1252</v>
      </c>
      <c r="B1257" s="94">
        <v>5000</v>
      </c>
      <c r="C1257" s="94">
        <v>15.26</v>
      </c>
      <c r="D1257" s="10">
        <f t="shared" si="169"/>
        <v>11.379382</v>
      </c>
      <c r="E1257" s="10">
        <f t="shared" si="170"/>
        <v>21.731888568319999</v>
      </c>
      <c r="F1257" s="10">
        <v>470.5</v>
      </c>
      <c r="G1257" s="10">
        <f t="shared" si="175"/>
        <v>3.1609394444444446E-3</v>
      </c>
      <c r="H1257" s="10">
        <f t="shared" si="173"/>
        <v>1.487222008611111</v>
      </c>
      <c r="I1257" s="10">
        <f t="shared" si="172"/>
        <v>1.4872220086111112</v>
      </c>
      <c r="J1257" s="10">
        <f t="shared" si="176"/>
        <v>1951.4824750594885</v>
      </c>
      <c r="K1257" s="10">
        <f t="shared" si="174"/>
        <v>1.9698304749816041E-3</v>
      </c>
      <c r="L1257" s="10">
        <f t="shared" si="177"/>
        <v>2.5847450000787657</v>
      </c>
    </row>
    <row r="1258" spans="1:12" x14ac:dyDescent="0.3">
      <c r="A1258" s="87">
        <f t="shared" si="171"/>
        <v>1253</v>
      </c>
      <c r="B1258" s="94">
        <v>5000</v>
      </c>
      <c r="C1258" s="94">
        <v>15.26</v>
      </c>
      <c r="D1258" s="10">
        <f t="shared" si="169"/>
        <v>11.379382</v>
      </c>
      <c r="E1258" s="10">
        <f t="shared" si="170"/>
        <v>21.731888568319999</v>
      </c>
      <c r="F1258" s="10">
        <v>470.5</v>
      </c>
      <c r="G1258" s="10">
        <f t="shared" si="175"/>
        <v>3.1609394444444446E-3</v>
      </c>
      <c r="H1258" s="10">
        <f t="shared" si="173"/>
        <v>1.487222008611111</v>
      </c>
      <c r="I1258" s="10">
        <f t="shared" si="172"/>
        <v>1.4872220086111112</v>
      </c>
      <c r="J1258" s="10">
        <f t="shared" si="176"/>
        <v>1952.9696970680995</v>
      </c>
      <c r="K1258" s="10">
        <f t="shared" si="174"/>
        <v>1.9698304749816041E-3</v>
      </c>
      <c r="L1258" s="10">
        <f t="shared" si="177"/>
        <v>2.5867148305537473</v>
      </c>
    </row>
    <row r="1259" spans="1:12" x14ac:dyDescent="0.3">
      <c r="A1259" s="87">
        <f t="shared" si="171"/>
        <v>1254</v>
      </c>
      <c r="B1259" s="94">
        <v>5000</v>
      </c>
      <c r="C1259" s="94">
        <v>15.26</v>
      </c>
      <c r="D1259" s="10">
        <f t="shared" si="169"/>
        <v>11.379382</v>
      </c>
      <c r="E1259" s="10">
        <f t="shared" si="170"/>
        <v>21.731888568319999</v>
      </c>
      <c r="F1259" s="10">
        <v>470.5</v>
      </c>
      <c r="G1259" s="10">
        <f t="shared" si="175"/>
        <v>3.1609394444444446E-3</v>
      </c>
      <c r="H1259" s="10">
        <f t="shared" si="173"/>
        <v>1.487222008611111</v>
      </c>
      <c r="I1259" s="10">
        <f t="shared" si="172"/>
        <v>1.4872220086111112</v>
      </c>
      <c r="J1259" s="10">
        <f t="shared" si="176"/>
        <v>1954.4569190767106</v>
      </c>
      <c r="K1259" s="10">
        <f t="shared" si="174"/>
        <v>1.9698304749816041E-3</v>
      </c>
      <c r="L1259" s="10">
        <f t="shared" si="177"/>
        <v>2.5886846610287289</v>
      </c>
    </row>
    <row r="1260" spans="1:12" x14ac:dyDescent="0.3">
      <c r="A1260" s="87">
        <f t="shared" si="171"/>
        <v>1255</v>
      </c>
      <c r="B1260" s="94">
        <v>5000</v>
      </c>
      <c r="C1260" s="94">
        <v>15.26</v>
      </c>
      <c r="D1260" s="10">
        <f t="shared" si="169"/>
        <v>11.379382</v>
      </c>
      <c r="E1260" s="10">
        <f t="shared" si="170"/>
        <v>21.731888568319999</v>
      </c>
      <c r="F1260" s="10">
        <v>470.5</v>
      </c>
      <c r="G1260" s="10">
        <f t="shared" si="175"/>
        <v>3.1609394444444446E-3</v>
      </c>
      <c r="H1260" s="10">
        <f t="shared" si="173"/>
        <v>1.487222008611111</v>
      </c>
      <c r="I1260" s="10">
        <f t="shared" si="172"/>
        <v>1.4872220086111112</v>
      </c>
      <c r="J1260" s="10">
        <f t="shared" si="176"/>
        <v>1955.9441410853217</v>
      </c>
      <c r="K1260" s="10">
        <f t="shared" si="174"/>
        <v>1.9698304749816041E-3</v>
      </c>
      <c r="L1260" s="10">
        <f t="shared" si="177"/>
        <v>2.5906544915037104</v>
      </c>
    </row>
    <row r="1261" spans="1:12" x14ac:dyDescent="0.3">
      <c r="A1261" s="87">
        <f t="shared" si="171"/>
        <v>1256</v>
      </c>
      <c r="B1261" s="94">
        <v>5000</v>
      </c>
      <c r="C1261" s="94">
        <v>15.26</v>
      </c>
      <c r="D1261" s="10">
        <f t="shared" si="169"/>
        <v>11.379382</v>
      </c>
      <c r="E1261" s="10">
        <f t="shared" si="170"/>
        <v>21.731888568319999</v>
      </c>
      <c r="F1261" s="10">
        <v>470.5</v>
      </c>
      <c r="G1261" s="10">
        <f t="shared" si="175"/>
        <v>3.1609394444444446E-3</v>
      </c>
      <c r="H1261" s="10">
        <f t="shared" si="173"/>
        <v>1.487222008611111</v>
      </c>
      <c r="I1261" s="10">
        <f t="shared" si="172"/>
        <v>1.4872220086111112</v>
      </c>
      <c r="J1261" s="10">
        <f t="shared" si="176"/>
        <v>1957.4313630939328</v>
      </c>
      <c r="K1261" s="10">
        <f t="shared" si="174"/>
        <v>1.9698304749816041E-3</v>
      </c>
      <c r="L1261" s="10">
        <f t="shared" si="177"/>
        <v>2.592624321978692</v>
      </c>
    </row>
    <row r="1262" spans="1:12" x14ac:dyDescent="0.3">
      <c r="A1262" s="87">
        <f t="shared" si="171"/>
        <v>1257</v>
      </c>
      <c r="B1262" s="94">
        <v>5000</v>
      </c>
      <c r="C1262" s="94">
        <v>15.26</v>
      </c>
      <c r="D1262" s="10">
        <f t="shared" si="169"/>
        <v>11.379382</v>
      </c>
      <c r="E1262" s="10">
        <f t="shared" si="170"/>
        <v>21.731888568319999</v>
      </c>
      <c r="F1262" s="10">
        <v>470.5</v>
      </c>
      <c r="G1262" s="10">
        <f t="shared" si="175"/>
        <v>3.1609394444444446E-3</v>
      </c>
      <c r="H1262" s="10">
        <f t="shared" si="173"/>
        <v>1.487222008611111</v>
      </c>
      <c r="I1262" s="10">
        <f t="shared" si="172"/>
        <v>1.4872220086111112</v>
      </c>
      <c r="J1262" s="10">
        <f t="shared" si="176"/>
        <v>1958.9185851025438</v>
      </c>
      <c r="K1262" s="10">
        <f t="shared" si="174"/>
        <v>1.9698304749816041E-3</v>
      </c>
      <c r="L1262" s="10">
        <f t="shared" si="177"/>
        <v>2.5945941524536735</v>
      </c>
    </row>
    <row r="1263" spans="1:12" x14ac:dyDescent="0.3">
      <c r="A1263" s="87">
        <f t="shared" si="171"/>
        <v>1258</v>
      </c>
      <c r="B1263" s="94">
        <v>4900</v>
      </c>
      <c r="C1263" s="94">
        <v>14.97</v>
      </c>
      <c r="D1263" s="10">
        <f t="shared" si="169"/>
        <v>11.163129000000001</v>
      </c>
      <c r="E1263" s="10">
        <f t="shared" si="170"/>
        <v>21.753976774530614</v>
      </c>
      <c r="F1263" s="10">
        <v>483</v>
      </c>
      <c r="G1263" s="10">
        <f t="shared" si="175"/>
        <v>3.100869166666667E-3</v>
      </c>
      <c r="H1263" s="10">
        <f t="shared" si="173"/>
        <v>1.4977198075000002</v>
      </c>
      <c r="I1263" s="10">
        <f t="shared" si="172"/>
        <v>1.4977198075000002</v>
      </c>
      <c r="J1263" s="10">
        <f t="shared" si="176"/>
        <v>1960.4163049100439</v>
      </c>
      <c r="K1263" s="10">
        <f t="shared" si="174"/>
        <v>1.9837348443708614E-3</v>
      </c>
      <c r="L1263" s="10">
        <f t="shared" si="177"/>
        <v>2.5965778872980443</v>
      </c>
    </row>
    <row r="1264" spans="1:12" x14ac:dyDescent="0.3">
      <c r="A1264" s="87">
        <f t="shared" si="171"/>
        <v>1259</v>
      </c>
      <c r="B1264" s="94">
        <v>4900</v>
      </c>
      <c r="C1264" s="94">
        <v>14.97</v>
      </c>
      <c r="D1264" s="10">
        <f t="shared" si="169"/>
        <v>11.163129000000001</v>
      </c>
      <c r="E1264" s="10">
        <f t="shared" si="170"/>
        <v>21.753976774530614</v>
      </c>
      <c r="F1264" s="10">
        <v>483</v>
      </c>
      <c r="G1264" s="10">
        <f t="shared" si="175"/>
        <v>3.100869166666667E-3</v>
      </c>
      <c r="H1264" s="10">
        <f t="shared" si="173"/>
        <v>1.4977198075000002</v>
      </c>
      <c r="I1264" s="10">
        <f t="shared" si="172"/>
        <v>1.4977198075000002</v>
      </c>
      <c r="J1264" s="10">
        <f t="shared" si="176"/>
        <v>1961.914024717544</v>
      </c>
      <c r="K1264" s="10">
        <f t="shared" si="174"/>
        <v>1.9837348443708614E-3</v>
      </c>
      <c r="L1264" s="10">
        <f t="shared" si="177"/>
        <v>2.598561622142415</v>
      </c>
    </row>
    <row r="1265" spans="1:12" x14ac:dyDescent="0.3">
      <c r="A1265" s="87">
        <f t="shared" si="171"/>
        <v>1260</v>
      </c>
      <c r="B1265" s="94">
        <v>4900</v>
      </c>
      <c r="C1265" s="94">
        <v>14.97</v>
      </c>
      <c r="D1265" s="10">
        <f t="shared" si="169"/>
        <v>11.163129000000001</v>
      </c>
      <c r="E1265" s="10">
        <f t="shared" si="170"/>
        <v>21.753976774530614</v>
      </c>
      <c r="F1265" s="10">
        <v>483</v>
      </c>
      <c r="G1265" s="10">
        <f t="shared" si="175"/>
        <v>3.100869166666667E-3</v>
      </c>
      <c r="H1265" s="10">
        <f t="shared" si="173"/>
        <v>1.4977198075000002</v>
      </c>
      <c r="I1265" s="10">
        <f t="shared" si="172"/>
        <v>1.4977198075000002</v>
      </c>
      <c r="J1265" s="10">
        <f t="shared" si="176"/>
        <v>1963.411744525044</v>
      </c>
      <c r="K1265" s="10">
        <f t="shared" si="174"/>
        <v>1.9837348443708614E-3</v>
      </c>
      <c r="L1265" s="10">
        <f t="shared" si="177"/>
        <v>2.6005453569867858</v>
      </c>
    </row>
    <row r="1266" spans="1:12" x14ac:dyDescent="0.3">
      <c r="A1266" s="87">
        <f t="shared" si="171"/>
        <v>1261</v>
      </c>
      <c r="B1266" s="94">
        <v>4900</v>
      </c>
      <c r="C1266" s="94">
        <v>14.97</v>
      </c>
      <c r="D1266" s="10">
        <f t="shared" ref="D1266:D1291" si="178">C1266*0.7457</f>
        <v>11.163129000000001</v>
      </c>
      <c r="E1266" s="10">
        <f t="shared" ref="E1266:E1291" si="179">(9548.8*D1266)/B1266</f>
        <v>21.753976774530614</v>
      </c>
      <c r="F1266" s="10">
        <v>483</v>
      </c>
      <c r="G1266" s="10">
        <f t="shared" si="175"/>
        <v>3.100869166666667E-3</v>
      </c>
      <c r="H1266" s="10">
        <f t="shared" si="173"/>
        <v>1.4977198075000002</v>
      </c>
      <c r="I1266" s="10">
        <f t="shared" si="172"/>
        <v>1.4977198075000002</v>
      </c>
      <c r="J1266" s="10">
        <f t="shared" si="176"/>
        <v>1964.9094643325441</v>
      </c>
      <c r="K1266" s="10">
        <f t="shared" si="174"/>
        <v>1.9837348443708614E-3</v>
      </c>
      <c r="L1266" s="10">
        <f t="shared" si="177"/>
        <v>2.6025290918311565</v>
      </c>
    </row>
    <row r="1267" spans="1:12" x14ac:dyDescent="0.3">
      <c r="A1267" s="87">
        <f t="shared" si="171"/>
        <v>1262</v>
      </c>
      <c r="B1267" s="94">
        <v>4900</v>
      </c>
      <c r="C1267" s="94">
        <v>14.97</v>
      </c>
      <c r="D1267" s="10">
        <f t="shared" si="178"/>
        <v>11.163129000000001</v>
      </c>
      <c r="E1267" s="10">
        <f t="shared" si="179"/>
        <v>21.753976774530614</v>
      </c>
      <c r="F1267" s="10">
        <v>483</v>
      </c>
      <c r="G1267" s="10">
        <f t="shared" si="175"/>
        <v>3.100869166666667E-3</v>
      </c>
      <c r="H1267" s="10">
        <f t="shared" si="173"/>
        <v>1.4977198075000002</v>
      </c>
      <c r="I1267" s="10">
        <f t="shared" si="172"/>
        <v>1.4977198075000002</v>
      </c>
      <c r="J1267" s="10">
        <f t="shared" si="176"/>
        <v>1966.4071841400441</v>
      </c>
      <c r="K1267" s="10">
        <f t="shared" si="174"/>
        <v>1.9837348443708614E-3</v>
      </c>
      <c r="L1267" s="10">
        <f t="shared" si="177"/>
        <v>2.6045128266755273</v>
      </c>
    </row>
    <row r="1268" spans="1:12" x14ac:dyDescent="0.3">
      <c r="A1268" s="87">
        <f t="shared" si="171"/>
        <v>1263</v>
      </c>
      <c r="B1268" s="94">
        <v>4900</v>
      </c>
      <c r="C1268" s="94">
        <v>14.97</v>
      </c>
      <c r="D1268" s="10">
        <f t="shared" si="178"/>
        <v>11.163129000000001</v>
      </c>
      <c r="E1268" s="10">
        <f t="shared" si="179"/>
        <v>21.753976774530614</v>
      </c>
      <c r="F1268" s="10">
        <v>483</v>
      </c>
      <c r="G1268" s="10">
        <f t="shared" si="175"/>
        <v>3.100869166666667E-3</v>
      </c>
      <c r="H1268" s="10">
        <f t="shared" si="173"/>
        <v>1.4977198075000002</v>
      </c>
      <c r="I1268" s="10">
        <f t="shared" si="172"/>
        <v>1.4977198075000002</v>
      </c>
      <c r="J1268" s="10">
        <f t="shared" si="176"/>
        <v>1967.9049039475442</v>
      </c>
      <c r="K1268" s="10">
        <f t="shared" si="174"/>
        <v>1.9837348443708614E-3</v>
      </c>
      <c r="L1268" s="10">
        <f t="shared" si="177"/>
        <v>2.6064965615198981</v>
      </c>
    </row>
    <row r="1269" spans="1:12" x14ac:dyDescent="0.3">
      <c r="A1269" s="87">
        <f t="shared" si="171"/>
        <v>1264</v>
      </c>
      <c r="B1269" s="94">
        <v>4900</v>
      </c>
      <c r="C1269" s="94">
        <v>14.97</v>
      </c>
      <c r="D1269" s="10">
        <f t="shared" si="178"/>
        <v>11.163129000000001</v>
      </c>
      <c r="E1269" s="10">
        <f t="shared" si="179"/>
        <v>21.753976774530614</v>
      </c>
      <c r="F1269" s="10">
        <v>483</v>
      </c>
      <c r="G1269" s="10">
        <f t="shared" si="175"/>
        <v>3.100869166666667E-3</v>
      </c>
      <c r="H1269" s="10">
        <f t="shared" si="173"/>
        <v>1.4977198075000002</v>
      </c>
      <c r="I1269" s="10">
        <f t="shared" si="172"/>
        <v>1.4977198075000002</v>
      </c>
      <c r="J1269" s="10">
        <f t="shared" si="176"/>
        <v>1969.4026237550443</v>
      </c>
      <c r="K1269" s="10">
        <f t="shared" si="174"/>
        <v>1.9837348443708614E-3</v>
      </c>
      <c r="L1269" s="10">
        <f t="shared" si="177"/>
        <v>2.6084802963642688</v>
      </c>
    </row>
    <row r="1270" spans="1:12" x14ac:dyDescent="0.3">
      <c r="A1270" s="87">
        <f t="shared" si="171"/>
        <v>1265</v>
      </c>
      <c r="B1270" s="94">
        <v>4900</v>
      </c>
      <c r="C1270" s="94">
        <v>14.97</v>
      </c>
      <c r="D1270" s="10">
        <f t="shared" si="178"/>
        <v>11.163129000000001</v>
      </c>
      <c r="E1270" s="10">
        <f t="shared" si="179"/>
        <v>21.753976774530614</v>
      </c>
      <c r="F1270" s="10">
        <v>483</v>
      </c>
      <c r="G1270" s="10">
        <f t="shared" si="175"/>
        <v>3.100869166666667E-3</v>
      </c>
      <c r="H1270" s="10">
        <f t="shared" si="173"/>
        <v>1.4977198075000002</v>
      </c>
      <c r="I1270" s="10">
        <f t="shared" si="172"/>
        <v>1.4977198075000002</v>
      </c>
      <c r="J1270" s="10">
        <f t="shared" si="176"/>
        <v>1970.9003435625443</v>
      </c>
      <c r="K1270" s="10">
        <f t="shared" si="174"/>
        <v>1.9837348443708614E-3</v>
      </c>
      <c r="L1270" s="10">
        <f t="shared" si="177"/>
        <v>2.6104640312086396</v>
      </c>
    </row>
    <row r="1271" spans="1:12" x14ac:dyDescent="0.3">
      <c r="A1271" s="87">
        <f t="shared" si="171"/>
        <v>1266</v>
      </c>
      <c r="B1271" s="94">
        <v>4900</v>
      </c>
      <c r="C1271" s="94">
        <v>14.97</v>
      </c>
      <c r="D1271" s="10">
        <f t="shared" si="178"/>
        <v>11.163129000000001</v>
      </c>
      <c r="E1271" s="10">
        <f t="shared" si="179"/>
        <v>21.753976774530614</v>
      </c>
      <c r="F1271" s="10">
        <v>483</v>
      </c>
      <c r="G1271" s="10">
        <f t="shared" si="175"/>
        <v>3.100869166666667E-3</v>
      </c>
      <c r="H1271" s="10">
        <f t="shared" si="173"/>
        <v>1.4977198075000002</v>
      </c>
      <c r="I1271" s="10">
        <f t="shared" si="172"/>
        <v>1.4977198075000002</v>
      </c>
      <c r="J1271" s="10">
        <f t="shared" si="176"/>
        <v>1972.3980633700444</v>
      </c>
      <c r="K1271" s="10">
        <f t="shared" si="174"/>
        <v>1.9837348443708614E-3</v>
      </c>
      <c r="L1271" s="10">
        <f t="shared" si="177"/>
        <v>2.6124477660530103</v>
      </c>
    </row>
    <row r="1272" spans="1:12" x14ac:dyDescent="0.3">
      <c r="A1272" s="87">
        <f t="shared" si="171"/>
        <v>1267</v>
      </c>
      <c r="B1272" s="94">
        <v>4800</v>
      </c>
      <c r="C1272" s="94">
        <v>14.68</v>
      </c>
      <c r="D1272" s="10">
        <f t="shared" si="178"/>
        <v>10.946876</v>
      </c>
      <c r="E1272" s="10">
        <f t="shared" si="179"/>
        <v>21.776985322666665</v>
      </c>
      <c r="F1272" s="10">
        <v>483</v>
      </c>
      <c r="G1272" s="10">
        <f t="shared" si="175"/>
        <v>3.0407988888888886E-3</v>
      </c>
      <c r="H1272" s="10">
        <f t="shared" si="173"/>
        <v>1.4687058633333332</v>
      </c>
      <c r="I1272" s="10">
        <f t="shared" si="172"/>
        <v>1.4687058633333332</v>
      </c>
      <c r="J1272" s="10">
        <f t="shared" si="176"/>
        <v>1973.8667692333777</v>
      </c>
      <c r="K1272" s="10">
        <f t="shared" si="174"/>
        <v>1.945305779249448E-3</v>
      </c>
      <c r="L1272" s="10">
        <f t="shared" si="177"/>
        <v>2.6143930718322599</v>
      </c>
    </row>
    <row r="1273" spans="1:12" x14ac:dyDescent="0.3">
      <c r="A1273" s="87">
        <f t="shared" si="171"/>
        <v>1268</v>
      </c>
      <c r="B1273" s="94">
        <v>4800</v>
      </c>
      <c r="C1273" s="94">
        <v>14.68</v>
      </c>
      <c r="D1273" s="10">
        <f t="shared" si="178"/>
        <v>10.946876</v>
      </c>
      <c r="E1273" s="10">
        <f t="shared" si="179"/>
        <v>21.776985322666665</v>
      </c>
      <c r="F1273" s="10">
        <v>483</v>
      </c>
      <c r="G1273" s="10">
        <f t="shared" si="175"/>
        <v>3.0407988888888886E-3</v>
      </c>
      <c r="H1273" s="10">
        <f t="shared" si="173"/>
        <v>1.4687058633333332</v>
      </c>
      <c r="I1273" s="10">
        <f t="shared" si="172"/>
        <v>1.4687058633333332</v>
      </c>
      <c r="J1273" s="10">
        <f t="shared" si="176"/>
        <v>1975.335475096711</v>
      </c>
      <c r="K1273" s="10">
        <f t="shared" si="174"/>
        <v>1.945305779249448E-3</v>
      </c>
      <c r="L1273" s="10">
        <f t="shared" si="177"/>
        <v>2.6163383776115094</v>
      </c>
    </row>
    <row r="1274" spans="1:12" x14ac:dyDescent="0.3">
      <c r="A1274" s="87">
        <f t="shared" si="171"/>
        <v>1269</v>
      </c>
      <c r="B1274" s="94">
        <v>4800</v>
      </c>
      <c r="C1274" s="94">
        <v>14.68</v>
      </c>
      <c r="D1274" s="10">
        <f t="shared" si="178"/>
        <v>10.946876</v>
      </c>
      <c r="E1274" s="10">
        <f t="shared" si="179"/>
        <v>21.776985322666665</v>
      </c>
      <c r="F1274" s="10">
        <v>483</v>
      </c>
      <c r="G1274" s="10">
        <f t="shared" si="175"/>
        <v>3.0407988888888886E-3</v>
      </c>
      <c r="H1274" s="10">
        <f t="shared" si="173"/>
        <v>1.4687058633333332</v>
      </c>
      <c r="I1274" s="10">
        <f t="shared" si="172"/>
        <v>1.4687058633333332</v>
      </c>
      <c r="J1274" s="10">
        <f t="shared" si="176"/>
        <v>1976.8041809600443</v>
      </c>
      <c r="K1274" s="10">
        <f t="shared" si="174"/>
        <v>1.945305779249448E-3</v>
      </c>
      <c r="L1274" s="10">
        <f t="shared" si="177"/>
        <v>2.618283683390759</v>
      </c>
    </row>
    <row r="1275" spans="1:12" x14ac:dyDescent="0.3">
      <c r="A1275" s="87">
        <f t="shared" si="171"/>
        <v>1270</v>
      </c>
      <c r="B1275" s="94">
        <v>4800</v>
      </c>
      <c r="C1275" s="94">
        <v>14.68</v>
      </c>
      <c r="D1275" s="10">
        <f t="shared" si="178"/>
        <v>10.946876</v>
      </c>
      <c r="E1275" s="10">
        <f t="shared" si="179"/>
        <v>21.776985322666665</v>
      </c>
      <c r="F1275" s="10">
        <v>483</v>
      </c>
      <c r="G1275" s="10">
        <f t="shared" si="175"/>
        <v>3.0407988888888886E-3</v>
      </c>
      <c r="H1275" s="10">
        <f t="shared" si="173"/>
        <v>1.4687058633333332</v>
      </c>
      <c r="I1275" s="10">
        <f t="shared" si="172"/>
        <v>1.4687058633333332</v>
      </c>
      <c r="J1275" s="10">
        <f t="shared" si="176"/>
        <v>1978.2728868233776</v>
      </c>
      <c r="K1275" s="10">
        <f t="shared" si="174"/>
        <v>1.945305779249448E-3</v>
      </c>
      <c r="L1275" s="10">
        <f t="shared" si="177"/>
        <v>2.6202289891700086</v>
      </c>
    </row>
    <row r="1276" spans="1:12" x14ac:dyDescent="0.3">
      <c r="A1276" s="87">
        <f t="shared" si="171"/>
        <v>1271</v>
      </c>
      <c r="B1276" s="94">
        <v>4800</v>
      </c>
      <c r="C1276" s="94">
        <v>14.68</v>
      </c>
      <c r="D1276" s="10">
        <f t="shared" si="178"/>
        <v>10.946876</v>
      </c>
      <c r="E1276" s="10">
        <f t="shared" si="179"/>
        <v>21.776985322666665</v>
      </c>
      <c r="F1276" s="10">
        <v>483</v>
      </c>
      <c r="G1276" s="10">
        <f t="shared" si="175"/>
        <v>3.0407988888888886E-3</v>
      </c>
      <c r="H1276" s="10">
        <f t="shared" si="173"/>
        <v>1.4687058633333332</v>
      </c>
      <c r="I1276" s="10">
        <f t="shared" si="172"/>
        <v>1.4687058633333332</v>
      </c>
      <c r="J1276" s="10">
        <f t="shared" si="176"/>
        <v>1979.7415926867109</v>
      </c>
      <c r="K1276" s="10">
        <f t="shared" si="174"/>
        <v>1.945305779249448E-3</v>
      </c>
      <c r="L1276" s="10">
        <f t="shared" si="177"/>
        <v>2.6221742949492581</v>
      </c>
    </row>
    <row r="1277" spans="1:12" x14ac:dyDescent="0.3">
      <c r="A1277" s="87">
        <f t="shared" si="171"/>
        <v>1272</v>
      </c>
      <c r="B1277" s="94">
        <v>4800</v>
      </c>
      <c r="C1277" s="94">
        <v>14.68</v>
      </c>
      <c r="D1277" s="10">
        <f t="shared" si="178"/>
        <v>10.946876</v>
      </c>
      <c r="E1277" s="10">
        <f t="shared" si="179"/>
        <v>21.776985322666665</v>
      </c>
      <c r="F1277" s="10">
        <v>483</v>
      </c>
      <c r="G1277" s="10">
        <f t="shared" si="175"/>
        <v>3.0407988888888886E-3</v>
      </c>
      <c r="H1277" s="10">
        <f t="shared" si="173"/>
        <v>1.4687058633333332</v>
      </c>
      <c r="I1277" s="10">
        <f t="shared" si="172"/>
        <v>1.4687058633333332</v>
      </c>
      <c r="J1277" s="10">
        <f t="shared" si="176"/>
        <v>1981.2102985500442</v>
      </c>
      <c r="K1277" s="10">
        <f t="shared" si="174"/>
        <v>1.945305779249448E-3</v>
      </c>
      <c r="L1277" s="10">
        <f t="shared" si="177"/>
        <v>2.6241196007285077</v>
      </c>
    </row>
    <row r="1278" spans="1:12" x14ac:dyDescent="0.3">
      <c r="A1278" s="87">
        <f t="shared" si="171"/>
        <v>1273</v>
      </c>
      <c r="B1278" s="94">
        <v>4800</v>
      </c>
      <c r="C1278" s="94">
        <v>14.68</v>
      </c>
      <c r="D1278" s="10">
        <f t="shared" si="178"/>
        <v>10.946876</v>
      </c>
      <c r="E1278" s="10">
        <f t="shared" si="179"/>
        <v>21.776985322666665</v>
      </c>
      <c r="F1278" s="10">
        <v>483</v>
      </c>
      <c r="G1278" s="10">
        <f t="shared" si="175"/>
        <v>3.0407988888888886E-3</v>
      </c>
      <c r="H1278" s="10">
        <f t="shared" si="173"/>
        <v>1.4687058633333332</v>
      </c>
      <c r="I1278" s="10">
        <f t="shared" si="172"/>
        <v>1.4687058633333332</v>
      </c>
      <c r="J1278" s="10">
        <f t="shared" si="176"/>
        <v>1982.6790044133775</v>
      </c>
      <c r="K1278" s="10">
        <f t="shared" si="174"/>
        <v>1.945305779249448E-3</v>
      </c>
      <c r="L1278" s="10">
        <f t="shared" si="177"/>
        <v>2.6260649065077573</v>
      </c>
    </row>
    <row r="1279" spans="1:12" x14ac:dyDescent="0.3">
      <c r="A1279" s="87">
        <f t="shared" si="171"/>
        <v>1274</v>
      </c>
      <c r="B1279" s="94">
        <v>4800</v>
      </c>
      <c r="C1279" s="94">
        <v>14.68</v>
      </c>
      <c r="D1279" s="10">
        <f t="shared" si="178"/>
        <v>10.946876</v>
      </c>
      <c r="E1279" s="10">
        <f t="shared" si="179"/>
        <v>21.776985322666665</v>
      </c>
      <c r="F1279" s="10">
        <v>483</v>
      </c>
      <c r="G1279" s="10">
        <f t="shared" si="175"/>
        <v>3.0407988888888886E-3</v>
      </c>
      <c r="H1279" s="10">
        <f t="shared" si="173"/>
        <v>1.4687058633333332</v>
      </c>
      <c r="I1279" s="10">
        <f t="shared" si="172"/>
        <v>1.4687058633333332</v>
      </c>
      <c r="J1279" s="10">
        <f t="shared" si="176"/>
        <v>1984.1477102767108</v>
      </c>
      <c r="K1279" s="10">
        <f t="shared" si="174"/>
        <v>1.945305779249448E-3</v>
      </c>
      <c r="L1279" s="10">
        <f t="shared" si="177"/>
        <v>2.6280102122870068</v>
      </c>
    </row>
    <row r="1280" spans="1:12" x14ac:dyDescent="0.3">
      <c r="A1280" s="87">
        <f t="shared" si="171"/>
        <v>1275</v>
      </c>
      <c r="B1280" s="94">
        <v>4800</v>
      </c>
      <c r="C1280" s="94">
        <v>14.68</v>
      </c>
      <c r="D1280" s="10">
        <f t="shared" si="178"/>
        <v>10.946876</v>
      </c>
      <c r="E1280" s="10">
        <f t="shared" si="179"/>
        <v>21.776985322666665</v>
      </c>
      <c r="F1280" s="10">
        <v>483</v>
      </c>
      <c r="G1280" s="10">
        <f t="shared" si="175"/>
        <v>3.0407988888888886E-3</v>
      </c>
      <c r="H1280" s="10">
        <f t="shared" si="173"/>
        <v>1.4687058633333332</v>
      </c>
      <c r="I1280" s="10">
        <f t="shared" si="172"/>
        <v>1.4687058633333332</v>
      </c>
      <c r="J1280" s="10">
        <f t="shared" si="176"/>
        <v>1985.6164161400441</v>
      </c>
      <c r="K1280" s="10">
        <f t="shared" si="174"/>
        <v>1.945305779249448E-3</v>
      </c>
      <c r="L1280" s="10">
        <f t="shared" si="177"/>
        <v>2.6299555180662564</v>
      </c>
    </row>
    <row r="1281" spans="1:12" x14ac:dyDescent="0.3">
      <c r="A1281" s="87">
        <f t="shared" si="171"/>
        <v>1276</v>
      </c>
      <c r="B1281" s="94">
        <v>4800</v>
      </c>
      <c r="C1281" s="94">
        <v>14.68</v>
      </c>
      <c r="D1281" s="10">
        <f t="shared" si="178"/>
        <v>10.946876</v>
      </c>
      <c r="E1281" s="10">
        <f t="shared" si="179"/>
        <v>21.776985322666665</v>
      </c>
      <c r="F1281" s="10">
        <v>483</v>
      </c>
      <c r="G1281" s="10">
        <f t="shared" si="175"/>
        <v>3.0407988888888886E-3</v>
      </c>
      <c r="H1281" s="10">
        <f t="shared" si="173"/>
        <v>1.4687058633333332</v>
      </c>
      <c r="I1281" s="10">
        <f t="shared" si="172"/>
        <v>1.4687058633333332</v>
      </c>
      <c r="J1281" s="10">
        <f t="shared" si="176"/>
        <v>1987.0851220033774</v>
      </c>
      <c r="K1281" s="10">
        <f t="shared" si="174"/>
        <v>1.945305779249448E-3</v>
      </c>
      <c r="L1281" s="10">
        <f t="shared" si="177"/>
        <v>2.6319008238455059</v>
      </c>
    </row>
    <row r="1282" spans="1:12" x14ac:dyDescent="0.3">
      <c r="A1282" s="87">
        <f t="shared" si="171"/>
        <v>1277</v>
      </c>
      <c r="B1282" s="94">
        <v>4700</v>
      </c>
      <c r="C1282" s="94">
        <v>14.39</v>
      </c>
      <c r="D1282" s="10">
        <f t="shared" si="178"/>
        <v>10.730623000000001</v>
      </c>
      <c r="E1282" s="10">
        <f t="shared" si="179"/>
        <v>21.800972957957448</v>
      </c>
      <c r="F1282" s="10">
        <v>483</v>
      </c>
      <c r="G1282" s="10">
        <f t="shared" si="175"/>
        <v>2.9807286111111116E-3</v>
      </c>
      <c r="H1282" s="10">
        <f t="shared" si="173"/>
        <v>1.4396919191666668</v>
      </c>
      <c r="I1282" s="10">
        <f t="shared" si="172"/>
        <v>1.4396919191666668</v>
      </c>
      <c r="J1282" s="10">
        <f t="shared" si="176"/>
        <v>1988.5248139225441</v>
      </c>
      <c r="K1282" s="10">
        <f t="shared" si="174"/>
        <v>1.9068767141280356E-3</v>
      </c>
      <c r="L1282" s="10">
        <f t="shared" si="177"/>
        <v>2.6338077005596339</v>
      </c>
    </row>
    <row r="1283" spans="1:12" x14ac:dyDescent="0.3">
      <c r="A1283" s="87">
        <f t="shared" si="171"/>
        <v>1278</v>
      </c>
      <c r="B1283" s="94">
        <v>4700</v>
      </c>
      <c r="C1283" s="94">
        <v>14.39</v>
      </c>
      <c r="D1283" s="10">
        <f t="shared" si="178"/>
        <v>10.730623000000001</v>
      </c>
      <c r="E1283" s="10">
        <f t="shared" si="179"/>
        <v>21.800972957957448</v>
      </c>
      <c r="F1283" s="10">
        <v>483</v>
      </c>
      <c r="G1283" s="10">
        <f t="shared" si="175"/>
        <v>2.9807286111111116E-3</v>
      </c>
      <c r="H1283" s="10">
        <f t="shared" si="173"/>
        <v>1.4396919191666668</v>
      </c>
      <c r="I1283" s="10">
        <f t="shared" si="172"/>
        <v>1.4396919191666668</v>
      </c>
      <c r="J1283" s="10">
        <f t="shared" si="176"/>
        <v>1989.9645058417109</v>
      </c>
      <c r="K1283" s="10">
        <f t="shared" si="174"/>
        <v>1.9068767141280356E-3</v>
      </c>
      <c r="L1283" s="10">
        <f t="shared" si="177"/>
        <v>2.6357145772737618</v>
      </c>
    </row>
    <row r="1284" spans="1:12" x14ac:dyDescent="0.3">
      <c r="A1284" s="87">
        <f t="shared" si="171"/>
        <v>1279</v>
      </c>
      <c r="B1284" s="94">
        <v>4700</v>
      </c>
      <c r="C1284" s="94">
        <v>14.39</v>
      </c>
      <c r="D1284" s="10">
        <f t="shared" si="178"/>
        <v>10.730623000000001</v>
      </c>
      <c r="E1284" s="10">
        <f t="shared" si="179"/>
        <v>21.800972957957448</v>
      </c>
      <c r="F1284" s="10">
        <v>483</v>
      </c>
      <c r="G1284" s="10">
        <f t="shared" si="175"/>
        <v>2.9807286111111116E-3</v>
      </c>
      <c r="H1284" s="10">
        <f t="shared" si="173"/>
        <v>1.4396919191666668</v>
      </c>
      <c r="I1284" s="10">
        <f t="shared" si="172"/>
        <v>1.4396919191666668</v>
      </c>
      <c r="J1284" s="10">
        <f t="shared" si="176"/>
        <v>1991.4041977608777</v>
      </c>
      <c r="K1284" s="10">
        <f t="shared" si="174"/>
        <v>1.9068767141280356E-3</v>
      </c>
      <c r="L1284" s="10">
        <f t="shared" si="177"/>
        <v>2.6376214539878897</v>
      </c>
    </row>
    <row r="1285" spans="1:12" x14ac:dyDescent="0.3">
      <c r="A1285" s="87">
        <f t="shared" si="171"/>
        <v>1280</v>
      </c>
      <c r="B1285" s="94">
        <v>4700</v>
      </c>
      <c r="C1285" s="94">
        <v>14.39</v>
      </c>
      <c r="D1285" s="10">
        <f t="shared" si="178"/>
        <v>10.730623000000001</v>
      </c>
      <c r="E1285" s="10">
        <f t="shared" si="179"/>
        <v>21.800972957957448</v>
      </c>
      <c r="F1285" s="10">
        <v>483</v>
      </c>
      <c r="G1285" s="10">
        <f t="shared" si="175"/>
        <v>2.9807286111111116E-3</v>
      </c>
      <c r="H1285" s="10">
        <f t="shared" si="173"/>
        <v>1.4396919191666668</v>
      </c>
      <c r="I1285" s="10">
        <f t="shared" si="172"/>
        <v>1.4396919191666668</v>
      </c>
      <c r="J1285" s="10">
        <f t="shared" si="176"/>
        <v>1992.8438896800444</v>
      </c>
      <c r="K1285" s="10">
        <f t="shared" si="174"/>
        <v>1.9068767141280356E-3</v>
      </c>
      <c r="L1285" s="10">
        <f t="shared" si="177"/>
        <v>2.6395283307020176</v>
      </c>
    </row>
    <row r="1286" spans="1:12" x14ac:dyDescent="0.3">
      <c r="A1286" s="87">
        <f t="shared" si="171"/>
        <v>1281</v>
      </c>
      <c r="B1286" s="94">
        <v>4700</v>
      </c>
      <c r="C1286" s="94">
        <v>14.39</v>
      </c>
      <c r="D1286" s="10">
        <f t="shared" si="178"/>
        <v>10.730623000000001</v>
      </c>
      <c r="E1286" s="10">
        <f t="shared" si="179"/>
        <v>21.800972957957448</v>
      </c>
      <c r="F1286" s="10">
        <v>483</v>
      </c>
      <c r="G1286" s="10">
        <f t="shared" si="175"/>
        <v>2.9807286111111116E-3</v>
      </c>
      <c r="H1286" s="10">
        <f t="shared" si="173"/>
        <v>1.4396919191666668</v>
      </c>
      <c r="I1286" s="10">
        <f t="shared" si="172"/>
        <v>1.4396919191666668</v>
      </c>
      <c r="J1286" s="10">
        <f t="shared" si="176"/>
        <v>1994.2835815992112</v>
      </c>
      <c r="K1286" s="10">
        <f t="shared" si="174"/>
        <v>1.9068767141280356E-3</v>
      </c>
      <c r="L1286" s="10">
        <f t="shared" si="177"/>
        <v>2.6414352074161456</v>
      </c>
    </row>
    <row r="1287" spans="1:12" x14ac:dyDescent="0.3">
      <c r="A1287" s="87">
        <f t="shared" ref="A1287:A1290" si="180">A1286+1</f>
        <v>1282</v>
      </c>
      <c r="B1287" s="94">
        <v>4700</v>
      </c>
      <c r="C1287" s="94">
        <v>14.39</v>
      </c>
      <c r="D1287" s="10">
        <f t="shared" si="178"/>
        <v>10.730623000000001</v>
      </c>
      <c r="E1287" s="10">
        <f t="shared" si="179"/>
        <v>21.800972957957448</v>
      </c>
      <c r="F1287" s="10">
        <v>483</v>
      </c>
      <c r="G1287" s="10">
        <f t="shared" si="175"/>
        <v>2.9807286111111116E-3</v>
      </c>
      <c r="H1287" s="10">
        <f t="shared" si="173"/>
        <v>1.4396919191666668</v>
      </c>
      <c r="I1287" s="10">
        <f t="shared" ref="I1287:I1291" si="181">G1287*F1287</f>
        <v>1.4396919191666668</v>
      </c>
      <c r="J1287" s="10">
        <f t="shared" si="176"/>
        <v>1995.7232735183779</v>
      </c>
      <c r="K1287" s="10">
        <f t="shared" si="174"/>
        <v>1.9068767141280356E-3</v>
      </c>
      <c r="L1287" s="10">
        <f t="shared" si="177"/>
        <v>2.6433420841302735</v>
      </c>
    </row>
    <row r="1288" spans="1:12" x14ac:dyDescent="0.3">
      <c r="A1288" s="87">
        <f t="shared" si="180"/>
        <v>1283</v>
      </c>
      <c r="B1288" s="94">
        <v>4700</v>
      </c>
      <c r="C1288" s="94">
        <v>14.39</v>
      </c>
      <c r="D1288" s="10">
        <f t="shared" si="178"/>
        <v>10.730623000000001</v>
      </c>
      <c r="E1288" s="10">
        <f t="shared" si="179"/>
        <v>21.800972957957448</v>
      </c>
      <c r="F1288" s="10">
        <v>483</v>
      </c>
      <c r="G1288" s="10">
        <f t="shared" si="175"/>
        <v>2.9807286111111116E-3</v>
      </c>
      <c r="H1288" s="10">
        <f t="shared" ref="H1288:H1291" si="182">(F1288*D1288)/3600</f>
        <v>1.4396919191666668</v>
      </c>
      <c r="I1288" s="10">
        <f t="shared" si="181"/>
        <v>1.4396919191666668</v>
      </c>
      <c r="J1288" s="10">
        <f t="shared" si="176"/>
        <v>1997.1629654375447</v>
      </c>
      <c r="K1288" s="10">
        <f t="shared" ref="K1288:K1291" si="183">((F1288*G1288)/1000)/0.755</f>
        <v>1.9068767141280356E-3</v>
      </c>
      <c r="L1288" s="10">
        <f t="shared" si="177"/>
        <v>2.6452489608444014</v>
      </c>
    </row>
    <row r="1289" spans="1:12" x14ac:dyDescent="0.3">
      <c r="A1289" s="87">
        <f t="shared" si="180"/>
        <v>1284</v>
      </c>
      <c r="B1289" s="94">
        <v>4700</v>
      </c>
      <c r="C1289" s="94">
        <v>14.39</v>
      </c>
      <c r="D1289" s="10">
        <f t="shared" si="178"/>
        <v>10.730623000000001</v>
      </c>
      <c r="E1289" s="10">
        <f t="shared" si="179"/>
        <v>21.800972957957448</v>
      </c>
      <c r="F1289" s="10">
        <v>483</v>
      </c>
      <c r="G1289" s="10">
        <f t="shared" ref="G1289:G1291" si="184">((A1289-A1288)/3600)*D1289</f>
        <v>2.9807286111111116E-3</v>
      </c>
      <c r="H1289" s="10">
        <f t="shared" si="182"/>
        <v>1.4396919191666668</v>
      </c>
      <c r="I1289" s="10">
        <f t="shared" si="181"/>
        <v>1.4396919191666668</v>
      </c>
      <c r="J1289" s="10">
        <f t="shared" ref="J1289:J1291" si="185">I1289+J1288</f>
        <v>1998.6026573567115</v>
      </c>
      <c r="K1289" s="10">
        <f t="shared" si="183"/>
        <v>1.9068767141280356E-3</v>
      </c>
      <c r="L1289" s="10">
        <f t="shared" ref="L1289:L1291" si="186">L1288+K1289</f>
        <v>2.6471558375585293</v>
      </c>
    </row>
    <row r="1290" spans="1:12" x14ac:dyDescent="0.3">
      <c r="A1290" s="87">
        <f t="shared" si="180"/>
        <v>1285</v>
      </c>
      <c r="B1290" s="94">
        <v>4700</v>
      </c>
      <c r="C1290" s="94">
        <v>14.39</v>
      </c>
      <c r="D1290" s="10">
        <f t="shared" si="178"/>
        <v>10.730623000000001</v>
      </c>
      <c r="E1290" s="10">
        <f t="shared" si="179"/>
        <v>21.800972957957448</v>
      </c>
      <c r="F1290" s="10">
        <v>483</v>
      </c>
      <c r="G1290" s="10">
        <f t="shared" si="184"/>
        <v>2.9807286111111116E-3</v>
      </c>
      <c r="H1290" s="10">
        <f t="shared" si="182"/>
        <v>1.4396919191666668</v>
      </c>
      <c r="I1290" s="10">
        <f t="shared" si="181"/>
        <v>1.4396919191666668</v>
      </c>
      <c r="J1290" s="10">
        <f t="shared" si="185"/>
        <v>2000.0423492758782</v>
      </c>
      <c r="K1290" s="10">
        <f t="shared" si="183"/>
        <v>1.9068767141280356E-3</v>
      </c>
      <c r="L1290" s="10">
        <f t="shared" si="186"/>
        <v>2.6490627142726573</v>
      </c>
    </row>
    <row r="1291" spans="1:12" x14ac:dyDescent="0.3">
      <c r="A1291" s="87">
        <v>1286</v>
      </c>
      <c r="B1291" s="94">
        <v>4700</v>
      </c>
      <c r="C1291" s="94">
        <v>14.39</v>
      </c>
      <c r="D1291" s="10">
        <f t="shared" si="178"/>
        <v>10.730623000000001</v>
      </c>
      <c r="E1291" s="10">
        <f t="shared" si="179"/>
        <v>21.800972957957448</v>
      </c>
      <c r="F1291" s="10">
        <v>483</v>
      </c>
      <c r="G1291" s="10">
        <f t="shared" si="184"/>
        <v>2.9807286111111116E-3</v>
      </c>
      <c r="H1291" s="10">
        <f t="shared" si="182"/>
        <v>1.4396919191666668</v>
      </c>
      <c r="I1291" s="10">
        <f t="shared" si="181"/>
        <v>1.4396919191666668</v>
      </c>
      <c r="J1291" s="10">
        <f t="shared" si="185"/>
        <v>2001.482041195045</v>
      </c>
      <c r="K1291" s="10">
        <f t="shared" si="183"/>
        <v>1.9068767141280356E-3</v>
      </c>
      <c r="L1291" s="10">
        <f t="shared" si="186"/>
        <v>2.6509695909867852</v>
      </c>
    </row>
  </sheetData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2375F-2CDC-48BD-9630-31FD77A5C8D3}">
  <dimension ref="B2:B3"/>
  <sheetViews>
    <sheetView zoomScale="78" zoomScaleNormal="78" workbookViewId="0">
      <selection activeCell="B2" sqref="B2"/>
    </sheetView>
  </sheetViews>
  <sheetFormatPr defaultRowHeight="14.4" x14ac:dyDescent="0.3"/>
  <sheetData>
    <row r="2" spans="2:2" ht="25.8" x14ac:dyDescent="0.5">
      <c r="B2" s="163" t="s">
        <v>248</v>
      </c>
    </row>
    <row r="3" spans="2:2" ht="23.4" x14ac:dyDescent="0.45">
      <c r="B3" s="16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Specifications and Reduced mass</vt:lpstr>
      <vt:lpstr>Acceleration &amp; Deceleration</vt:lpstr>
      <vt:lpstr>Net Resistance </vt:lpstr>
      <vt:lpstr>Lap Simulation</vt:lpstr>
      <vt:lpstr>Dyno BSFC</vt:lpstr>
      <vt:lpstr>Fuel Consumption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HP;Krishnadas</dc:creator>
  <cp:lastModifiedBy>Krishnadas</cp:lastModifiedBy>
  <cp:lastPrinted>2021-11-26T22:47:41Z</cp:lastPrinted>
  <dcterms:created xsi:type="dcterms:W3CDTF">2015-06-05T18:17:20Z</dcterms:created>
  <dcterms:modified xsi:type="dcterms:W3CDTF">2021-11-30T11:05:51Z</dcterms:modified>
</cp:coreProperties>
</file>