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pc\Downloads\Steves Second Marker stuff\"/>
    </mc:Choice>
  </mc:AlternateContent>
  <bookViews>
    <workbookView xWindow="0" yWindow="0" windowWidth="22500" windowHeight="99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1" l="1"/>
  <c r="L15" i="1"/>
  <c r="L14" i="1"/>
  <c r="L13" i="1"/>
  <c r="I16" i="1"/>
  <c r="I15" i="1"/>
  <c r="I14" i="1"/>
  <c r="I13" i="1"/>
  <c r="F16" i="1"/>
  <c r="F15" i="1"/>
  <c r="F14" i="1"/>
  <c r="F13" i="1"/>
  <c r="M6" i="1"/>
  <c r="M7" i="1"/>
  <c r="M8" i="1"/>
  <c r="N8" i="1" s="1"/>
  <c r="M9" i="1"/>
  <c r="M10" i="1"/>
  <c r="M11" i="1"/>
  <c r="J6" i="1"/>
  <c r="J7" i="1"/>
  <c r="J8" i="1"/>
  <c r="J9" i="1"/>
  <c r="J10" i="1"/>
  <c r="J11" i="1"/>
  <c r="G6" i="1"/>
  <c r="G7" i="1"/>
  <c r="G8" i="1"/>
  <c r="G9" i="1"/>
  <c r="G10" i="1"/>
  <c r="G11" i="1"/>
  <c r="M5" i="1"/>
  <c r="J5" i="1"/>
  <c r="G5" i="1"/>
  <c r="O8" i="1" l="1"/>
  <c r="N13" i="1"/>
  <c r="N15" i="1"/>
  <c r="N14" i="1"/>
  <c r="N16" i="1"/>
  <c r="N6" i="1"/>
  <c r="O6" i="1" s="1"/>
  <c r="N9" i="1"/>
  <c r="O9" i="1" s="1"/>
  <c r="N7" i="1"/>
  <c r="O7" i="1" s="1"/>
  <c r="N11" i="1"/>
  <c r="O11" i="1" s="1"/>
  <c r="N5" i="1"/>
  <c r="O5" i="1" s="1"/>
  <c r="N10" i="1"/>
  <c r="O10" i="1" s="1"/>
</calcChain>
</file>

<file path=xl/sharedStrings.xml><?xml version="1.0" encoding="utf-8"?>
<sst xmlns="http://schemas.openxmlformats.org/spreadsheetml/2006/main" count="41" uniqueCount="35">
  <si>
    <t>M6X00373</t>
  </si>
  <si>
    <t>Electrical Machines</t>
  </si>
  <si>
    <t>Assignment 1</t>
  </si>
  <si>
    <t>Assignment 2</t>
  </si>
  <si>
    <t>Exam</t>
  </si>
  <si>
    <t>Number</t>
  </si>
  <si>
    <t>First name</t>
  </si>
  <si>
    <t>Surname</t>
  </si>
  <si>
    <t>graded</t>
  </si>
  <si>
    <t>weighted</t>
  </si>
  <si>
    <t>Total</t>
  </si>
  <si>
    <t>P/F</t>
  </si>
  <si>
    <t>1651127</t>
  </si>
  <si>
    <t xml:space="preserve">DEREK  </t>
  </si>
  <si>
    <t>LOCKHART</t>
  </si>
  <si>
    <t>1706135</t>
  </si>
  <si>
    <t xml:space="preserve">NATHAN ANDREW </t>
  </si>
  <si>
    <t>DAVIES</t>
  </si>
  <si>
    <t>1708387</t>
  </si>
  <si>
    <t xml:space="preserve">JOSEPH MORGAN </t>
  </si>
  <si>
    <t>LANDEG</t>
  </si>
  <si>
    <t>1708737</t>
  </si>
  <si>
    <t xml:space="preserve">JAMES  </t>
  </si>
  <si>
    <t>THOMAS</t>
  </si>
  <si>
    <t>1708738</t>
  </si>
  <si>
    <t xml:space="preserve">ADRIAN  </t>
  </si>
  <si>
    <t>1708795</t>
  </si>
  <si>
    <t xml:space="preserve">JAMES ALEXANDER </t>
  </si>
  <si>
    <t>BUNYAN</t>
  </si>
  <si>
    <t>1708879</t>
  </si>
  <si>
    <t xml:space="preserve">RHYS  </t>
  </si>
  <si>
    <t>Max</t>
  </si>
  <si>
    <t xml:space="preserve">Min 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</si>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</sst>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9" fontId="0" fillId="0" borderId="0" xfId="0" applyNumberFormat="1"/>
    <xf numFmtId="0" fontId="1" fillId="0" borderId="1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0" fontId="0" fillId="0" borderId="0" xfId="0" applyAlignment="1"/>
    <xf numFmtId="1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2">
    <dxf>
      <fill>
        <patternFill>
          <bgColor rgb="FFE6E6E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6"/>
  <sheetViews>
    <sheetView tabSelected="1" workbookViewId="0">
      <selection activeCell="L9" sqref="L9"/>
    </sheetView>
  </sheetViews>
  <sheetFormatPr defaultRowHeight="15" x14ac:dyDescent="0.25"/>
  <cols>
    <col min="2" max="2" width="9.42578125" bestFit="1" customWidth="1"/>
    <col min="3" max="3" width="16.42578125" bestFit="1" customWidth="1"/>
    <col min="4" max="4" width="9.140625" bestFit="1" customWidth="1"/>
    <col min="6" max="6" width="11.28515625" bestFit="1" customWidth="1"/>
    <col min="8" max="8" width="3" customWidth="1"/>
    <col min="9" max="9" width="11.28515625" bestFit="1" customWidth="1"/>
    <col min="11" max="11" width="3.140625" customWidth="1"/>
  </cols>
  <sheetData>
    <row r="2" spans="2:15" x14ac:dyDescent="0.25">
      <c r="B2" t="s">
        <v>0</v>
      </c>
      <c r="C2" t="s">
        <v>1</v>
      </c>
    </row>
    <row r="3" spans="2:15" x14ac:dyDescent="0.25">
      <c r="F3" s="4" t="s">
        <v>2</v>
      </c>
      <c r="G3" s="1">
        <v>0.2</v>
      </c>
      <c r="H3" s="1"/>
      <c r="I3" s="4" t="s">
        <v>3</v>
      </c>
      <c r="J3" s="1">
        <v>0.2</v>
      </c>
      <c r="K3" s="1"/>
      <c r="L3" t="s">
        <v>4</v>
      </c>
      <c r="M3" s="1">
        <v>0.6</v>
      </c>
    </row>
    <row r="4" spans="2:15" x14ac:dyDescent="0.25">
      <c r="B4" t="s">
        <v>5</v>
      </c>
      <c r="C4" t="s">
        <v>6</v>
      </c>
      <c r="D4" t="s">
        <v>7</v>
      </c>
      <c r="F4" t="s">
        <v>8</v>
      </c>
      <c r="G4" t="s">
        <v>9</v>
      </c>
      <c r="I4" t="s">
        <v>8</v>
      </c>
      <c r="J4" t="s">
        <v>9</v>
      </c>
      <c r="L4" t="s">
        <v>8</v>
      </c>
      <c r="M4" t="s">
        <v>9</v>
      </c>
      <c r="N4" t="s">
        <v>10</v>
      </c>
      <c r="O4" t="s">
        <v>11</v>
      </c>
    </row>
    <row r="5" spans="2:15" x14ac:dyDescent="0.25">
      <c r="B5" s="2" t="s">
        <v>12</v>
      </c>
      <c r="C5" s="2" t="s">
        <v>13</v>
      </c>
      <c r="D5" s="2" t="s">
        <v>14</v>
      </c>
      <c r="F5" s="1">
        <v>0.76</v>
      </c>
      <c r="G5" s="6">
        <f>F5*$G$3</f>
        <v>0.15200000000000002</v>
      </c>
      <c r="H5" s="1"/>
      <c r="I5" s="1">
        <v>0.81</v>
      </c>
      <c r="J5" s="6">
        <f>I5*$J$3</f>
        <v>0.16200000000000003</v>
      </c>
      <c r="K5" s="1"/>
      <c r="L5" s="1">
        <v>0.92</v>
      </c>
      <c r="M5" s="6">
        <f>L5*$M$3</f>
        <v>0.55200000000000005</v>
      </c>
      <c r="N5" s="1">
        <f t="shared" ref="N5:N11" si="0">M5+J5+G5</f>
        <v>0.8660000000000001</v>
      </c>
      <c r="O5" t="str">
        <f t="shared" ref="O5:O11" si="1">IF(_xlfn.CEILING.MATH(N5,0.01)&gt;=40%,"Pass","Fail")</f>
        <v>Pass</v>
      </c>
    </row>
    <row r="6" spans="2:15" x14ac:dyDescent="0.25">
      <c r="B6" s="3" t="s">
        <v>15</v>
      </c>
      <c r="C6" s="3" t="s">
        <v>16</v>
      </c>
      <c r="D6" s="3" t="s">
        <v>17</v>
      </c>
      <c r="F6" s="1">
        <v>0.48</v>
      </c>
      <c r="G6" s="6">
        <f t="shared" ref="G6:G11" si="2">F6*$G$3</f>
        <v>9.6000000000000002E-2</v>
      </c>
      <c r="H6" s="1"/>
      <c r="I6" s="1">
        <v>0.40200000000000002</v>
      </c>
      <c r="J6" s="6">
        <f t="shared" ref="J6:J11" si="3">I6*$J$3</f>
        <v>8.0400000000000013E-2</v>
      </c>
      <c r="K6" s="1"/>
      <c r="L6" s="1">
        <v>0.48</v>
      </c>
      <c r="M6" s="6">
        <f t="shared" ref="M6:M11" si="4">L6*$M$3</f>
        <v>0.28799999999999998</v>
      </c>
      <c r="N6" s="1">
        <f t="shared" si="0"/>
        <v>0.46440000000000003</v>
      </c>
      <c r="O6" t="str">
        <f t="shared" si="1"/>
        <v>Pass</v>
      </c>
    </row>
    <row r="7" spans="2:15" x14ac:dyDescent="0.25">
      <c r="B7" s="3" t="s">
        <v>18</v>
      </c>
      <c r="C7" s="3" t="s">
        <v>19</v>
      </c>
      <c r="D7" s="3" t="s">
        <v>20</v>
      </c>
      <c r="F7" s="1">
        <v>0.6</v>
      </c>
      <c r="G7" s="6">
        <f t="shared" si="2"/>
        <v>0.12</v>
      </c>
      <c r="H7" s="1"/>
      <c r="I7" s="1">
        <v>0.69</v>
      </c>
      <c r="J7" s="6">
        <f t="shared" si="3"/>
        <v>0.13799999999999998</v>
      </c>
      <c r="K7" s="1"/>
      <c r="L7" s="1">
        <v>0.84</v>
      </c>
      <c r="M7" s="6">
        <f t="shared" si="4"/>
        <v>0.504</v>
      </c>
      <c r="N7" s="1">
        <f t="shared" si="0"/>
        <v>0.76200000000000001</v>
      </c>
      <c r="O7" t="str">
        <f t="shared" si="1"/>
        <v>Pass</v>
      </c>
    </row>
    <row r="8" spans="2:15" x14ac:dyDescent="0.25">
      <c r="B8" s="3" t="s">
        <v>21</v>
      </c>
      <c r="C8" s="3" t="s">
        <v>22</v>
      </c>
      <c r="D8" s="3" t="s">
        <v>23</v>
      </c>
      <c r="F8" s="1">
        <v>0.56999999999999995</v>
      </c>
      <c r="G8" s="6">
        <f t="shared" si="2"/>
        <v>0.11399999999999999</v>
      </c>
      <c r="H8" s="1"/>
      <c r="I8" s="1">
        <v>0.51</v>
      </c>
      <c r="J8" s="6">
        <f t="shared" si="3"/>
        <v>0.10200000000000001</v>
      </c>
      <c r="K8" s="1"/>
      <c r="L8" s="1">
        <v>0.8</v>
      </c>
      <c r="M8" s="6">
        <f t="shared" si="4"/>
        <v>0.48</v>
      </c>
      <c r="N8" s="1">
        <f t="shared" si="0"/>
        <v>0.69599999999999995</v>
      </c>
      <c r="O8" t="str">
        <f t="shared" si="1"/>
        <v>Pass</v>
      </c>
    </row>
    <row r="9" spans="2:15" x14ac:dyDescent="0.25">
      <c r="B9" s="3" t="s">
        <v>24</v>
      </c>
      <c r="C9" s="3" t="s">
        <v>25</v>
      </c>
      <c r="D9" s="3" t="s">
        <v>23</v>
      </c>
      <c r="F9" s="1">
        <v>0.67</v>
      </c>
      <c r="G9" s="6">
        <f t="shared" si="2"/>
        <v>0.13400000000000001</v>
      </c>
      <c r="H9" s="1"/>
      <c r="I9" s="1">
        <v>0.621</v>
      </c>
      <c r="J9" s="6">
        <f t="shared" si="3"/>
        <v>0.1242</v>
      </c>
      <c r="K9" s="1"/>
      <c r="L9" s="1">
        <v>0.89</v>
      </c>
      <c r="M9" s="6">
        <f t="shared" si="4"/>
        <v>0.53400000000000003</v>
      </c>
      <c r="N9" s="1">
        <f t="shared" si="0"/>
        <v>0.79220000000000002</v>
      </c>
      <c r="O9" t="str">
        <f t="shared" si="1"/>
        <v>Pass</v>
      </c>
    </row>
    <row r="10" spans="2:15" x14ac:dyDescent="0.25">
      <c r="B10" s="3" t="s">
        <v>26</v>
      </c>
      <c r="C10" s="3" t="s">
        <v>27</v>
      </c>
      <c r="D10" s="3" t="s">
        <v>28</v>
      </c>
      <c r="F10" s="1">
        <v>0.63</v>
      </c>
      <c r="G10" s="6">
        <f t="shared" si="2"/>
        <v>0.126</v>
      </c>
      <c r="H10" s="1"/>
      <c r="I10" s="1">
        <v>0.503</v>
      </c>
      <c r="J10" s="6">
        <f t="shared" si="3"/>
        <v>0.10060000000000001</v>
      </c>
      <c r="K10" s="1"/>
      <c r="L10" s="1">
        <v>0.7</v>
      </c>
      <c r="M10" s="6">
        <f t="shared" si="4"/>
        <v>0.42</v>
      </c>
      <c r="N10" s="1">
        <f t="shared" si="0"/>
        <v>0.64659999999999995</v>
      </c>
      <c r="O10" t="str">
        <f t="shared" si="1"/>
        <v>Pass</v>
      </c>
    </row>
    <row r="11" spans="2:15" x14ac:dyDescent="0.25">
      <c r="B11" s="3" t="s">
        <v>29</v>
      </c>
      <c r="C11" s="3" t="s">
        <v>30</v>
      </c>
      <c r="D11" s="3" t="s">
        <v>17</v>
      </c>
      <c r="F11" s="1">
        <v>0.66</v>
      </c>
      <c r="G11" s="6">
        <f t="shared" si="2"/>
        <v>0.13200000000000001</v>
      </c>
      <c r="H11" s="1"/>
      <c r="I11" s="1">
        <v>0.57899999999999996</v>
      </c>
      <c r="J11" s="6">
        <f t="shared" si="3"/>
        <v>0.1158</v>
      </c>
      <c r="K11" s="1"/>
      <c r="L11" s="1">
        <v>0.66</v>
      </c>
      <c r="M11" s="6">
        <f t="shared" si="4"/>
        <v>0.39600000000000002</v>
      </c>
      <c r="N11" s="1">
        <f t="shared" si="0"/>
        <v>0.64380000000000004</v>
      </c>
      <c r="O11" t="str">
        <f t="shared" si="1"/>
        <v>Pass</v>
      </c>
    </row>
    <row r="13" spans="2:15" x14ac:dyDescent="0.25">
      <c r="E13" t="s">
        <v>31</v>
      </c>
      <c r="F13" s="1">
        <f>MAX(F5:F11)</f>
        <v>0.76</v>
      </c>
      <c r="G13" s="6"/>
      <c r="I13" s="1">
        <f>MAX(I5:I11)</f>
        <v>0.81</v>
      </c>
      <c r="L13" s="1">
        <f>MAX(L5:L11)</f>
        <v>0.92</v>
      </c>
      <c r="N13" s="1">
        <f>MAX(N5:N11)</f>
        <v>0.8660000000000001</v>
      </c>
    </row>
    <row r="14" spans="2:15" x14ac:dyDescent="0.25">
      <c r="E14" t="s">
        <v>32</v>
      </c>
      <c r="F14" s="1">
        <f>MIN(F5:F11)</f>
        <v>0.48</v>
      </c>
      <c r="I14" s="1">
        <f>MIN(I5:I11)</f>
        <v>0.40200000000000002</v>
      </c>
      <c r="L14" s="1">
        <f>MIN(L5:L11)</f>
        <v>0.48</v>
      </c>
      <c r="N14" s="1">
        <f>MIN(N5:N11)</f>
        <v>0.46440000000000003</v>
      </c>
    </row>
    <row r="15" spans="2:15" x14ac:dyDescent="0.25">
      <c r="E15" t="s">
        <v>33</v>
      </c>
      <c r="F15" s="1">
        <f>AVERAGE(F5:F11)</f>
        <v>0.62428571428571422</v>
      </c>
      <c r="I15" s="1">
        <f>AVERAGE(I5:I11)</f>
        <v>0.58785714285714286</v>
      </c>
      <c r="L15" s="1">
        <f>AVERAGE(L5:L11)</f>
        <v>0.75571428571428567</v>
      </c>
      <c r="N15" s="1">
        <f>AVERAGE(N5:N11)</f>
        <v>0.69585714285714295</v>
      </c>
    </row>
    <row r="16" spans="2:15" x14ac:dyDescent="0.25">
      <c r="E16" t="s">
        <v>34</v>
      </c>
      <c r="F16" s="5">
        <f>_xlfn.STDEV.P(F5:F11)</f>
        <v>8.1215259448868857E-2</v>
      </c>
      <c r="I16" s="5">
        <f>_xlfn.STDEV.P(I5:I11)</f>
        <v>0.12464971327848362</v>
      </c>
      <c r="L16" s="5">
        <f>_xlfn.STDEV.P(L5:L11)</f>
        <v>0.14261407893403827</v>
      </c>
      <c r="N16" s="5">
        <f>_xlfn.STDEV.P(N5:N11)</f>
        <v>0.12030559727084093</v>
      </c>
    </row>
  </sheetData>
  <conditionalFormatting sqref="O5:O11">
    <cfRule type="containsText" dxfId="11" priority="11" operator="containsText" text="Fail">
      <formula>NOT(ISERROR(SEARCH("Fail",O5)))</formula>
    </cfRule>
  </conditionalFormatting>
  <conditionalFormatting sqref="F5:F11">
    <cfRule type="cellIs" dxfId="10" priority="4" operator="greaterThan">
      <formula>0.4</formula>
    </cfRule>
    <cfRule type="cellIs" dxfId="9" priority="10" operator="lessThan">
      <formula>0.4</formula>
    </cfRule>
  </conditionalFormatting>
  <conditionalFormatting sqref="L5:L11">
    <cfRule type="cellIs" dxfId="8" priority="1" operator="greaterThan">
      <formula>0.39</formula>
    </cfRule>
    <cfRule type="cellIs" dxfId="7" priority="9" operator="lessThan">
      <formula>0.4</formula>
    </cfRule>
  </conditionalFormatting>
  <conditionalFormatting sqref="L5:L11">
    <cfRule type="cellIs" dxfId="6" priority="8" operator="greaterThan">
      <formula>0.4</formula>
    </cfRule>
  </conditionalFormatting>
  <conditionalFormatting sqref="F5:F11">
    <cfRule type="cellIs" dxfId="5" priority="7" operator="equal">
      <formula>0.4</formula>
    </cfRule>
  </conditionalFormatting>
  <conditionalFormatting sqref="I5:I11">
    <cfRule type="cellIs" dxfId="4" priority="2" operator="greaterThan">
      <formula>0.39</formula>
    </cfRule>
    <cfRule type="cellIs" dxfId="3" priority="6" operator="lessThan">
      <formula>0.4</formula>
    </cfRule>
  </conditionalFormatting>
  <conditionalFormatting sqref="I5:I11">
    <cfRule type="cellIs" dxfId="2" priority="5" operator="equal">
      <formula>0.4</formula>
    </cfRule>
  </conditionalFormatting>
  <conditionalFormatting sqref="O2:O11">
    <cfRule type="cellIs" dxfId="1" priority="3" operator="equal">
      <formula>"Pass"</formula>
    </cfRule>
  </conditionalFormatting>
  <conditionalFormatting sqref="B5:D11">
    <cfRule type="expression" dxfId="0" priority="13">
      <formula>(IF((IF(SUBTOTAL(3,$C5)=0,MIN($F$3:$F19)-1,SUBTOTAL(3,$C5:$C$19))/2)-ROUNDDOWN((IF(SUBTOTAL(3,$C5)=0,MIN($F$3:$F19)-1,SUBTOTAL(3,$C5:$C$19))/2),0)=0.5,"Y","N"))="Y"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Peter Charlton</cp:lastModifiedBy>
  <dcterms:created xsi:type="dcterms:W3CDTF">2019-05-23T12:33:05Z</dcterms:created>
  <dcterms:modified xsi:type="dcterms:W3CDTF">2019-05-24T10:35:33Z</dcterms:modified>
</cp:coreProperties>
</file>