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6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<sst xmlns="http://schemas.openxmlformats.org/spreadsheetml/2006/main" count="96" uniqueCount="45">
  <si>
    <t>Mass</t>
  </si>
  <si>
    <t>kg</t>
  </si>
  <si>
    <t>Wheelbase</t>
  </si>
  <si>
    <t>m</t>
  </si>
  <si>
    <t>CoG Height</t>
  </si>
  <si>
    <t>SWD (Front)</t>
  </si>
  <si>
    <t>%</t>
  </si>
  <si>
    <t>SWD (Left)</t>
  </si>
  <si>
    <t>Cl</t>
  </si>
  <si>
    <t>A</t>
  </si>
  <si>
    <r>
      <t>m</t>
    </r>
    <r>
      <rPr>
        <rFont val="Arial"/>
        <color theme="1"/>
        <sz val="11.0"/>
        <vertAlign val="superscript"/>
      </rPr>
      <t>2</t>
    </r>
  </si>
  <si>
    <t>Air Density</t>
  </si>
  <si>
    <r>
      <t>kg/m</t>
    </r>
    <r>
      <rPr>
        <rFont val="Arial"/>
        <color theme="1"/>
        <sz val="11.0"/>
        <vertAlign val="superscript"/>
      </rPr>
      <t>3</t>
    </r>
  </si>
  <si>
    <t>CoP</t>
  </si>
  <si>
    <t>Average Track</t>
  </si>
  <si>
    <t>Maximum G</t>
  </si>
  <si>
    <t>G</t>
  </si>
  <si>
    <t>Front static verticle</t>
  </si>
  <si>
    <t>rear static verticle</t>
  </si>
  <si>
    <t>front left</t>
  </si>
  <si>
    <t>rear left</t>
  </si>
  <si>
    <t>front right</t>
  </si>
  <si>
    <t>rear right</t>
  </si>
  <si>
    <t>Aero Load</t>
  </si>
  <si>
    <t xml:space="preserve">Volcity </t>
  </si>
  <si>
    <t>m/s</t>
  </si>
  <si>
    <t>Long G-Force</t>
  </si>
  <si>
    <t>Lat Accel</t>
  </si>
  <si>
    <t>Corner Weight</t>
  </si>
  <si>
    <t>Long G-Froce</t>
  </si>
  <si>
    <t>Front Load Transfer</t>
  </si>
  <si>
    <t>Fl</t>
  </si>
  <si>
    <t>Front Left</t>
  </si>
  <si>
    <t>Front Right</t>
  </si>
  <si>
    <t>Long G-Fore</t>
  </si>
  <si>
    <t>Rear Load Transfer</t>
  </si>
  <si>
    <t>Rear Left</t>
  </si>
  <si>
    <t>Rear Right</t>
  </si>
  <si>
    <t>Lat G-Force</t>
  </si>
  <si>
    <t>Velocity</t>
  </si>
  <si>
    <t>Angle A</t>
  </si>
  <si>
    <t>Lateral X-axis</t>
  </si>
  <si>
    <r>
      <rPr>
        <b/>
      </rPr>
      <t xml:space="preserve">Angle </t>
    </r>
    <r>
      <rPr>
        <b/>
      </rPr>
      <t>B</t>
    </r>
  </si>
  <si>
    <t>Long y-axis</t>
  </si>
  <si>
    <t>Center of gravity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</si>
</sst>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Arial"/>
    </font>
    <font>
      <sz val="11.0"/>
      <color theme="1"/>
      <name val="Calibri"/>
    </font>
    <font/>
    <font>
      <b/>
      <sz val="12.0"/>
      <color rgb="FF000000"/>
      <name val="Arial"/>
    </font>
    <font>
      <sz val="12.0"/>
      <color theme="1"/>
      <name val="Arial"/>
    </font>
    <font>
      <b/>
      <sz val="12.0"/>
      <name val="Arial"/>
    </font>
    <font>
      <sz val="12.0"/>
      <color rgb="FF000000"/>
      <name val="Arial"/>
    </font>
    <font>
      <sz val="12.0"/>
      <name val="Arial"/>
    </font>
    <font>
      <b/>
      <sz val="14.0"/>
      <color rgb="FF000000"/>
      <name val="Arial"/>
    </font>
  </fonts>
  <fills count="2">
    <fill>
      <patternFill patternType="none"/>
    </fill>
    <fill>
      <patternFill patternType="lightGray"/>
    </fill>
  </fills>
  <borders count="14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/>
      <bottom/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0" fontId="0" numFmtId="0" xfId="0" applyAlignment="1" applyBorder="1" applyFont="1">
      <alignment horizontal="left" shrinkToFit="0" vertical="center" wrapText="1"/>
    </xf>
    <xf borderId="2" fillId="0" fontId="0" numFmtId="0" xfId="0" applyAlignment="1" applyBorder="1" applyFont="1">
      <alignment horizontal="right" shrinkToFit="0" vertical="center" wrapText="1"/>
    </xf>
    <xf borderId="2" fillId="0" fontId="0" numFmtId="0" xfId="0" applyAlignment="1" applyBorder="1" applyFont="1">
      <alignment shrinkToFit="0" vertical="center" wrapText="1"/>
    </xf>
    <xf borderId="3" fillId="0" fontId="0" numFmtId="0" xfId="0" applyAlignment="1" applyBorder="1" applyFont="1">
      <alignment horizontal="left" shrinkToFit="0" vertical="center" wrapText="1"/>
    </xf>
    <xf borderId="4" fillId="0" fontId="0" numFmtId="0" xfId="0" applyAlignment="1" applyBorder="1" applyFont="1">
      <alignment horizontal="right" shrinkToFit="0" vertical="center" wrapText="1"/>
    </xf>
    <xf borderId="4" fillId="0" fontId="0" numFmtId="0" xfId="0" applyAlignment="1" applyBorder="1" applyFont="1">
      <alignment shrinkToFit="0" vertical="center" wrapText="1"/>
    </xf>
    <xf borderId="5" fillId="0" fontId="0" numFmtId="0" xfId="0" applyAlignment="1" applyBorder="1" applyFont="1">
      <alignment horizontal="left" shrinkToFit="0" vertical="center" wrapText="1"/>
    </xf>
    <xf borderId="6" fillId="0" fontId="1" numFmtId="0" xfId="0" applyBorder="1" applyFont="1"/>
    <xf borderId="5" fillId="0" fontId="0" numFmtId="0" xfId="0" applyAlignment="1" applyBorder="1" applyFont="1">
      <alignment shrinkToFit="0" vertical="center" wrapText="1"/>
    </xf>
    <xf borderId="0" fillId="0" fontId="0" numFmtId="0" xfId="0" applyAlignment="1" applyFont="1">
      <alignment shrinkToFit="0" vertical="center" wrapText="1"/>
    </xf>
    <xf borderId="7" fillId="0" fontId="1" numFmtId="0" xfId="0" applyAlignment="1" applyBorder="1" applyFont="1">
      <alignment horizontal="center" vertical="center"/>
    </xf>
    <xf borderId="8" fillId="0" fontId="2" numFmtId="0" xfId="0" applyBorder="1" applyFont="1"/>
    <xf borderId="9" fillId="0" fontId="2" numFmtId="0" xfId="0" applyBorder="1" applyFont="1"/>
    <xf borderId="8" fillId="0" fontId="1" numFmtId="0" xfId="0" applyBorder="1" applyFont="1"/>
    <xf borderId="10" fillId="0" fontId="1" numFmtId="0" xfId="0" applyAlignment="1" applyBorder="1" applyFont="1">
      <alignment horizontal="center" vertical="center"/>
    </xf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6" fillId="0" fontId="3" numFmtId="0" xfId="0" applyAlignment="1" applyBorder="1" applyFont="1">
      <alignment horizontal="left" readingOrder="0" shrinkToFit="0" wrapText="1"/>
    </xf>
    <xf borderId="0" fillId="0" fontId="4" numFmtId="0" xfId="0" applyAlignment="1" applyFont="1">
      <alignment readingOrder="0"/>
    </xf>
    <xf borderId="0" fillId="0" fontId="5" numFmtId="0" xfId="0" applyAlignment="1" applyFont="1">
      <alignment readingOrder="0"/>
    </xf>
    <xf borderId="6" fillId="0" fontId="6" numFmtId="0" xfId="0" applyAlignment="1" applyBorder="1" applyFont="1">
      <alignment horizontal="left" readingOrder="0" shrinkToFit="0" wrapText="1"/>
    </xf>
    <xf borderId="6" fillId="0" fontId="7" numFmtId="0" xfId="0" applyAlignment="1" applyBorder="1" applyFont="1">
      <alignment horizontal="right" readingOrder="0" vertical="bottom"/>
    </xf>
    <xf borderId="0" fillId="0" fontId="7" numFmtId="0" xfId="0" applyAlignment="1" applyFont="1">
      <alignment horizontal="right" readingOrder="0" vertical="bottom"/>
    </xf>
    <xf borderId="6" fillId="0" fontId="8" numFmtId="0" xfId="0" applyAlignment="1" applyBorder="1" applyFont="1">
      <alignment horizontal="left"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dk1"/>
                </a:solidFill>
                <a:latin typeface="+mn-lt"/>
              </a:defRPr>
            </a:pPr>
            <a:r>
              <a:t>Front Left and Front Right Loads Against Longitudinal Acceleration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Sheet1!$G$19:$G$34</c:f>
            </c:numRef>
          </c:xVal>
          <c:yVal>
            <c:numRef>
              <c:f>Sheet1!$I$19:$I$34</c:f>
            </c:numRef>
          </c:yVal>
        </c:ser>
        <c:ser>
          <c:idx val="1"/>
          <c:order val="1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xVal>
            <c:numRef>
              <c:f>Sheet1!$G$19:$G$34</c:f>
            </c:numRef>
          </c:xVal>
          <c:yVal>
            <c:numRef>
              <c:f>Sheet1!$O$19:$O$34</c:f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364442"/>
        <c:axId val="1781986669"/>
      </c:scatterChart>
      <c:valAx>
        <c:axId val="61336444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Longitudinal Acceleration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781986669"/>
      </c:valAx>
      <c:valAx>
        <c:axId val="178198666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Load (N)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613364442"/>
      </c:valAx>
    </c:plotArea>
    <c:legend>
      <c:legendPos val="t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dk1"/>
                </a:solidFill>
                <a:latin typeface="+mn-lt"/>
              </a:defRPr>
            </a:pPr>
            <a:r>
              <a:t>RearLeft and Rear Right Loads Against Longitudinal Acceleration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Sheet1!$G$36:$G$51</c:f>
            </c:numRef>
          </c:xVal>
          <c:yVal>
            <c:numRef>
              <c:f>Sheet1!$I$36:$I$51</c:f>
            </c:numRef>
          </c:yVal>
        </c:ser>
        <c:ser>
          <c:idx val="1"/>
          <c:order val="1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xVal>
            <c:numRef>
              <c:f>Sheet1!$G$36:$G$51</c:f>
            </c:numRef>
          </c:xVal>
          <c:yVal>
            <c:numRef>
              <c:f>Sheet1!$O$36:$O$51</c:f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957745"/>
        <c:axId val="2074752655"/>
      </c:scatterChart>
      <c:valAx>
        <c:axId val="60957745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Longitudinal Acceleration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2074752655"/>
      </c:valAx>
      <c:valAx>
        <c:axId val="207475265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Load (N)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60957745"/>
      </c:valAx>
    </c:plotArea>
    <c:legend>
      <c:legendPos val="t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dk1"/>
                </a:solidFill>
                <a:latin typeface="+mn-lt"/>
              </a:defRPr>
            </a:pPr>
            <a:r>
              <a:t>Front Left and Front Right Loads Against Lateral Acceleration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Sheet1!$H$54:$H$69</c:f>
            </c:numRef>
          </c:xVal>
          <c:yVal>
            <c:numRef>
              <c:f>Sheet1!$I$54:$I$69</c:f>
            </c:numRef>
          </c:yVal>
        </c:ser>
        <c:ser>
          <c:idx val="1"/>
          <c:order val="1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xVal>
            <c:numRef>
              <c:f>Sheet1!$H$54:$H$69</c:f>
            </c:numRef>
          </c:xVal>
          <c:yVal>
            <c:numRef>
              <c:f>Sheet1!$O$54:$O$69</c:f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3994292"/>
        <c:axId val="2095095677"/>
      </c:scatterChart>
      <c:valAx>
        <c:axId val="200399429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Lateral Acceleration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2095095677"/>
      </c:valAx>
      <c:valAx>
        <c:axId val="2095095677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Load (N)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2003994292"/>
      </c:valAx>
    </c:plotArea>
    <c:legend>
      <c:legendPos val="t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dk1"/>
                </a:solidFill>
                <a:latin typeface="+mn-lt"/>
              </a:defRPr>
            </a:pPr>
            <a:r>
              <a:t>RearLeft and Rear Right Loads Against Lateral Acceleration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Sheet1!$H$71:$H$86</c:f>
            </c:numRef>
          </c:xVal>
          <c:yVal>
            <c:numRef>
              <c:f>Sheet1!$I$71:$I$86</c:f>
            </c:numRef>
          </c:yVal>
        </c:ser>
        <c:ser>
          <c:idx val="1"/>
          <c:order val="1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xVal>
            <c:numRef>
              <c:f>Sheet1!$H$71:$H$86</c:f>
            </c:numRef>
          </c:xVal>
          <c:yVal>
            <c:numRef>
              <c:f>Sheet1!$O$71:$O$86</c:f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9372999"/>
        <c:axId val="968818120"/>
      </c:scatterChart>
      <c:valAx>
        <c:axId val="1829372999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Lateral Acceleration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968818120"/>
      </c:valAx>
      <c:valAx>
        <c:axId val="96881812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Load (N)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829372999"/>
      </c:valAx>
    </c:plotArea>
    <c:legend>
      <c:legendPos val="t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dk1"/>
                </a:solidFill>
                <a:latin typeface="+mn-lt"/>
              </a:defRPr>
            </a:pPr>
            <a:r>
              <a:t>Front Left and Front Right Loads Against Velocity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Sheet1!$E$89:$E$119</c:f>
            </c:numRef>
          </c:xVal>
          <c:yVal>
            <c:numRef>
              <c:f>Sheet1!$I$89:$I$119</c:f>
            </c:numRef>
          </c:yVal>
        </c:ser>
        <c:ser>
          <c:idx val="1"/>
          <c:order val="1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xVal>
            <c:numRef>
              <c:f>Sheet1!$E$89:$E$119</c:f>
            </c:numRef>
          </c:xVal>
          <c:yVal>
            <c:numRef>
              <c:f>Sheet1!$O$89:$O$119</c:f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999255"/>
        <c:axId val="1231946702"/>
      </c:scatterChart>
      <c:valAx>
        <c:axId val="162999255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Velocity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231946702"/>
      </c:valAx>
      <c:valAx>
        <c:axId val="123194670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Load (N)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62999255"/>
      </c:valAx>
    </c:plotArea>
    <c:legend>
      <c:legendPos val="t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600">
                <a:solidFill>
                  <a:schemeClr val="dk1"/>
                </a:solidFill>
                <a:latin typeface="+mn-lt"/>
              </a:defRPr>
            </a:pPr>
            <a:r>
              <a:t>RearLeft and Rear Right Loads Against Velocity</a:t>
            </a:r>
          </a:p>
        </c:rich>
      </c:tx>
      <c:overlay val="0"/>
    </c:title>
    <c:plotArea>
      <c:layout/>
      <c:scatterChart>
        <c:scatterStyle val="lineMarker"/>
        <c:ser>
          <c:idx val="0"/>
          <c:order val="0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Sheet1!$E$122:$E$152</c:f>
            </c:numRef>
          </c:xVal>
          <c:yVal>
            <c:numRef>
              <c:f>Sheet1!$I$122:$I$152</c:f>
            </c:numRef>
          </c:yVal>
        </c:ser>
        <c:ser>
          <c:idx val="1"/>
          <c:order val="1"/>
          <c:spPr>
            <a:ln w="47625">
              <a:noFill/>
            </a:ln>
          </c:spPr>
          <c:marker>
            <c:symbol val="circle"/>
            <c:size val="7"/>
            <c:spPr>
              <a:solidFill>
                <a:schemeClr val="accent2"/>
              </a:solidFill>
              <a:ln cmpd="sng">
                <a:solidFill>
                  <a:schemeClr val="accent2"/>
                </a:solidFill>
              </a:ln>
            </c:spPr>
          </c:marker>
          <c:xVal>
            <c:numRef>
              <c:f>Sheet1!$E$122:$E$152</c:f>
            </c:numRef>
          </c:xVal>
          <c:yVal>
            <c:numRef>
              <c:f>Sheet1!$O$122:$O$152</c:f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3018691"/>
        <c:axId val="1476758954"/>
      </c:scatterChart>
      <c:valAx>
        <c:axId val="101301869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Velocity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476758954"/>
      </c:valAx>
      <c:valAx>
        <c:axId val="147675895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1" i="0" sz="900">
                    <a:solidFill>
                      <a:schemeClr val="dk1"/>
                    </a:solidFill>
                    <a:latin typeface="+mn-lt"/>
                  </a:defRPr>
                </a:pPr>
                <a:r>
                  <a:t>Load (N)</a:t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i="0" sz="900">
                <a:solidFill>
                  <a:schemeClr val="dk1"/>
                </a:solidFill>
                <a:latin typeface="+mn-lt"/>
              </a:defRPr>
            </a:pPr>
          </a:p>
        </c:txPr>
        <c:crossAx val="1013018691"/>
      </c:valAx>
    </c:plotArea>
    <c:legend>
      <c:legendPos val="t"/>
      <c:overlay val="0"/>
      <c:txPr>
        <a:bodyPr/>
        <a:lstStyle/>
        <a:p>
          <a:pPr lvl="0">
            <a:defRPr b="0" i="0" sz="900">
              <a:solidFill>
                <a:schemeClr val="dk1"/>
              </a:solidFill>
              <a:latin typeface="+mn-lt"/>
            </a:defRPr>
          </a:pPr>
        </a:p>
      </c:txPr>
    </c:legend>
    <c:plotVisOnly val="1"/>
  </c:chart>
  <c:spPr>
    <a:solidFill>
      <a:schemeClr val="lt1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17</xdr:col>
      <xdr:colOff>428625</xdr:colOff>
      <xdr:row>17</xdr:row>
      <xdr:rowOff>133350</xdr:rowOff>
    </xdr:from>
    <xdr:ext cx="4343400" cy="309562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17</xdr:col>
      <xdr:colOff>428625</xdr:colOff>
      <xdr:row>35</xdr:row>
      <xdr:rowOff>161925</xdr:rowOff>
    </xdr:from>
    <xdr:ext cx="4343400" cy="2886075"/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17</xdr:col>
      <xdr:colOff>361950</xdr:colOff>
      <xdr:row>52</xdr:row>
      <xdr:rowOff>171450</xdr:rowOff>
    </xdr:from>
    <xdr:ext cx="4343400" cy="2886075"/>
    <xdr:graphicFrame>
      <xdr:nvGraphicFramePr>
        <xdr:cNvPr id="3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17</xdr:col>
      <xdr:colOff>419100</xdr:colOff>
      <xdr:row>70</xdr:row>
      <xdr:rowOff>85725</xdr:rowOff>
    </xdr:from>
    <xdr:ext cx="4343400" cy="2876550"/>
    <xdr:graphicFrame>
      <xdr:nvGraphicFramePr>
        <xdr:cNvPr id="4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17</xdr:col>
      <xdr:colOff>361950</xdr:colOff>
      <xdr:row>93</xdr:row>
      <xdr:rowOff>142875</xdr:rowOff>
    </xdr:from>
    <xdr:ext cx="4343400" cy="2886075"/>
    <xdr:graphicFrame>
      <xdr:nvGraphicFramePr>
        <xdr:cNvPr id="5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18</xdr:col>
      <xdr:colOff>28575</xdr:colOff>
      <xdr:row>125</xdr:row>
      <xdr:rowOff>104775</xdr:rowOff>
    </xdr:from>
    <xdr:ext cx="4371975" cy="2876550"/>
    <xdr:graphicFrame>
      <xdr:nvGraphicFramePr>
        <xdr:cNvPr id="6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10</xdr:col>
      <xdr:colOff>152400</xdr:colOff>
      <xdr:row>156</xdr:row>
      <xdr:rowOff>152400</xdr:rowOff>
    </xdr:from>
    <xdr:ext cx="2133600" cy="1885950"/>
    <xdr:pic>
      <xdr:nvPicPr>
        <xdr:cNvPr id="0" name="image1.png" title="Image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2" width="8.38"/>
    <col customWidth="1" min="3" max="5" width="7.63"/>
    <col customWidth="1" min="6" max="6" width="8.88"/>
    <col customWidth="1" min="7" max="7" width="11.0"/>
    <col customWidth="1" min="8" max="8" width="9.75"/>
    <col customWidth="1" min="9" max="9" width="13.25"/>
    <col customWidth="1" min="10" max="11" width="7.63"/>
    <col customWidth="1" min="12" max="12" width="9.5"/>
    <col customWidth="1" min="13" max="13" width="11.0"/>
    <col customWidth="1" min="14" max="14" width="9.88"/>
    <col customWidth="1" min="15" max="15" width="13.5"/>
    <col customWidth="1" min="16" max="16" width="7.63"/>
    <col customWidth="1" min="17" max="17" width="16.25"/>
    <col customWidth="1" min="18" max="26" width="7.63"/>
  </cols>
  <sheetData>
    <row r="1">
      <c r="A1" s="1" t="s">
        <v>0</v>
      </c>
      <c r="B1" s="2">
        <v>628.0</v>
      </c>
      <c r="C1" s="3" t="s">
        <v>1</v>
      </c>
    </row>
    <row r="2">
      <c r="A2" s="4" t="s">
        <v>2</v>
      </c>
      <c r="B2" s="5">
        <v>2.8</v>
      </c>
      <c r="C2" s="6" t="s">
        <v>3</v>
      </c>
    </row>
    <row r="3">
      <c r="A3" s="4" t="s">
        <v>4</v>
      </c>
      <c r="B3" s="5">
        <v>0.36</v>
      </c>
      <c r="C3" s="6" t="s">
        <v>3</v>
      </c>
    </row>
    <row r="4">
      <c r="A4" s="4" t="s">
        <v>5</v>
      </c>
      <c r="B4" s="5">
        <v>0.47</v>
      </c>
      <c r="C4" s="6" t="s">
        <v>6</v>
      </c>
    </row>
    <row r="5">
      <c r="A5" s="4" t="s">
        <v>7</v>
      </c>
      <c r="B5" s="5">
        <v>0.51</v>
      </c>
      <c r="C5" s="6" t="s">
        <v>6</v>
      </c>
    </row>
    <row r="6">
      <c r="A6" s="4" t="s">
        <v>8</v>
      </c>
      <c r="B6" s="5">
        <v>-0.62</v>
      </c>
      <c r="C6" s="6"/>
    </row>
    <row r="7">
      <c r="A7" s="4" t="s">
        <v>9</v>
      </c>
      <c r="B7" s="5">
        <v>1.2</v>
      </c>
      <c r="C7" s="6" t="s">
        <v>10</v>
      </c>
    </row>
    <row r="8">
      <c r="A8" s="4" t="s">
        <v>11</v>
      </c>
      <c r="B8" s="5">
        <v>1.223</v>
      </c>
      <c r="C8" s="6" t="s">
        <v>12</v>
      </c>
    </row>
    <row r="9">
      <c r="A9" s="4" t="s">
        <v>13</v>
      </c>
      <c r="B9" s="5">
        <v>0.42</v>
      </c>
      <c r="C9" s="6" t="s">
        <v>6</v>
      </c>
    </row>
    <row r="10">
      <c r="A10" s="4" t="s">
        <v>14</v>
      </c>
      <c r="B10" s="5">
        <v>1.62</v>
      </c>
      <c r="C10" s="6" t="s">
        <v>3</v>
      </c>
    </row>
    <row r="11">
      <c r="A11" s="4" t="s">
        <v>15</v>
      </c>
      <c r="B11" s="5">
        <v>1.5</v>
      </c>
      <c r="C11" s="6" t="s">
        <v>16</v>
      </c>
    </row>
    <row r="13">
      <c r="A13" s="7" t="s">
        <v>17</v>
      </c>
      <c r="B13" s="8">
        <f>B4*B1*9.81</f>
        <v>2895.5196</v>
      </c>
      <c r="C13" s="9" t="s">
        <v>18</v>
      </c>
      <c r="D13" s="8">
        <f>0.53*B1*9.81</f>
        <v>3265.1604</v>
      </c>
    </row>
    <row r="14">
      <c r="A14" s="7" t="s">
        <v>19</v>
      </c>
      <c r="B14" s="8">
        <f>B13*0.51</f>
        <v>1476.714996</v>
      </c>
      <c r="C14" s="9" t="s">
        <v>20</v>
      </c>
      <c r="D14" s="8">
        <f>D13*0.51</f>
        <v>1665.231804</v>
      </c>
    </row>
    <row r="15">
      <c r="A15" s="7" t="s">
        <v>21</v>
      </c>
      <c r="B15" s="8">
        <f>B13*0.49</f>
        <v>1418.804604</v>
      </c>
      <c r="C15" s="9" t="s">
        <v>22</v>
      </c>
      <c r="D15" s="8">
        <f>D13*0.49</f>
        <v>1599.928596</v>
      </c>
    </row>
    <row r="17">
      <c r="A17" s="8" t="s">
        <v>23</v>
      </c>
      <c r="B17" s="8">
        <f>B6*0.5*(B8*B18^2)*B7</f>
        <v>-409.4604</v>
      </c>
    </row>
    <row r="18">
      <c r="A18" s="8" t="s">
        <v>24</v>
      </c>
      <c r="B18" s="8">
        <v>30.0</v>
      </c>
      <c r="C18" s="10" t="s">
        <v>25</v>
      </c>
      <c r="G18" s="8" t="s">
        <v>26</v>
      </c>
      <c r="H18" s="8" t="s">
        <v>27</v>
      </c>
      <c r="I18" s="8" t="s">
        <v>28</v>
      </c>
      <c r="M18" s="8" t="s">
        <v>29</v>
      </c>
      <c r="N18" s="8" t="s">
        <v>27</v>
      </c>
      <c r="O18" s="8" t="s">
        <v>28</v>
      </c>
      <c r="Q18" s="8" t="s">
        <v>30</v>
      </c>
    </row>
    <row r="19">
      <c r="A19" s="8" t="s">
        <v>31</v>
      </c>
      <c r="B19" s="8">
        <f>B14+((B1*0.1*B3)/B10)*0.51*0.47-((B6*0.5*(30^2)*B7*0.42)/2)</f>
        <v>1550.368143</v>
      </c>
      <c r="F19" s="11" t="s">
        <v>32</v>
      </c>
      <c r="G19" s="8">
        <v>0.0</v>
      </c>
      <c r="H19" s="8">
        <v>0.0</v>
      </c>
      <c r="I19" s="8">
        <f t="shared" ref="I19:I34" si="1">$B$14+(($B$1*G19*$B$3)/$B$10)*$B$5*$B$4-(($B$6*0.5*($B$18^2)*$B$7*$B$9)/2)</f>
        <v>1547.022996</v>
      </c>
      <c r="L19" s="11" t="s">
        <v>33</v>
      </c>
      <c r="M19" s="8">
        <v>0.0</v>
      </c>
      <c r="N19" s="8">
        <v>0.0</v>
      </c>
      <c r="O19" s="8">
        <f t="shared" ref="O19:O34" si="2">$B$15-(($B$1*M19*$B$3)/$B$10)*0.49*$B$4-(($B$6*0.5*($B$18^2)*$B$7*$B$9)/2)</f>
        <v>1489.112604</v>
      </c>
      <c r="Q19" s="8">
        <f t="shared" ref="Q19:Q34" si="3">I19-O19</f>
        <v>57.910392</v>
      </c>
    </row>
    <row r="20">
      <c r="F20" s="12"/>
      <c r="G20" s="8">
        <v>0.1</v>
      </c>
      <c r="H20" s="8">
        <v>0.0</v>
      </c>
      <c r="I20" s="8">
        <f t="shared" si="1"/>
        <v>1550.368143</v>
      </c>
      <c r="L20" s="12"/>
      <c r="M20" s="8">
        <v>0.1</v>
      </c>
      <c r="N20" s="8">
        <v>0.0</v>
      </c>
      <c r="O20" s="8">
        <f t="shared" si="2"/>
        <v>1485.89864</v>
      </c>
      <c r="Q20" s="8">
        <f t="shared" si="3"/>
        <v>64.46950311</v>
      </c>
    </row>
    <row r="21" ht="15.75" customHeight="1">
      <c r="F21" s="12"/>
      <c r="G21" s="8">
        <v>0.2</v>
      </c>
      <c r="H21" s="8">
        <v>0.0</v>
      </c>
      <c r="I21" s="8">
        <f t="shared" si="1"/>
        <v>1553.713289</v>
      </c>
      <c r="L21" s="12"/>
      <c r="M21" s="8">
        <v>0.2</v>
      </c>
      <c r="N21" s="8">
        <v>0.0</v>
      </c>
      <c r="O21" s="8">
        <f t="shared" si="2"/>
        <v>1482.684675</v>
      </c>
      <c r="Q21" s="8">
        <f t="shared" si="3"/>
        <v>71.02861422</v>
      </c>
    </row>
    <row r="22" ht="15.75" customHeight="1">
      <c r="F22" s="12"/>
      <c r="G22" s="8">
        <v>0.3</v>
      </c>
      <c r="H22" s="8">
        <v>0.0</v>
      </c>
      <c r="I22" s="8">
        <f t="shared" si="1"/>
        <v>1557.058436</v>
      </c>
      <c r="L22" s="12"/>
      <c r="M22" s="8">
        <v>0.3</v>
      </c>
      <c r="N22" s="8">
        <v>0.0</v>
      </c>
      <c r="O22" s="8">
        <f t="shared" si="2"/>
        <v>1479.470711</v>
      </c>
      <c r="Q22" s="8">
        <f t="shared" si="3"/>
        <v>77.58772533</v>
      </c>
    </row>
    <row r="23" ht="15.75" customHeight="1">
      <c r="F23" s="12"/>
      <c r="G23" s="8">
        <v>0.4</v>
      </c>
      <c r="H23" s="8">
        <v>0.0</v>
      </c>
      <c r="I23" s="8">
        <f t="shared" si="1"/>
        <v>1560.403583</v>
      </c>
      <c r="L23" s="12"/>
      <c r="M23" s="8">
        <v>0.4</v>
      </c>
      <c r="N23" s="8">
        <v>0.0</v>
      </c>
      <c r="O23" s="8">
        <f t="shared" si="2"/>
        <v>1476.256746</v>
      </c>
      <c r="Q23" s="8">
        <f t="shared" si="3"/>
        <v>84.14683644</v>
      </c>
    </row>
    <row r="24" ht="15.75" customHeight="1">
      <c r="F24" s="12"/>
      <c r="G24" s="8">
        <v>0.5</v>
      </c>
      <c r="H24" s="8">
        <v>0.0</v>
      </c>
      <c r="I24" s="8">
        <f t="shared" si="1"/>
        <v>1563.748729</v>
      </c>
      <c r="L24" s="12"/>
      <c r="M24" s="8">
        <v>0.5</v>
      </c>
      <c r="N24" s="8">
        <v>0.0</v>
      </c>
      <c r="O24" s="8">
        <f t="shared" si="2"/>
        <v>1473.042782</v>
      </c>
      <c r="Q24" s="8">
        <f t="shared" si="3"/>
        <v>90.70594756</v>
      </c>
    </row>
    <row r="25" ht="15.75" customHeight="1">
      <c r="F25" s="12"/>
      <c r="G25" s="8">
        <v>0.6</v>
      </c>
      <c r="H25" s="8">
        <v>0.0</v>
      </c>
      <c r="I25" s="8">
        <f t="shared" si="1"/>
        <v>1567.093876</v>
      </c>
      <c r="L25" s="12"/>
      <c r="M25" s="8">
        <v>0.6</v>
      </c>
      <c r="N25" s="8">
        <v>0.0</v>
      </c>
      <c r="O25" s="8">
        <f t="shared" si="2"/>
        <v>1469.828817</v>
      </c>
      <c r="Q25" s="8">
        <f t="shared" si="3"/>
        <v>97.26505867</v>
      </c>
    </row>
    <row r="26" ht="15.75" customHeight="1">
      <c r="F26" s="12"/>
      <c r="G26" s="8">
        <v>0.7</v>
      </c>
      <c r="H26" s="8">
        <v>0.0</v>
      </c>
      <c r="I26" s="8">
        <f t="shared" si="1"/>
        <v>1570.439023</v>
      </c>
      <c r="L26" s="12"/>
      <c r="M26" s="8">
        <v>0.7</v>
      </c>
      <c r="N26" s="8">
        <v>0.0</v>
      </c>
      <c r="O26" s="8">
        <f t="shared" si="2"/>
        <v>1466.614853</v>
      </c>
      <c r="Q26" s="8">
        <f t="shared" si="3"/>
        <v>103.8241698</v>
      </c>
    </row>
    <row r="27" ht="15.75" customHeight="1">
      <c r="F27" s="12"/>
      <c r="G27" s="8">
        <v>0.8</v>
      </c>
      <c r="H27" s="8">
        <v>0.0</v>
      </c>
      <c r="I27" s="8">
        <f t="shared" si="1"/>
        <v>1573.784169</v>
      </c>
      <c r="L27" s="12"/>
      <c r="M27" s="8">
        <v>0.8</v>
      </c>
      <c r="N27" s="8">
        <v>0.0</v>
      </c>
      <c r="O27" s="8">
        <f t="shared" si="2"/>
        <v>1463.400888</v>
      </c>
      <c r="Q27" s="8">
        <f t="shared" si="3"/>
        <v>110.3832809</v>
      </c>
    </row>
    <row r="28" ht="15.75" customHeight="1">
      <c r="F28" s="12"/>
      <c r="G28" s="8">
        <v>0.9</v>
      </c>
      <c r="H28" s="8">
        <v>0.0</v>
      </c>
      <c r="I28" s="8">
        <f t="shared" si="1"/>
        <v>1577.129316</v>
      </c>
      <c r="L28" s="12"/>
      <c r="M28" s="8">
        <v>0.9</v>
      </c>
      <c r="N28" s="8">
        <v>0.0</v>
      </c>
      <c r="O28" s="8">
        <f t="shared" si="2"/>
        <v>1460.186924</v>
      </c>
      <c r="Q28" s="8">
        <f t="shared" si="3"/>
        <v>116.942392</v>
      </c>
    </row>
    <row r="29" ht="15.75" customHeight="1">
      <c r="F29" s="12"/>
      <c r="G29" s="8">
        <v>1.0</v>
      </c>
      <c r="H29" s="8">
        <v>0.0</v>
      </c>
      <c r="I29" s="8">
        <f t="shared" si="1"/>
        <v>1580.474463</v>
      </c>
      <c r="L29" s="12"/>
      <c r="M29" s="8">
        <v>1.0</v>
      </c>
      <c r="N29" s="8">
        <v>0.0</v>
      </c>
      <c r="O29" s="8">
        <f t="shared" si="2"/>
        <v>1456.97296</v>
      </c>
      <c r="Q29" s="8">
        <f t="shared" si="3"/>
        <v>123.5015031</v>
      </c>
    </row>
    <row r="30" ht="15.75" customHeight="1">
      <c r="F30" s="12"/>
      <c r="G30" s="8">
        <v>1.1</v>
      </c>
      <c r="H30" s="8">
        <v>0.0</v>
      </c>
      <c r="I30" s="8">
        <f t="shared" si="1"/>
        <v>1583.819609</v>
      </c>
      <c r="L30" s="12"/>
      <c r="M30" s="8">
        <v>1.1</v>
      </c>
      <c r="N30" s="8">
        <v>0.0</v>
      </c>
      <c r="O30" s="8">
        <f t="shared" si="2"/>
        <v>1453.758995</v>
      </c>
      <c r="Q30" s="8">
        <f t="shared" si="3"/>
        <v>130.0606142</v>
      </c>
    </row>
    <row r="31" ht="15.75" customHeight="1">
      <c r="F31" s="12"/>
      <c r="G31" s="8">
        <v>1.2</v>
      </c>
      <c r="H31" s="8">
        <v>0.0</v>
      </c>
      <c r="I31" s="8">
        <f t="shared" si="1"/>
        <v>1587.164756</v>
      </c>
      <c r="L31" s="12"/>
      <c r="M31" s="8">
        <v>1.2</v>
      </c>
      <c r="N31" s="8">
        <v>0.0</v>
      </c>
      <c r="O31" s="8">
        <f t="shared" si="2"/>
        <v>1450.545031</v>
      </c>
      <c r="Q31" s="8">
        <f t="shared" si="3"/>
        <v>136.6197253</v>
      </c>
    </row>
    <row r="32" ht="15.75" customHeight="1">
      <c r="F32" s="12"/>
      <c r="G32" s="8">
        <v>1.3</v>
      </c>
      <c r="H32" s="8">
        <v>0.0</v>
      </c>
      <c r="I32" s="8">
        <f t="shared" si="1"/>
        <v>1590.509903</v>
      </c>
      <c r="L32" s="12"/>
      <c r="M32" s="8">
        <v>1.3</v>
      </c>
      <c r="N32" s="8">
        <v>0.0</v>
      </c>
      <c r="O32" s="8">
        <f t="shared" si="2"/>
        <v>1447.331066</v>
      </c>
      <c r="Q32" s="8">
        <f t="shared" si="3"/>
        <v>143.1788364</v>
      </c>
    </row>
    <row r="33" ht="15.75" customHeight="1">
      <c r="F33" s="12"/>
      <c r="G33" s="8">
        <v>1.4</v>
      </c>
      <c r="H33" s="8">
        <v>0.0</v>
      </c>
      <c r="I33" s="8">
        <f t="shared" si="1"/>
        <v>1593.855049</v>
      </c>
      <c r="L33" s="12"/>
      <c r="M33" s="8">
        <v>1.4</v>
      </c>
      <c r="N33" s="8">
        <v>0.0</v>
      </c>
      <c r="O33" s="8">
        <f t="shared" si="2"/>
        <v>1444.117102</v>
      </c>
      <c r="Q33" s="8">
        <f t="shared" si="3"/>
        <v>149.7379476</v>
      </c>
    </row>
    <row r="34" ht="15.75" customHeight="1">
      <c r="F34" s="13"/>
      <c r="G34" s="8">
        <v>1.5</v>
      </c>
      <c r="H34" s="8">
        <v>0.0</v>
      </c>
      <c r="I34" s="8">
        <f t="shared" si="1"/>
        <v>1597.200196</v>
      </c>
      <c r="L34" s="13"/>
      <c r="M34" s="8">
        <v>1.5</v>
      </c>
      <c r="N34" s="8">
        <v>0.0</v>
      </c>
      <c r="O34" s="8">
        <f t="shared" si="2"/>
        <v>1440.903137</v>
      </c>
      <c r="Q34" s="8">
        <f t="shared" si="3"/>
        <v>156.2970587</v>
      </c>
    </row>
    <row r="35" ht="15.75" customHeight="1">
      <c r="G35" s="8" t="s">
        <v>34</v>
      </c>
      <c r="H35" s="8" t="s">
        <v>27</v>
      </c>
      <c r="I35" s="8" t="s">
        <v>28</v>
      </c>
      <c r="M35" s="8" t="s">
        <v>34</v>
      </c>
      <c r="N35" s="8" t="s">
        <v>27</v>
      </c>
      <c r="O35" s="8" t="s">
        <v>28</v>
      </c>
      <c r="Q35" s="8" t="s">
        <v>35</v>
      </c>
    </row>
    <row r="36" ht="15.75" customHeight="1">
      <c r="F36" s="11" t="s">
        <v>36</v>
      </c>
      <c r="G36" s="14">
        <v>0.0</v>
      </c>
      <c r="H36" s="14">
        <v>0.0</v>
      </c>
      <c r="I36" s="8">
        <f t="shared" ref="I36:I51" si="4">$D$14+(($B$1*G36*$B$3)/$B$10)*$B$5*0.53-(($B$6*0.5*($B$18^2)*$B$7*$B$9)/2)</f>
        <v>1735.539804</v>
      </c>
      <c r="L36" s="11" t="s">
        <v>37</v>
      </c>
      <c r="M36" s="14">
        <v>0.0</v>
      </c>
      <c r="N36" s="14">
        <v>0.0</v>
      </c>
      <c r="O36" s="8">
        <f t="shared" ref="O36:O51" si="5">$D$15+-(($B$1*M36*$B$3)/$B$10)*0.49*0.53-(($B$6*0.5*($B$18^2)*$B$7*$B$9)/2)</f>
        <v>1670.236596</v>
      </c>
      <c r="Q36" s="8">
        <f t="shared" ref="Q36:Q51" si="6">I36-O36</f>
        <v>65.303208</v>
      </c>
    </row>
    <row r="37" ht="15.75" customHeight="1">
      <c r="F37" s="12"/>
      <c r="G37" s="8">
        <v>0.1</v>
      </c>
      <c r="H37" s="8">
        <v>0.0</v>
      </c>
      <c r="I37" s="8">
        <f t="shared" si="4"/>
        <v>1739.311991</v>
      </c>
      <c r="L37" s="12"/>
      <c r="M37" s="8">
        <v>0.1</v>
      </c>
      <c r="N37" s="8">
        <v>0.0</v>
      </c>
      <c r="O37" s="8">
        <f t="shared" si="5"/>
        <v>1666.612338</v>
      </c>
      <c r="Q37" s="8">
        <f t="shared" si="6"/>
        <v>72.69965244</v>
      </c>
    </row>
    <row r="38" ht="15.75" customHeight="1">
      <c r="F38" s="12"/>
      <c r="G38" s="8">
        <v>0.2</v>
      </c>
      <c r="H38" s="8">
        <v>0.0</v>
      </c>
      <c r="I38" s="8">
        <f t="shared" si="4"/>
        <v>1743.084177</v>
      </c>
      <c r="L38" s="12"/>
      <c r="M38" s="8">
        <v>0.2</v>
      </c>
      <c r="N38" s="8">
        <v>0.0</v>
      </c>
      <c r="O38" s="8">
        <f t="shared" si="5"/>
        <v>1662.98808</v>
      </c>
      <c r="Q38" s="8">
        <f t="shared" si="6"/>
        <v>80.09609689</v>
      </c>
    </row>
    <row r="39" ht="15.75" customHeight="1">
      <c r="F39" s="12"/>
      <c r="G39" s="8">
        <v>0.3</v>
      </c>
      <c r="H39" s="8">
        <v>0.0</v>
      </c>
      <c r="I39" s="8">
        <f t="shared" si="4"/>
        <v>1746.856364</v>
      </c>
      <c r="L39" s="12"/>
      <c r="M39" s="8">
        <v>0.3</v>
      </c>
      <c r="N39" s="8">
        <v>0.0</v>
      </c>
      <c r="O39" s="8">
        <f t="shared" si="5"/>
        <v>1659.363823</v>
      </c>
      <c r="Q39" s="8">
        <f t="shared" si="6"/>
        <v>87.49254133</v>
      </c>
    </row>
    <row r="40" ht="15.75" customHeight="1">
      <c r="F40" s="12"/>
      <c r="G40" s="8">
        <v>0.4</v>
      </c>
      <c r="H40" s="8">
        <v>0.0</v>
      </c>
      <c r="I40" s="8">
        <f t="shared" si="4"/>
        <v>1750.628551</v>
      </c>
      <c r="L40" s="12"/>
      <c r="M40" s="8">
        <v>0.4</v>
      </c>
      <c r="N40" s="8">
        <v>0.0</v>
      </c>
      <c r="O40" s="8">
        <f t="shared" si="5"/>
        <v>1655.739565</v>
      </c>
      <c r="Q40" s="8">
        <f t="shared" si="6"/>
        <v>94.88898578</v>
      </c>
    </row>
    <row r="41" ht="15.75" customHeight="1">
      <c r="F41" s="12"/>
      <c r="G41" s="8">
        <v>0.5</v>
      </c>
      <c r="H41" s="8">
        <v>0.0</v>
      </c>
      <c r="I41" s="8">
        <f t="shared" si="4"/>
        <v>1754.400737</v>
      </c>
      <c r="L41" s="12"/>
      <c r="M41" s="8">
        <v>0.5</v>
      </c>
      <c r="N41" s="8">
        <v>0.0</v>
      </c>
      <c r="O41" s="8">
        <f t="shared" si="5"/>
        <v>1652.115307</v>
      </c>
      <c r="Q41" s="8">
        <f t="shared" si="6"/>
        <v>102.2854302</v>
      </c>
    </row>
    <row r="42" ht="15.75" customHeight="1">
      <c r="F42" s="12"/>
      <c r="G42" s="8">
        <v>0.6</v>
      </c>
      <c r="H42" s="8">
        <v>0.0</v>
      </c>
      <c r="I42" s="8">
        <f t="shared" si="4"/>
        <v>1758.172924</v>
      </c>
      <c r="L42" s="12"/>
      <c r="M42" s="8">
        <v>0.6</v>
      </c>
      <c r="N42" s="8">
        <v>0.0</v>
      </c>
      <c r="O42" s="8">
        <f t="shared" si="5"/>
        <v>1648.491049</v>
      </c>
      <c r="Q42" s="8">
        <f t="shared" si="6"/>
        <v>109.6818747</v>
      </c>
    </row>
    <row r="43" ht="15.75" customHeight="1">
      <c r="F43" s="12"/>
      <c r="G43" s="8">
        <v>0.7</v>
      </c>
      <c r="H43" s="8">
        <v>0.0</v>
      </c>
      <c r="I43" s="8">
        <f t="shared" si="4"/>
        <v>1761.945111</v>
      </c>
      <c r="L43" s="12"/>
      <c r="M43" s="8">
        <v>0.7</v>
      </c>
      <c r="N43" s="8">
        <v>0.0</v>
      </c>
      <c r="O43" s="8">
        <f t="shared" si="5"/>
        <v>1644.866792</v>
      </c>
      <c r="Q43" s="8">
        <f t="shared" si="6"/>
        <v>117.0783191</v>
      </c>
    </row>
    <row r="44" ht="15.75" customHeight="1">
      <c r="F44" s="12"/>
      <c r="G44" s="8">
        <v>0.8</v>
      </c>
      <c r="H44" s="8">
        <v>0.0</v>
      </c>
      <c r="I44" s="8">
        <f t="shared" si="4"/>
        <v>1765.717297</v>
      </c>
      <c r="L44" s="12"/>
      <c r="M44" s="8">
        <v>0.8</v>
      </c>
      <c r="N44" s="8">
        <v>0.0</v>
      </c>
      <c r="O44" s="8">
        <f t="shared" si="5"/>
        <v>1641.242534</v>
      </c>
      <c r="Q44" s="8">
        <f t="shared" si="6"/>
        <v>124.4747636</v>
      </c>
    </row>
    <row r="45" ht="15.75" customHeight="1">
      <c r="F45" s="12"/>
      <c r="G45" s="8">
        <v>0.9</v>
      </c>
      <c r="H45" s="8">
        <v>0.0</v>
      </c>
      <c r="I45" s="8">
        <f t="shared" si="4"/>
        <v>1769.489484</v>
      </c>
      <c r="L45" s="12"/>
      <c r="M45" s="8">
        <v>0.9</v>
      </c>
      <c r="N45" s="8">
        <v>0.0</v>
      </c>
      <c r="O45" s="8">
        <f t="shared" si="5"/>
        <v>1637.618276</v>
      </c>
      <c r="Q45" s="8">
        <f t="shared" si="6"/>
        <v>131.871208</v>
      </c>
    </row>
    <row r="46" ht="15.75" customHeight="1">
      <c r="F46" s="12"/>
      <c r="G46" s="8">
        <v>1.0</v>
      </c>
      <c r="H46" s="8">
        <v>0.0</v>
      </c>
      <c r="I46" s="8">
        <f t="shared" si="4"/>
        <v>1773.261671</v>
      </c>
      <c r="L46" s="12"/>
      <c r="M46" s="8">
        <v>1.0</v>
      </c>
      <c r="N46" s="8">
        <v>0.0</v>
      </c>
      <c r="O46" s="8">
        <f t="shared" si="5"/>
        <v>1633.994018</v>
      </c>
      <c r="Q46" s="8">
        <f t="shared" si="6"/>
        <v>139.2676524</v>
      </c>
    </row>
    <row r="47" ht="15.75" customHeight="1">
      <c r="F47" s="12"/>
      <c r="G47" s="8">
        <v>1.1</v>
      </c>
      <c r="H47" s="8">
        <v>0.0</v>
      </c>
      <c r="I47" s="8">
        <f t="shared" si="4"/>
        <v>1777.033857</v>
      </c>
      <c r="L47" s="12"/>
      <c r="M47" s="8">
        <v>1.1</v>
      </c>
      <c r="N47" s="8">
        <v>0.0</v>
      </c>
      <c r="O47" s="8">
        <f t="shared" si="5"/>
        <v>1630.36976</v>
      </c>
      <c r="Q47" s="8">
        <f t="shared" si="6"/>
        <v>146.6640969</v>
      </c>
    </row>
    <row r="48" ht="15.75" customHeight="1">
      <c r="F48" s="12"/>
      <c r="G48" s="8">
        <v>1.2</v>
      </c>
      <c r="H48" s="8">
        <v>0.0</v>
      </c>
      <c r="I48" s="8">
        <f t="shared" si="4"/>
        <v>1780.806044</v>
      </c>
      <c r="L48" s="12"/>
      <c r="M48" s="8">
        <v>1.2</v>
      </c>
      <c r="N48" s="8">
        <v>0.0</v>
      </c>
      <c r="O48" s="8">
        <f t="shared" si="5"/>
        <v>1626.745503</v>
      </c>
      <c r="Q48" s="8">
        <f t="shared" si="6"/>
        <v>154.0605413</v>
      </c>
    </row>
    <row r="49" ht="15.75" customHeight="1">
      <c r="F49" s="12"/>
      <c r="G49" s="8">
        <v>1.3</v>
      </c>
      <c r="H49" s="8">
        <v>0.0</v>
      </c>
      <c r="I49" s="8">
        <f t="shared" si="4"/>
        <v>1784.578231</v>
      </c>
      <c r="L49" s="12"/>
      <c r="M49" s="8">
        <v>1.3</v>
      </c>
      <c r="N49" s="8">
        <v>0.0</v>
      </c>
      <c r="O49" s="8">
        <f t="shared" si="5"/>
        <v>1623.121245</v>
      </c>
      <c r="Q49" s="8">
        <f t="shared" si="6"/>
        <v>161.4569858</v>
      </c>
    </row>
    <row r="50" ht="15.75" customHeight="1">
      <c r="F50" s="12"/>
      <c r="G50" s="8">
        <v>1.4</v>
      </c>
      <c r="H50" s="8">
        <v>0.0</v>
      </c>
      <c r="I50" s="8">
        <f t="shared" si="4"/>
        <v>1788.350417</v>
      </c>
      <c r="L50" s="12"/>
      <c r="M50" s="8">
        <v>1.4</v>
      </c>
      <c r="N50" s="8">
        <v>0.0</v>
      </c>
      <c r="O50" s="8">
        <f t="shared" si="5"/>
        <v>1619.496987</v>
      </c>
      <c r="Q50" s="8">
        <f t="shared" si="6"/>
        <v>168.8534302</v>
      </c>
    </row>
    <row r="51" ht="15.75" customHeight="1">
      <c r="F51" s="13"/>
      <c r="G51" s="8">
        <v>1.5</v>
      </c>
      <c r="H51" s="8">
        <v>0.0</v>
      </c>
      <c r="I51" s="8">
        <f t="shared" si="4"/>
        <v>1792.122604</v>
      </c>
      <c r="L51" s="13"/>
      <c r="M51" s="8">
        <v>1.5</v>
      </c>
      <c r="N51" s="8">
        <v>0.0</v>
      </c>
      <c r="O51" s="8">
        <f t="shared" si="5"/>
        <v>1615.872729</v>
      </c>
      <c r="Q51" s="8">
        <f t="shared" si="6"/>
        <v>176.2498747</v>
      </c>
    </row>
    <row r="52" ht="15.75" customHeight="1"/>
    <row r="53" ht="15.75" customHeight="1">
      <c r="G53" s="8" t="s">
        <v>26</v>
      </c>
      <c r="H53" s="8" t="s">
        <v>27</v>
      </c>
      <c r="I53" s="8" t="s">
        <v>28</v>
      </c>
      <c r="M53" s="8" t="s">
        <v>29</v>
      </c>
      <c r="N53" s="8" t="s">
        <v>38</v>
      </c>
      <c r="O53" s="8" t="s">
        <v>28</v>
      </c>
      <c r="Q53" s="8" t="s">
        <v>30</v>
      </c>
    </row>
    <row r="54" ht="15.75" customHeight="1">
      <c r="F54" s="11" t="s">
        <v>32</v>
      </c>
      <c r="G54" s="8">
        <v>0.0</v>
      </c>
      <c r="H54" s="8">
        <v>0.0</v>
      </c>
      <c r="I54" s="8">
        <f t="shared" ref="I54:I69" si="7">$B$14+(($B$1*H54*$B$3)/$B$10)*$B$5*$B$4-(($B$6*0.5*($B$18^2)*$B$7*$B$9)/2)</f>
        <v>1547.022996</v>
      </c>
      <c r="L54" s="11" t="s">
        <v>33</v>
      </c>
      <c r="M54" s="8">
        <v>0.0</v>
      </c>
      <c r="N54" s="8">
        <v>0.0</v>
      </c>
      <c r="O54" s="8">
        <f t="shared" ref="O54:O69" si="8">$B$15-(($B$1*N54*$B$3)/$B$10)*0.49*$B$4-(($B$6*0.5*($B$18^2)*$B$7*$B$9)/2)</f>
        <v>1489.112604</v>
      </c>
      <c r="Q54" s="8">
        <f t="shared" ref="Q54:Q69" si="9">I54-O54</f>
        <v>57.910392</v>
      </c>
    </row>
    <row r="55" ht="15.75" customHeight="1">
      <c r="F55" s="12"/>
      <c r="G55" s="8">
        <v>0.0</v>
      </c>
      <c r="H55" s="8">
        <v>0.1</v>
      </c>
      <c r="I55" s="8">
        <f t="shared" si="7"/>
        <v>1550.368143</v>
      </c>
      <c r="L55" s="12"/>
      <c r="M55" s="8">
        <v>0.0</v>
      </c>
      <c r="N55" s="8">
        <v>0.1</v>
      </c>
      <c r="O55" s="8">
        <f t="shared" si="8"/>
        <v>1485.89864</v>
      </c>
      <c r="Q55" s="8">
        <f t="shared" si="9"/>
        <v>64.46950311</v>
      </c>
    </row>
    <row r="56" ht="15.75" customHeight="1">
      <c r="F56" s="12"/>
      <c r="G56" s="8">
        <v>0.0</v>
      </c>
      <c r="H56" s="8">
        <v>0.2</v>
      </c>
      <c r="I56" s="8">
        <f t="shared" si="7"/>
        <v>1553.713289</v>
      </c>
      <c r="L56" s="12"/>
      <c r="M56" s="8">
        <v>0.0</v>
      </c>
      <c r="N56" s="8">
        <v>0.2</v>
      </c>
      <c r="O56" s="8">
        <f t="shared" si="8"/>
        <v>1482.684675</v>
      </c>
      <c r="Q56" s="8">
        <f t="shared" si="9"/>
        <v>71.02861422</v>
      </c>
    </row>
    <row r="57" ht="15.75" customHeight="1">
      <c r="F57" s="12"/>
      <c r="G57" s="8">
        <v>0.0</v>
      </c>
      <c r="H57" s="8">
        <v>0.3</v>
      </c>
      <c r="I57" s="8">
        <f t="shared" si="7"/>
        <v>1557.058436</v>
      </c>
      <c r="L57" s="12"/>
      <c r="M57" s="8">
        <v>0.0</v>
      </c>
      <c r="N57" s="8">
        <v>0.3</v>
      </c>
      <c r="O57" s="8">
        <f t="shared" si="8"/>
        <v>1479.470711</v>
      </c>
      <c r="Q57" s="8">
        <f t="shared" si="9"/>
        <v>77.58772533</v>
      </c>
    </row>
    <row r="58" ht="15.75" customHeight="1">
      <c r="F58" s="12"/>
      <c r="G58" s="8">
        <v>0.0</v>
      </c>
      <c r="H58" s="8">
        <v>0.4</v>
      </c>
      <c r="I58" s="8">
        <f t="shared" si="7"/>
        <v>1560.403583</v>
      </c>
      <c r="L58" s="12"/>
      <c r="M58" s="8">
        <v>0.0</v>
      </c>
      <c r="N58" s="8">
        <v>0.4</v>
      </c>
      <c r="O58" s="8">
        <f t="shared" si="8"/>
        <v>1476.256746</v>
      </c>
      <c r="Q58" s="8">
        <f t="shared" si="9"/>
        <v>84.14683644</v>
      </c>
    </row>
    <row r="59" ht="15.75" customHeight="1">
      <c r="F59" s="12"/>
      <c r="G59" s="8">
        <v>0.0</v>
      </c>
      <c r="H59" s="8">
        <v>0.5</v>
      </c>
      <c r="I59" s="8">
        <f t="shared" si="7"/>
        <v>1563.748729</v>
      </c>
      <c r="L59" s="12"/>
      <c r="M59" s="8">
        <v>0.0</v>
      </c>
      <c r="N59" s="8">
        <v>0.5</v>
      </c>
      <c r="O59" s="8">
        <f t="shared" si="8"/>
        <v>1473.042782</v>
      </c>
      <c r="Q59" s="8">
        <f t="shared" si="9"/>
        <v>90.70594756</v>
      </c>
    </row>
    <row r="60" ht="15.75" customHeight="1">
      <c r="F60" s="12"/>
      <c r="G60" s="8">
        <v>0.0</v>
      </c>
      <c r="H60" s="8">
        <v>0.6</v>
      </c>
      <c r="I60" s="8">
        <f t="shared" si="7"/>
        <v>1567.093876</v>
      </c>
      <c r="L60" s="12"/>
      <c r="M60" s="8">
        <v>0.0</v>
      </c>
      <c r="N60" s="8">
        <v>0.6</v>
      </c>
      <c r="O60" s="8">
        <f t="shared" si="8"/>
        <v>1469.828817</v>
      </c>
      <c r="Q60" s="8">
        <f t="shared" si="9"/>
        <v>97.26505867</v>
      </c>
    </row>
    <row r="61" ht="15.75" customHeight="1">
      <c r="F61" s="12"/>
      <c r="G61" s="8">
        <v>0.0</v>
      </c>
      <c r="H61" s="8">
        <v>0.7</v>
      </c>
      <c r="I61" s="8">
        <f t="shared" si="7"/>
        <v>1570.439023</v>
      </c>
      <c r="L61" s="12"/>
      <c r="M61" s="8">
        <v>0.0</v>
      </c>
      <c r="N61" s="8">
        <v>0.7</v>
      </c>
      <c r="O61" s="8">
        <f t="shared" si="8"/>
        <v>1466.614853</v>
      </c>
      <c r="Q61" s="8">
        <f t="shared" si="9"/>
        <v>103.8241698</v>
      </c>
    </row>
    <row r="62" ht="15.75" customHeight="1">
      <c r="F62" s="12"/>
      <c r="G62" s="8">
        <v>0.0</v>
      </c>
      <c r="H62" s="8">
        <v>0.8</v>
      </c>
      <c r="I62" s="8">
        <f t="shared" si="7"/>
        <v>1573.784169</v>
      </c>
      <c r="L62" s="12"/>
      <c r="M62" s="8">
        <v>0.0</v>
      </c>
      <c r="N62" s="8">
        <v>0.8</v>
      </c>
      <c r="O62" s="8">
        <f t="shared" si="8"/>
        <v>1463.400888</v>
      </c>
      <c r="Q62" s="8">
        <f t="shared" si="9"/>
        <v>110.3832809</v>
      </c>
    </row>
    <row r="63" ht="15.75" customHeight="1">
      <c r="F63" s="12"/>
      <c r="G63" s="8">
        <v>0.0</v>
      </c>
      <c r="H63" s="8">
        <v>0.9</v>
      </c>
      <c r="I63" s="8">
        <f t="shared" si="7"/>
        <v>1577.129316</v>
      </c>
      <c r="L63" s="12"/>
      <c r="M63" s="8">
        <v>0.0</v>
      </c>
      <c r="N63" s="8">
        <v>0.9</v>
      </c>
      <c r="O63" s="8">
        <f t="shared" si="8"/>
        <v>1460.186924</v>
      </c>
      <c r="Q63" s="8">
        <f t="shared" si="9"/>
        <v>116.942392</v>
      </c>
    </row>
    <row r="64" ht="15.75" customHeight="1">
      <c r="F64" s="12"/>
      <c r="G64" s="8">
        <v>0.0</v>
      </c>
      <c r="H64" s="8">
        <v>1.0</v>
      </c>
      <c r="I64" s="8">
        <f t="shared" si="7"/>
        <v>1580.474463</v>
      </c>
      <c r="L64" s="12"/>
      <c r="M64" s="8">
        <v>0.0</v>
      </c>
      <c r="N64" s="8">
        <v>1.0</v>
      </c>
      <c r="O64" s="8">
        <f t="shared" si="8"/>
        <v>1456.97296</v>
      </c>
      <c r="Q64" s="8">
        <f t="shared" si="9"/>
        <v>123.5015031</v>
      </c>
    </row>
    <row r="65" ht="15.75" customHeight="1">
      <c r="F65" s="12"/>
      <c r="G65" s="8">
        <v>0.0</v>
      </c>
      <c r="H65" s="8">
        <v>1.1</v>
      </c>
      <c r="I65" s="8">
        <f t="shared" si="7"/>
        <v>1583.819609</v>
      </c>
      <c r="L65" s="12"/>
      <c r="M65" s="8">
        <v>0.0</v>
      </c>
      <c r="N65" s="8">
        <v>1.1</v>
      </c>
      <c r="O65" s="8">
        <f t="shared" si="8"/>
        <v>1453.758995</v>
      </c>
      <c r="Q65" s="8">
        <f t="shared" si="9"/>
        <v>130.0606142</v>
      </c>
    </row>
    <row r="66" ht="15.75" customHeight="1">
      <c r="F66" s="12"/>
      <c r="G66" s="8">
        <v>0.0</v>
      </c>
      <c r="H66" s="8">
        <v>1.2</v>
      </c>
      <c r="I66" s="8">
        <f t="shared" si="7"/>
        <v>1587.164756</v>
      </c>
      <c r="L66" s="12"/>
      <c r="M66" s="8">
        <v>0.0</v>
      </c>
      <c r="N66" s="8">
        <v>1.2</v>
      </c>
      <c r="O66" s="8">
        <f t="shared" si="8"/>
        <v>1450.545031</v>
      </c>
      <c r="Q66" s="8">
        <f t="shared" si="9"/>
        <v>136.6197253</v>
      </c>
    </row>
    <row r="67" ht="15.75" customHeight="1">
      <c r="F67" s="12"/>
      <c r="G67" s="8">
        <v>0.0</v>
      </c>
      <c r="H67" s="8">
        <v>1.3</v>
      </c>
      <c r="I67" s="8">
        <f t="shared" si="7"/>
        <v>1590.509903</v>
      </c>
      <c r="L67" s="12"/>
      <c r="M67" s="8">
        <v>0.0</v>
      </c>
      <c r="N67" s="8">
        <v>1.3</v>
      </c>
      <c r="O67" s="8">
        <f t="shared" si="8"/>
        <v>1447.331066</v>
      </c>
      <c r="Q67" s="8">
        <f t="shared" si="9"/>
        <v>143.1788364</v>
      </c>
    </row>
    <row r="68" ht="15.75" customHeight="1">
      <c r="F68" s="12"/>
      <c r="G68" s="8">
        <v>0.0</v>
      </c>
      <c r="H68" s="8">
        <v>1.4</v>
      </c>
      <c r="I68" s="8">
        <f t="shared" si="7"/>
        <v>1593.855049</v>
      </c>
      <c r="L68" s="12"/>
      <c r="M68" s="8">
        <v>0.0</v>
      </c>
      <c r="N68" s="8">
        <v>1.4</v>
      </c>
      <c r="O68" s="8">
        <f t="shared" si="8"/>
        <v>1444.117102</v>
      </c>
      <c r="Q68" s="8">
        <f t="shared" si="9"/>
        <v>149.7379476</v>
      </c>
    </row>
    <row r="69" ht="15.75" customHeight="1">
      <c r="F69" s="13"/>
      <c r="G69" s="8">
        <v>0.0</v>
      </c>
      <c r="H69" s="8">
        <v>1.5</v>
      </c>
      <c r="I69" s="8">
        <f t="shared" si="7"/>
        <v>1597.200196</v>
      </c>
      <c r="L69" s="13"/>
      <c r="M69" s="8">
        <v>0.0</v>
      </c>
      <c r="N69" s="8">
        <v>1.5</v>
      </c>
      <c r="O69" s="8">
        <f t="shared" si="8"/>
        <v>1440.903137</v>
      </c>
      <c r="Q69" s="8">
        <f t="shared" si="9"/>
        <v>156.2970587</v>
      </c>
    </row>
    <row r="70" ht="15.75" customHeight="1">
      <c r="G70" s="8" t="s">
        <v>34</v>
      </c>
      <c r="H70" s="8" t="s">
        <v>38</v>
      </c>
      <c r="I70" s="8" t="s">
        <v>28</v>
      </c>
      <c r="M70" s="8" t="s">
        <v>34</v>
      </c>
      <c r="N70" s="8" t="s">
        <v>38</v>
      </c>
      <c r="O70" s="8" t="s">
        <v>28</v>
      </c>
      <c r="Q70" s="8" t="s">
        <v>35</v>
      </c>
    </row>
    <row r="71" ht="15.75" customHeight="1">
      <c r="F71" s="11" t="s">
        <v>36</v>
      </c>
      <c r="G71" s="8">
        <v>0.0</v>
      </c>
      <c r="H71" s="8">
        <v>0.0</v>
      </c>
      <c r="I71" s="8">
        <f t="shared" ref="I71:I86" si="10">$D$14+(($B$1*H71*$B$3)/$B$10)*$B$5*0.53-(($B$6*0.5*($B$18^2)*$B$7*$B$9)/2)</f>
        <v>1735.539804</v>
      </c>
      <c r="L71" s="11" t="s">
        <v>37</v>
      </c>
      <c r="M71" s="8">
        <v>0.0</v>
      </c>
      <c r="N71" s="8">
        <v>0.0</v>
      </c>
      <c r="O71" s="8">
        <f t="shared" ref="O71:O86" si="11">$D$15-(($B$1*N71*$B$3)/$B$10)*0.49*0.53-(($B$6*0.5*($B$18^2)*$B$7*$B$9)/2)</f>
        <v>1670.236596</v>
      </c>
      <c r="Q71" s="8">
        <f t="shared" ref="Q71:Q86" si="12">I71-O71</f>
        <v>65.303208</v>
      </c>
    </row>
    <row r="72" ht="15.75" customHeight="1">
      <c r="F72" s="12"/>
      <c r="G72" s="8">
        <v>0.0</v>
      </c>
      <c r="H72" s="8">
        <v>0.1</v>
      </c>
      <c r="I72" s="8">
        <f t="shared" si="10"/>
        <v>1739.311991</v>
      </c>
      <c r="L72" s="12"/>
      <c r="M72" s="8">
        <v>0.0</v>
      </c>
      <c r="N72" s="8">
        <v>0.1</v>
      </c>
      <c r="O72" s="8">
        <f t="shared" si="11"/>
        <v>1666.612338</v>
      </c>
      <c r="Q72" s="8">
        <f t="shared" si="12"/>
        <v>72.69965244</v>
      </c>
    </row>
    <row r="73" ht="15.75" customHeight="1">
      <c r="F73" s="12"/>
      <c r="G73" s="8">
        <v>0.0</v>
      </c>
      <c r="H73" s="8">
        <v>0.2</v>
      </c>
      <c r="I73" s="8">
        <f t="shared" si="10"/>
        <v>1743.084177</v>
      </c>
      <c r="L73" s="12"/>
      <c r="M73" s="8">
        <v>0.0</v>
      </c>
      <c r="N73" s="8">
        <v>0.2</v>
      </c>
      <c r="O73" s="8">
        <f t="shared" si="11"/>
        <v>1662.98808</v>
      </c>
      <c r="Q73" s="8">
        <f t="shared" si="12"/>
        <v>80.09609689</v>
      </c>
    </row>
    <row r="74" ht="15.75" customHeight="1">
      <c r="F74" s="12"/>
      <c r="G74" s="8">
        <v>0.0</v>
      </c>
      <c r="H74" s="8">
        <v>0.3</v>
      </c>
      <c r="I74" s="8">
        <f t="shared" si="10"/>
        <v>1746.856364</v>
      </c>
      <c r="L74" s="12"/>
      <c r="M74" s="8">
        <v>0.0</v>
      </c>
      <c r="N74" s="8">
        <v>0.3</v>
      </c>
      <c r="O74" s="8">
        <f t="shared" si="11"/>
        <v>1659.363823</v>
      </c>
      <c r="Q74" s="8">
        <f t="shared" si="12"/>
        <v>87.49254133</v>
      </c>
    </row>
    <row r="75" ht="15.75" customHeight="1">
      <c r="F75" s="12"/>
      <c r="G75" s="8">
        <v>0.0</v>
      </c>
      <c r="H75" s="8">
        <v>0.4</v>
      </c>
      <c r="I75" s="8">
        <f t="shared" si="10"/>
        <v>1750.628551</v>
      </c>
      <c r="L75" s="12"/>
      <c r="M75" s="8">
        <v>0.0</v>
      </c>
      <c r="N75" s="8">
        <v>0.4</v>
      </c>
      <c r="O75" s="8">
        <f t="shared" si="11"/>
        <v>1655.739565</v>
      </c>
      <c r="Q75" s="8">
        <f t="shared" si="12"/>
        <v>94.88898578</v>
      </c>
    </row>
    <row r="76" ht="15.75" customHeight="1">
      <c r="F76" s="12"/>
      <c r="G76" s="8">
        <v>0.0</v>
      </c>
      <c r="H76" s="8">
        <v>0.5</v>
      </c>
      <c r="I76" s="8">
        <f t="shared" si="10"/>
        <v>1754.400737</v>
      </c>
      <c r="L76" s="12"/>
      <c r="M76" s="8">
        <v>0.0</v>
      </c>
      <c r="N76" s="8">
        <v>0.5</v>
      </c>
      <c r="O76" s="8">
        <f t="shared" si="11"/>
        <v>1652.115307</v>
      </c>
      <c r="Q76" s="8">
        <f t="shared" si="12"/>
        <v>102.2854302</v>
      </c>
    </row>
    <row r="77" ht="15.75" customHeight="1">
      <c r="F77" s="12"/>
      <c r="G77" s="8">
        <v>0.0</v>
      </c>
      <c r="H77" s="8">
        <v>0.6</v>
      </c>
      <c r="I77" s="8">
        <f t="shared" si="10"/>
        <v>1758.172924</v>
      </c>
      <c r="L77" s="12"/>
      <c r="M77" s="8">
        <v>0.0</v>
      </c>
      <c r="N77" s="8">
        <v>0.6</v>
      </c>
      <c r="O77" s="8">
        <f t="shared" si="11"/>
        <v>1648.491049</v>
      </c>
      <c r="Q77" s="8">
        <f t="shared" si="12"/>
        <v>109.6818747</v>
      </c>
    </row>
    <row r="78" ht="15.75" customHeight="1">
      <c r="F78" s="12"/>
      <c r="G78" s="8">
        <v>0.0</v>
      </c>
      <c r="H78" s="8">
        <v>0.7</v>
      </c>
      <c r="I78" s="8">
        <f t="shared" si="10"/>
        <v>1761.945111</v>
      </c>
      <c r="L78" s="12"/>
      <c r="M78" s="8">
        <v>0.0</v>
      </c>
      <c r="N78" s="8">
        <v>0.7</v>
      </c>
      <c r="O78" s="8">
        <f t="shared" si="11"/>
        <v>1644.866792</v>
      </c>
      <c r="Q78" s="8">
        <f t="shared" si="12"/>
        <v>117.0783191</v>
      </c>
    </row>
    <row r="79" ht="15.75" customHeight="1">
      <c r="F79" s="12"/>
      <c r="G79" s="8">
        <v>0.0</v>
      </c>
      <c r="H79" s="8">
        <v>0.8</v>
      </c>
      <c r="I79" s="8">
        <f t="shared" si="10"/>
        <v>1765.717297</v>
      </c>
      <c r="L79" s="12"/>
      <c r="M79" s="8">
        <v>0.0</v>
      </c>
      <c r="N79" s="8">
        <v>0.8</v>
      </c>
      <c r="O79" s="8">
        <f t="shared" si="11"/>
        <v>1641.242534</v>
      </c>
      <c r="Q79" s="8">
        <f t="shared" si="12"/>
        <v>124.4747636</v>
      </c>
    </row>
    <row r="80" ht="15.75" customHeight="1">
      <c r="F80" s="12"/>
      <c r="G80" s="8">
        <v>0.0</v>
      </c>
      <c r="H80" s="8">
        <v>0.9</v>
      </c>
      <c r="I80" s="8">
        <f t="shared" si="10"/>
        <v>1769.489484</v>
      </c>
      <c r="L80" s="12"/>
      <c r="M80" s="8">
        <v>0.0</v>
      </c>
      <c r="N80" s="8">
        <v>0.9</v>
      </c>
      <c r="O80" s="8">
        <f t="shared" si="11"/>
        <v>1637.618276</v>
      </c>
      <c r="Q80" s="8">
        <f t="shared" si="12"/>
        <v>131.871208</v>
      </c>
    </row>
    <row r="81" ht="15.75" customHeight="1">
      <c r="F81" s="12"/>
      <c r="G81" s="8">
        <v>0.0</v>
      </c>
      <c r="H81" s="8">
        <v>1.0</v>
      </c>
      <c r="I81" s="8">
        <f t="shared" si="10"/>
        <v>1773.261671</v>
      </c>
      <c r="L81" s="12"/>
      <c r="M81" s="8">
        <v>0.0</v>
      </c>
      <c r="N81" s="8">
        <v>1.0</v>
      </c>
      <c r="O81" s="8">
        <f t="shared" si="11"/>
        <v>1633.994018</v>
      </c>
      <c r="Q81" s="8">
        <f t="shared" si="12"/>
        <v>139.2676524</v>
      </c>
    </row>
    <row r="82" ht="15.75" customHeight="1">
      <c r="F82" s="12"/>
      <c r="G82" s="8">
        <v>0.0</v>
      </c>
      <c r="H82" s="8">
        <v>1.1</v>
      </c>
      <c r="I82" s="8">
        <f t="shared" si="10"/>
        <v>1777.033857</v>
      </c>
      <c r="L82" s="12"/>
      <c r="M82" s="8">
        <v>0.0</v>
      </c>
      <c r="N82" s="8">
        <v>1.1</v>
      </c>
      <c r="O82" s="8">
        <f t="shared" si="11"/>
        <v>1630.36976</v>
      </c>
      <c r="Q82" s="8">
        <f t="shared" si="12"/>
        <v>146.6640969</v>
      </c>
    </row>
    <row r="83" ht="15.75" customHeight="1">
      <c r="F83" s="12"/>
      <c r="G83" s="8">
        <v>0.0</v>
      </c>
      <c r="H83" s="8">
        <v>1.2</v>
      </c>
      <c r="I83" s="8">
        <f t="shared" si="10"/>
        <v>1780.806044</v>
      </c>
      <c r="L83" s="12"/>
      <c r="M83" s="8">
        <v>0.0</v>
      </c>
      <c r="N83" s="8">
        <v>1.2</v>
      </c>
      <c r="O83" s="8">
        <f t="shared" si="11"/>
        <v>1626.745503</v>
      </c>
      <c r="Q83" s="8">
        <f t="shared" si="12"/>
        <v>154.0605413</v>
      </c>
    </row>
    <row r="84" ht="15.75" customHeight="1">
      <c r="F84" s="12"/>
      <c r="G84" s="8">
        <v>0.0</v>
      </c>
      <c r="H84" s="8">
        <v>1.3</v>
      </c>
      <c r="I84" s="8">
        <f t="shared" si="10"/>
        <v>1784.578231</v>
      </c>
      <c r="L84" s="12"/>
      <c r="M84" s="8">
        <v>0.0</v>
      </c>
      <c r="N84" s="8">
        <v>1.3</v>
      </c>
      <c r="O84" s="8">
        <f t="shared" si="11"/>
        <v>1623.121245</v>
      </c>
      <c r="Q84" s="8">
        <f t="shared" si="12"/>
        <v>161.4569858</v>
      </c>
    </row>
    <row r="85" ht="15.75" customHeight="1">
      <c r="F85" s="12"/>
      <c r="G85" s="8">
        <v>0.0</v>
      </c>
      <c r="H85" s="8">
        <v>1.4</v>
      </c>
      <c r="I85" s="8">
        <f t="shared" si="10"/>
        <v>1788.350417</v>
      </c>
      <c r="L85" s="12"/>
      <c r="M85" s="8">
        <v>0.0</v>
      </c>
      <c r="N85" s="8">
        <v>1.4</v>
      </c>
      <c r="O85" s="8">
        <f t="shared" si="11"/>
        <v>1619.496987</v>
      </c>
      <c r="Q85" s="8">
        <f t="shared" si="12"/>
        <v>168.8534302</v>
      </c>
    </row>
    <row r="86" ht="15.75" customHeight="1">
      <c r="F86" s="13"/>
      <c r="G86" s="8">
        <v>0.0</v>
      </c>
      <c r="H86" s="8">
        <v>1.5</v>
      </c>
      <c r="I86" s="8">
        <f t="shared" si="10"/>
        <v>1792.122604</v>
      </c>
      <c r="L86" s="13"/>
      <c r="M86" s="8">
        <v>0.0</v>
      </c>
      <c r="N86" s="8">
        <v>1.5</v>
      </c>
      <c r="O86" s="8">
        <f t="shared" si="11"/>
        <v>1615.872729</v>
      </c>
      <c r="Q86" s="8">
        <f t="shared" si="12"/>
        <v>176.2498747</v>
      </c>
    </row>
    <row r="87" ht="15.75" customHeight="1"/>
    <row r="88" ht="15.75" customHeight="1">
      <c r="E88" s="8" t="s">
        <v>39</v>
      </c>
      <c r="G88" s="8" t="s">
        <v>26</v>
      </c>
      <c r="H88" s="8" t="s">
        <v>38</v>
      </c>
      <c r="I88" s="8" t="s">
        <v>28</v>
      </c>
      <c r="K88" s="8" t="s">
        <v>39</v>
      </c>
      <c r="M88" s="8" t="s">
        <v>29</v>
      </c>
      <c r="N88" s="8" t="s">
        <v>38</v>
      </c>
      <c r="O88" s="8" t="s">
        <v>28</v>
      </c>
      <c r="Q88" s="8" t="s">
        <v>30</v>
      </c>
    </row>
    <row r="89" ht="15.75" customHeight="1">
      <c r="E89" s="8">
        <v>0.0</v>
      </c>
      <c r="F89" s="11" t="s">
        <v>32</v>
      </c>
      <c r="G89" s="8">
        <v>0.0</v>
      </c>
      <c r="H89" s="8">
        <v>0.0</v>
      </c>
      <c r="I89" s="8">
        <f t="shared" ref="I89:I119" si="13">$B$14+(($B$1*H89*$B$3)/$B$10)*$B$5*$B$4-(($B$6*0.5*(E89^2)*$B$7*$B$9)/2)</f>
        <v>1476.714996</v>
      </c>
      <c r="K89" s="8">
        <v>0.0</v>
      </c>
      <c r="L89" s="15" t="s">
        <v>33</v>
      </c>
      <c r="M89" s="8">
        <v>0.0</v>
      </c>
      <c r="N89" s="8">
        <v>0.0</v>
      </c>
      <c r="O89" s="8">
        <f t="shared" ref="O89:O119" si="14">$B$15-(($B$1*N89*$B$3)/$B$10)*0.49*$B$4-(($B$6*0.5*(K89^2)*$B$7*$B$9)/2)</f>
        <v>1418.804604</v>
      </c>
      <c r="Q89" s="8">
        <f t="shared" ref="Q89:Q119" si="15">I89-O89</f>
        <v>57.910392</v>
      </c>
    </row>
    <row r="90" ht="15.75" customHeight="1">
      <c r="E90" s="8">
        <v>1.0</v>
      </c>
      <c r="F90" s="12"/>
      <c r="G90" s="8">
        <v>0.0</v>
      </c>
      <c r="H90" s="8">
        <v>0.0</v>
      </c>
      <c r="I90" s="8">
        <f t="shared" si="13"/>
        <v>1476.793116</v>
      </c>
      <c r="K90" s="8">
        <v>1.0</v>
      </c>
      <c r="L90" s="16"/>
      <c r="M90" s="8">
        <v>0.0</v>
      </c>
      <c r="N90" s="8">
        <v>0.0</v>
      </c>
      <c r="O90" s="8">
        <f t="shared" si="14"/>
        <v>1418.882724</v>
      </c>
      <c r="Q90" s="8">
        <f t="shared" si="15"/>
        <v>57.910392</v>
      </c>
    </row>
    <row r="91" ht="15.75" customHeight="1">
      <c r="E91" s="8">
        <v>2.0</v>
      </c>
      <c r="F91" s="12"/>
      <c r="G91" s="8">
        <v>0.0</v>
      </c>
      <c r="H91" s="8">
        <v>0.0</v>
      </c>
      <c r="I91" s="8">
        <f t="shared" si="13"/>
        <v>1477.027476</v>
      </c>
      <c r="K91" s="8">
        <v>2.0</v>
      </c>
      <c r="L91" s="16"/>
      <c r="M91" s="8">
        <v>0.0</v>
      </c>
      <c r="N91" s="8">
        <v>0.0</v>
      </c>
      <c r="O91" s="8">
        <f t="shared" si="14"/>
        <v>1419.117084</v>
      </c>
      <c r="Q91" s="8">
        <f t="shared" si="15"/>
        <v>57.910392</v>
      </c>
    </row>
    <row r="92" ht="15.75" customHeight="1">
      <c r="E92" s="8">
        <v>3.0</v>
      </c>
      <c r="F92" s="12"/>
      <c r="G92" s="8">
        <v>0.0</v>
      </c>
      <c r="H92" s="8">
        <v>0.0</v>
      </c>
      <c r="I92" s="8">
        <f t="shared" si="13"/>
        <v>1477.418076</v>
      </c>
      <c r="K92" s="8">
        <v>3.0</v>
      </c>
      <c r="L92" s="16"/>
      <c r="M92" s="8">
        <v>0.0</v>
      </c>
      <c r="N92" s="8">
        <v>0.0</v>
      </c>
      <c r="O92" s="8">
        <f t="shared" si="14"/>
        <v>1419.507684</v>
      </c>
      <c r="Q92" s="8">
        <f t="shared" si="15"/>
        <v>57.910392</v>
      </c>
    </row>
    <row r="93" ht="15.75" customHeight="1">
      <c r="E93" s="8">
        <v>4.0</v>
      </c>
      <c r="F93" s="12"/>
      <c r="G93" s="8">
        <v>0.0</v>
      </c>
      <c r="H93" s="8">
        <v>0.0</v>
      </c>
      <c r="I93" s="8">
        <f t="shared" si="13"/>
        <v>1477.964916</v>
      </c>
      <c r="K93" s="8">
        <v>4.0</v>
      </c>
      <c r="L93" s="16"/>
      <c r="M93" s="8">
        <v>0.0</v>
      </c>
      <c r="N93" s="8">
        <v>0.0</v>
      </c>
      <c r="O93" s="8">
        <f t="shared" si="14"/>
        <v>1420.054524</v>
      </c>
      <c r="Q93" s="8">
        <f t="shared" si="15"/>
        <v>57.910392</v>
      </c>
    </row>
    <row r="94" ht="15.75" customHeight="1">
      <c r="E94" s="8">
        <v>5.0</v>
      </c>
      <c r="F94" s="12"/>
      <c r="G94" s="8">
        <v>0.0</v>
      </c>
      <c r="H94" s="8">
        <v>0.0</v>
      </c>
      <c r="I94" s="8">
        <f t="shared" si="13"/>
        <v>1478.667996</v>
      </c>
      <c r="K94" s="8">
        <v>5.0</v>
      </c>
      <c r="L94" s="16"/>
      <c r="M94" s="8">
        <v>0.0</v>
      </c>
      <c r="N94" s="8">
        <v>0.0</v>
      </c>
      <c r="O94" s="8">
        <f t="shared" si="14"/>
        <v>1420.757604</v>
      </c>
      <c r="Q94" s="8">
        <f t="shared" si="15"/>
        <v>57.910392</v>
      </c>
    </row>
    <row r="95" ht="15.75" customHeight="1">
      <c r="E95" s="8">
        <v>6.0</v>
      </c>
      <c r="F95" s="12"/>
      <c r="G95" s="8">
        <v>0.0</v>
      </c>
      <c r="H95" s="8">
        <v>0.0</v>
      </c>
      <c r="I95" s="8">
        <f t="shared" si="13"/>
        <v>1479.527316</v>
      </c>
      <c r="K95" s="8">
        <v>6.0</v>
      </c>
      <c r="L95" s="16"/>
      <c r="M95" s="8">
        <v>0.0</v>
      </c>
      <c r="N95" s="8">
        <v>0.0</v>
      </c>
      <c r="O95" s="8">
        <f t="shared" si="14"/>
        <v>1421.616924</v>
      </c>
      <c r="Q95" s="8">
        <f t="shared" si="15"/>
        <v>57.910392</v>
      </c>
    </row>
    <row r="96" ht="15.75" customHeight="1">
      <c r="E96" s="8">
        <v>7.0</v>
      </c>
      <c r="F96" s="12"/>
      <c r="G96" s="8">
        <v>0.0</v>
      </c>
      <c r="H96" s="8">
        <v>0.0</v>
      </c>
      <c r="I96" s="8">
        <f t="shared" si="13"/>
        <v>1480.542876</v>
      </c>
      <c r="K96" s="8">
        <v>7.0</v>
      </c>
      <c r="L96" s="16"/>
      <c r="M96" s="8">
        <v>0.0</v>
      </c>
      <c r="N96" s="8">
        <v>0.0</v>
      </c>
      <c r="O96" s="8">
        <f t="shared" si="14"/>
        <v>1422.632484</v>
      </c>
      <c r="Q96" s="8">
        <f t="shared" si="15"/>
        <v>57.910392</v>
      </c>
    </row>
    <row r="97" ht="15.75" customHeight="1">
      <c r="E97" s="8">
        <v>8.0</v>
      </c>
      <c r="F97" s="12"/>
      <c r="G97" s="8">
        <v>0.0</v>
      </c>
      <c r="H97" s="8">
        <v>0.0</v>
      </c>
      <c r="I97" s="8">
        <f t="shared" si="13"/>
        <v>1481.714676</v>
      </c>
      <c r="K97" s="8">
        <v>8.0</v>
      </c>
      <c r="L97" s="16"/>
      <c r="M97" s="8">
        <v>0.0</v>
      </c>
      <c r="N97" s="8">
        <v>0.0</v>
      </c>
      <c r="O97" s="8">
        <f t="shared" si="14"/>
        <v>1423.804284</v>
      </c>
      <c r="Q97" s="8">
        <f t="shared" si="15"/>
        <v>57.910392</v>
      </c>
    </row>
    <row r="98" ht="15.75" customHeight="1">
      <c r="E98" s="8">
        <v>9.0</v>
      </c>
      <c r="F98" s="12"/>
      <c r="G98" s="8">
        <v>0.0</v>
      </c>
      <c r="H98" s="8">
        <v>0.0</v>
      </c>
      <c r="I98" s="8">
        <f t="shared" si="13"/>
        <v>1483.042716</v>
      </c>
      <c r="K98" s="8">
        <v>9.0</v>
      </c>
      <c r="L98" s="16"/>
      <c r="M98" s="8">
        <v>0.0</v>
      </c>
      <c r="N98" s="8">
        <v>0.0</v>
      </c>
      <c r="O98" s="8">
        <f t="shared" si="14"/>
        <v>1425.132324</v>
      </c>
      <c r="Q98" s="8">
        <f t="shared" si="15"/>
        <v>57.910392</v>
      </c>
    </row>
    <row r="99" ht="15.75" customHeight="1">
      <c r="E99" s="8">
        <v>10.0</v>
      </c>
      <c r="F99" s="12"/>
      <c r="G99" s="8">
        <v>0.0</v>
      </c>
      <c r="H99" s="8">
        <v>0.0</v>
      </c>
      <c r="I99" s="8">
        <f t="shared" si="13"/>
        <v>1484.526996</v>
      </c>
      <c r="K99" s="8">
        <v>10.0</v>
      </c>
      <c r="L99" s="16"/>
      <c r="M99" s="8">
        <v>0.0</v>
      </c>
      <c r="N99" s="8">
        <v>0.0</v>
      </c>
      <c r="O99" s="8">
        <f t="shared" si="14"/>
        <v>1426.616604</v>
      </c>
      <c r="Q99" s="8">
        <f t="shared" si="15"/>
        <v>57.910392</v>
      </c>
    </row>
    <row r="100" ht="15.75" customHeight="1">
      <c r="E100" s="8">
        <v>11.0</v>
      </c>
      <c r="F100" s="12"/>
      <c r="G100" s="8">
        <v>0.0</v>
      </c>
      <c r="H100" s="8">
        <v>0.0</v>
      </c>
      <c r="I100" s="8">
        <f t="shared" si="13"/>
        <v>1486.167516</v>
      </c>
      <c r="K100" s="8">
        <v>11.0</v>
      </c>
      <c r="L100" s="16"/>
      <c r="M100" s="8">
        <v>0.0</v>
      </c>
      <c r="N100" s="8">
        <v>0.0</v>
      </c>
      <c r="O100" s="8">
        <f t="shared" si="14"/>
        <v>1428.257124</v>
      </c>
      <c r="Q100" s="8">
        <f t="shared" si="15"/>
        <v>57.910392</v>
      </c>
    </row>
    <row r="101" ht="15.75" customHeight="1">
      <c r="E101" s="8">
        <v>12.0</v>
      </c>
      <c r="F101" s="12"/>
      <c r="G101" s="8">
        <v>0.0</v>
      </c>
      <c r="H101" s="8">
        <v>0.0</v>
      </c>
      <c r="I101" s="8">
        <f t="shared" si="13"/>
        <v>1487.964276</v>
      </c>
      <c r="K101" s="8">
        <v>12.0</v>
      </c>
      <c r="L101" s="16"/>
      <c r="M101" s="8">
        <v>0.0</v>
      </c>
      <c r="N101" s="8">
        <v>0.0</v>
      </c>
      <c r="O101" s="8">
        <f t="shared" si="14"/>
        <v>1430.053884</v>
      </c>
      <c r="Q101" s="8">
        <f t="shared" si="15"/>
        <v>57.910392</v>
      </c>
    </row>
    <row r="102" ht="15.75" customHeight="1">
      <c r="E102" s="8">
        <v>13.0</v>
      </c>
      <c r="F102" s="12"/>
      <c r="G102" s="8">
        <v>0.0</v>
      </c>
      <c r="H102" s="8">
        <v>0.0</v>
      </c>
      <c r="I102" s="8">
        <f t="shared" si="13"/>
        <v>1489.917276</v>
      </c>
      <c r="K102" s="8">
        <v>13.0</v>
      </c>
      <c r="L102" s="16"/>
      <c r="M102" s="8">
        <v>0.0</v>
      </c>
      <c r="N102" s="8">
        <v>0.0</v>
      </c>
      <c r="O102" s="8">
        <f t="shared" si="14"/>
        <v>1432.006884</v>
      </c>
      <c r="Q102" s="8">
        <f t="shared" si="15"/>
        <v>57.910392</v>
      </c>
    </row>
    <row r="103" ht="15.75" customHeight="1">
      <c r="E103" s="8">
        <v>14.0</v>
      </c>
      <c r="F103" s="12"/>
      <c r="G103" s="8">
        <v>0.0</v>
      </c>
      <c r="H103" s="8">
        <v>0.0</v>
      </c>
      <c r="I103" s="8">
        <f t="shared" si="13"/>
        <v>1492.026516</v>
      </c>
      <c r="K103" s="8">
        <v>14.0</v>
      </c>
      <c r="L103" s="16"/>
      <c r="M103" s="8">
        <v>0.0</v>
      </c>
      <c r="N103" s="8">
        <v>0.0</v>
      </c>
      <c r="O103" s="8">
        <f t="shared" si="14"/>
        <v>1434.116124</v>
      </c>
      <c r="Q103" s="8">
        <f t="shared" si="15"/>
        <v>57.910392</v>
      </c>
    </row>
    <row r="104" ht="15.75" customHeight="1">
      <c r="E104" s="8">
        <v>15.0</v>
      </c>
      <c r="F104" s="12"/>
      <c r="G104" s="8">
        <v>0.0</v>
      </c>
      <c r="H104" s="8">
        <v>0.0</v>
      </c>
      <c r="I104" s="8">
        <f t="shared" si="13"/>
        <v>1494.291996</v>
      </c>
      <c r="K104" s="8">
        <v>15.0</v>
      </c>
      <c r="L104" s="16"/>
      <c r="M104" s="8">
        <v>0.0</v>
      </c>
      <c r="N104" s="8">
        <v>0.0</v>
      </c>
      <c r="O104" s="8">
        <f t="shared" si="14"/>
        <v>1436.381604</v>
      </c>
      <c r="Q104" s="8">
        <f t="shared" si="15"/>
        <v>57.910392</v>
      </c>
    </row>
    <row r="105" ht="15.75" customHeight="1">
      <c r="E105" s="8">
        <v>16.0</v>
      </c>
      <c r="F105" s="12"/>
      <c r="G105" s="8">
        <v>0.0</v>
      </c>
      <c r="H105" s="8">
        <v>0.0</v>
      </c>
      <c r="I105" s="8">
        <f t="shared" si="13"/>
        <v>1496.713716</v>
      </c>
      <c r="K105" s="8">
        <v>16.0</v>
      </c>
      <c r="L105" s="16"/>
      <c r="M105" s="8">
        <v>0.0</v>
      </c>
      <c r="N105" s="8">
        <v>0.0</v>
      </c>
      <c r="O105" s="8">
        <f t="shared" si="14"/>
        <v>1438.803324</v>
      </c>
      <c r="Q105" s="8">
        <f t="shared" si="15"/>
        <v>57.910392</v>
      </c>
    </row>
    <row r="106" ht="15.75" customHeight="1">
      <c r="E106" s="8">
        <v>17.0</v>
      </c>
      <c r="F106" s="12"/>
      <c r="G106" s="8">
        <v>0.0</v>
      </c>
      <c r="H106" s="8">
        <v>0.0</v>
      </c>
      <c r="I106" s="8">
        <f t="shared" si="13"/>
        <v>1499.291676</v>
      </c>
      <c r="K106" s="8">
        <v>17.0</v>
      </c>
      <c r="L106" s="16"/>
      <c r="M106" s="8">
        <v>0.0</v>
      </c>
      <c r="N106" s="8">
        <v>0.0</v>
      </c>
      <c r="O106" s="8">
        <f t="shared" si="14"/>
        <v>1441.381284</v>
      </c>
      <c r="Q106" s="8">
        <f t="shared" si="15"/>
        <v>57.910392</v>
      </c>
    </row>
    <row r="107" ht="15.75" customHeight="1">
      <c r="E107" s="8">
        <v>18.0</v>
      </c>
      <c r="F107" s="12"/>
      <c r="G107" s="8">
        <v>0.0</v>
      </c>
      <c r="H107" s="8">
        <v>0.0</v>
      </c>
      <c r="I107" s="8">
        <f t="shared" si="13"/>
        <v>1502.025876</v>
      </c>
      <c r="K107" s="8">
        <v>18.0</v>
      </c>
      <c r="L107" s="16"/>
      <c r="M107" s="8">
        <v>0.0</v>
      </c>
      <c r="N107" s="8">
        <v>0.0</v>
      </c>
      <c r="O107" s="8">
        <f t="shared" si="14"/>
        <v>1444.115484</v>
      </c>
      <c r="Q107" s="8">
        <f t="shared" si="15"/>
        <v>57.910392</v>
      </c>
    </row>
    <row r="108" ht="15.75" customHeight="1">
      <c r="E108" s="8">
        <v>19.0</v>
      </c>
      <c r="F108" s="12"/>
      <c r="G108" s="8">
        <v>0.0</v>
      </c>
      <c r="H108" s="8">
        <v>0.0</v>
      </c>
      <c r="I108" s="8">
        <f t="shared" si="13"/>
        <v>1504.916316</v>
      </c>
      <c r="K108" s="8">
        <v>19.0</v>
      </c>
      <c r="L108" s="16"/>
      <c r="M108" s="8">
        <v>0.0</v>
      </c>
      <c r="N108" s="8">
        <v>0.0</v>
      </c>
      <c r="O108" s="8">
        <f t="shared" si="14"/>
        <v>1447.005924</v>
      </c>
      <c r="Q108" s="8">
        <f t="shared" si="15"/>
        <v>57.910392</v>
      </c>
    </row>
    <row r="109" ht="15.75" customHeight="1">
      <c r="E109" s="8">
        <v>20.0</v>
      </c>
      <c r="F109" s="12"/>
      <c r="G109" s="8">
        <v>0.0</v>
      </c>
      <c r="H109" s="8">
        <v>0.0</v>
      </c>
      <c r="I109" s="8">
        <f t="shared" si="13"/>
        <v>1507.962996</v>
      </c>
      <c r="K109" s="8">
        <v>20.0</v>
      </c>
      <c r="L109" s="16"/>
      <c r="M109" s="8">
        <v>0.0</v>
      </c>
      <c r="N109" s="8">
        <v>0.0</v>
      </c>
      <c r="O109" s="8">
        <f t="shared" si="14"/>
        <v>1450.052604</v>
      </c>
      <c r="Q109" s="8">
        <f t="shared" si="15"/>
        <v>57.910392</v>
      </c>
    </row>
    <row r="110" ht="15.75" customHeight="1">
      <c r="E110" s="8">
        <v>21.0</v>
      </c>
      <c r="F110" s="12"/>
      <c r="G110" s="8">
        <v>0.0</v>
      </c>
      <c r="H110" s="8">
        <v>0.0</v>
      </c>
      <c r="I110" s="8">
        <f t="shared" si="13"/>
        <v>1511.165916</v>
      </c>
      <c r="K110" s="8">
        <v>21.0</v>
      </c>
      <c r="L110" s="16"/>
      <c r="M110" s="8">
        <v>0.0</v>
      </c>
      <c r="N110" s="8">
        <v>0.0</v>
      </c>
      <c r="O110" s="8">
        <f t="shared" si="14"/>
        <v>1453.255524</v>
      </c>
      <c r="Q110" s="8">
        <f t="shared" si="15"/>
        <v>57.910392</v>
      </c>
    </row>
    <row r="111" ht="15.75" customHeight="1">
      <c r="E111" s="8">
        <v>22.0</v>
      </c>
      <c r="F111" s="12"/>
      <c r="G111" s="8">
        <v>0.0</v>
      </c>
      <c r="H111" s="8">
        <v>0.0</v>
      </c>
      <c r="I111" s="8">
        <f t="shared" si="13"/>
        <v>1514.525076</v>
      </c>
      <c r="K111" s="8">
        <v>22.0</v>
      </c>
      <c r="L111" s="16"/>
      <c r="M111" s="8">
        <v>0.0</v>
      </c>
      <c r="N111" s="8">
        <v>0.0</v>
      </c>
      <c r="O111" s="8">
        <f t="shared" si="14"/>
        <v>1456.614684</v>
      </c>
      <c r="Q111" s="8">
        <f t="shared" si="15"/>
        <v>57.910392</v>
      </c>
    </row>
    <row r="112" ht="15.75" customHeight="1">
      <c r="E112" s="8">
        <v>23.0</v>
      </c>
      <c r="F112" s="12"/>
      <c r="G112" s="8">
        <v>0.0</v>
      </c>
      <c r="H112" s="8">
        <v>0.0</v>
      </c>
      <c r="I112" s="8">
        <f t="shared" si="13"/>
        <v>1518.040476</v>
      </c>
      <c r="K112" s="8">
        <v>23.0</v>
      </c>
      <c r="L112" s="16"/>
      <c r="M112" s="8">
        <v>0.0</v>
      </c>
      <c r="N112" s="8">
        <v>0.0</v>
      </c>
      <c r="O112" s="8">
        <f t="shared" si="14"/>
        <v>1460.130084</v>
      </c>
      <c r="Q112" s="8">
        <f t="shared" si="15"/>
        <v>57.910392</v>
      </c>
    </row>
    <row r="113" ht="15.75" customHeight="1">
      <c r="E113" s="8">
        <v>24.0</v>
      </c>
      <c r="F113" s="12"/>
      <c r="G113" s="8">
        <v>0.0</v>
      </c>
      <c r="H113" s="8">
        <v>0.0</v>
      </c>
      <c r="I113" s="8">
        <f t="shared" si="13"/>
        <v>1521.712116</v>
      </c>
      <c r="K113" s="8">
        <v>24.0</v>
      </c>
      <c r="L113" s="16"/>
      <c r="M113" s="8">
        <v>0.0</v>
      </c>
      <c r="N113" s="8">
        <v>0.0</v>
      </c>
      <c r="O113" s="8">
        <f t="shared" si="14"/>
        <v>1463.801724</v>
      </c>
      <c r="Q113" s="8">
        <f t="shared" si="15"/>
        <v>57.910392</v>
      </c>
    </row>
    <row r="114" ht="15.75" customHeight="1">
      <c r="E114" s="8">
        <v>25.0</v>
      </c>
      <c r="F114" s="12"/>
      <c r="G114" s="8">
        <v>0.0</v>
      </c>
      <c r="H114" s="8">
        <v>0.0</v>
      </c>
      <c r="I114" s="8">
        <f t="shared" si="13"/>
        <v>1525.539996</v>
      </c>
      <c r="K114" s="8">
        <v>25.0</v>
      </c>
      <c r="L114" s="16"/>
      <c r="M114" s="8">
        <v>0.0</v>
      </c>
      <c r="N114" s="8">
        <v>0.0</v>
      </c>
      <c r="O114" s="8">
        <f t="shared" si="14"/>
        <v>1467.629604</v>
      </c>
      <c r="Q114" s="8">
        <f t="shared" si="15"/>
        <v>57.910392</v>
      </c>
    </row>
    <row r="115" ht="15.75" customHeight="1">
      <c r="E115" s="8">
        <v>26.0</v>
      </c>
      <c r="F115" s="12"/>
      <c r="G115" s="8">
        <v>0.0</v>
      </c>
      <c r="H115" s="8">
        <v>0.0</v>
      </c>
      <c r="I115" s="8">
        <f t="shared" si="13"/>
        <v>1529.524116</v>
      </c>
      <c r="K115" s="8">
        <v>26.0</v>
      </c>
      <c r="L115" s="16"/>
      <c r="M115" s="8">
        <v>0.0</v>
      </c>
      <c r="N115" s="8">
        <v>0.0</v>
      </c>
      <c r="O115" s="8">
        <f t="shared" si="14"/>
        <v>1471.613724</v>
      </c>
      <c r="Q115" s="8">
        <f t="shared" si="15"/>
        <v>57.910392</v>
      </c>
    </row>
    <row r="116" ht="15.75" customHeight="1">
      <c r="E116" s="8">
        <v>27.0</v>
      </c>
      <c r="F116" s="12"/>
      <c r="G116" s="8">
        <v>0.0</v>
      </c>
      <c r="H116" s="8">
        <v>0.0</v>
      </c>
      <c r="I116" s="8">
        <f t="shared" si="13"/>
        <v>1533.664476</v>
      </c>
      <c r="K116" s="8">
        <v>27.0</v>
      </c>
      <c r="L116" s="16"/>
      <c r="M116" s="8">
        <v>0.0</v>
      </c>
      <c r="N116" s="8">
        <v>0.0</v>
      </c>
      <c r="O116" s="8">
        <f t="shared" si="14"/>
        <v>1475.754084</v>
      </c>
      <c r="Q116" s="8">
        <f t="shared" si="15"/>
        <v>57.910392</v>
      </c>
    </row>
    <row r="117" ht="15.75" customHeight="1">
      <c r="E117" s="8">
        <v>28.0</v>
      </c>
      <c r="F117" s="12"/>
      <c r="G117" s="8">
        <v>0.0</v>
      </c>
      <c r="H117" s="8">
        <v>0.0</v>
      </c>
      <c r="I117" s="8">
        <f t="shared" si="13"/>
        <v>1537.961076</v>
      </c>
      <c r="K117" s="8">
        <v>28.0</v>
      </c>
      <c r="L117" s="16"/>
      <c r="M117" s="8">
        <v>0.0</v>
      </c>
      <c r="N117" s="8">
        <v>0.0</v>
      </c>
      <c r="O117" s="8">
        <f t="shared" si="14"/>
        <v>1480.050684</v>
      </c>
      <c r="Q117" s="8">
        <f t="shared" si="15"/>
        <v>57.910392</v>
      </c>
    </row>
    <row r="118" ht="15.75" customHeight="1">
      <c r="E118" s="8">
        <v>29.0</v>
      </c>
      <c r="F118" s="12"/>
      <c r="G118" s="8">
        <v>0.0</v>
      </c>
      <c r="H118" s="8">
        <v>0.0</v>
      </c>
      <c r="I118" s="8">
        <f t="shared" si="13"/>
        <v>1542.413916</v>
      </c>
      <c r="K118" s="8">
        <v>29.0</v>
      </c>
      <c r="L118" s="16"/>
      <c r="M118" s="8">
        <v>0.0</v>
      </c>
      <c r="N118" s="8">
        <v>0.0</v>
      </c>
      <c r="O118" s="8">
        <f t="shared" si="14"/>
        <v>1484.503524</v>
      </c>
      <c r="Q118" s="8">
        <f t="shared" si="15"/>
        <v>57.910392</v>
      </c>
    </row>
    <row r="119" ht="15.75" customHeight="1">
      <c r="E119" s="8">
        <v>30.0</v>
      </c>
      <c r="F119" s="17"/>
      <c r="G119" s="8">
        <v>0.0</v>
      </c>
      <c r="H119" s="8">
        <v>0.0</v>
      </c>
      <c r="I119" s="8">
        <f t="shared" si="13"/>
        <v>1547.022996</v>
      </c>
      <c r="K119" s="8">
        <v>30.0</v>
      </c>
      <c r="L119" s="18"/>
      <c r="M119" s="8">
        <v>0.0</v>
      </c>
      <c r="N119" s="8">
        <v>0.0</v>
      </c>
      <c r="O119" s="8">
        <f t="shared" si="14"/>
        <v>1489.112604</v>
      </c>
      <c r="Q119" s="8">
        <f t="shared" si="15"/>
        <v>57.910392</v>
      </c>
    </row>
    <row r="120" ht="15.75" customHeight="1"/>
    <row r="121" ht="15.75" customHeight="1">
      <c r="E121" s="8" t="s">
        <v>39</v>
      </c>
      <c r="G121" s="8" t="s">
        <v>34</v>
      </c>
      <c r="H121" s="8" t="s">
        <v>38</v>
      </c>
      <c r="I121" s="8" t="s">
        <v>28</v>
      </c>
      <c r="K121" s="8" t="s">
        <v>39</v>
      </c>
      <c r="M121" s="8" t="s">
        <v>34</v>
      </c>
      <c r="N121" s="8" t="s">
        <v>38</v>
      </c>
      <c r="O121" s="8" t="s">
        <v>28</v>
      </c>
      <c r="Q121" s="8" t="s">
        <v>35</v>
      </c>
    </row>
    <row r="122" ht="15.75" customHeight="1">
      <c r="E122" s="8">
        <v>0.0</v>
      </c>
      <c r="F122" s="11" t="s">
        <v>36</v>
      </c>
      <c r="G122" s="8">
        <v>0.0</v>
      </c>
      <c r="H122" s="8">
        <v>0.0</v>
      </c>
      <c r="I122" s="8">
        <f t="shared" ref="I122:I152" si="16">$D$14+(($B$1*H122*$B$3)/$B$10)*$B$5*0.53-(($B$6*0.5*(E122^2)*$B$7*$B$9)/2)</f>
        <v>1665.231804</v>
      </c>
      <c r="K122" s="8">
        <v>0.0</v>
      </c>
      <c r="L122" s="15" t="s">
        <v>37</v>
      </c>
      <c r="M122" s="8">
        <v>0.0</v>
      </c>
      <c r="N122" s="8">
        <v>0.0</v>
      </c>
      <c r="O122" s="8">
        <f t="shared" ref="O122:O152" si="17">$D$15-(($B$1*N122*$B$3)/$B$10)*0.49*0.53-(($B$6*0.5*(K122^2)*$B$7*$B$9)/2)</f>
        <v>1599.928596</v>
      </c>
      <c r="Q122" s="8">
        <f t="shared" ref="Q122:Q152" si="18">I122-O122</f>
        <v>65.303208</v>
      </c>
    </row>
    <row r="123" ht="15.75" customHeight="1">
      <c r="E123" s="8">
        <v>1.0</v>
      </c>
      <c r="F123" s="12"/>
      <c r="G123" s="8">
        <v>0.0</v>
      </c>
      <c r="H123" s="8">
        <v>0.0</v>
      </c>
      <c r="I123" s="8">
        <f t="shared" si="16"/>
        <v>1665.309924</v>
      </c>
      <c r="K123" s="8">
        <v>1.0</v>
      </c>
      <c r="L123" s="16"/>
      <c r="M123" s="8">
        <v>0.0</v>
      </c>
      <c r="N123" s="8">
        <v>0.0</v>
      </c>
      <c r="O123" s="8">
        <f t="shared" si="17"/>
        <v>1600.006716</v>
      </c>
      <c r="Q123" s="8">
        <f t="shared" si="18"/>
        <v>65.303208</v>
      </c>
    </row>
    <row r="124" ht="15.75" customHeight="1">
      <c r="E124" s="8">
        <v>2.0</v>
      </c>
      <c r="F124" s="12"/>
      <c r="G124" s="8">
        <v>0.0</v>
      </c>
      <c r="H124" s="8">
        <v>0.0</v>
      </c>
      <c r="I124" s="8">
        <f t="shared" si="16"/>
        <v>1665.544284</v>
      </c>
      <c r="K124" s="8">
        <v>2.0</v>
      </c>
      <c r="L124" s="16"/>
      <c r="M124" s="8">
        <v>0.0</v>
      </c>
      <c r="N124" s="8">
        <v>0.0</v>
      </c>
      <c r="O124" s="8">
        <f t="shared" si="17"/>
        <v>1600.241076</v>
      </c>
      <c r="Q124" s="8">
        <f t="shared" si="18"/>
        <v>65.303208</v>
      </c>
    </row>
    <row r="125" ht="15.75" customHeight="1">
      <c r="E125" s="8">
        <v>3.0</v>
      </c>
      <c r="F125" s="12"/>
      <c r="G125" s="8">
        <v>0.0</v>
      </c>
      <c r="H125" s="8">
        <v>0.0</v>
      </c>
      <c r="I125" s="8">
        <f t="shared" si="16"/>
        <v>1665.934884</v>
      </c>
      <c r="K125" s="8">
        <v>3.0</v>
      </c>
      <c r="L125" s="16"/>
      <c r="M125" s="8">
        <v>0.0</v>
      </c>
      <c r="N125" s="8">
        <v>0.0</v>
      </c>
      <c r="O125" s="8">
        <f t="shared" si="17"/>
        <v>1600.631676</v>
      </c>
      <c r="Q125" s="8">
        <f t="shared" si="18"/>
        <v>65.303208</v>
      </c>
    </row>
    <row r="126" ht="15.75" customHeight="1">
      <c r="E126" s="8">
        <v>4.0</v>
      </c>
      <c r="F126" s="12"/>
      <c r="G126" s="8">
        <v>0.0</v>
      </c>
      <c r="H126" s="8">
        <v>0.0</v>
      </c>
      <c r="I126" s="8">
        <f t="shared" si="16"/>
        <v>1666.481724</v>
      </c>
      <c r="K126" s="8">
        <v>4.0</v>
      </c>
      <c r="L126" s="16"/>
      <c r="M126" s="8">
        <v>0.0</v>
      </c>
      <c r="N126" s="8">
        <v>0.0</v>
      </c>
      <c r="O126" s="8">
        <f t="shared" si="17"/>
        <v>1601.178516</v>
      </c>
      <c r="Q126" s="8">
        <f t="shared" si="18"/>
        <v>65.303208</v>
      </c>
    </row>
    <row r="127" ht="15.75" customHeight="1">
      <c r="E127" s="8">
        <v>5.0</v>
      </c>
      <c r="F127" s="12"/>
      <c r="G127" s="8">
        <v>0.0</v>
      </c>
      <c r="H127" s="8">
        <v>0.0</v>
      </c>
      <c r="I127" s="8">
        <f t="shared" si="16"/>
        <v>1667.184804</v>
      </c>
      <c r="K127" s="8">
        <v>5.0</v>
      </c>
      <c r="L127" s="16"/>
      <c r="M127" s="8">
        <v>0.0</v>
      </c>
      <c r="N127" s="8">
        <v>0.0</v>
      </c>
      <c r="O127" s="8">
        <f t="shared" si="17"/>
        <v>1601.881596</v>
      </c>
      <c r="Q127" s="8">
        <f t="shared" si="18"/>
        <v>65.303208</v>
      </c>
    </row>
    <row r="128" ht="15.75" customHeight="1">
      <c r="E128" s="8">
        <v>6.0</v>
      </c>
      <c r="F128" s="12"/>
      <c r="G128" s="8">
        <v>0.0</v>
      </c>
      <c r="H128" s="8">
        <v>0.0</v>
      </c>
      <c r="I128" s="8">
        <f t="shared" si="16"/>
        <v>1668.044124</v>
      </c>
      <c r="K128" s="8">
        <v>6.0</v>
      </c>
      <c r="L128" s="16"/>
      <c r="M128" s="8">
        <v>0.0</v>
      </c>
      <c r="N128" s="8">
        <v>0.0</v>
      </c>
      <c r="O128" s="8">
        <f t="shared" si="17"/>
        <v>1602.740916</v>
      </c>
      <c r="Q128" s="8">
        <f t="shared" si="18"/>
        <v>65.303208</v>
      </c>
    </row>
    <row r="129" ht="15.75" customHeight="1">
      <c r="E129" s="8">
        <v>7.0</v>
      </c>
      <c r="F129" s="12"/>
      <c r="G129" s="8">
        <v>0.0</v>
      </c>
      <c r="H129" s="8">
        <v>0.0</v>
      </c>
      <c r="I129" s="8">
        <f t="shared" si="16"/>
        <v>1669.059684</v>
      </c>
      <c r="K129" s="8">
        <v>7.0</v>
      </c>
      <c r="L129" s="16"/>
      <c r="M129" s="8">
        <v>0.0</v>
      </c>
      <c r="N129" s="8">
        <v>0.0</v>
      </c>
      <c r="O129" s="8">
        <f t="shared" si="17"/>
        <v>1603.756476</v>
      </c>
      <c r="Q129" s="8">
        <f t="shared" si="18"/>
        <v>65.303208</v>
      </c>
    </row>
    <row r="130" ht="15.75" customHeight="1">
      <c r="E130" s="8">
        <v>8.0</v>
      </c>
      <c r="F130" s="12"/>
      <c r="G130" s="8">
        <v>0.0</v>
      </c>
      <c r="H130" s="8">
        <v>0.0</v>
      </c>
      <c r="I130" s="8">
        <f t="shared" si="16"/>
        <v>1670.231484</v>
      </c>
      <c r="K130" s="8">
        <v>8.0</v>
      </c>
      <c r="L130" s="16"/>
      <c r="M130" s="8">
        <v>0.0</v>
      </c>
      <c r="N130" s="8">
        <v>0.0</v>
      </c>
      <c r="O130" s="8">
        <f t="shared" si="17"/>
        <v>1604.928276</v>
      </c>
      <c r="Q130" s="8">
        <f t="shared" si="18"/>
        <v>65.303208</v>
      </c>
    </row>
    <row r="131" ht="15.75" customHeight="1">
      <c r="E131" s="8">
        <v>9.0</v>
      </c>
      <c r="F131" s="12"/>
      <c r="G131" s="8">
        <v>0.0</v>
      </c>
      <c r="H131" s="8">
        <v>0.0</v>
      </c>
      <c r="I131" s="8">
        <f t="shared" si="16"/>
        <v>1671.559524</v>
      </c>
      <c r="K131" s="8">
        <v>9.0</v>
      </c>
      <c r="L131" s="16"/>
      <c r="M131" s="8">
        <v>0.0</v>
      </c>
      <c r="N131" s="8">
        <v>0.0</v>
      </c>
      <c r="O131" s="8">
        <f t="shared" si="17"/>
        <v>1606.256316</v>
      </c>
      <c r="Q131" s="8">
        <f t="shared" si="18"/>
        <v>65.303208</v>
      </c>
    </row>
    <row r="132" ht="15.75" customHeight="1">
      <c r="E132" s="8">
        <v>10.0</v>
      </c>
      <c r="F132" s="12"/>
      <c r="G132" s="8">
        <v>0.0</v>
      </c>
      <c r="H132" s="8">
        <v>0.0</v>
      </c>
      <c r="I132" s="8">
        <f t="shared" si="16"/>
        <v>1673.043804</v>
      </c>
      <c r="K132" s="8">
        <v>10.0</v>
      </c>
      <c r="L132" s="16"/>
      <c r="M132" s="8">
        <v>0.0</v>
      </c>
      <c r="N132" s="8">
        <v>0.0</v>
      </c>
      <c r="O132" s="8">
        <f t="shared" si="17"/>
        <v>1607.740596</v>
      </c>
      <c r="Q132" s="8">
        <f t="shared" si="18"/>
        <v>65.303208</v>
      </c>
    </row>
    <row r="133" ht="15.75" customHeight="1">
      <c r="E133" s="8">
        <v>11.0</v>
      </c>
      <c r="F133" s="12"/>
      <c r="G133" s="8">
        <v>0.0</v>
      </c>
      <c r="H133" s="8">
        <v>0.0</v>
      </c>
      <c r="I133" s="8">
        <f t="shared" si="16"/>
        <v>1674.684324</v>
      </c>
      <c r="K133" s="8">
        <v>11.0</v>
      </c>
      <c r="L133" s="16"/>
      <c r="M133" s="8">
        <v>0.0</v>
      </c>
      <c r="N133" s="8">
        <v>0.0</v>
      </c>
      <c r="O133" s="8">
        <f t="shared" si="17"/>
        <v>1609.381116</v>
      </c>
      <c r="Q133" s="8">
        <f t="shared" si="18"/>
        <v>65.303208</v>
      </c>
    </row>
    <row r="134" ht="15.75" customHeight="1">
      <c r="E134" s="8">
        <v>12.0</v>
      </c>
      <c r="F134" s="12"/>
      <c r="G134" s="8">
        <v>0.0</v>
      </c>
      <c r="H134" s="8">
        <v>0.0</v>
      </c>
      <c r="I134" s="8">
        <f t="shared" si="16"/>
        <v>1676.481084</v>
      </c>
      <c r="K134" s="8">
        <v>12.0</v>
      </c>
      <c r="L134" s="16"/>
      <c r="M134" s="8">
        <v>0.0</v>
      </c>
      <c r="N134" s="8">
        <v>0.0</v>
      </c>
      <c r="O134" s="8">
        <f t="shared" si="17"/>
        <v>1611.177876</v>
      </c>
      <c r="Q134" s="8">
        <f t="shared" si="18"/>
        <v>65.303208</v>
      </c>
    </row>
    <row r="135" ht="15.75" customHeight="1">
      <c r="E135" s="8">
        <v>13.0</v>
      </c>
      <c r="F135" s="12"/>
      <c r="G135" s="8">
        <v>0.0</v>
      </c>
      <c r="H135" s="8">
        <v>0.0</v>
      </c>
      <c r="I135" s="8">
        <f t="shared" si="16"/>
        <v>1678.434084</v>
      </c>
      <c r="K135" s="8">
        <v>13.0</v>
      </c>
      <c r="L135" s="16"/>
      <c r="M135" s="8">
        <v>0.0</v>
      </c>
      <c r="N135" s="8">
        <v>0.0</v>
      </c>
      <c r="O135" s="8">
        <f t="shared" si="17"/>
        <v>1613.130876</v>
      </c>
      <c r="Q135" s="8">
        <f t="shared" si="18"/>
        <v>65.303208</v>
      </c>
    </row>
    <row r="136" ht="15.75" customHeight="1">
      <c r="E136" s="8">
        <v>14.0</v>
      </c>
      <c r="F136" s="12"/>
      <c r="G136" s="8">
        <v>0.0</v>
      </c>
      <c r="H136" s="8">
        <v>0.0</v>
      </c>
      <c r="I136" s="8">
        <f t="shared" si="16"/>
        <v>1680.543324</v>
      </c>
      <c r="K136" s="8">
        <v>14.0</v>
      </c>
      <c r="L136" s="16"/>
      <c r="M136" s="8">
        <v>0.0</v>
      </c>
      <c r="N136" s="8">
        <v>0.0</v>
      </c>
      <c r="O136" s="8">
        <f t="shared" si="17"/>
        <v>1615.240116</v>
      </c>
      <c r="Q136" s="8">
        <f t="shared" si="18"/>
        <v>65.303208</v>
      </c>
    </row>
    <row r="137" ht="15.75" customHeight="1">
      <c r="E137" s="8">
        <v>15.0</v>
      </c>
      <c r="F137" s="12"/>
      <c r="G137" s="8">
        <v>0.0</v>
      </c>
      <c r="H137" s="8">
        <v>0.0</v>
      </c>
      <c r="I137" s="8">
        <f t="shared" si="16"/>
        <v>1682.808804</v>
      </c>
      <c r="K137" s="8">
        <v>15.0</v>
      </c>
      <c r="L137" s="16"/>
      <c r="M137" s="8">
        <v>0.0</v>
      </c>
      <c r="N137" s="8">
        <v>0.0</v>
      </c>
      <c r="O137" s="8">
        <f t="shared" si="17"/>
        <v>1617.505596</v>
      </c>
      <c r="Q137" s="8">
        <f t="shared" si="18"/>
        <v>65.303208</v>
      </c>
    </row>
    <row r="138" ht="15.75" customHeight="1">
      <c r="E138" s="8">
        <v>16.0</v>
      </c>
      <c r="F138" s="12"/>
      <c r="G138" s="8">
        <v>0.0</v>
      </c>
      <c r="H138" s="8">
        <v>0.0</v>
      </c>
      <c r="I138" s="8">
        <f t="shared" si="16"/>
        <v>1685.230524</v>
      </c>
      <c r="K138" s="8">
        <v>16.0</v>
      </c>
      <c r="L138" s="16"/>
      <c r="M138" s="8">
        <v>0.0</v>
      </c>
      <c r="N138" s="8">
        <v>0.0</v>
      </c>
      <c r="O138" s="8">
        <f t="shared" si="17"/>
        <v>1619.927316</v>
      </c>
      <c r="Q138" s="8">
        <f t="shared" si="18"/>
        <v>65.303208</v>
      </c>
    </row>
    <row r="139" ht="15.75" customHeight="1">
      <c r="E139" s="8">
        <v>17.0</v>
      </c>
      <c r="F139" s="12"/>
      <c r="G139" s="8">
        <v>0.0</v>
      </c>
      <c r="H139" s="8">
        <v>0.0</v>
      </c>
      <c r="I139" s="8">
        <f t="shared" si="16"/>
        <v>1687.808484</v>
      </c>
      <c r="K139" s="8">
        <v>17.0</v>
      </c>
      <c r="L139" s="16"/>
      <c r="M139" s="8">
        <v>0.0</v>
      </c>
      <c r="N139" s="8">
        <v>0.0</v>
      </c>
      <c r="O139" s="8">
        <f t="shared" si="17"/>
        <v>1622.505276</v>
      </c>
      <c r="Q139" s="8">
        <f t="shared" si="18"/>
        <v>65.303208</v>
      </c>
    </row>
    <row r="140" ht="15.75" customHeight="1">
      <c r="E140" s="8">
        <v>18.0</v>
      </c>
      <c r="F140" s="12"/>
      <c r="G140" s="8">
        <v>0.0</v>
      </c>
      <c r="H140" s="8">
        <v>0.0</v>
      </c>
      <c r="I140" s="8">
        <f t="shared" si="16"/>
        <v>1690.542684</v>
      </c>
      <c r="K140" s="8">
        <v>18.0</v>
      </c>
      <c r="L140" s="16"/>
      <c r="M140" s="8">
        <v>0.0</v>
      </c>
      <c r="N140" s="8">
        <v>0.0</v>
      </c>
      <c r="O140" s="8">
        <f t="shared" si="17"/>
        <v>1625.239476</v>
      </c>
      <c r="Q140" s="8">
        <f t="shared" si="18"/>
        <v>65.303208</v>
      </c>
    </row>
    <row r="141" ht="15.75" customHeight="1">
      <c r="E141" s="8">
        <v>19.0</v>
      </c>
      <c r="F141" s="12"/>
      <c r="G141" s="8">
        <v>0.0</v>
      </c>
      <c r="H141" s="8">
        <v>0.0</v>
      </c>
      <c r="I141" s="8">
        <f t="shared" si="16"/>
        <v>1693.433124</v>
      </c>
      <c r="K141" s="8">
        <v>19.0</v>
      </c>
      <c r="L141" s="16"/>
      <c r="M141" s="8">
        <v>0.0</v>
      </c>
      <c r="N141" s="8">
        <v>0.0</v>
      </c>
      <c r="O141" s="8">
        <f t="shared" si="17"/>
        <v>1628.129916</v>
      </c>
      <c r="Q141" s="8">
        <f t="shared" si="18"/>
        <v>65.303208</v>
      </c>
    </row>
    <row r="142" ht="15.75" customHeight="1">
      <c r="E142" s="8">
        <v>20.0</v>
      </c>
      <c r="F142" s="12"/>
      <c r="G142" s="8">
        <v>0.0</v>
      </c>
      <c r="H142" s="8">
        <v>0.0</v>
      </c>
      <c r="I142" s="8">
        <f t="shared" si="16"/>
        <v>1696.479804</v>
      </c>
      <c r="K142" s="8">
        <v>20.0</v>
      </c>
      <c r="L142" s="16"/>
      <c r="M142" s="8">
        <v>0.0</v>
      </c>
      <c r="N142" s="8">
        <v>0.0</v>
      </c>
      <c r="O142" s="8">
        <f t="shared" si="17"/>
        <v>1631.176596</v>
      </c>
      <c r="Q142" s="8">
        <f t="shared" si="18"/>
        <v>65.303208</v>
      </c>
    </row>
    <row r="143" ht="15.75" customHeight="1">
      <c r="E143" s="8">
        <v>21.0</v>
      </c>
      <c r="F143" s="12"/>
      <c r="G143" s="8">
        <v>0.0</v>
      </c>
      <c r="H143" s="8">
        <v>0.0</v>
      </c>
      <c r="I143" s="8">
        <f t="shared" si="16"/>
        <v>1699.682724</v>
      </c>
      <c r="K143" s="8">
        <v>21.0</v>
      </c>
      <c r="L143" s="16"/>
      <c r="M143" s="8">
        <v>0.0</v>
      </c>
      <c r="N143" s="8">
        <v>0.0</v>
      </c>
      <c r="O143" s="8">
        <f t="shared" si="17"/>
        <v>1634.379516</v>
      </c>
      <c r="Q143" s="8">
        <f t="shared" si="18"/>
        <v>65.303208</v>
      </c>
    </row>
    <row r="144" ht="15.75" customHeight="1">
      <c r="E144" s="8">
        <v>22.0</v>
      </c>
      <c r="F144" s="12"/>
      <c r="G144" s="8">
        <v>0.0</v>
      </c>
      <c r="H144" s="8">
        <v>0.0</v>
      </c>
      <c r="I144" s="8">
        <f t="shared" si="16"/>
        <v>1703.041884</v>
      </c>
      <c r="K144" s="8">
        <v>22.0</v>
      </c>
      <c r="L144" s="16"/>
      <c r="M144" s="8">
        <v>0.0</v>
      </c>
      <c r="N144" s="8">
        <v>0.0</v>
      </c>
      <c r="O144" s="8">
        <f t="shared" si="17"/>
        <v>1637.738676</v>
      </c>
      <c r="Q144" s="8">
        <f t="shared" si="18"/>
        <v>65.303208</v>
      </c>
    </row>
    <row r="145" ht="15.75" customHeight="1">
      <c r="E145" s="8">
        <v>23.0</v>
      </c>
      <c r="F145" s="12"/>
      <c r="G145" s="8">
        <v>0.0</v>
      </c>
      <c r="H145" s="8">
        <v>0.0</v>
      </c>
      <c r="I145" s="8">
        <f t="shared" si="16"/>
        <v>1706.557284</v>
      </c>
      <c r="K145" s="8">
        <v>23.0</v>
      </c>
      <c r="L145" s="16"/>
      <c r="M145" s="8">
        <v>0.0</v>
      </c>
      <c r="N145" s="8">
        <v>0.0</v>
      </c>
      <c r="O145" s="8">
        <f t="shared" si="17"/>
        <v>1641.254076</v>
      </c>
      <c r="Q145" s="8">
        <f t="shared" si="18"/>
        <v>65.303208</v>
      </c>
    </row>
    <row r="146" ht="15.75" customHeight="1">
      <c r="E146" s="8">
        <v>24.0</v>
      </c>
      <c r="F146" s="12"/>
      <c r="G146" s="8">
        <v>0.0</v>
      </c>
      <c r="H146" s="8">
        <v>0.0</v>
      </c>
      <c r="I146" s="8">
        <f t="shared" si="16"/>
        <v>1710.228924</v>
      </c>
      <c r="K146" s="8">
        <v>24.0</v>
      </c>
      <c r="L146" s="16"/>
      <c r="M146" s="8">
        <v>0.0</v>
      </c>
      <c r="N146" s="8">
        <v>0.0</v>
      </c>
      <c r="O146" s="8">
        <f t="shared" si="17"/>
        <v>1644.925716</v>
      </c>
      <c r="Q146" s="8">
        <f t="shared" si="18"/>
        <v>65.303208</v>
      </c>
    </row>
    <row r="147" ht="15.75" customHeight="1">
      <c r="E147" s="8">
        <v>25.0</v>
      </c>
      <c r="F147" s="12"/>
      <c r="G147" s="8">
        <v>0.0</v>
      </c>
      <c r="H147" s="8">
        <v>0.0</v>
      </c>
      <c r="I147" s="8">
        <f t="shared" si="16"/>
        <v>1714.056804</v>
      </c>
      <c r="K147" s="8">
        <v>25.0</v>
      </c>
      <c r="L147" s="16"/>
      <c r="M147" s="8">
        <v>0.0</v>
      </c>
      <c r="N147" s="8">
        <v>0.0</v>
      </c>
      <c r="O147" s="8">
        <f t="shared" si="17"/>
        <v>1648.753596</v>
      </c>
      <c r="Q147" s="8">
        <f t="shared" si="18"/>
        <v>65.303208</v>
      </c>
    </row>
    <row r="148" ht="15.75" customHeight="1">
      <c r="E148" s="8">
        <v>26.0</v>
      </c>
      <c r="F148" s="12"/>
      <c r="G148" s="8">
        <v>0.0</v>
      </c>
      <c r="H148" s="8">
        <v>0.0</v>
      </c>
      <c r="I148" s="8">
        <f t="shared" si="16"/>
        <v>1718.040924</v>
      </c>
      <c r="K148" s="8">
        <v>26.0</v>
      </c>
      <c r="L148" s="16"/>
      <c r="M148" s="8">
        <v>0.0</v>
      </c>
      <c r="N148" s="8">
        <v>0.0</v>
      </c>
      <c r="O148" s="8">
        <f t="shared" si="17"/>
        <v>1652.737716</v>
      </c>
      <c r="Q148" s="8">
        <f t="shared" si="18"/>
        <v>65.303208</v>
      </c>
    </row>
    <row r="149" ht="15.75" customHeight="1">
      <c r="E149" s="8">
        <v>27.0</v>
      </c>
      <c r="F149" s="12"/>
      <c r="G149" s="8">
        <v>0.0</v>
      </c>
      <c r="H149" s="8">
        <v>0.0</v>
      </c>
      <c r="I149" s="8">
        <f t="shared" si="16"/>
        <v>1722.181284</v>
      </c>
      <c r="K149" s="8">
        <v>27.0</v>
      </c>
      <c r="L149" s="16"/>
      <c r="M149" s="8">
        <v>0.0</v>
      </c>
      <c r="N149" s="8">
        <v>0.0</v>
      </c>
      <c r="O149" s="8">
        <f t="shared" si="17"/>
        <v>1656.878076</v>
      </c>
      <c r="Q149" s="8">
        <f t="shared" si="18"/>
        <v>65.303208</v>
      </c>
    </row>
    <row r="150" ht="15.75" customHeight="1">
      <c r="E150" s="8">
        <v>28.0</v>
      </c>
      <c r="F150" s="12"/>
      <c r="G150" s="8">
        <v>0.0</v>
      </c>
      <c r="H150" s="8">
        <v>0.0</v>
      </c>
      <c r="I150" s="8">
        <f t="shared" si="16"/>
        <v>1726.477884</v>
      </c>
      <c r="K150" s="8">
        <v>28.0</v>
      </c>
      <c r="L150" s="16"/>
      <c r="M150" s="8">
        <v>0.0</v>
      </c>
      <c r="N150" s="8">
        <v>0.0</v>
      </c>
      <c r="O150" s="8">
        <f t="shared" si="17"/>
        <v>1661.174676</v>
      </c>
      <c r="Q150" s="8">
        <f t="shared" si="18"/>
        <v>65.303208</v>
      </c>
    </row>
    <row r="151" ht="15.75" customHeight="1">
      <c r="E151" s="8">
        <v>29.0</v>
      </c>
      <c r="F151" s="12"/>
      <c r="G151" s="8">
        <v>0.0</v>
      </c>
      <c r="H151" s="8">
        <v>0.0</v>
      </c>
      <c r="I151" s="8">
        <f t="shared" si="16"/>
        <v>1730.930724</v>
      </c>
      <c r="K151" s="8">
        <v>29.0</v>
      </c>
      <c r="L151" s="16"/>
      <c r="M151" s="8">
        <v>0.0</v>
      </c>
      <c r="N151" s="8">
        <v>0.0</v>
      </c>
      <c r="O151" s="8">
        <f t="shared" si="17"/>
        <v>1665.627516</v>
      </c>
      <c r="Q151" s="8">
        <f t="shared" si="18"/>
        <v>65.303208</v>
      </c>
    </row>
    <row r="152" ht="15.75" customHeight="1">
      <c r="E152" s="8">
        <v>30.0</v>
      </c>
      <c r="F152" s="17"/>
      <c r="G152" s="8">
        <v>0.0</v>
      </c>
      <c r="H152" s="8">
        <v>0.0</v>
      </c>
      <c r="I152" s="8">
        <f t="shared" si="16"/>
        <v>1735.539804</v>
      </c>
      <c r="K152" s="8">
        <v>30.0</v>
      </c>
      <c r="L152" s="18"/>
      <c r="M152" s="8">
        <v>0.0</v>
      </c>
      <c r="N152" s="8">
        <v>0.0</v>
      </c>
      <c r="O152" s="8">
        <f t="shared" si="17"/>
        <v>1670.236596</v>
      </c>
      <c r="Q152" s="8">
        <f t="shared" si="18"/>
        <v>65.303208</v>
      </c>
    </row>
    <row r="153" ht="15.75" customHeight="1"/>
    <row r="154" ht="15.75" customHeight="1"/>
    <row r="155" ht="15.75" customHeight="1">
      <c r="A155" s="19" t="s">
        <v>40</v>
      </c>
      <c r="B155" s="19" t="s">
        <v>41</v>
      </c>
      <c r="C155" s="20" t="s">
        <v>42</v>
      </c>
      <c r="D155" s="21" t="s">
        <v>43</v>
      </c>
    </row>
    <row r="156" ht="15.75" customHeight="1">
      <c r="A156" s="22">
        <v>5.0</v>
      </c>
      <c r="B156" s="22">
        <v>0.13</v>
      </c>
      <c r="C156" s="23">
        <v>90.0</v>
      </c>
      <c r="D156" s="24">
        <v>1.5</v>
      </c>
    </row>
    <row r="157" ht="15.75" customHeight="1">
      <c r="A157" s="22">
        <v>10.0</v>
      </c>
      <c r="B157" s="22">
        <v>0.26</v>
      </c>
      <c r="C157" s="24">
        <v>85.0</v>
      </c>
      <c r="D157" s="24">
        <v>1.49</v>
      </c>
      <c r="G157" s="25" t="s">
        <v>2</v>
      </c>
      <c r="H157" s="25" t="s">
        <v>44</v>
      </c>
      <c r="I157" s="25" t="s">
        <v>14</v>
      </c>
    </row>
    <row r="158" ht="15.75" customHeight="1">
      <c r="A158" s="22">
        <v>15.0</v>
      </c>
      <c r="B158" s="22">
        <v>0.39</v>
      </c>
      <c r="C158" s="24">
        <v>80.0</v>
      </c>
      <c r="D158" s="24">
        <v>1.48</v>
      </c>
      <c r="G158" s="22">
        <v>1.8</v>
      </c>
      <c r="H158" s="22">
        <v>0.26</v>
      </c>
      <c r="I158" s="22">
        <v>1.52</v>
      </c>
    </row>
    <row r="159" ht="15.75" customHeight="1">
      <c r="A159" s="22">
        <v>20.0</v>
      </c>
      <c r="B159" s="22">
        <v>0.51</v>
      </c>
      <c r="C159" s="24">
        <v>75.0</v>
      </c>
      <c r="D159" s="24">
        <v>1.45</v>
      </c>
      <c r="G159" s="22">
        <v>2.0</v>
      </c>
      <c r="H159" s="22">
        <v>0.28</v>
      </c>
      <c r="I159" s="22">
        <v>1.54</v>
      </c>
    </row>
    <row r="160" ht="15.75" customHeight="1">
      <c r="A160" s="22">
        <v>25.0</v>
      </c>
      <c r="B160" s="22">
        <v>0.63</v>
      </c>
      <c r="C160" s="24">
        <v>70.0</v>
      </c>
      <c r="D160" s="24">
        <v>1.41</v>
      </c>
      <c r="G160" s="22">
        <v>2.2</v>
      </c>
      <c r="H160" s="22">
        <v>0.3</v>
      </c>
      <c r="I160" s="22">
        <v>1.56</v>
      </c>
    </row>
    <row r="161" ht="15.75" customHeight="1">
      <c r="A161" s="22">
        <v>30.0</v>
      </c>
      <c r="B161" s="22">
        <v>0.75</v>
      </c>
      <c r="C161" s="24">
        <v>65.0</v>
      </c>
      <c r="D161" s="24">
        <v>1.36</v>
      </c>
      <c r="G161" s="22">
        <v>2.4</v>
      </c>
      <c r="H161" s="22">
        <v>0.32</v>
      </c>
      <c r="I161" s="22">
        <v>1.58</v>
      </c>
    </row>
    <row r="162" ht="15.75" customHeight="1">
      <c r="A162" s="22">
        <v>35.0</v>
      </c>
      <c r="B162" s="22">
        <v>0.86</v>
      </c>
      <c r="C162" s="24">
        <v>60.0</v>
      </c>
      <c r="D162" s="24">
        <v>1.3</v>
      </c>
      <c r="G162" s="22">
        <v>2.6</v>
      </c>
      <c r="H162" s="22">
        <v>0.34</v>
      </c>
      <c r="I162" s="22">
        <v>1.6</v>
      </c>
    </row>
    <row r="163" ht="15.75" customHeight="1">
      <c r="A163" s="22">
        <v>40.0</v>
      </c>
      <c r="B163" s="22">
        <v>0.96</v>
      </c>
      <c r="C163" s="24">
        <v>55.0</v>
      </c>
      <c r="D163" s="24">
        <v>1.23</v>
      </c>
      <c r="G163" s="22">
        <v>2.8</v>
      </c>
      <c r="H163" s="22">
        <v>0.36</v>
      </c>
      <c r="I163" s="22">
        <v>1.62</v>
      </c>
    </row>
    <row r="164" ht="15.75" customHeight="1">
      <c r="A164" s="22">
        <v>45.0</v>
      </c>
      <c r="B164" s="22">
        <v>1.06</v>
      </c>
      <c r="C164" s="24">
        <v>50.0</v>
      </c>
      <c r="D164" s="24">
        <v>1.15</v>
      </c>
      <c r="G164" s="22">
        <v>3.0</v>
      </c>
      <c r="H164" s="22">
        <v>0.38</v>
      </c>
      <c r="I164" s="22">
        <v>1.64</v>
      </c>
    </row>
    <row r="165" ht="15.75" customHeight="1">
      <c r="A165" s="22">
        <v>50.0</v>
      </c>
      <c r="B165" s="22">
        <v>1.15</v>
      </c>
      <c r="C165" s="24">
        <v>45.0</v>
      </c>
      <c r="D165" s="24">
        <v>1.06</v>
      </c>
      <c r="G165" s="22">
        <v>3.2</v>
      </c>
      <c r="H165" s="22">
        <v>0.4</v>
      </c>
      <c r="I165" s="22">
        <v>1.66</v>
      </c>
    </row>
    <row r="166" ht="15.75" customHeight="1">
      <c r="A166" s="22">
        <v>55.0</v>
      </c>
      <c r="B166" s="22">
        <v>1.23</v>
      </c>
      <c r="C166" s="24">
        <v>40.0</v>
      </c>
      <c r="D166" s="24">
        <v>0.96</v>
      </c>
      <c r="G166" s="22">
        <v>3.4</v>
      </c>
      <c r="H166" s="22">
        <v>0.42</v>
      </c>
      <c r="I166" s="22">
        <v>1.68</v>
      </c>
    </row>
    <row r="167" ht="15.75" customHeight="1">
      <c r="A167" s="22">
        <v>60.0</v>
      </c>
      <c r="B167" s="22">
        <v>1.3</v>
      </c>
      <c r="C167" s="24">
        <v>35.0</v>
      </c>
      <c r="D167" s="24">
        <v>0.86</v>
      </c>
      <c r="G167" s="22">
        <v>3.6</v>
      </c>
      <c r="H167" s="22">
        <v>0.44</v>
      </c>
      <c r="I167" s="22">
        <v>1.7</v>
      </c>
    </row>
    <row r="168" ht="15.75" customHeight="1">
      <c r="A168" s="22">
        <v>65.0</v>
      </c>
      <c r="B168" s="22">
        <v>1.36</v>
      </c>
      <c r="C168" s="24">
        <v>30.0</v>
      </c>
      <c r="D168" s="24">
        <v>0.75</v>
      </c>
      <c r="G168" s="22">
        <v>3.8</v>
      </c>
      <c r="H168" s="22">
        <v>0.46</v>
      </c>
      <c r="I168" s="22">
        <v>1.72</v>
      </c>
    </row>
    <row r="169" ht="15.75" customHeight="1">
      <c r="A169" s="22">
        <v>70.0</v>
      </c>
      <c r="B169" s="22">
        <v>1.41</v>
      </c>
      <c r="C169" s="24">
        <v>25.0</v>
      </c>
      <c r="D169" s="24">
        <v>0.63</v>
      </c>
    </row>
    <row r="170" ht="15.75" customHeight="1">
      <c r="A170" s="22">
        <v>75.0</v>
      </c>
      <c r="B170" s="22">
        <v>1.45</v>
      </c>
      <c r="C170" s="24">
        <v>20.0</v>
      </c>
      <c r="D170" s="24">
        <v>0.51</v>
      </c>
    </row>
    <row r="171" ht="15.75" customHeight="1">
      <c r="A171" s="22">
        <v>80.0</v>
      </c>
      <c r="B171" s="22">
        <v>1.48</v>
      </c>
      <c r="C171" s="24">
        <v>15.0</v>
      </c>
      <c r="D171" s="24">
        <v>0.39</v>
      </c>
    </row>
    <row r="172" ht="15.75" customHeight="1">
      <c r="A172" s="22">
        <v>85.0</v>
      </c>
      <c r="B172" s="22">
        <v>1.49</v>
      </c>
      <c r="C172" s="24">
        <v>10.0</v>
      </c>
      <c r="D172" s="24">
        <v>0.26</v>
      </c>
    </row>
    <row r="173" ht="15.75" customHeight="1">
      <c r="A173" s="22">
        <v>90.0</v>
      </c>
      <c r="B173" s="22">
        <v>1.5</v>
      </c>
      <c r="C173" s="24">
        <v>5.0</v>
      </c>
      <c r="D173" s="24">
        <v>0.13</v>
      </c>
    </row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F71:F86"/>
    <mergeCell ref="F89:F119"/>
    <mergeCell ref="F122:F152"/>
    <mergeCell ref="L89:L119"/>
    <mergeCell ref="L122:L152"/>
    <mergeCell ref="F19:F34"/>
    <mergeCell ref="L19:L34"/>
    <mergeCell ref="F36:F51"/>
    <mergeCell ref="L36:L51"/>
    <mergeCell ref="F54:F69"/>
    <mergeCell ref="L54:L69"/>
    <mergeCell ref="L71:L86"/>
  </mergeCells>
  <printOptions/>
  <pageMargins bottom="0.75" footer="0.0" header="0.0" left="0.7" right="0.7" top="0.75"/>
  <pageSetup paperSize="9" orientation="portrait"/>
  <drawing r:id="rId1"/>
</worksheet>
</file>