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alance Sheets" sheetId="1" state="visible" r:id="rId3"/>
    <sheet name="Performance Highlights" sheetId="2" state="visible" r:id="rId4"/>
    <sheet name="Ratio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<sst xmlns="http://schemas.openxmlformats.org/spreadsheetml/2006/main" count="102" uniqueCount="93">
  <si>
    <t xml:space="preserve">Canadian Natural Resources Limited</t>
  </si>
  <si>
    <t xml:space="preserve">Combined Consolidated Balance Sheets (millions of Canadian dollars, unaudited interim statements)</t>
  </si>
  <si>
    <t xml:space="preserve">Blue = figures typed from the uploaded images; black = formulas. Dec 31, 2024 was not in the uploaded images.</t>
  </si>
  <si>
    <t xml:space="preserve">As at</t>
  </si>
  <si>
    <t xml:space="preserve">Dec 31, 2020</t>
  </si>
  <si>
    <t xml:space="preserve">Dec 31, 2021</t>
  </si>
  <si>
    <t xml:space="preserve">Dec 31, 2022</t>
  </si>
  <si>
    <t xml:space="preserve">Dec 31, 2023</t>
  </si>
  <si>
    <t xml:space="preserve">Sep 30, 2024</t>
  </si>
  <si>
    <t xml:space="preserve">Dec 31, 2025</t>
  </si>
  <si>
    <t xml:space="preserve">Jun 30, 2026</t>
  </si>
  <si>
    <t xml:space="preserve">Source image</t>
  </si>
  <si>
    <t xml:space="preserve">Image 1 (comparative)</t>
  </si>
  <si>
    <t xml:space="preserve">Image 1 &amp; 2</t>
  </si>
  <si>
    <t xml:space="preserve">Image 2</t>
  </si>
  <si>
    <t xml:space="preserve">Image 4 (comparative)</t>
  </si>
  <si>
    <t xml:space="preserve">Image 4</t>
  </si>
  <si>
    <t xml:space="preserve">Image 5 (comparative)</t>
  </si>
  <si>
    <t xml:space="preserve">Image 5</t>
  </si>
  <si>
    <t xml:space="preserve">ASSETS</t>
  </si>
  <si>
    <t xml:space="preserve">   Cash and cash equivalents</t>
  </si>
  <si>
    <t xml:space="preserve">   Accounts receivable</t>
  </si>
  <si>
    <t xml:space="preserve">   Current income taxes receivable</t>
  </si>
  <si>
    <t xml:space="preserve">   Inventory</t>
  </si>
  <si>
    <t xml:space="preserve">   Prepaids and other</t>
  </si>
  <si>
    <t xml:space="preserve">   Investments</t>
  </si>
  <si>
    <t xml:space="preserve">   Current portion of other long-term assets</t>
  </si>
  <si>
    <t xml:space="preserve">Total current assets</t>
  </si>
  <si>
    <t xml:space="preserve">   Exploration and evaluation assets</t>
  </si>
  <si>
    <t xml:space="preserve">   Property, plant and equipment</t>
  </si>
  <si>
    <t xml:space="preserve">   Lease assets</t>
  </si>
  <si>
    <t xml:space="preserve">   Other long-term assets</t>
  </si>
  <si>
    <t xml:space="preserve">TOTAL ASSETS</t>
  </si>
  <si>
    <t xml:space="preserve">LIABILITIES</t>
  </si>
  <si>
    <t xml:space="preserve">   Accounts payable</t>
  </si>
  <si>
    <t xml:space="preserve">   Accrued liabilities</t>
  </si>
  <si>
    <t xml:space="preserve">   Current income taxes payable</t>
  </si>
  <si>
    <t xml:space="preserve">   Current portion of long-term debt</t>
  </si>
  <si>
    <t xml:space="preserve">   Current portion of other long-term liabilities</t>
  </si>
  <si>
    <t xml:space="preserve">Total current liabilities</t>
  </si>
  <si>
    <t xml:space="preserve">   Long-term debt</t>
  </si>
  <si>
    <t xml:space="preserve">   Other long-term liabilities</t>
  </si>
  <si>
    <t xml:space="preserve">   Deferred income taxes</t>
  </si>
  <si>
    <t xml:space="preserve">Total liabilities</t>
  </si>
  <si>
    <t xml:space="preserve">SHAREHOLDERS' EQUITY</t>
  </si>
  <si>
    <t xml:space="preserve">   Share capital</t>
  </si>
  <si>
    <t xml:space="preserve">   Retained earnings</t>
  </si>
  <si>
    <t xml:space="preserve">   Accumulated other comprehensive income (loss)</t>
  </si>
  <si>
    <t xml:space="preserve">Total shareholders' equity</t>
  </si>
  <si>
    <t xml:space="preserve">TOTAL LIABILITIES AND SHAREHOLDERS' EQUITY</t>
  </si>
  <si>
    <t xml:space="preserve">CHECKS</t>
  </si>
  <si>
    <t xml:space="preserve">   Reported total assets (from image)</t>
  </si>
  <si>
    <t xml:space="preserve">   Calculated less reported total assets (should be 0)</t>
  </si>
  <si>
    <t xml:space="preserve">   Assets less (Liabilities + Equity) (should be 0)</t>
  </si>
  <si>
    <t xml:space="preserve">Notes: "-" means nil / not presented. Dec 31, 2021 appears in two images (identical figures). Line items follow the 2026 layout; "Current income taxes receivable" only appears in 2020/2021 statements.</t>
  </si>
  <si>
    <t xml:space="preserve">Canadian Natural Resources Limited - Performance Highlights (Image 3)</t>
  </si>
  <si>
    <t xml:space="preserve">$ millions, except per common share amounts</t>
  </si>
  <si>
    <t xml:space="preserve">FINANCIAL</t>
  </si>
  <si>
    <t xml:space="preserve">2021</t>
  </si>
  <si>
    <t xml:space="preserve">2022</t>
  </si>
  <si>
    <t xml:space="preserve">2023</t>
  </si>
  <si>
    <t xml:space="preserve">Product sales</t>
  </si>
  <si>
    <t xml:space="preserve">Net earnings</t>
  </si>
  <si>
    <t xml:space="preserve">   Net earnings per share - basic ($)</t>
  </si>
  <si>
    <t xml:space="preserve">   Net earnings per share - diluted ($)</t>
  </si>
  <si>
    <t xml:space="preserve">Adjusted net earnings from operations</t>
  </si>
  <si>
    <t xml:space="preserve">   Per share - basic ($)</t>
  </si>
  <si>
    <t xml:space="preserve">   Per share - diluted ($)</t>
  </si>
  <si>
    <t xml:space="preserve">Cash flows from operating activities</t>
  </si>
  <si>
    <t xml:space="preserve">Adjusted funds flow</t>
  </si>
  <si>
    <t xml:space="preserve">Cash flows used in investing activities</t>
  </si>
  <si>
    <t xml:space="preserve">Net capital expenditures</t>
  </si>
  <si>
    <t xml:space="preserve">Abandonment expenditures, net</t>
  </si>
  <si>
    <t xml:space="preserve">Long-term debt, net</t>
  </si>
  <si>
    <t xml:space="preserve">Shareholders' equity</t>
  </si>
  <si>
    <t xml:space="preserve">Debt to book capitalization</t>
  </si>
  <si>
    <t xml:space="preserve">DERIVED METRICS (formulas)</t>
  </si>
  <si>
    <t xml:space="preserve">Net earnings margin (% of product sales)</t>
  </si>
  <si>
    <t xml:space="preserve">Product sales growth (YoY)</t>
  </si>
  <si>
    <t xml:space="preserve">Adjusted funds flow less net capex</t>
  </si>
  <si>
    <t xml:space="preserve">Equity tie-out vs Balance Sheets tab (should be 0)</t>
  </si>
  <si>
    <t xml:space="preserve">Note: Adjusted net earnings, adjusted funds flow and net capex are non-GAAP measures as defined by the company; debt to book cap is a capital management measure.</t>
  </si>
  <si>
    <t xml:space="preserve">Balance Sheet Ratios (calculated from the Balance Sheets tab)</t>
  </si>
  <si>
    <t xml:space="preserve">Own calculations; may differ from company-defined measures.</t>
  </si>
  <si>
    <t xml:space="preserve">Metric</t>
  </si>
  <si>
    <t xml:space="preserve">Working capital ($mm)</t>
  </si>
  <si>
    <t xml:space="preserve">Current ratio (x)</t>
  </si>
  <si>
    <t xml:space="preserve">Total debt ($mm) = current + long-term debt</t>
  </si>
  <si>
    <t xml:space="preserve">Debt to book capitalization (debt / (debt + equity))</t>
  </si>
  <si>
    <t xml:space="preserve">Total liabilities / equity (x)</t>
  </si>
  <si>
    <t xml:space="preserve">Equity ratio (equity / total assets)</t>
  </si>
  <si>
    <t xml:space="preserve">Total assets growth vs prior column</t>
  </si>
  <si>
    <t xml:space="preserve">Note: growth compares adjacent columns, which are not equal-length periods (Dec 2023 to Sep 2024 is 9 months; Dec 2025 to Jun 2026 is 6 months; Dec 2024 is not included).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</si>
</sst>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;\(#,##0\);\-"/>
    <numFmt numFmtId="166" formatCode="0.00;\(0.00\);\-"/>
    <numFmt numFmtId="167" formatCode="0%"/>
    <numFmt numFmtId="168" formatCode="0.0%;\(0.0%\);\-"/>
    <numFmt numFmtId="169" formatCode="0.00\x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8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sz val="10"/>
      <color rgb="FF0080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double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9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4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6" topLeftCell="B7" activePane="bottomRight" state="frozen"/>
      <selection pane="topLeft" activeCell="A1" activeCellId="0" sqref="A1"/>
      <selection pane="topRight" activeCell="B1" activeCellId="0" sqref="B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8" min="2" style="0" width="16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5" customFormat="false" ht="15" hidden="false" customHeight="false" outlineLevel="0" collapsed="false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customFormat="false" ht="24" hidden="false" customHeight="true" outlineLevel="0" collapsed="false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</row>
    <row r="7" customFormat="false" ht="15" hidden="false" customHeight="false" outlineLevel="0" collapsed="false">
      <c r="A7" s="7" t="s">
        <v>19</v>
      </c>
      <c r="B7" s="8"/>
      <c r="C7" s="8"/>
      <c r="D7" s="8"/>
      <c r="E7" s="8"/>
      <c r="F7" s="8"/>
      <c r="G7" s="8"/>
      <c r="H7" s="8"/>
    </row>
    <row r="8" customFormat="false" ht="15" hidden="false" customHeight="false" outlineLevel="0" collapsed="false">
      <c r="A8" s="9" t="s">
        <v>20</v>
      </c>
      <c r="B8" s="10" t="n">
        <v>184</v>
      </c>
      <c r="C8" s="10" t="n">
        <v>744</v>
      </c>
      <c r="D8" s="10" t="n">
        <v>920</v>
      </c>
      <c r="E8" s="10" t="n">
        <v>877</v>
      </c>
      <c r="F8" s="10" t="n">
        <v>721</v>
      </c>
      <c r="G8" s="10" t="n">
        <v>673</v>
      </c>
      <c r="H8" s="10" t="n">
        <v>2618</v>
      </c>
    </row>
    <row r="9" customFormat="false" ht="15" hidden="false" customHeight="false" outlineLevel="0" collapsed="false">
      <c r="A9" s="9" t="s">
        <v>21</v>
      </c>
      <c r="B9" s="10" t="n">
        <v>2190</v>
      </c>
      <c r="C9" s="10" t="n">
        <v>3111</v>
      </c>
      <c r="D9" s="10" t="n">
        <v>3555</v>
      </c>
      <c r="E9" s="10" t="n">
        <v>3189</v>
      </c>
      <c r="F9" s="10" t="n">
        <v>3100</v>
      </c>
      <c r="G9" s="10" t="n">
        <v>3999</v>
      </c>
      <c r="H9" s="10" t="n">
        <v>5281</v>
      </c>
    </row>
    <row r="10" customFormat="false" ht="15" hidden="false" customHeight="false" outlineLevel="0" collapsed="false">
      <c r="A10" s="9" t="s">
        <v>22</v>
      </c>
      <c r="B10" s="10" t="n">
        <v>309</v>
      </c>
      <c r="C10" s="10" t="n">
        <v>0</v>
      </c>
      <c r="D10" s="10" t="n">
        <v>0</v>
      </c>
      <c r="E10" s="10" t="n">
        <v>0</v>
      </c>
      <c r="F10" s="10" t="n">
        <v>0</v>
      </c>
      <c r="G10" s="10" t="n">
        <v>0</v>
      </c>
      <c r="H10" s="10" t="n">
        <v>0</v>
      </c>
    </row>
    <row r="11" customFormat="false" ht="15" hidden="false" customHeight="false" outlineLevel="0" collapsed="false">
      <c r="A11" s="9" t="s">
        <v>23</v>
      </c>
      <c r="B11" s="10" t="n">
        <v>1060</v>
      </c>
      <c r="C11" s="10" t="n">
        <v>1548</v>
      </c>
      <c r="D11" s="10" t="n">
        <v>1815</v>
      </c>
      <c r="E11" s="10" t="n">
        <v>2034</v>
      </c>
      <c r="F11" s="10" t="n">
        <v>2531</v>
      </c>
      <c r="G11" s="10" t="n">
        <v>2621</v>
      </c>
      <c r="H11" s="10" t="n">
        <v>2790</v>
      </c>
    </row>
    <row r="12" customFormat="false" ht="15" hidden="false" customHeight="false" outlineLevel="0" collapsed="false">
      <c r="A12" s="9" t="s">
        <v>24</v>
      </c>
      <c r="B12" s="10" t="n">
        <v>231</v>
      </c>
      <c r="C12" s="10" t="n">
        <v>195</v>
      </c>
      <c r="D12" s="10" t="n">
        <v>215</v>
      </c>
      <c r="E12" s="10" t="n">
        <v>471</v>
      </c>
      <c r="F12" s="10" t="n">
        <v>356</v>
      </c>
      <c r="G12" s="10" t="n">
        <v>301</v>
      </c>
      <c r="H12" s="10" t="n">
        <v>499</v>
      </c>
    </row>
    <row r="13" customFormat="false" ht="15" hidden="false" customHeight="false" outlineLevel="0" collapsed="false">
      <c r="A13" s="9" t="s">
        <v>25</v>
      </c>
      <c r="B13" s="10" t="n">
        <v>305</v>
      </c>
      <c r="C13" s="10" t="n">
        <v>309</v>
      </c>
      <c r="D13" s="10" t="n">
        <v>491</v>
      </c>
      <c r="E13" s="10" t="n">
        <v>525</v>
      </c>
      <c r="F13" s="10" t="n">
        <v>0</v>
      </c>
      <c r="G13" s="10" t="n">
        <v>0</v>
      </c>
      <c r="H13" s="10" t="n">
        <v>0</v>
      </c>
    </row>
    <row r="14" customFormat="false" ht="15" hidden="false" customHeight="false" outlineLevel="0" collapsed="false">
      <c r="A14" s="9" t="s">
        <v>26</v>
      </c>
      <c r="B14" s="10" t="n">
        <v>82</v>
      </c>
      <c r="C14" s="10" t="n">
        <v>35</v>
      </c>
      <c r="D14" s="10" t="n">
        <v>61</v>
      </c>
      <c r="E14" s="10" t="n">
        <v>71</v>
      </c>
      <c r="F14" s="10" t="n">
        <v>67</v>
      </c>
      <c r="G14" s="10" t="n">
        <v>70</v>
      </c>
      <c r="H14" s="10" t="n">
        <v>137</v>
      </c>
    </row>
    <row r="15" customFormat="false" ht="15" hidden="false" customHeight="false" outlineLevel="0" collapsed="false">
      <c r="A15" s="11" t="s">
        <v>27</v>
      </c>
      <c r="B15" s="12" t="n">
        <f aca="false">SUM(B8:B14)</f>
        <v>4361</v>
      </c>
      <c r="C15" s="12" t="n">
        <f aca="false">SUM(C8:C14)</f>
        <v>5942</v>
      </c>
      <c r="D15" s="12" t="n">
        <f aca="false">SUM(D8:D14)</f>
        <v>7057</v>
      </c>
      <c r="E15" s="12" t="n">
        <f aca="false">SUM(E8:E14)</f>
        <v>7167</v>
      </c>
      <c r="F15" s="12" t="n">
        <f aca="false">SUM(F8:F14)</f>
        <v>6775</v>
      </c>
      <c r="G15" s="12" t="n">
        <f aca="false">SUM(G8:G14)</f>
        <v>7664</v>
      </c>
      <c r="H15" s="12" t="n">
        <f aca="false">SUM(H8:H14)</f>
        <v>11325</v>
      </c>
    </row>
    <row r="16" customFormat="false" ht="15" hidden="false" customHeight="false" outlineLevel="0" collapsed="false">
      <c r="A16" s="9" t="s">
        <v>28</v>
      </c>
      <c r="B16" s="10" t="n">
        <v>2436</v>
      </c>
      <c r="C16" s="10" t="n">
        <v>2250</v>
      </c>
      <c r="D16" s="10" t="n">
        <v>2226</v>
      </c>
      <c r="E16" s="10" t="n">
        <v>2208</v>
      </c>
      <c r="F16" s="10" t="n">
        <v>2182</v>
      </c>
      <c r="G16" s="10" t="n">
        <v>2651</v>
      </c>
      <c r="H16" s="10" t="n">
        <v>2777</v>
      </c>
    </row>
    <row r="17" customFormat="false" ht="15" hidden="false" customHeight="false" outlineLevel="0" collapsed="false">
      <c r="A17" s="9" t="s">
        <v>29</v>
      </c>
      <c r="B17" s="10" t="n">
        <v>65752</v>
      </c>
      <c r="C17" s="10" t="n">
        <v>66400</v>
      </c>
      <c r="D17" s="10" t="n">
        <v>64859</v>
      </c>
      <c r="E17" s="10" t="n">
        <v>64581</v>
      </c>
      <c r="F17" s="10" t="n">
        <v>64137</v>
      </c>
      <c r="G17" s="10" t="n">
        <v>77645</v>
      </c>
      <c r="H17" s="10" t="n">
        <v>78745</v>
      </c>
    </row>
    <row r="18" customFormat="false" ht="15" hidden="false" customHeight="false" outlineLevel="0" collapsed="false">
      <c r="A18" s="9" t="s">
        <v>30</v>
      </c>
      <c r="B18" s="10" t="n">
        <v>1645</v>
      </c>
      <c r="C18" s="10" t="n">
        <v>1508</v>
      </c>
      <c r="D18" s="10" t="n">
        <v>1447</v>
      </c>
      <c r="E18" s="10" t="n">
        <v>1458</v>
      </c>
      <c r="F18" s="10" t="n">
        <v>1404</v>
      </c>
      <c r="G18" s="10" t="n">
        <v>3001</v>
      </c>
      <c r="H18" s="10" t="n">
        <v>2927</v>
      </c>
    </row>
    <row r="19" customFormat="false" ht="15" hidden="false" customHeight="false" outlineLevel="0" collapsed="false">
      <c r="A19" s="9" t="s">
        <v>31</v>
      </c>
      <c r="B19" s="10" t="n">
        <v>1082</v>
      </c>
      <c r="C19" s="10" t="n">
        <v>565</v>
      </c>
      <c r="D19" s="10" t="n">
        <v>553</v>
      </c>
      <c r="E19" s="10" t="n">
        <v>541</v>
      </c>
      <c r="F19" s="10" t="n">
        <v>583</v>
      </c>
      <c r="G19" s="10" t="n">
        <v>869</v>
      </c>
      <c r="H19" s="10" t="n">
        <v>809</v>
      </c>
    </row>
    <row r="20" customFormat="false" ht="15" hidden="false" customHeight="false" outlineLevel="0" collapsed="false">
      <c r="A20" s="13" t="s">
        <v>32</v>
      </c>
      <c r="B20" s="14" t="n">
        <f aca="false">B15+SUM(B16:B19)</f>
        <v>75276</v>
      </c>
      <c r="C20" s="14" t="n">
        <f aca="false">C15+SUM(C16:C19)</f>
        <v>76665</v>
      </c>
      <c r="D20" s="14" t="n">
        <f aca="false">D15+SUM(D16:D19)</f>
        <v>76142</v>
      </c>
      <c r="E20" s="14" t="n">
        <f aca="false">E15+SUM(E16:E19)</f>
        <v>75955</v>
      </c>
      <c r="F20" s="14" t="n">
        <f aca="false">F15+SUM(F16:F19)</f>
        <v>75081</v>
      </c>
      <c r="G20" s="14" t="n">
        <f aca="false">G15+SUM(G16:G19)</f>
        <v>91830</v>
      </c>
      <c r="H20" s="14" t="n">
        <f aca="false">H15+SUM(H16:H19)</f>
        <v>96583</v>
      </c>
    </row>
    <row r="22" customFormat="false" ht="15" hidden="false" customHeight="false" outlineLevel="0" collapsed="false">
      <c r="A22" s="7" t="s">
        <v>33</v>
      </c>
      <c r="B22" s="8"/>
      <c r="C22" s="8"/>
      <c r="D22" s="8"/>
      <c r="E22" s="8"/>
      <c r="F22" s="8"/>
      <c r="G22" s="8"/>
      <c r="H22" s="8"/>
    </row>
    <row r="23" customFormat="false" ht="15" hidden="false" customHeight="false" outlineLevel="0" collapsed="false">
      <c r="A23" s="9" t="s">
        <v>34</v>
      </c>
      <c r="B23" s="10" t="n">
        <v>667</v>
      </c>
      <c r="C23" s="10" t="n">
        <v>803</v>
      </c>
      <c r="D23" s="10" t="n">
        <v>1341</v>
      </c>
      <c r="E23" s="10" t="n">
        <v>1418</v>
      </c>
      <c r="F23" s="10" t="n">
        <v>1152</v>
      </c>
      <c r="G23" s="10" t="n">
        <v>1105</v>
      </c>
      <c r="H23" s="10" t="n">
        <v>1561</v>
      </c>
    </row>
    <row r="24" customFormat="false" ht="15" hidden="false" customHeight="false" outlineLevel="0" collapsed="false">
      <c r="A24" s="9" t="s">
        <v>35</v>
      </c>
      <c r="B24" s="10" t="n">
        <v>2346</v>
      </c>
      <c r="C24" s="10" t="n">
        <v>3064</v>
      </c>
      <c r="D24" s="10" t="n">
        <v>4209</v>
      </c>
      <c r="E24" s="10" t="n">
        <v>3534</v>
      </c>
      <c r="F24" s="10" t="n">
        <v>3735</v>
      </c>
      <c r="G24" s="10" t="n">
        <v>4255</v>
      </c>
      <c r="H24" s="10" t="n">
        <v>4794</v>
      </c>
    </row>
    <row r="25" customFormat="false" ht="15" hidden="false" customHeight="false" outlineLevel="0" collapsed="false">
      <c r="A25" s="9" t="s">
        <v>36</v>
      </c>
      <c r="B25" s="10" t="n">
        <v>0</v>
      </c>
      <c r="C25" s="10" t="n">
        <v>1607</v>
      </c>
      <c r="D25" s="10" t="n">
        <v>1324</v>
      </c>
      <c r="E25" s="10" t="n">
        <v>0</v>
      </c>
      <c r="F25" s="10" t="n">
        <v>103</v>
      </c>
      <c r="G25" s="10" t="n">
        <v>597</v>
      </c>
      <c r="H25" s="10" t="n">
        <v>986</v>
      </c>
    </row>
    <row r="26" customFormat="false" ht="15" hidden="false" customHeight="false" outlineLevel="0" collapsed="false">
      <c r="A26" s="9" t="s">
        <v>37</v>
      </c>
      <c r="B26" s="10" t="n">
        <v>1343</v>
      </c>
      <c r="C26" s="10" t="n">
        <v>1000</v>
      </c>
      <c r="D26" s="10" t="n">
        <v>404</v>
      </c>
      <c r="E26" s="10" t="n">
        <v>980</v>
      </c>
      <c r="F26" s="10" t="n">
        <v>1618</v>
      </c>
      <c r="G26" s="10" t="n">
        <v>441</v>
      </c>
      <c r="H26" s="10" t="n">
        <v>2214</v>
      </c>
    </row>
    <row r="27" customFormat="false" ht="15" hidden="false" customHeight="false" outlineLevel="0" collapsed="false">
      <c r="A27" s="9" t="s">
        <v>38</v>
      </c>
      <c r="B27" s="10" t="n">
        <v>722</v>
      </c>
      <c r="C27" s="10" t="n">
        <v>948</v>
      </c>
      <c r="D27" s="10" t="n">
        <v>1373</v>
      </c>
      <c r="E27" s="10" t="n">
        <v>1503</v>
      </c>
      <c r="F27" s="10" t="n">
        <v>1420</v>
      </c>
      <c r="G27" s="10" t="n">
        <v>1665</v>
      </c>
      <c r="H27" s="10" t="n">
        <v>1762</v>
      </c>
    </row>
    <row r="28" customFormat="false" ht="15" hidden="false" customHeight="false" outlineLevel="0" collapsed="false">
      <c r="A28" s="11" t="s">
        <v>39</v>
      </c>
      <c r="B28" s="12" t="n">
        <f aca="false">SUM(B23:B27)</f>
        <v>5078</v>
      </c>
      <c r="C28" s="12" t="n">
        <f aca="false">SUM(C23:C27)</f>
        <v>7422</v>
      </c>
      <c r="D28" s="12" t="n">
        <f aca="false">SUM(D23:D27)</f>
        <v>8651</v>
      </c>
      <c r="E28" s="12" t="n">
        <f aca="false">SUM(E23:E27)</f>
        <v>7435</v>
      </c>
      <c r="F28" s="12" t="n">
        <f aca="false">SUM(F23:F27)</f>
        <v>8028</v>
      </c>
      <c r="G28" s="12" t="n">
        <f aca="false">SUM(G23:G27)</f>
        <v>8063</v>
      </c>
      <c r="H28" s="12" t="n">
        <f aca="false">SUM(H23:H27)</f>
        <v>11317</v>
      </c>
    </row>
    <row r="29" customFormat="false" ht="15" hidden="false" customHeight="false" outlineLevel="0" collapsed="false">
      <c r="A29" s="9" t="s">
        <v>40</v>
      </c>
      <c r="B29" s="10" t="n">
        <v>20110</v>
      </c>
      <c r="C29" s="10" t="n">
        <v>13694</v>
      </c>
      <c r="D29" s="10" t="n">
        <v>11041</v>
      </c>
      <c r="E29" s="10" t="n">
        <v>9819</v>
      </c>
      <c r="F29" s="10" t="n">
        <v>8411</v>
      </c>
      <c r="G29" s="10" t="n">
        <v>16176</v>
      </c>
      <c r="H29" s="10" t="n">
        <v>14930</v>
      </c>
    </row>
    <row r="30" customFormat="false" ht="15" hidden="false" customHeight="false" outlineLevel="0" collapsed="false">
      <c r="A30" s="9" t="s">
        <v>41</v>
      </c>
      <c r="B30" s="10" t="n">
        <v>7564</v>
      </c>
      <c r="C30" s="10" t="n">
        <v>8384</v>
      </c>
      <c r="D30" s="10" t="n">
        <v>8161</v>
      </c>
      <c r="E30" s="10" t="n">
        <v>8686</v>
      </c>
      <c r="F30" s="10" t="n">
        <v>8385</v>
      </c>
      <c r="G30" s="10" t="n">
        <v>11936</v>
      </c>
      <c r="H30" s="10" t="n">
        <v>12167</v>
      </c>
    </row>
    <row r="31" customFormat="false" ht="15" hidden="false" customHeight="false" outlineLevel="0" collapsed="false">
      <c r="A31" s="9" t="s">
        <v>42</v>
      </c>
      <c r="B31" s="10" t="n">
        <v>10144</v>
      </c>
      <c r="C31" s="10" t="n">
        <v>10220</v>
      </c>
      <c r="D31" s="10" t="n">
        <v>10114</v>
      </c>
      <c r="E31" s="10" t="n">
        <v>10183</v>
      </c>
      <c r="F31" s="10" t="n">
        <v>10360</v>
      </c>
      <c r="G31" s="10" t="n">
        <v>11289</v>
      </c>
      <c r="H31" s="10" t="n">
        <v>11373</v>
      </c>
    </row>
    <row r="32" customFormat="false" ht="15" hidden="false" customHeight="false" outlineLevel="0" collapsed="false">
      <c r="A32" s="11" t="s">
        <v>43</v>
      </c>
      <c r="B32" s="12" t="n">
        <f aca="false">B28+SUM(B29:B31)</f>
        <v>42896</v>
      </c>
      <c r="C32" s="12" t="n">
        <f aca="false">C28+SUM(C29:C31)</f>
        <v>39720</v>
      </c>
      <c r="D32" s="12" t="n">
        <f aca="false">D28+SUM(D29:D31)</f>
        <v>37967</v>
      </c>
      <c r="E32" s="12" t="n">
        <f aca="false">E28+SUM(E29:E31)</f>
        <v>36123</v>
      </c>
      <c r="F32" s="12" t="n">
        <f aca="false">F28+SUM(F29:F31)</f>
        <v>35184</v>
      </c>
      <c r="G32" s="12" t="n">
        <f aca="false">G28+SUM(G29:G31)</f>
        <v>47464</v>
      </c>
      <c r="H32" s="12" t="n">
        <f aca="false">H28+SUM(H29:H31)</f>
        <v>49787</v>
      </c>
    </row>
    <row r="34" customFormat="false" ht="15" hidden="false" customHeight="false" outlineLevel="0" collapsed="false">
      <c r="A34" s="7" t="s">
        <v>44</v>
      </c>
      <c r="B34" s="8"/>
      <c r="C34" s="8"/>
      <c r="D34" s="8"/>
      <c r="E34" s="8"/>
      <c r="F34" s="8"/>
      <c r="G34" s="8"/>
      <c r="H34" s="8"/>
    </row>
    <row r="35" customFormat="false" ht="15" hidden="false" customHeight="false" outlineLevel="0" collapsed="false">
      <c r="A35" s="9" t="s">
        <v>45</v>
      </c>
      <c r="B35" s="10" t="n">
        <v>9606</v>
      </c>
      <c r="C35" s="10" t="n">
        <v>10168</v>
      </c>
      <c r="D35" s="10" t="n">
        <v>10294</v>
      </c>
      <c r="E35" s="10" t="n">
        <v>10712</v>
      </c>
      <c r="F35" s="10" t="n">
        <v>11050</v>
      </c>
      <c r="G35" s="10" t="n">
        <v>11421</v>
      </c>
      <c r="H35" s="10" t="n">
        <v>11850</v>
      </c>
    </row>
    <row r="36" customFormat="false" ht="15" hidden="false" customHeight="false" outlineLevel="0" collapsed="false">
      <c r="A36" s="9" t="s">
        <v>46</v>
      </c>
      <c r="B36" s="10" t="n">
        <v>22766</v>
      </c>
      <c r="C36" s="10" t="n">
        <v>26778</v>
      </c>
      <c r="D36" s="10" t="n">
        <v>27672</v>
      </c>
      <c r="E36" s="10" t="n">
        <v>28948</v>
      </c>
      <c r="F36" s="10" t="n">
        <v>28647</v>
      </c>
      <c r="G36" s="10" t="n">
        <v>32726</v>
      </c>
      <c r="H36" s="10" t="n">
        <v>34684</v>
      </c>
    </row>
    <row r="37" customFormat="false" ht="15" hidden="false" customHeight="false" outlineLevel="0" collapsed="false">
      <c r="A37" s="9" t="s">
        <v>47</v>
      </c>
      <c r="B37" s="10" t="n">
        <v>8</v>
      </c>
      <c r="C37" s="10" t="n">
        <v>-1</v>
      </c>
      <c r="D37" s="10" t="n">
        <v>209</v>
      </c>
      <c r="E37" s="10" t="n">
        <v>172</v>
      </c>
      <c r="F37" s="10" t="n">
        <v>200</v>
      </c>
      <c r="G37" s="10" t="n">
        <v>219</v>
      </c>
      <c r="H37" s="10" t="n">
        <v>262</v>
      </c>
    </row>
    <row r="38" customFormat="false" ht="15" hidden="false" customHeight="false" outlineLevel="0" collapsed="false">
      <c r="A38" s="11" t="s">
        <v>48</v>
      </c>
      <c r="B38" s="12" t="n">
        <f aca="false">SUM(B35:B37)</f>
        <v>32380</v>
      </c>
      <c r="C38" s="12" t="n">
        <f aca="false">SUM(C35:C37)</f>
        <v>36945</v>
      </c>
      <c r="D38" s="12" t="n">
        <f aca="false">SUM(D35:D37)</f>
        <v>38175</v>
      </c>
      <c r="E38" s="12" t="n">
        <f aca="false">SUM(E35:E37)</f>
        <v>39832</v>
      </c>
      <c r="F38" s="12" t="n">
        <f aca="false">SUM(F35:F37)</f>
        <v>39897</v>
      </c>
      <c r="G38" s="12" t="n">
        <f aca="false">SUM(G35:G37)</f>
        <v>44366</v>
      </c>
      <c r="H38" s="12" t="n">
        <f aca="false">SUM(H35:H37)</f>
        <v>46796</v>
      </c>
    </row>
    <row r="39" customFormat="false" ht="15" hidden="false" customHeight="false" outlineLevel="0" collapsed="false">
      <c r="A39" s="13" t="s">
        <v>49</v>
      </c>
      <c r="B39" s="14" t="n">
        <f aca="false">B32+B38</f>
        <v>75276</v>
      </c>
      <c r="C39" s="14" t="n">
        <f aca="false">C32+C38</f>
        <v>76665</v>
      </c>
      <c r="D39" s="14" t="n">
        <f aca="false">D32+D38</f>
        <v>76142</v>
      </c>
      <c r="E39" s="14" t="n">
        <f aca="false">E32+E38</f>
        <v>75955</v>
      </c>
      <c r="F39" s="14" t="n">
        <f aca="false">F32+F38</f>
        <v>75081</v>
      </c>
      <c r="G39" s="14" t="n">
        <f aca="false">G32+G38</f>
        <v>91830</v>
      </c>
      <c r="H39" s="14" t="n">
        <f aca="false">H32+H38</f>
        <v>96583</v>
      </c>
    </row>
    <row r="42" customFormat="false" ht="15" hidden="false" customHeight="false" outlineLevel="0" collapsed="false">
      <c r="A42" s="7" t="s">
        <v>50</v>
      </c>
      <c r="B42" s="8"/>
      <c r="C42" s="8"/>
      <c r="D42" s="8"/>
      <c r="E42" s="8"/>
      <c r="F42" s="8"/>
      <c r="G42" s="8"/>
      <c r="H42" s="8"/>
    </row>
    <row r="43" customFormat="false" ht="15" hidden="false" customHeight="false" outlineLevel="0" collapsed="false">
      <c r="A43" s="9" t="s">
        <v>51</v>
      </c>
      <c r="B43" s="10" t="n">
        <v>75276</v>
      </c>
      <c r="C43" s="10" t="n">
        <v>76665</v>
      </c>
      <c r="D43" s="10" t="n">
        <v>76142</v>
      </c>
      <c r="E43" s="10" t="n">
        <v>75955</v>
      </c>
      <c r="F43" s="10" t="n">
        <v>75081</v>
      </c>
      <c r="G43" s="10" t="n">
        <v>91830</v>
      </c>
      <c r="H43" s="10" t="n">
        <v>96583</v>
      </c>
    </row>
    <row r="44" customFormat="false" ht="15" hidden="false" customHeight="false" outlineLevel="0" collapsed="false">
      <c r="A44" s="9" t="s">
        <v>52</v>
      </c>
      <c r="B44" s="15" t="n">
        <f aca="false">B20-B43</f>
        <v>0</v>
      </c>
      <c r="C44" s="15" t="n">
        <f aca="false">C20-C43</f>
        <v>0</v>
      </c>
      <c r="D44" s="15" t="n">
        <f aca="false">D20-D43</f>
        <v>0</v>
      </c>
      <c r="E44" s="15" t="n">
        <f aca="false">E20-E43</f>
        <v>0</v>
      </c>
      <c r="F44" s="15" t="n">
        <f aca="false">F20-F43</f>
        <v>0</v>
      </c>
      <c r="G44" s="15" t="n">
        <f aca="false">G20-G43</f>
        <v>0</v>
      </c>
      <c r="H44" s="15" t="n">
        <f aca="false">H20-H43</f>
        <v>0</v>
      </c>
    </row>
    <row r="45" customFormat="false" ht="15" hidden="false" customHeight="false" outlineLevel="0" collapsed="false">
      <c r="A45" s="9" t="s">
        <v>53</v>
      </c>
      <c r="B45" s="15" t="n">
        <f aca="false">B20-B39</f>
        <v>0</v>
      </c>
      <c r="C45" s="15" t="n">
        <f aca="false">C20-C39</f>
        <v>0</v>
      </c>
      <c r="D45" s="15" t="n">
        <f aca="false">D20-D39</f>
        <v>0</v>
      </c>
      <c r="E45" s="15" t="n">
        <f aca="false">E20-E39</f>
        <v>0</v>
      </c>
      <c r="F45" s="15" t="n">
        <f aca="false">F20-F39</f>
        <v>0</v>
      </c>
      <c r="G45" s="15" t="n">
        <f aca="false">G20-G39</f>
        <v>0</v>
      </c>
      <c r="H45" s="15" t="n">
        <f aca="false">H20-H39</f>
        <v>0</v>
      </c>
    </row>
    <row r="47" customFormat="false" ht="15" hidden="false" customHeight="false" outlineLevel="0" collapsed="false">
      <c r="A47" s="3" t="s">
        <v>54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0"/>
    <col collapsed="false" customWidth="true" hidden="false" outlineLevel="0" max="4" min="2" style="0" width="14"/>
  </cols>
  <sheetData>
    <row r="1" customFormat="false" ht="17.35" hidden="false" customHeight="false" outlineLevel="0" collapsed="false">
      <c r="A1" s="1" t="s">
        <v>55</v>
      </c>
    </row>
    <row r="2" customFormat="false" ht="15" hidden="false" customHeight="false" outlineLevel="0" collapsed="false">
      <c r="A2" s="2" t="s">
        <v>56</v>
      </c>
    </row>
    <row r="4" customFormat="false" ht="15" hidden="false" customHeight="false" outlineLevel="0" collapsed="false">
      <c r="A4" s="4" t="s">
        <v>57</v>
      </c>
      <c r="B4" s="5" t="s">
        <v>58</v>
      </c>
      <c r="C4" s="5" t="s">
        <v>59</v>
      </c>
      <c r="D4" s="5" t="s">
        <v>60</v>
      </c>
    </row>
    <row r="5" customFormat="false" ht="15" hidden="false" customHeight="false" outlineLevel="0" collapsed="false">
      <c r="A5" s="9" t="s">
        <v>61</v>
      </c>
      <c r="B5" s="10" t="n">
        <v>32854</v>
      </c>
      <c r="C5" s="10" t="n">
        <v>49530</v>
      </c>
      <c r="D5" s="10" t="n">
        <v>40835</v>
      </c>
    </row>
    <row r="6" customFormat="false" ht="15" hidden="false" customHeight="false" outlineLevel="0" collapsed="false">
      <c r="A6" s="9" t="s">
        <v>62</v>
      </c>
      <c r="B6" s="10" t="n">
        <v>7664</v>
      </c>
      <c r="C6" s="10" t="n">
        <v>10937</v>
      </c>
      <c r="D6" s="10" t="n">
        <v>8233</v>
      </c>
    </row>
    <row r="7" customFormat="false" ht="15" hidden="false" customHeight="false" outlineLevel="0" collapsed="false">
      <c r="A7" s="9" t="s">
        <v>63</v>
      </c>
      <c r="B7" s="16" t="n">
        <v>6.49</v>
      </c>
      <c r="C7" s="16" t="n">
        <v>9.64</v>
      </c>
      <c r="D7" s="16" t="n">
        <v>7.54</v>
      </c>
    </row>
    <row r="8" customFormat="false" ht="15" hidden="false" customHeight="false" outlineLevel="0" collapsed="false">
      <c r="A8" s="9" t="s">
        <v>64</v>
      </c>
      <c r="B8" s="16" t="n">
        <v>6.46</v>
      </c>
      <c r="C8" s="16" t="n">
        <v>9.52</v>
      </c>
      <c r="D8" s="16" t="n">
        <v>7.47</v>
      </c>
    </row>
    <row r="9" customFormat="false" ht="15" hidden="false" customHeight="false" outlineLevel="0" collapsed="false">
      <c r="A9" s="9" t="s">
        <v>65</v>
      </c>
      <c r="B9" s="10" t="n">
        <v>7420</v>
      </c>
      <c r="C9" s="10" t="n">
        <v>12863</v>
      </c>
      <c r="D9" s="10" t="n">
        <v>8533</v>
      </c>
    </row>
    <row r="10" customFormat="false" ht="15" hidden="false" customHeight="false" outlineLevel="0" collapsed="false">
      <c r="A10" s="9" t="s">
        <v>66</v>
      </c>
      <c r="B10" s="16" t="n">
        <v>6.28</v>
      </c>
      <c r="C10" s="16" t="n">
        <v>11.33</v>
      </c>
      <c r="D10" s="16" t="n">
        <v>7.82</v>
      </c>
    </row>
    <row r="11" customFormat="false" ht="15" hidden="false" customHeight="false" outlineLevel="0" collapsed="false">
      <c r="A11" s="9" t="s">
        <v>67</v>
      </c>
      <c r="B11" s="16" t="n">
        <v>6.25</v>
      </c>
      <c r="C11" s="16" t="n">
        <v>11.19</v>
      </c>
      <c r="D11" s="16" t="n">
        <v>7.74</v>
      </c>
    </row>
    <row r="12" customFormat="false" ht="15" hidden="false" customHeight="false" outlineLevel="0" collapsed="false">
      <c r="A12" s="9" t="s">
        <v>68</v>
      </c>
      <c r="B12" s="10" t="n">
        <v>14478</v>
      </c>
      <c r="C12" s="10" t="n">
        <v>19391</v>
      </c>
      <c r="D12" s="10" t="n">
        <v>12353</v>
      </c>
    </row>
    <row r="13" customFormat="false" ht="15" hidden="false" customHeight="false" outlineLevel="0" collapsed="false">
      <c r="A13" s="9" t="s">
        <v>69</v>
      </c>
      <c r="B13" s="10" t="n">
        <v>13733</v>
      </c>
      <c r="C13" s="10" t="n">
        <v>19791</v>
      </c>
      <c r="D13" s="10" t="n">
        <v>15274</v>
      </c>
    </row>
    <row r="14" customFormat="false" ht="15" hidden="false" customHeight="false" outlineLevel="0" collapsed="false">
      <c r="A14" s="9" t="s">
        <v>66</v>
      </c>
      <c r="B14" s="16" t="n">
        <v>11.63</v>
      </c>
      <c r="C14" s="16" t="n">
        <v>17.44</v>
      </c>
      <c r="D14" s="16" t="n">
        <v>14</v>
      </c>
    </row>
    <row r="15" customFormat="false" ht="15" hidden="false" customHeight="false" outlineLevel="0" collapsed="false">
      <c r="A15" s="9" t="s">
        <v>67</v>
      </c>
      <c r="B15" s="16" t="n">
        <v>11.57</v>
      </c>
      <c r="C15" s="16" t="n">
        <v>17.22</v>
      </c>
      <c r="D15" s="16" t="n">
        <v>13.86</v>
      </c>
    </row>
    <row r="16" customFormat="false" ht="15" hidden="false" customHeight="false" outlineLevel="0" collapsed="false">
      <c r="A16" s="9" t="s">
        <v>70</v>
      </c>
      <c r="B16" s="10" t="n">
        <v>3703</v>
      </c>
      <c r="C16" s="10" t="n">
        <v>4987</v>
      </c>
      <c r="D16" s="10" t="n">
        <v>4858</v>
      </c>
    </row>
    <row r="17" customFormat="false" ht="15" hidden="false" customHeight="false" outlineLevel="0" collapsed="false">
      <c r="A17" s="9" t="s">
        <v>71</v>
      </c>
      <c r="B17" s="10" t="n">
        <v>4676</v>
      </c>
      <c r="C17" s="10" t="n">
        <v>5136</v>
      </c>
      <c r="D17" s="10" t="n">
        <v>4909</v>
      </c>
    </row>
    <row r="18" customFormat="false" ht="15" hidden="false" customHeight="false" outlineLevel="0" collapsed="false">
      <c r="A18" s="9" t="s">
        <v>72</v>
      </c>
      <c r="B18" s="10" t="n">
        <v>232</v>
      </c>
      <c r="C18" s="10" t="n">
        <v>335</v>
      </c>
      <c r="D18" s="10" t="n">
        <v>509</v>
      </c>
    </row>
    <row r="19" customFormat="false" ht="15" hidden="false" customHeight="false" outlineLevel="0" collapsed="false">
      <c r="A19" s="9" t="s">
        <v>73</v>
      </c>
      <c r="B19" s="10" t="n">
        <v>13950</v>
      </c>
      <c r="C19" s="10" t="n">
        <v>10525</v>
      </c>
      <c r="D19" s="10" t="n">
        <v>9922</v>
      </c>
    </row>
    <row r="20" customFormat="false" ht="15" hidden="false" customHeight="false" outlineLevel="0" collapsed="false">
      <c r="A20" s="9" t="s">
        <v>74</v>
      </c>
      <c r="B20" s="10" t="n">
        <v>36945</v>
      </c>
      <c r="C20" s="10" t="n">
        <v>38175</v>
      </c>
      <c r="D20" s="10" t="n">
        <v>39832</v>
      </c>
    </row>
    <row r="21" customFormat="false" ht="15" hidden="false" customHeight="false" outlineLevel="0" collapsed="false">
      <c r="A21" s="9" t="s">
        <v>75</v>
      </c>
      <c r="B21" s="17" t="n">
        <v>0.27</v>
      </c>
      <c r="C21" s="17" t="n">
        <v>0.22</v>
      </c>
      <c r="D21" s="17" t="n">
        <v>0.2</v>
      </c>
    </row>
    <row r="23" customFormat="false" ht="15" hidden="false" customHeight="false" outlineLevel="0" collapsed="false">
      <c r="A23" s="7" t="s">
        <v>76</v>
      </c>
      <c r="B23" s="8"/>
      <c r="C23" s="8"/>
      <c r="D23" s="8"/>
    </row>
    <row r="24" customFormat="false" ht="15" hidden="false" customHeight="false" outlineLevel="0" collapsed="false">
      <c r="A24" s="9" t="s">
        <v>77</v>
      </c>
      <c r="B24" s="18" t="n">
        <f aca="false">B6/B5</f>
        <v>0.233274487124855</v>
      </c>
      <c r="C24" s="18" t="n">
        <f aca="false">C6/C5</f>
        <v>0.22081566727236</v>
      </c>
      <c r="D24" s="18" t="n">
        <f aca="false">D6/D5</f>
        <v>0.201616260560793</v>
      </c>
    </row>
    <row r="25" customFormat="false" ht="15" hidden="false" customHeight="false" outlineLevel="0" collapsed="false">
      <c r="A25" s="9" t="s">
        <v>78</v>
      </c>
      <c r="C25" s="18" t="n">
        <f aca="false">C5/B5-1</f>
        <v>0.507578985816035</v>
      </c>
      <c r="D25" s="18" t="n">
        <f aca="false">D5/C5-1</f>
        <v>-0.175550171613164</v>
      </c>
    </row>
    <row r="26" customFormat="false" ht="15" hidden="false" customHeight="false" outlineLevel="0" collapsed="false">
      <c r="A26" s="9" t="s">
        <v>79</v>
      </c>
      <c r="B26" s="15" t="n">
        <f aca="false">B13-B17</f>
        <v>9057</v>
      </c>
      <c r="C26" s="15" t="n">
        <f aca="false">C13-C17</f>
        <v>14655</v>
      </c>
      <c r="D26" s="15" t="n">
        <f aca="false">D13-D17</f>
        <v>10365</v>
      </c>
    </row>
    <row r="27" customFormat="false" ht="15" hidden="false" customHeight="false" outlineLevel="0" collapsed="false">
      <c r="A27" s="9" t="s">
        <v>80</v>
      </c>
      <c r="B27" s="19" t="n">
        <f aca="false">B20-'Balance Sheets'!C38</f>
        <v>0</v>
      </c>
      <c r="C27" s="19" t="n">
        <f aca="false">C20-'Balance Sheets'!D38</f>
        <v>0</v>
      </c>
      <c r="D27" s="19" t="n">
        <f aca="false">D20-'Balance Sheets'!E38</f>
        <v>0</v>
      </c>
    </row>
    <row r="29" customFormat="false" ht="15" hidden="false" customHeight="false" outlineLevel="0" collapsed="false">
      <c r="A29" s="3" t="s">
        <v>81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8" min="2" style="0" width="16"/>
  </cols>
  <sheetData>
    <row r="1" customFormat="false" ht="17.35" hidden="false" customHeight="false" outlineLevel="0" collapsed="false">
      <c r="A1" s="1" t="s">
        <v>82</v>
      </c>
    </row>
    <row r="2" customFormat="false" ht="15" hidden="false" customHeight="false" outlineLevel="0" collapsed="false">
      <c r="A2" s="2" t="s">
        <v>83</v>
      </c>
    </row>
    <row r="4" customFormat="false" ht="15" hidden="false" customHeight="false" outlineLevel="0" collapsed="false">
      <c r="A4" s="4" t="s">
        <v>84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</row>
    <row r="5" customFormat="false" ht="15" hidden="false" customHeight="false" outlineLevel="0" collapsed="false">
      <c r="A5" s="9" t="s">
        <v>85</v>
      </c>
      <c r="B5" s="19" t="n">
        <f aca="false">'Balance Sheets'!B15-'Balance Sheets'!B28</f>
        <v>-717</v>
      </c>
      <c r="C5" s="19" t="n">
        <f aca="false">'Balance Sheets'!C15-'Balance Sheets'!C28</f>
        <v>-1480</v>
      </c>
      <c r="D5" s="19" t="n">
        <f aca="false">'Balance Sheets'!D15-'Balance Sheets'!D28</f>
        <v>-1594</v>
      </c>
      <c r="E5" s="19" t="n">
        <f aca="false">'Balance Sheets'!E15-'Balance Sheets'!E28</f>
        <v>-268</v>
      </c>
      <c r="F5" s="19" t="n">
        <f aca="false">'Balance Sheets'!F15-'Balance Sheets'!F28</f>
        <v>-1253</v>
      </c>
      <c r="G5" s="19" t="n">
        <f aca="false">'Balance Sheets'!G15-'Balance Sheets'!G28</f>
        <v>-399</v>
      </c>
      <c r="H5" s="19" t="n">
        <f aca="false">'Balance Sheets'!H15-'Balance Sheets'!H28</f>
        <v>8</v>
      </c>
    </row>
    <row r="6" customFormat="false" ht="15" hidden="false" customHeight="false" outlineLevel="0" collapsed="false">
      <c r="A6" s="9" t="s">
        <v>86</v>
      </c>
      <c r="B6" s="20" t="n">
        <f aca="false">IFERROR('Balance Sheets'!B15/'Balance Sheets'!B28,0)</f>
        <v>0.858802678219772</v>
      </c>
      <c r="C6" s="20" t="n">
        <f aca="false">IFERROR('Balance Sheets'!C15/'Balance Sheets'!C28,0)</f>
        <v>0.800592832120722</v>
      </c>
      <c r="D6" s="20" t="n">
        <f aca="false">IFERROR('Balance Sheets'!D15/'Balance Sheets'!D28,0)</f>
        <v>0.815743844642238</v>
      </c>
      <c r="E6" s="20" t="n">
        <f aca="false">IFERROR('Balance Sheets'!E15/'Balance Sheets'!E28,0)</f>
        <v>0.963954270342972</v>
      </c>
      <c r="F6" s="20" t="n">
        <f aca="false">IFERROR('Balance Sheets'!F15/'Balance Sheets'!F28,0)</f>
        <v>0.843921275535625</v>
      </c>
      <c r="G6" s="20" t="n">
        <f aca="false">IFERROR('Balance Sheets'!G15/'Balance Sheets'!G28,0)</f>
        <v>0.950514696762992</v>
      </c>
      <c r="H6" s="20" t="n">
        <f aca="false">IFERROR('Balance Sheets'!H15/'Balance Sheets'!H28,0)</f>
        <v>1.00070690112221</v>
      </c>
    </row>
    <row r="7" customFormat="false" ht="15" hidden="false" customHeight="false" outlineLevel="0" collapsed="false">
      <c r="A7" s="9" t="s">
        <v>87</v>
      </c>
      <c r="B7" s="19" t="n">
        <f aca="false">'Balance Sheets'!B26+'Balance Sheets'!B29</f>
        <v>21453</v>
      </c>
      <c r="C7" s="19" t="n">
        <f aca="false">'Balance Sheets'!C26+'Balance Sheets'!C29</f>
        <v>14694</v>
      </c>
      <c r="D7" s="19" t="n">
        <f aca="false">'Balance Sheets'!D26+'Balance Sheets'!D29</f>
        <v>11445</v>
      </c>
      <c r="E7" s="19" t="n">
        <f aca="false">'Balance Sheets'!E26+'Balance Sheets'!E29</f>
        <v>10799</v>
      </c>
      <c r="F7" s="19" t="n">
        <f aca="false">'Balance Sheets'!F26+'Balance Sheets'!F29</f>
        <v>10029</v>
      </c>
      <c r="G7" s="19" t="n">
        <f aca="false">'Balance Sheets'!G26+'Balance Sheets'!G29</f>
        <v>16617</v>
      </c>
      <c r="H7" s="19" t="n">
        <f aca="false">'Balance Sheets'!H26+'Balance Sheets'!H29</f>
        <v>17144</v>
      </c>
    </row>
    <row r="8" customFormat="false" ht="15" hidden="false" customHeight="false" outlineLevel="0" collapsed="false">
      <c r="A8" s="9" t="s">
        <v>88</v>
      </c>
      <c r="B8" s="21" t="n">
        <f aca="false">IFERROR(B7/(B7+'Balance Sheets'!B38),0)</f>
        <v>0.398510207493545</v>
      </c>
      <c r="C8" s="21" t="n">
        <f aca="false">IFERROR(C7/(C7+'Balance Sheets'!C38),0)</f>
        <v>0.284552373206298</v>
      </c>
      <c r="D8" s="21" t="n">
        <f aca="false">IFERROR(D7/(D7+'Balance Sheets'!D38),0)</f>
        <v>0.230652962515115</v>
      </c>
      <c r="E8" s="21" t="n">
        <f aca="false">IFERROR(E7/(E7+'Balance Sheets'!E38),0)</f>
        <v>0.213288301633387</v>
      </c>
      <c r="F8" s="21" t="n">
        <f aca="false">IFERROR(F7/(F7+'Balance Sheets'!F38),0)</f>
        <v>0.200877298401634</v>
      </c>
      <c r="G8" s="21" t="n">
        <f aca="false">IFERROR(G7/(G7+'Balance Sheets'!G38),0)</f>
        <v>0.272485774724103</v>
      </c>
      <c r="H8" s="21" t="n">
        <f aca="false">IFERROR(H7/(H7+'Balance Sheets'!H38),0)</f>
        <v>0.268126368470441</v>
      </c>
    </row>
    <row r="9" customFormat="false" ht="15" hidden="false" customHeight="false" outlineLevel="0" collapsed="false">
      <c r="A9" s="9" t="s">
        <v>89</v>
      </c>
      <c r="B9" s="20" t="n">
        <f aca="false">IFERROR('Balance Sheets'!B32/'Balance Sheets'!B38,0)</f>
        <v>1.32476837554046</v>
      </c>
      <c r="C9" s="20" t="n">
        <f aca="false">IFERROR('Balance Sheets'!C32/'Balance Sheets'!C38,0)</f>
        <v>1.07511165245635</v>
      </c>
      <c r="D9" s="20" t="n">
        <f aca="false">IFERROR('Balance Sheets'!D32/'Balance Sheets'!D38,0)</f>
        <v>0.994551407989522</v>
      </c>
      <c r="E9" s="20" t="n">
        <f aca="false">IFERROR('Balance Sheets'!E32/'Balance Sheets'!E38,0)</f>
        <v>0.906883912432215</v>
      </c>
      <c r="F9" s="20" t="n">
        <f aca="false">IFERROR('Balance Sheets'!F32/'Balance Sheets'!F38,0)</f>
        <v>0.881870817354688</v>
      </c>
      <c r="G9" s="20" t="n">
        <f aca="false">IFERROR('Balance Sheets'!G32/'Balance Sheets'!G38,0)</f>
        <v>1.0698282468557</v>
      </c>
      <c r="H9" s="20" t="n">
        <f aca="false">IFERROR('Balance Sheets'!H32/'Balance Sheets'!H38,0)</f>
        <v>1.06391571929225</v>
      </c>
    </row>
    <row r="10" customFormat="false" ht="15" hidden="false" customHeight="false" outlineLevel="0" collapsed="false">
      <c r="A10" s="9" t="s">
        <v>90</v>
      </c>
      <c r="B10" s="21" t="n">
        <f aca="false">IFERROR('Balance Sheets'!B38/'Balance Sheets'!B20,0)</f>
        <v>0.430150379935172</v>
      </c>
      <c r="C10" s="21" t="n">
        <f aca="false">IFERROR('Balance Sheets'!C38/'Balance Sheets'!C20,0)</f>
        <v>0.481901780473489</v>
      </c>
      <c r="D10" s="21" t="n">
        <f aca="false">IFERROR('Balance Sheets'!D38/'Balance Sheets'!D20,0)</f>
        <v>0.501365869034173</v>
      </c>
      <c r="E10" s="21" t="n">
        <f aca="false">IFERROR('Balance Sheets'!E38/'Balance Sheets'!E20,0)</f>
        <v>0.524415772496873</v>
      </c>
      <c r="F10" s="21" t="n">
        <f aca="false">IFERROR('Balance Sheets'!F38/'Balance Sheets'!F20,0)</f>
        <v>0.531386103008751</v>
      </c>
      <c r="G10" s="21" t="n">
        <f aca="false">IFERROR('Balance Sheets'!G38/'Balance Sheets'!G20,0)</f>
        <v>0.483131874115213</v>
      </c>
      <c r="H10" s="21" t="n">
        <f aca="false">IFERROR('Balance Sheets'!H38/'Balance Sheets'!H20,0)</f>
        <v>0.484515908596751</v>
      </c>
    </row>
    <row r="11" customFormat="false" ht="15" hidden="false" customHeight="false" outlineLevel="0" collapsed="false">
      <c r="A11" s="9" t="s">
        <v>91</v>
      </c>
      <c r="C11" s="21" t="n">
        <f aca="false">'Balance Sheets'!C20/'Balance Sheets'!B20-1</f>
        <v>0.0184520962856687</v>
      </c>
      <c r="D11" s="21" t="n">
        <f aca="false">'Balance Sheets'!D20/'Balance Sheets'!C20-1</f>
        <v>-0.00682188743233547</v>
      </c>
      <c r="E11" s="21" t="n">
        <f aca="false">'Balance Sheets'!E20/'Balance Sheets'!D20-1</f>
        <v>-0.00245593759029183</v>
      </c>
      <c r="F11" s="21" t="n">
        <f aca="false">'Balance Sheets'!F20/'Balance Sheets'!E20-1</f>
        <v>-0.0115068132446844</v>
      </c>
      <c r="G11" s="21" t="n">
        <f aca="false">'Balance Sheets'!G20/'Balance Sheets'!F20-1</f>
        <v>0.223079074599433</v>
      </c>
      <c r="H11" s="21" t="n">
        <f aca="false">'Balance Sheets'!H20/'Balance Sheets'!G20-1</f>
        <v>0.0517586845257541</v>
      </c>
    </row>
    <row r="13" customFormat="false" ht="15" hidden="false" customHeight="false" outlineLevel="0" collapsed="false">
      <c r="A13" s="3" t="s">
        <v>92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2026-10-08T11:43:38Z</dcterms:created>
  <dc:creator>openpyxl</dc:creator>
  <dc:description/>
  <dc:language>en-US</dc:language>
  <cp:lastModifiedBy/>
  <dcterms:modified xsi:type="dcterms:W3CDTF">2026-10-08T11:43:38Z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