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tables/table4.xml" ContentType="application/vnd.openxmlformats-officedocument.spreadsheetml.tab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24226"/>
  <xr:revisionPtr revIDLastSave="0" documentId="13_ncr:1_{CACAA2AD-5DB8-4A3E-9F8B-2D8EE03F1FB2}" xr6:coauthVersionLast="47" xr6:coauthVersionMax="47" xr10:uidLastSave="{00000000-0000-0000-0000-000000000000}"/>
  <bookViews>
    <workbookView xWindow="28680" yWindow="690" windowWidth="29040" windowHeight="15720" tabRatio="840" activeTab="1" xr2:uid="{00000000-000D-0000-FFFF-FFFF00000000}"/>
  </bookViews>
  <sheets>
    <sheet name="Public Sector Value" sheetId="44" r:id="rId1"/>
    <sheet name="Private Sector Value" sheetId="46" r:id="rId2"/>
    <sheet name="Firm Size" sheetId="52" r:id="rId3"/>
    <sheet name="No. of Firms - Turnover" sheetId="61" r:id="rId4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0" i="52" l="1"/>
  <c r="P34" i="46"/>
  <c r="G32" i="46"/>
  <c r="C19" i="61"/>
  <c r="D19" i="61"/>
  <c r="E19" i="61"/>
  <c r="F19" i="61"/>
  <c r="G19" i="61"/>
  <c r="H19" i="61"/>
  <c r="I19" i="61"/>
  <c r="J19" i="61"/>
  <c r="K19" i="61"/>
  <c r="L19" i="61"/>
  <c r="M19" i="61"/>
  <c r="N19" i="61"/>
  <c r="O19" i="61"/>
  <c r="P19" i="61"/>
  <c r="Q19" i="61"/>
  <c r="R19" i="61"/>
  <c r="B19" i="61"/>
  <c r="C20" i="52"/>
  <c r="D20" i="52"/>
  <c r="E20" i="52"/>
  <c r="F20" i="52"/>
  <c r="G20" i="52"/>
  <c r="H20" i="52"/>
  <c r="I20" i="52"/>
  <c r="J20" i="52"/>
  <c r="K20" i="52"/>
  <c r="L20" i="52"/>
  <c r="M20" i="52"/>
  <c r="N20" i="52"/>
  <c r="O20" i="52"/>
  <c r="P20" i="52"/>
  <c r="Q20" i="52"/>
  <c r="R20" i="52"/>
  <c r="S20" i="52"/>
  <c r="T20" i="52"/>
  <c r="U20" i="52"/>
  <c r="V20" i="52"/>
  <c r="W20" i="52"/>
  <c r="X20" i="52"/>
  <c r="Y20" i="52"/>
  <c r="Z20" i="52"/>
  <c r="AA20" i="52"/>
  <c r="AB20" i="52"/>
  <c r="C32" i="46"/>
  <c r="D32" i="46"/>
  <c r="E32" i="46"/>
  <c r="F32" i="46"/>
  <c r="H32" i="46"/>
  <c r="I32" i="46"/>
  <c r="J32" i="46"/>
  <c r="K32" i="46"/>
  <c r="L32" i="46"/>
  <c r="M32" i="46"/>
  <c r="N32" i="46"/>
  <c r="O32" i="46"/>
  <c r="P32" i="46"/>
  <c r="B32" i="46"/>
  <c r="C32" i="44"/>
  <c r="D32" i="44"/>
  <c r="E32" i="44"/>
  <c r="F32" i="44"/>
  <c r="G32" i="44"/>
  <c r="H32" i="44"/>
  <c r="I32" i="44"/>
  <c r="J32" i="44"/>
  <c r="K32" i="44"/>
  <c r="L32" i="44"/>
  <c r="M32" i="44"/>
  <c r="N32" i="44"/>
  <c r="O32" i="44"/>
  <c r="B32" i="44"/>
  <c r="B16" i="61"/>
  <c r="C16" i="61"/>
  <c r="D16" i="61"/>
  <c r="E16" i="61"/>
  <c r="F16" i="61"/>
  <c r="G16" i="61"/>
  <c r="H16" i="61"/>
  <c r="I16" i="61"/>
  <c r="J16" i="61"/>
  <c r="K16" i="61"/>
  <c r="L16" i="61"/>
  <c r="M16" i="61"/>
  <c r="N16" i="61"/>
  <c r="O16" i="61"/>
  <c r="P16" i="61"/>
  <c r="Q16" i="61"/>
  <c r="R16" i="61"/>
  <c r="C17" i="52"/>
  <c r="D17" i="52"/>
  <c r="E17" i="52"/>
  <c r="F17" i="52"/>
  <c r="G17" i="52"/>
  <c r="H17" i="52"/>
  <c r="I17" i="52"/>
  <c r="J17" i="52"/>
  <c r="K17" i="52"/>
  <c r="L17" i="52"/>
  <c r="M17" i="52"/>
  <c r="N17" i="52"/>
  <c r="O17" i="52"/>
  <c r="P17" i="52"/>
  <c r="Q17" i="52"/>
  <c r="R17" i="52"/>
  <c r="S17" i="52"/>
  <c r="T17" i="52"/>
  <c r="U17" i="52"/>
  <c r="V17" i="52"/>
  <c r="W17" i="52"/>
  <c r="X17" i="52"/>
  <c r="Y17" i="52"/>
  <c r="Z17" i="52"/>
  <c r="AA17" i="52"/>
  <c r="AB17" i="52"/>
  <c r="B17" i="52"/>
  <c r="C20" i="61"/>
  <c r="D20" i="61"/>
  <c r="E20" i="61"/>
  <c r="F20" i="61"/>
  <c r="G20" i="61"/>
  <c r="H20" i="61"/>
  <c r="I20" i="61"/>
  <c r="J20" i="61"/>
  <c r="K20" i="61"/>
  <c r="L20" i="61"/>
  <c r="M20" i="61"/>
  <c r="N20" i="61"/>
  <c r="O20" i="61"/>
  <c r="P20" i="61"/>
  <c r="Q20" i="61"/>
  <c r="R20" i="61"/>
  <c r="C21" i="61"/>
  <c r="D21" i="61"/>
  <c r="E21" i="61"/>
  <c r="F21" i="61"/>
  <c r="G21" i="61"/>
  <c r="H21" i="61"/>
  <c r="I21" i="61"/>
  <c r="J21" i="61"/>
  <c r="K21" i="61"/>
  <c r="L21" i="61"/>
  <c r="M21" i="61"/>
  <c r="N21" i="61"/>
  <c r="O21" i="61"/>
  <c r="P21" i="61"/>
  <c r="Q21" i="61"/>
  <c r="R21" i="61"/>
  <c r="C22" i="61"/>
  <c r="D22" i="61"/>
  <c r="E22" i="61"/>
  <c r="F22" i="61"/>
  <c r="G22" i="61"/>
  <c r="H22" i="61"/>
  <c r="I22" i="61"/>
  <c r="J22" i="61"/>
  <c r="K22" i="61"/>
  <c r="L22" i="61"/>
  <c r="M22" i="61"/>
  <c r="N22" i="61"/>
  <c r="O22" i="61"/>
  <c r="P22" i="61"/>
  <c r="Q22" i="61"/>
  <c r="R22" i="61"/>
  <c r="C23" i="61"/>
  <c r="D23" i="61"/>
  <c r="E23" i="61"/>
  <c r="F23" i="61"/>
  <c r="G23" i="61"/>
  <c r="H23" i="61"/>
  <c r="I23" i="61"/>
  <c r="J23" i="61"/>
  <c r="K23" i="61"/>
  <c r="L23" i="61"/>
  <c r="M23" i="61"/>
  <c r="N23" i="61"/>
  <c r="O23" i="61"/>
  <c r="P23" i="61"/>
  <c r="Q23" i="61"/>
  <c r="R23" i="61"/>
  <c r="C24" i="61"/>
  <c r="D24" i="61"/>
  <c r="E24" i="61"/>
  <c r="F24" i="61"/>
  <c r="G24" i="61"/>
  <c r="H24" i="61"/>
  <c r="I24" i="61"/>
  <c r="J24" i="61"/>
  <c r="K24" i="61"/>
  <c r="L24" i="61"/>
  <c r="M24" i="61"/>
  <c r="N24" i="61"/>
  <c r="O24" i="61"/>
  <c r="P24" i="61"/>
  <c r="Q24" i="61"/>
  <c r="R24" i="61"/>
  <c r="B24" i="61"/>
  <c r="B23" i="61"/>
  <c r="B22" i="61"/>
  <c r="B21" i="61"/>
  <c r="B20" i="61"/>
  <c r="D24" i="52"/>
  <c r="C25" i="52"/>
  <c r="D25" i="52"/>
  <c r="E25" i="52"/>
  <c r="F25" i="52"/>
  <c r="G25" i="52"/>
  <c r="H25" i="52"/>
  <c r="I25" i="52"/>
  <c r="J25" i="52"/>
  <c r="K25" i="52"/>
  <c r="L25" i="52"/>
  <c r="M25" i="52"/>
  <c r="N25" i="52"/>
  <c r="O25" i="52"/>
  <c r="P25" i="52"/>
  <c r="Q25" i="52"/>
  <c r="R25" i="52"/>
  <c r="S25" i="52"/>
  <c r="T25" i="52"/>
  <c r="U25" i="52"/>
  <c r="V25" i="52"/>
  <c r="W25" i="52"/>
  <c r="X25" i="52"/>
  <c r="Y25" i="52"/>
  <c r="Z25" i="52"/>
  <c r="AA25" i="52"/>
  <c r="AB25" i="52"/>
  <c r="B25" i="52"/>
  <c r="C24" i="52"/>
  <c r="E24" i="52"/>
  <c r="F24" i="52"/>
  <c r="G24" i="52"/>
  <c r="H24" i="52"/>
  <c r="I24" i="52"/>
  <c r="J24" i="52"/>
  <c r="K24" i="52"/>
  <c r="L24" i="52"/>
  <c r="M24" i="52"/>
  <c r="N24" i="52"/>
  <c r="O24" i="52"/>
  <c r="P24" i="52"/>
  <c r="Q24" i="52"/>
  <c r="R24" i="52"/>
  <c r="S24" i="52"/>
  <c r="T24" i="52"/>
  <c r="U24" i="52"/>
  <c r="V24" i="52"/>
  <c r="W24" i="52"/>
  <c r="X24" i="52"/>
  <c r="Y24" i="52"/>
  <c r="Z24" i="52"/>
  <c r="AA24" i="52"/>
  <c r="AB24" i="52"/>
  <c r="B24" i="52"/>
  <c r="C23" i="52"/>
  <c r="D23" i="52"/>
  <c r="E23" i="52"/>
  <c r="F23" i="52"/>
  <c r="G23" i="52"/>
  <c r="H23" i="52"/>
  <c r="I23" i="52"/>
  <c r="J23" i="52"/>
  <c r="K23" i="52"/>
  <c r="L23" i="52"/>
  <c r="M23" i="52"/>
  <c r="N23" i="52"/>
  <c r="O23" i="52"/>
  <c r="P23" i="52"/>
  <c r="Q23" i="52"/>
  <c r="R23" i="52"/>
  <c r="S23" i="52"/>
  <c r="T23" i="52"/>
  <c r="U23" i="52"/>
  <c r="V23" i="52"/>
  <c r="W23" i="52"/>
  <c r="X23" i="52"/>
  <c r="Y23" i="52"/>
  <c r="Z23" i="52"/>
  <c r="AA23" i="52"/>
  <c r="AB23" i="52"/>
  <c r="B23" i="52"/>
  <c r="C22" i="52"/>
  <c r="D22" i="52"/>
  <c r="E22" i="52"/>
  <c r="F22" i="52"/>
  <c r="G22" i="52"/>
  <c r="H22" i="52"/>
  <c r="I22" i="52"/>
  <c r="J22" i="52"/>
  <c r="K22" i="52"/>
  <c r="L22" i="52"/>
  <c r="M22" i="52"/>
  <c r="N22" i="52"/>
  <c r="O22" i="52"/>
  <c r="P22" i="52"/>
  <c r="Q22" i="52"/>
  <c r="R22" i="52"/>
  <c r="S22" i="52"/>
  <c r="T22" i="52"/>
  <c r="U22" i="52"/>
  <c r="V22" i="52"/>
  <c r="W22" i="52"/>
  <c r="X22" i="52"/>
  <c r="Y22" i="52"/>
  <c r="Z22" i="52"/>
  <c r="AA22" i="52"/>
  <c r="AB22" i="52"/>
  <c r="B22" i="52"/>
  <c r="C21" i="52"/>
  <c r="D21" i="52"/>
  <c r="E21" i="52"/>
  <c r="F21" i="52"/>
  <c r="G21" i="52"/>
  <c r="H21" i="52"/>
  <c r="I21" i="52"/>
  <c r="J21" i="52"/>
  <c r="K21" i="52"/>
  <c r="L21" i="52"/>
  <c r="M21" i="52"/>
  <c r="N21" i="52"/>
  <c r="O21" i="52"/>
  <c r="P21" i="52"/>
  <c r="Q21" i="52"/>
  <c r="R21" i="52"/>
  <c r="S21" i="52"/>
  <c r="T21" i="52"/>
  <c r="U21" i="52"/>
  <c r="V21" i="52"/>
  <c r="W21" i="52"/>
  <c r="X21" i="52"/>
  <c r="Y21" i="52"/>
  <c r="Z21" i="52"/>
  <c r="AA21" i="52"/>
  <c r="AB21" i="52"/>
  <c r="B21" i="52"/>
  <c r="P33" i="46"/>
  <c r="P35" i="46"/>
  <c r="P36" i="46"/>
  <c r="P37" i="46"/>
  <c r="O37" i="46"/>
  <c r="N37" i="46"/>
  <c r="M37" i="46"/>
  <c r="L37" i="46"/>
  <c r="K37" i="46"/>
  <c r="J37" i="46"/>
  <c r="I37" i="46"/>
  <c r="H37" i="46"/>
  <c r="G37" i="46"/>
  <c r="F37" i="46"/>
  <c r="E37" i="46"/>
  <c r="D37" i="46"/>
  <c r="C37" i="46"/>
  <c r="B37" i="46"/>
  <c r="O36" i="46"/>
  <c r="N36" i="46"/>
  <c r="M36" i="46"/>
  <c r="L36" i="46"/>
  <c r="K36" i="46"/>
  <c r="J36" i="46"/>
  <c r="I36" i="46"/>
  <c r="H36" i="46"/>
  <c r="G36" i="46"/>
  <c r="F36" i="46"/>
  <c r="E36" i="46"/>
  <c r="D36" i="46"/>
  <c r="C36" i="46"/>
  <c r="B36" i="46"/>
  <c r="O35" i="46"/>
  <c r="N35" i="46"/>
  <c r="M35" i="46"/>
  <c r="L35" i="46"/>
  <c r="K35" i="46"/>
  <c r="J35" i="46"/>
  <c r="I35" i="46"/>
  <c r="H35" i="46"/>
  <c r="G35" i="46"/>
  <c r="F35" i="46"/>
  <c r="E35" i="46"/>
  <c r="D35" i="46"/>
  <c r="C35" i="46"/>
  <c r="B35" i="46"/>
  <c r="O34" i="46"/>
  <c r="N34" i="46"/>
  <c r="M34" i="46"/>
  <c r="L34" i="46"/>
  <c r="K34" i="46"/>
  <c r="J34" i="46"/>
  <c r="I34" i="46"/>
  <c r="H34" i="46"/>
  <c r="G34" i="46"/>
  <c r="F34" i="46"/>
  <c r="E34" i="46"/>
  <c r="D34" i="46"/>
  <c r="C34" i="46"/>
  <c r="B34" i="46"/>
  <c r="O33" i="46"/>
  <c r="N33" i="46"/>
  <c r="M33" i="46"/>
  <c r="L33" i="46"/>
  <c r="K33" i="46"/>
  <c r="J33" i="46"/>
  <c r="I33" i="46"/>
  <c r="H33" i="46"/>
  <c r="G33" i="46"/>
  <c r="F33" i="46"/>
  <c r="E33" i="46"/>
  <c r="D33" i="46"/>
  <c r="C33" i="46"/>
  <c r="B33" i="46"/>
  <c r="C37" i="44"/>
  <c r="D37" i="44"/>
  <c r="E37" i="44"/>
  <c r="F37" i="44"/>
  <c r="G37" i="44"/>
  <c r="H37" i="44"/>
  <c r="I37" i="44"/>
  <c r="J37" i="44"/>
  <c r="K37" i="44"/>
  <c r="L37" i="44"/>
  <c r="M37" i="44"/>
  <c r="N37" i="44"/>
  <c r="O37" i="44"/>
  <c r="B37" i="44"/>
  <c r="C36" i="44"/>
  <c r="D36" i="44"/>
  <c r="E36" i="44"/>
  <c r="F36" i="44"/>
  <c r="G36" i="44"/>
  <c r="H36" i="44"/>
  <c r="I36" i="44"/>
  <c r="J36" i="44"/>
  <c r="K36" i="44"/>
  <c r="L36" i="44"/>
  <c r="M36" i="44"/>
  <c r="N36" i="44"/>
  <c r="O36" i="44"/>
  <c r="B36" i="44"/>
  <c r="C35" i="44"/>
  <c r="D35" i="44"/>
  <c r="E35" i="44"/>
  <c r="F35" i="44"/>
  <c r="G35" i="44"/>
  <c r="H35" i="44"/>
  <c r="I35" i="44"/>
  <c r="J35" i="44"/>
  <c r="K35" i="44"/>
  <c r="L35" i="44"/>
  <c r="M35" i="44"/>
  <c r="N35" i="44"/>
  <c r="O35" i="44"/>
  <c r="B35" i="44"/>
  <c r="C34" i="44"/>
  <c r="D34" i="44"/>
  <c r="E34" i="44"/>
  <c r="F34" i="44"/>
  <c r="G34" i="44"/>
  <c r="H34" i="44"/>
  <c r="I34" i="44"/>
  <c r="J34" i="44"/>
  <c r="K34" i="44"/>
  <c r="L34" i="44"/>
  <c r="M34" i="44"/>
  <c r="N34" i="44"/>
  <c r="O34" i="44"/>
  <c r="B34" i="44"/>
  <c r="B33" i="44"/>
  <c r="C33" i="44"/>
  <c r="D33" i="44"/>
  <c r="E33" i="44"/>
  <c r="F33" i="44"/>
  <c r="G33" i="44"/>
  <c r="H33" i="44"/>
  <c r="I33" i="44"/>
  <c r="J33" i="44"/>
  <c r="K33" i="44"/>
  <c r="L33" i="44"/>
  <c r="M33" i="44"/>
  <c r="N33" i="44"/>
  <c r="O33" i="44"/>
</calcChain>
</file>

<file path=xl/sharedStrings.xml><?xml version="1.0" encoding="utf-8"?>
<sst xmlns="http://schemas.openxmlformats.org/spreadsheetml/2006/main" count="135" uniqueCount="111">
  <si>
    <t>All Public Sector</t>
  </si>
  <si>
    <t>All Private Sector</t>
  </si>
  <si>
    <t>All firms</t>
  </si>
  <si>
    <t xml:space="preserve">Size of Firm </t>
  </si>
  <si>
    <t>1</t>
  </si>
  <si>
    <t>2-3</t>
  </si>
  <si>
    <t>4-7</t>
  </si>
  <si>
    <t>8-13</t>
  </si>
  <si>
    <t>14-24</t>
  </si>
  <si>
    <t>25-34</t>
  </si>
  <si>
    <t>35-59</t>
  </si>
  <si>
    <t>60-79</t>
  </si>
  <si>
    <t>80-114</t>
  </si>
  <si>
    <t>115-299</t>
  </si>
  <si>
    <t>300-599</t>
  </si>
  <si>
    <t>600-1,199</t>
  </si>
  <si>
    <t>1,200 and over</t>
  </si>
  <si>
    <t>£0 - &lt;£500k</t>
  </si>
  <si>
    <t>£500k - &lt;£1m</t>
  </si>
  <si>
    <t>£1m - &lt;£5m</t>
  </si>
  <si>
    <t>£5m - &lt;£10m</t>
  </si>
  <si>
    <t>£10m - &lt;£20m</t>
  </si>
  <si>
    <t>£20m - &lt;£30m</t>
  </si>
  <si>
    <t>£30m - &lt;£40m</t>
  </si>
  <si>
    <t>£40m - &lt;£50m</t>
  </si>
  <si>
    <t>£50m - &lt;£100m</t>
  </si>
  <si>
    <t>£100m - &lt;£500m</t>
  </si>
  <si>
    <t>£500m - &lt;£1000m</t>
  </si>
  <si>
    <t>£1000m +</t>
  </si>
  <si>
    <t>£ million</t>
  </si>
  <si>
    <t>Time period</t>
  </si>
  <si>
    <t>Public other new work: factories</t>
  </si>
  <si>
    <t>Public other new work: warehouses</t>
  </si>
  <si>
    <t>Public other new work: oil, steel &amp; coal</t>
  </si>
  <si>
    <t>Public other new work: schools &amp; colleges</t>
  </si>
  <si>
    <t>Public other new work: universities</t>
  </si>
  <si>
    <t>Public other new work: health</t>
  </si>
  <si>
    <t>Public other new work: offices</t>
  </si>
  <si>
    <t>Public other new work: entertainment</t>
  </si>
  <si>
    <t>Public other new work: garages &amp; shops</t>
  </si>
  <si>
    <t>Public other new work: agriculture &amp; miscellaneous</t>
  </si>
  <si>
    <t>Total other new work</t>
  </si>
  <si>
    <t>Private industrial: factories</t>
  </si>
  <si>
    <t>Private industrial: warehouses</t>
  </si>
  <si>
    <t>Private industrial: oil, steel &amp; coal</t>
  </si>
  <si>
    <t>All private industrial</t>
  </si>
  <si>
    <t>Total public new housing</t>
  </si>
  <si>
    <t>Total public infrastructure</t>
  </si>
  <si>
    <t>Total private new housing</t>
  </si>
  <si>
    <t>Total private Infrastructure</t>
  </si>
  <si>
    <t>All private commercial</t>
  </si>
  <si>
    <t xml:space="preserve">2009 </t>
  </si>
  <si>
    <t xml:space="preserve">2010 </t>
  </si>
  <si>
    <t xml:space="preserve">2011 </t>
  </si>
  <si>
    <t xml:space="preserve">2012 </t>
  </si>
  <si>
    <t>2013</t>
  </si>
  <si>
    <t>2014</t>
  </si>
  <si>
    <t xml:space="preserve">2015 </t>
  </si>
  <si>
    <t xml:space="preserve">2016 </t>
  </si>
  <si>
    <t xml:space="preserve">2017 </t>
  </si>
  <si>
    <t xml:space="preserve">2018 </t>
  </si>
  <si>
    <t xml:space="preserve">2019 </t>
  </si>
  <si>
    <t xml:space="preserve">2020 </t>
  </si>
  <si>
    <t>2021</t>
  </si>
  <si>
    <t>2022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</si>
  <si>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</si>
  <si>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</si>
  <si>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</si>
  <si>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</si>
  <si>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</si>
  <si>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</si>
  <si>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</si>
  <si>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</si>
  <si>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</si>
  <si>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</si>
  <si>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</si>
  <si>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</si>
  <si>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</si>
  <si>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</si>
  <si>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</si>
  <si>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</si>
  <si>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2015</t>
  </si>
  <si>
    <t>2016</t>
  </si>
  <si>
    <t>2017</t>
  </si>
  <si>
    <t>2018</t>
  </si>
  <si>
    <t>2019</t>
  </si>
  <si>
    <t>2020</t>
  </si>
  <si>
    <t xml:space="preserve">2013 </t>
  </si>
  <si>
    <t xml:space="preserve">2014 </t>
  </si>
  <si>
    <t>Size of firm (by turnover size band)</t>
  </si>
  <si>
    <t>2023</t>
  </si>
  <si>
    <t xml:space="preserve">2021 </t>
  </si>
  <si>
    <t xml:space="preserve">2022 </t>
  </si>
  <si>
    <t>Private commercial: schools &amp; universities</t>
  </si>
  <si>
    <t>Private commercial: health</t>
  </si>
  <si>
    <t>Private commercial: offices</t>
  </si>
  <si>
    <t>Private commercial: entertainment</t>
  </si>
  <si>
    <t>Private commercial: garages</t>
  </si>
  <si>
    <t>Private commercial: shops</t>
  </si>
  <si>
    <t>Private commercial: agriculture &amp; miscellaneous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</si>
  <si>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</si>
  <si>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Construction firms:  Number of Firms, By turnover size band, Great Britain       </t>
  </si>
  <si>
    <t xml:space="preserve"> Construction firms:  Number of Firms, by size of Firm, Great Britain    </t>
  </si>
  <si>
    <t>Value of construction output by type of work: New Work for Private Sector, Great Britain, Current Prices</t>
  </si>
  <si>
    <t>Value of construction output by type of work: New Work for Public Sector, Great Britain, Current Prices</t>
  </si>
  <si>
    <t>Mean</t>
  </si>
  <si>
    <t>Mode</t>
  </si>
  <si>
    <t>Median</t>
  </si>
  <si>
    <t>Range</t>
  </si>
  <si>
    <t>Variance</t>
  </si>
  <si>
    <t>Standard Deviation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</si>
</sst>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General_)"/>
  </numFmts>
  <fonts count="3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u/>
      <sz val="9"/>
      <color indexed="12"/>
      <name val="TimesNewRomanPS"/>
    </font>
    <font>
      <sz val="12"/>
      <name val="Arial MT"/>
    </font>
    <font>
      <sz val="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u/>
      <sz val="6"/>
      <color indexed="12"/>
      <name val="Courier"/>
      <family val="3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"/>
      <family val="2"/>
    </font>
    <font>
      <b/>
      <sz val="15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8"/>
      <name val="Calibri"/>
      <family val="2"/>
      <scheme val="minor"/>
    </font>
    <font>
      <b/>
      <sz val="11"/>
      <color theme="1"/>
      <name val="Arial"/>
      <family val="2"/>
    </font>
    <font>
      <b/>
      <sz val="15"/>
      <color theme="3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1" fillId="2" borderId="0" applyNumberFormat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6" fillId="0" borderId="0">
      <alignment vertical="top"/>
      <protection locked="0"/>
    </xf>
    <xf numFmtId="0" fontId="1" fillId="0" borderId="0"/>
    <xf numFmtId="0" fontId="6" fillId="0" borderId="0">
      <alignment vertical="top"/>
      <protection locked="0"/>
    </xf>
    <xf numFmtId="0" fontId="1" fillId="0" borderId="0"/>
    <xf numFmtId="164" fontId="5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0" fillId="8" borderId="14" applyNumberFormat="0" applyFont="0" applyAlignment="0" applyProtection="0"/>
    <xf numFmtId="0" fontId="16" fillId="0" borderId="7" applyNumberFormat="0" applyFill="0" applyAlignment="0" applyProtection="0"/>
    <xf numFmtId="0" fontId="17" fillId="0" borderId="8" applyNumberFormat="0" applyFill="0" applyAlignment="0" applyProtection="0"/>
    <xf numFmtId="0" fontId="18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19" fillId="3" borderId="0" applyNumberFormat="0" applyBorder="0" applyAlignment="0" applyProtection="0"/>
    <xf numFmtId="0" fontId="20" fillId="4" borderId="0" applyNumberFormat="0" applyBorder="0" applyAlignment="0" applyProtection="0"/>
    <xf numFmtId="0" fontId="21" fillId="5" borderId="10" applyNumberFormat="0" applyAlignment="0" applyProtection="0"/>
    <xf numFmtId="0" fontId="22" fillId="6" borderId="11" applyNumberFormat="0" applyAlignment="0" applyProtection="0"/>
    <xf numFmtId="0" fontId="23" fillId="6" borderId="10" applyNumberFormat="0" applyAlignment="0" applyProtection="0"/>
    <xf numFmtId="0" fontId="24" fillId="0" borderId="12" applyNumberFormat="0" applyFill="0" applyAlignment="0" applyProtection="0"/>
    <xf numFmtId="0" fontId="25" fillId="7" borderId="13" applyNumberFormat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15" fillId="0" borderId="15" applyNumberFormat="0" applyFill="0" applyAlignment="0" applyProtection="0"/>
    <xf numFmtId="0" fontId="28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28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28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8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28" fillId="25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28" fillId="29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43" fontId="10" fillId="0" borderId="0" applyFont="0" applyFill="0" applyBorder="0" applyAlignment="0" applyProtection="0"/>
    <xf numFmtId="0" fontId="1" fillId="0" borderId="0"/>
    <xf numFmtId="0" fontId="29" fillId="0" borderId="0"/>
    <xf numFmtId="0" fontId="31" fillId="0" borderId="0"/>
    <xf numFmtId="43" fontId="29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35" fillId="0" borderId="7" applyNumberFormat="0" applyFill="0" applyAlignment="0" applyProtection="0"/>
    <xf numFmtId="9" fontId="10" fillId="0" borderId="0" applyFont="0" applyFill="0" applyBorder="0" applyAlignment="0" applyProtection="0"/>
  </cellStyleXfs>
  <cellXfs count="35">
    <xf numFmtId="0" fontId="0" fillId="0" borderId="0" xfId="0"/>
    <xf numFmtId="164" fontId="1" fillId="0" borderId="0" xfId="0" applyNumberFormat="1" applyFont="1" applyAlignment="1">
      <alignment horizontal="left" vertical="center" wrapText="1"/>
    </xf>
    <xf numFmtId="164" fontId="1" fillId="0" borderId="2" xfId="0" applyNumberFormat="1" applyFont="1" applyBorder="1" applyAlignment="1">
      <alignment horizontal="left" vertical="center" wrapText="1"/>
    </xf>
    <xf numFmtId="0" fontId="30" fillId="0" borderId="0" xfId="19" applyFont="1" applyBorder="1"/>
    <xf numFmtId="0" fontId="30" fillId="0" borderId="0" xfId="64" applyFont="1" applyBorder="1" applyAlignment="1">
      <alignment horizontal="left"/>
    </xf>
    <xf numFmtId="0" fontId="13" fillId="0" borderId="0" xfId="0" applyFont="1" applyAlignment="1">
      <alignment horizontal="left"/>
    </xf>
    <xf numFmtId="0" fontId="12" fillId="0" borderId="2" xfId="0" applyFont="1" applyBorder="1" applyAlignment="1">
      <alignment horizontal="left"/>
    </xf>
    <xf numFmtId="0" fontId="30" fillId="0" borderId="0" xfId="19" applyFont="1" applyBorder="1" applyAlignment="1">
      <alignment horizontal="left"/>
    </xf>
    <xf numFmtId="0" fontId="34" fillId="0" borderId="5" xfId="0" applyFont="1" applyBorder="1" applyAlignment="1">
      <alignment horizontal="right"/>
    </xf>
    <xf numFmtId="0" fontId="32" fillId="0" borderId="5" xfId="0" applyFont="1" applyBorder="1" applyAlignment="1">
      <alignment horizontal="left"/>
    </xf>
    <xf numFmtId="0" fontId="32" fillId="0" borderId="6" xfId="0" applyFont="1" applyBorder="1" applyAlignment="1">
      <alignment horizontal="right" wrapText="1"/>
    </xf>
    <xf numFmtId="0" fontId="32" fillId="0" borderId="1" xfId="0" applyFont="1" applyBorder="1" applyAlignment="1">
      <alignment horizontal="right" wrapText="1"/>
    </xf>
    <xf numFmtId="0" fontId="32" fillId="0" borderId="5" xfId="0" applyFont="1" applyBorder="1" applyAlignment="1">
      <alignment horizontal="right" wrapText="1"/>
    </xf>
    <xf numFmtId="37" fontId="2" fillId="0" borderId="6" xfId="0" applyNumberFormat="1" applyFont="1" applyBorder="1" applyAlignment="1">
      <alignment horizontal="right" wrapText="1"/>
    </xf>
    <xf numFmtId="37" fontId="2" fillId="0" borderId="17" xfId="0" applyNumberFormat="1" applyFont="1" applyBorder="1" applyAlignment="1">
      <alignment horizontal="right" wrapText="1"/>
    </xf>
    <xf numFmtId="0" fontId="34" fillId="0" borderId="1" xfId="0" applyFont="1" applyBorder="1" applyAlignment="1">
      <alignment horizontal="right"/>
    </xf>
    <xf numFmtId="37" fontId="2" fillId="0" borderId="3" xfId="11" applyNumberFormat="1" applyFont="1" applyBorder="1" applyAlignment="1">
      <alignment horizontal="left" wrapText="1"/>
    </xf>
    <xf numFmtId="3" fontId="12" fillId="0" borderId="4" xfId="0" applyNumberFormat="1" applyFont="1" applyBorder="1" applyAlignment="1">
      <alignment horizontal="right"/>
    </xf>
    <xf numFmtId="3" fontId="12" fillId="0" borderId="0" xfId="0" applyNumberFormat="1" applyFont="1" applyAlignment="1">
      <alignment horizontal="right"/>
    </xf>
    <xf numFmtId="3" fontId="12" fillId="0" borderId="2" xfId="0" applyNumberFormat="1" applyFont="1" applyBorder="1" applyAlignment="1">
      <alignment horizontal="right"/>
    </xf>
    <xf numFmtId="3" fontId="12" fillId="0" borderId="16" xfId="0" applyNumberFormat="1" applyFont="1" applyBorder="1" applyAlignment="1">
      <alignment horizontal="right"/>
    </xf>
    <xf numFmtId="3" fontId="34" fillId="0" borderId="18" xfId="0" applyNumberFormat="1" applyFont="1" applyBorder="1" applyAlignment="1">
      <alignment horizontal="right"/>
    </xf>
    <xf numFmtId="37" fontId="7" fillId="0" borderId="2" xfId="11" applyNumberFormat="1" applyFont="1" applyBorder="1" applyAlignment="1">
      <alignment horizontal="left" wrapText="1"/>
    </xf>
    <xf numFmtId="164" fontId="8" fillId="0" borderId="5" xfId="11" applyFont="1" applyBorder="1" applyAlignment="1">
      <alignment horizontal="left" wrapText="1"/>
    </xf>
    <xf numFmtId="164" fontId="8" fillId="0" borderId="1" xfId="11" applyFont="1" applyBorder="1" applyAlignment="1">
      <alignment horizontal="right"/>
    </xf>
    <xf numFmtId="37" fontId="7" fillId="0" borderId="2" xfId="11" quotePrefix="1" applyNumberFormat="1" applyFont="1" applyBorder="1" applyAlignment="1">
      <alignment horizontal="left" wrapText="1"/>
    </xf>
    <xf numFmtId="37" fontId="8" fillId="0" borderId="3" xfId="11" applyNumberFormat="1" applyFont="1" applyBorder="1" applyAlignment="1">
      <alignment horizontal="left" vertical="center" wrapText="1"/>
    </xf>
    <xf numFmtId="0" fontId="8" fillId="0" borderId="1" xfId="11" applyNumberFormat="1" applyFont="1" applyBorder="1" applyAlignment="1">
      <alignment horizontal="right"/>
    </xf>
    <xf numFmtId="1" fontId="8" fillId="0" borderId="1" xfId="11" applyNumberFormat="1" applyFont="1" applyBorder="1" applyAlignment="1">
      <alignment horizontal="right"/>
    </xf>
    <xf numFmtId="0" fontId="12" fillId="0" borderId="0" xfId="0" applyFont="1" applyAlignment="1">
      <alignment horizontal="right"/>
    </xf>
    <xf numFmtId="0" fontId="0" fillId="0" borderId="19" xfId="0" applyBorder="1"/>
    <xf numFmtId="3" fontId="0" fillId="0" borderId="19" xfId="0" applyNumberFormat="1" applyBorder="1"/>
    <xf numFmtId="2" fontId="0" fillId="0" borderId="19" xfId="0" applyNumberFormat="1" applyBorder="1"/>
    <xf numFmtId="0" fontId="15" fillId="0" borderId="19" xfId="0" applyFont="1" applyBorder="1"/>
    <xf numFmtId="37" fontId="7" fillId="0" borderId="2" xfId="0" applyNumberFormat="1" applyFont="1" applyBorder="1" applyAlignment="1">
      <alignment horizontal="left" wrapText="1"/>
    </xf>
  </cellXfs>
  <cellStyles count="66">
    <cellStyle name="20% - Accent1 2" xfId="34" xr:uid="{6A0FA53E-A75B-4DDB-8EB4-1245E07F5BA6}"/>
    <cellStyle name="20% - Accent2 2" xfId="38" xr:uid="{B59C6DE0-7F07-4402-BA1A-7AD55CB267DF}"/>
    <cellStyle name="20% - Accent3 2" xfId="42" xr:uid="{B19C9934-73A6-4779-9C0C-4B75DEFB00CC}"/>
    <cellStyle name="20% - Accent4 2" xfId="46" xr:uid="{A2921CDD-DEE4-45ED-84DF-C1CEB9E944E6}"/>
    <cellStyle name="20% - Accent5 2" xfId="50" xr:uid="{178BDD06-A8E4-4CA0-980F-59F9A6AFD5DF}"/>
    <cellStyle name="20% - Accent6 2" xfId="54" xr:uid="{6AA309A1-83EE-4A9D-ACD9-E78225889829}"/>
    <cellStyle name="40% - Accent1 2" xfId="35" xr:uid="{D4D3177D-4CDD-4526-B3C2-4DBA952707E4}"/>
    <cellStyle name="40% - Accent2 2" xfId="39" xr:uid="{76A01E99-8838-45AF-ADC3-97A6726278D7}"/>
    <cellStyle name="40% - Accent3 2" xfId="43" xr:uid="{B510C3F0-5037-4B09-B2A5-3FA7514EA8DD}"/>
    <cellStyle name="40% - Accent4 2" xfId="47" xr:uid="{47AC20B8-A09E-4A77-A14D-3F8330EC9F87}"/>
    <cellStyle name="40% - Accent5 2" xfId="51" xr:uid="{7EF1A9DD-8632-45ED-955F-DC24717DED76}"/>
    <cellStyle name="40% - Accent6 2" xfId="55" xr:uid="{CD93B6F9-D1F5-4D6B-8C09-77023747FF82}"/>
    <cellStyle name="60% - Accent1 2" xfId="36" xr:uid="{4C011D84-2E07-4F2D-8287-C9C32F351899}"/>
    <cellStyle name="60% - Accent2 2" xfId="40" xr:uid="{52E65937-1CED-477B-A6E4-7A4E83E6319A}"/>
    <cellStyle name="60% - Accent3 2" xfId="44" xr:uid="{4B2C0D57-914D-4CA0-B62B-558EDE30A93F}"/>
    <cellStyle name="60% - Accent4 2" xfId="48" xr:uid="{423721A6-AC7F-4C9E-A32F-4592C19700AF}"/>
    <cellStyle name="60% - Accent5 2" xfId="52" xr:uid="{E5C16EF8-D8D0-4F97-8AED-D8D0ADBA8CEC}"/>
    <cellStyle name="60% - Accent6 2" xfId="56" xr:uid="{80F7A457-0DD9-4599-8DD5-B2DD29511DC2}"/>
    <cellStyle name="Accent1 2" xfId="33" xr:uid="{7440D995-195C-44C6-B4E4-1ECF5F13B278}"/>
    <cellStyle name="Accent2 2" xfId="37" xr:uid="{4417EAA6-9144-48D6-A794-31E81AC93920}"/>
    <cellStyle name="Accent3 2" xfId="41" xr:uid="{2912812E-51EE-4307-B7B4-672DE95857B3}"/>
    <cellStyle name="Accent4 2" xfId="45" xr:uid="{B9BF6E25-0BCF-430F-9B34-5C28396CA055}"/>
    <cellStyle name="Accent5 2" xfId="49" xr:uid="{89E41FA6-2888-4976-B74F-66586A21E0BD}"/>
    <cellStyle name="Accent6 2" xfId="53" xr:uid="{0C1F6548-1B63-4201-A665-147A21BAE03B}"/>
    <cellStyle name="Bad" xfId="1" builtinId="27" customBuiltin="1"/>
    <cellStyle name="Calculation 2" xfId="27" xr:uid="{F5ED0C04-1DC0-4347-A3CB-6004E82E28A1}"/>
    <cellStyle name="Check Cell 2" xfId="29" xr:uid="{4573FEA7-C533-4249-8E86-76E6A05A725F}"/>
    <cellStyle name="Comma 2" xfId="2" xr:uid="{00000000-0005-0000-0000-000002000000}"/>
    <cellStyle name="Comma 2 2" xfId="14" xr:uid="{8295C683-F6A9-4D1B-9C64-6C6BED479229}"/>
    <cellStyle name="Comma 2 3" xfId="63" xr:uid="{F32EA1F7-1048-4F2C-B1B6-F769136CC320}"/>
    <cellStyle name="Comma 3" xfId="3" xr:uid="{00000000-0005-0000-0000-000003000000}"/>
    <cellStyle name="Comma 3 2" xfId="15" xr:uid="{BA090188-554F-4275-B09E-0A88C769B405}"/>
    <cellStyle name="Comma 4" xfId="12" xr:uid="{196FE423-189C-4F22-B671-DDDC545472C4}"/>
    <cellStyle name="Comma 4 2" xfId="16" xr:uid="{EBBA3D30-275F-4524-8846-372FADAC1EB6}"/>
    <cellStyle name="Comma 5" xfId="13" xr:uid="{83B69BA2-F4BA-4250-9C87-E8659B0AFFA0}"/>
    <cellStyle name="Comma 6" xfId="57" xr:uid="{FAD20B9D-E74D-4B2C-BAA9-6EB073466E86}"/>
    <cellStyle name="Comma 7" xfId="61" xr:uid="{FF19938B-BF08-423D-9DD3-A1762BEF7DAB}"/>
    <cellStyle name="Comma 8" xfId="62" xr:uid="{2C22ACAE-3BE1-4267-99EB-EB89D822B564}"/>
    <cellStyle name="Explanatory Text 2" xfId="31" xr:uid="{8516F450-1648-4AC8-B454-124BCEFB4599}"/>
    <cellStyle name="Good 2" xfId="23" xr:uid="{BB8231CC-900D-4A33-992A-904C30B12A3C}"/>
    <cellStyle name="Heading 1" xfId="64" builtinId="16"/>
    <cellStyle name="Heading 1 2" xfId="19" xr:uid="{A6259304-BB6D-45A4-8D41-59DB3CFE2D7E}"/>
    <cellStyle name="Heading 2 2" xfId="20" xr:uid="{E31046E4-7A51-4330-A131-65B2DB4CDF93}"/>
    <cellStyle name="Heading 3 2" xfId="21" xr:uid="{856AB87F-5E5D-46CB-B8F5-EACFE469EF27}"/>
    <cellStyle name="Heading 4 2" xfId="22" xr:uid="{9F6DBFD6-C2F3-470F-B744-E8A0EC62CFA4}"/>
    <cellStyle name="Hyperlink 2" xfId="4" xr:uid="{00000000-0005-0000-0000-000005000000}"/>
    <cellStyle name="Hyperlink 3" xfId="5" xr:uid="{00000000-0005-0000-0000-000006000000}"/>
    <cellStyle name="Hyperlink 4" xfId="6" xr:uid="{00000000-0005-0000-0000-000007000000}"/>
    <cellStyle name="Input 2" xfId="25" xr:uid="{0428325F-C319-4993-AE16-0DC1DBEB196A}"/>
    <cellStyle name="Linked Cell 2" xfId="28" xr:uid="{443EA948-7C9F-419C-B310-1EC7FCCE53CA}"/>
    <cellStyle name="Neutral 2" xfId="24" xr:uid="{743BA522-1350-47D7-90FF-FB52BF7E48EA}"/>
    <cellStyle name="Normal" xfId="0" builtinId="0"/>
    <cellStyle name="Normal 2" xfId="7" xr:uid="{00000000-0005-0000-0000-000009000000}"/>
    <cellStyle name="Normal 2 2" xfId="8" xr:uid="{00000000-0005-0000-0000-00000A000000}"/>
    <cellStyle name="Normal 2 2 2" xfId="58" xr:uid="{34087F6E-5753-49AF-B74F-93908C1D4106}"/>
    <cellStyle name="Normal 2 3" xfId="60" xr:uid="{DA7A2EE2-D258-4E19-AE4B-D5B9388D5431}"/>
    <cellStyle name="Normal 3" xfId="9" xr:uid="{00000000-0005-0000-0000-00000B000000}"/>
    <cellStyle name="Normal 4" xfId="10" xr:uid="{00000000-0005-0000-0000-00000C000000}"/>
    <cellStyle name="Normal 5" xfId="59" xr:uid="{3BBC038F-49E1-452F-BEF2-2AB7CF89A5F0}"/>
    <cellStyle name="Normal_Structure" xfId="11" xr:uid="{00000000-0005-0000-0000-000016000000}"/>
    <cellStyle name="Note" xfId="18" builtinId="10" customBuiltin="1"/>
    <cellStyle name="Output 2" xfId="26" xr:uid="{4E62C583-98C4-45F2-A769-665E77EBF5E2}"/>
    <cellStyle name="Percent 2" xfId="65" xr:uid="{0EEF8D42-A83B-47F5-830F-1550E3FFDD94}"/>
    <cellStyle name="Title" xfId="17" builtinId="15" customBuiltin="1"/>
    <cellStyle name="Total 2" xfId="32" xr:uid="{A2344C1F-1289-4FAD-B39F-8C65A0A052D9}"/>
    <cellStyle name="Warning Text 2" xfId="30" xr:uid="{06E54EF0-712D-4DD0-9928-9A22A502DB28}"/>
  </cellStyles>
  <dxfs count="13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5" formatCode="#,##0;\-#,##0"/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5" formatCode="#,##0;\-#,##0"/>
      <alignment horizontal="left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General_)"/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righ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General_)"/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right" vertical="bottom" textRotation="0" wrapText="1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2800" b="1"/>
              <a:t>1998-2023 Private Sector Median</a:t>
            </a:r>
          </a:p>
        </c:rich>
      </c:tx>
      <c:layout>
        <c:manualLayout>
          <c:xMode val="edge"/>
          <c:yMode val="edge"/>
          <c:x val="0.14656257413937052"/>
          <c:y val="1.633256123996004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v>All private commercial</c:v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EECC-4CF0-B421-8E126BC511EC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EECC-4CF0-B421-8E126BC511EC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EECC-4CF0-B421-8E126BC511EC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EECC-4CF0-B421-8E126BC511EC}"/>
              </c:ext>
            </c:extLst>
          </c:dPt>
          <c:dLbls>
            <c:dLbl>
              <c:idx val="3"/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2000" b="0" i="0" u="none" strike="noStrike" kern="1200" baseline="0">
                        <a:solidFill>
                          <a:schemeClr val="tx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390F36F7-DF54-4315-A854-DC3978003504}" type="VALUE">
                      <a:rPr lang="en-US" sz="2000" baseline="0">
                        <a:solidFill>
                          <a:schemeClr val="tx1"/>
                        </a:solidFill>
                      </a:rPr>
                      <a:pPr>
                        <a:defRPr sz="2000" baseline="0">
                          <a:solidFill>
                            <a:schemeClr val="tx1"/>
                          </a:solidFill>
                        </a:defRPr>
                      </a:pPr>
                      <a:t>[VALUE]</a:t>
                    </a:fld>
                    <a:endParaRPr lang="en-GB"/>
                  </a:p>
                </c:rich>
              </c:tx>
              <c:numFmt formatCode="#,##0.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2000" b="0" i="0" u="none" strike="noStrike" kern="1200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3938948228392975"/>
                      <c:h val="5.4429319368878404E-2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7-EECC-4CF0-B421-8E126BC511EC}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('Private Sector Value'!$B$4,'Private Sector Value'!$C$4,'Private Sector Value'!$G$4,'Private Sector Value'!$O$4)</c:f>
              <c:strCache>
                <c:ptCount val="4"/>
                <c:pt idx="0">
                  <c:v>Total private new housing</c:v>
                </c:pt>
                <c:pt idx="1">
                  <c:v>Total private Infrastructure</c:v>
                </c:pt>
                <c:pt idx="2">
                  <c:v>All private industrial</c:v>
                </c:pt>
                <c:pt idx="3">
                  <c:v>All private commercial</c:v>
                </c:pt>
              </c:strCache>
            </c:strRef>
          </c:cat>
          <c:val>
            <c:numRef>
              <c:f>('Private Sector Value'!$B$34,'Private Sector Value'!$C$34,'Private Sector Value'!$G$34,'Private Sector Value'!$O$34)</c:f>
              <c:numCache>
                <c:formatCode>#,##0</c:formatCode>
                <c:ptCount val="4"/>
                <c:pt idx="0">
                  <c:v>19846</c:v>
                </c:pt>
                <c:pt idx="1">
                  <c:v>8715.5</c:v>
                </c:pt>
                <c:pt idx="2">
                  <c:v>4859.5</c:v>
                </c:pt>
                <c:pt idx="3">
                  <c:v>25533.5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341-4796-919B-C308567C6F6F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046986341075543"/>
          <c:y val="0.72617975526726641"/>
          <c:w val="0.79060273178489138"/>
          <c:h val="0.2611825863017733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2400" b="0" i="0" u="none" strike="noStrike" kern="1200" baseline="0">
              <a:ln>
                <a:gradFill>
                  <a:gsLst>
                    <a:gs pos="0">
                      <a:schemeClr val="accent1">
                        <a:lumMod val="5000"/>
                        <a:lumOff val="95000"/>
                      </a:schemeClr>
                    </a:gs>
                    <a:gs pos="74000">
                      <a:schemeClr val="accent1">
                        <a:lumMod val="45000"/>
                        <a:lumOff val="55000"/>
                      </a:schemeClr>
                    </a:gs>
                    <a:gs pos="83000">
                      <a:schemeClr val="accent1">
                        <a:lumMod val="45000"/>
                        <a:lumOff val="55000"/>
                      </a:schemeClr>
                    </a:gs>
                    <a:gs pos="100000">
                      <a:schemeClr val="accent1">
                        <a:lumMod val="30000"/>
                        <a:lumOff val="70000"/>
                      </a:schemeClr>
                    </a:gs>
                  </a:gsLst>
                  <a:lin ang="5400000" scaled="1"/>
                </a:gradFill>
              </a:ln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4200" b="1"/>
              <a:t>Firm Growth 1997</a:t>
            </a:r>
            <a:r>
              <a:rPr lang="en-GB" sz="4200" b="1" baseline="0"/>
              <a:t> - 2023</a:t>
            </a:r>
            <a:endParaRPr lang="en-GB" sz="4200" b="1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8.6295145763222725E-2"/>
          <c:y val="0.10362130608347825"/>
          <c:w val="0.90309331349879129"/>
          <c:h val="0.67909162824829394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01A777DE-B824-439C-9FBC-F7BB7F39A0E5}" type="CELLRANGE">
                      <a:rPr lang="en-US"/>
                      <a:pPr/>
                      <a:t>[CELLRANGE]</a:t>
                    </a:fld>
                    <a:endParaRPr lang="en-GB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D-B3A3-46C0-BC09-A08F19D3763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strLit>
              <c:ptCount val="1"/>
              <c:pt idx="0">
                <c:v>Firm Growth</c:v>
              </c:pt>
            </c:strLit>
          </c:cat>
          <c:val>
            <c:numRef>
              <c:f>'Firm Size'!$B$17</c:f>
              <c:numCache>
                <c:formatCode>#,##0</c:formatCode>
                <c:ptCount val="1"/>
                <c:pt idx="0">
                  <c:v>160148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'Firm Size'!$B$3</c15:f>
                <c15:dlblRangeCache>
                  <c:ptCount val="1"/>
                  <c:pt idx="0">
                    <c:v>1997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B3A3-46C0-BC09-A08F19D37630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A2DD1AE3-13A8-460F-B039-8D97C7B9CAD9}" type="CELLRANGE">
                      <a:rPr lang="en-US"/>
                      <a:pPr/>
                      <a:t>[CELLRANGE]</a:t>
                    </a:fld>
                    <a:endParaRPr lang="en-GB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F-B3A3-46C0-BC09-A08F19D3763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strLit>
              <c:ptCount val="1"/>
              <c:pt idx="0">
                <c:v>Firm Growth</c:v>
              </c:pt>
            </c:strLit>
          </c:cat>
          <c:val>
            <c:numRef>
              <c:f>'Firm Size'!$C$17</c:f>
              <c:numCache>
                <c:formatCode>#,##0</c:formatCode>
                <c:ptCount val="1"/>
                <c:pt idx="0">
                  <c:v>163236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'Firm Size'!$C$3</c15:f>
                <c15:dlblRangeCache>
                  <c:ptCount val="1"/>
                  <c:pt idx="0">
                    <c:v>1998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1-B3A3-46C0-BC09-A08F19D37630}"/>
            </c:ext>
          </c:extLst>
        </c:ser>
        <c:ser>
          <c:idx val="2"/>
          <c:order val="2"/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99CFF698-0BFB-4292-9247-A761902B4617}" type="CELLRANGE">
                      <a:rPr lang="en-US"/>
                      <a:pPr/>
                      <a:t>[CELLRANGE]</a:t>
                    </a:fld>
                    <a:endParaRPr lang="en-GB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0-B3A3-46C0-BC09-A08F19D3763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strLit>
              <c:ptCount val="1"/>
              <c:pt idx="0">
                <c:v>Firm Growth</c:v>
              </c:pt>
            </c:strLit>
          </c:cat>
          <c:val>
            <c:numRef>
              <c:f>'Firm Size'!$D$17</c:f>
              <c:numCache>
                <c:formatCode>#,##0</c:formatCode>
                <c:ptCount val="1"/>
                <c:pt idx="0">
                  <c:v>165561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'Firm Size'!$D$3</c15:f>
                <c15:dlblRangeCache>
                  <c:ptCount val="1"/>
                  <c:pt idx="0">
                    <c:v>1999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2-B3A3-46C0-BC09-A08F19D37630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A5418E0D-DD18-491C-919B-AB882DAC93B6}" type="CELLRANGE">
                      <a:rPr lang="en-US"/>
                      <a:pPr/>
                      <a:t>[CELLRANGE]</a:t>
                    </a:fld>
                    <a:endParaRPr lang="en-GB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E-B3A3-46C0-BC09-A08F19D3763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strLit>
              <c:ptCount val="1"/>
              <c:pt idx="0">
                <c:v>Firm Growth</c:v>
              </c:pt>
            </c:strLit>
          </c:cat>
          <c:val>
            <c:numRef>
              <c:f>'Firm Size'!$E$17</c:f>
              <c:numCache>
                <c:formatCode>#,##0</c:formatCode>
                <c:ptCount val="1"/>
                <c:pt idx="0">
                  <c:v>163426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'Firm Size'!$E$3</c15:f>
                <c15:dlblRangeCache>
                  <c:ptCount val="1"/>
                  <c:pt idx="0">
                    <c:v>2000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3-B3A3-46C0-BC09-A08F19D37630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7311A861-4F98-4A0B-948A-475319C77273}" type="CELLRANGE">
                      <a:rPr lang="en-US"/>
                      <a:pPr/>
                      <a:t>[CELLRANGE]</a:t>
                    </a:fld>
                    <a:endParaRPr lang="en-GB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1-B3A3-46C0-BC09-A08F19D3763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Lit>
              <c:ptCount val="1"/>
              <c:pt idx="0">
                <c:v>Firm Growth</c:v>
              </c:pt>
            </c:strLit>
          </c:cat>
          <c:val>
            <c:numRef>
              <c:f>'Firm Size'!$F$17</c:f>
              <c:numCache>
                <c:formatCode>#,##0</c:formatCode>
                <c:ptCount val="1"/>
                <c:pt idx="0">
                  <c:v>168123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'Firm Size'!$F$3:$AB$3</c15:f>
                <c15:dlblRangeCache>
                  <c:ptCount val="23"/>
                  <c:pt idx="0">
                    <c:v>2001</c:v>
                  </c:pt>
                  <c:pt idx="1">
                    <c:v>2002</c:v>
                  </c:pt>
                  <c:pt idx="2">
                    <c:v>2003</c:v>
                  </c:pt>
                  <c:pt idx="3">
                    <c:v>2004</c:v>
                  </c:pt>
                  <c:pt idx="4">
                    <c:v>2005</c:v>
                  </c:pt>
                  <c:pt idx="5">
                    <c:v>2006</c:v>
                  </c:pt>
                  <c:pt idx="6">
                    <c:v>2007</c:v>
                  </c:pt>
                  <c:pt idx="7">
                    <c:v>2008</c:v>
                  </c:pt>
                  <c:pt idx="8">
                    <c:v>2009</c:v>
                  </c:pt>
                  <c:pt idx="9">
                    <c:v>2010</c:v>
                  </c:pt>
                  <c:pt idx="10">
                    <c:v>2011</c:v>
                  </c:pt>
                  <c:pt idx="11">
                    <c:v>2012</c:v>
                  </c:pt>
                  <c:pt idx="12">
                    <c:v>2013</c:v>
                  </c:pt>
                  <c:pt idx="13">
                    <c:v>2014</c:v>
                  </c:pt>
                  <c:pt idx="14">
                    <c:v>2015</c:v>
                  </c:pt>
                  <c:pt idx="15">
                    <c:v>2016</c:v>
                  </c:pt>
                  <c:pt idx="16">
                    <c:v>2017</c:v>
                  </c:pt>
                  <c:pt idx="17">
                    <c:v>2018</c:v>
                  </c:pt>
                  <c:pt idx="18">
                    <c:v>2019</c:v>
                  </c:pt>
                  <c:pt idx="19">
                    <c:v>2020</c:v>
                  </c:pt>
                  <c:pt idx="20">
                    <c:v>2021</c:v>
                  </c:pt>
                  <c:pt idx="21">
                    <c:v>2022</c:v>
                  </c:pt>
                  <c:pt idx="22">
                    <c:v>2023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4-B3A3-46C0-BC09-A08F19D37630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50C414D7-5C9C-489E-B1BA-99CD8A7D8CA5}" type="CELLRANGE">
                      <a:rPr lang="en-US"/>
                      <a:pPr/>
                      <a:t>[CELLRANGE]</a:t>
                    </a:fld>
                    <a:endParaRPr lang="en-GB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2-B3A3-46C0-BC09-A08F19D3763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Lit>
              <c:ptCount val="1"/>
              <c:pt idx="0">
                <c:v>Firm Growth</c:v>
              </c:pt>
            </c:strLit>
          </c:cat>
          <c:val>
            <c:numRef>
              <c:f>'Firm Size'!$G$17</c:f>
              <c:numCache>
                <c:formatCode>#,##0</c:formatCode>
                <c:ptCount val="1"/>
                <c:pt idx="0">
                  <c:v>166181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'Firm Size'!$G$3</c15:f>
                <c15:dlblRangeCache>
                  <c:ptCount val="1"/>
                  <c:pt idx="0">
                    <c:v>2002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5-B3A3-46C0-BC09-A08F19D37630}"/>
            </c:ext>
          </c:extLst>
        </c:ser>
        <c:ser>
          <c:idx val="6"/>
          <c:order val="6"/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88FDC706-4A8C-47E8-AE93-61B005F18693}" type="CELLRANGE">
                      <a:rPr lang="en-US"/>
                      <a:pPr/>
                      <a:t>[CELLRANGE]</a:t>
                    </a:fld>
                    <a:endParaRPr lang="en-GB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4-B3A3-46C0-BC09-A08F19D3763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Lit>
              <c:ptCount val="1"/>
              <c:pt idx="0">
                <c:v>Firm Growth</c:v>
              </c:pt>
            </c:strLit>
          </c:cat>
          <c:val>
            <c:numRef>
              <c:f>'Firm Size'!$H$17</c:f>
              <c:numCache>
                <c:formatCode>#,##0</c:formatCode>
                <c:ptCount val="1"/>
                <c:pt idx="0">
                  <c:v>171092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'Firm Size'!$H$3</c15:f>
                <c15:dlblRangeCache>
                  <c:ptCount val="1"/>
                  <c:pt idx="0">
                    <c:v>2003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6-B3A3-46C0-BC09-A08F19D37630}"/>
            </c:ext>
          </c:extLst>
        </c:ser>
        <c:ser>
          <c:idx val="7"/>
          <c:order val="7"/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C2D3879A-00E6-43D4-ADEE-0CDAC6EE6F80}" type="CELLRANGE">
                      <a:rPr lang="en-US"/>
                      <a:pPr/>
                      <a:t>[CELLRANGE]</a:t>
                    </a:fld>
                    <a:endParaRPr lang="en-GB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5-B3A3-46C0-BC09-A08F19D3763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strLit>
              <c:ptCount val="1"/>
              <c:pt idx="0">
                <c:v>Firm Growth</c:v>
              </c:pt>
            </c:strLit>
          </c:cat>
          <c:val>
            <c:numRef>
              <c:f>'Firm Size'!$I$17</c:f>
              <c:numCache>
                <c:formatCode>#,##0</c:formatCode>
                <c:ptCount val="1"/>
                <c:pt idx="0">
                  <c:v>176403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'Firm Size'!$I$3</c15:f>
                <c15:dlblRangeCache>
                  <c:ptCount val="1"/>
                  <c:pt idx="0">
                    <c:v>2004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7-B3A3-46C0-BC09-A08F19D37630}"/>
            </c:ext>
          </c:extLst>
        </c:ser>
        <c:ser>
          <c:idx val="8"/>
          <c:order val="8"/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31A1073B-0289-4819-BB5D-527FF357028F}" type="CELLRANGE">
                      <a:rPr lang="en-US"/>
                      <a:pPr/>
                      <a:t>[CELLRANGE]</a:t>
                    </a:fld>
                    <a:endParaRPr lang="en-GB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6-B3A3-46C0-BC09-A08F19D3763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strLit>
              <c:ptCount val="1"/>
              <c:pt idx="0">
                <c:v>Firm Growth</c:v>
              </c:pt>
            </c:strLit>
          </c:cat>
          <c:val>
            <c:numRef>
              <c:f>'Firm Size'!$J$17</c:f>
              <c:numCache>
                <c:formatCode>#,##0</c:formatCode>
                <c:ptCount val="1"/>
                <c:pt idx="0">
                  <c:v>182644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'Firm Size'!$J$3</c15:f>
                <c15:dlblRangeCache>
                  <c:ptCount val="1"/>
                  <c:pt idx="0">
                    <c:v>2005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8-B3A3-46C0-BC09-A08F19D37630}"/>
            </c:ext>
          </c:extLst>
        </c:ser>
        <c:ser>
          <c:idx val="9"/>
          <c:order val="9"/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D5DD8F96-795F-44B2-9F8D-74FE53AD3651}" type="CELLRANGE">
                      <a:rPr lang="en-US"/>
                      <a:pPr/>
                      <a:t>[CELLRANGE]</a:t>
                    </a:fld>
                    <a:endParaRPr lang="en-GB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7-B3A3-46C0-BC09-A08F19D3763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strLit>
              <c:ptCount val="1"/>
              <c:pt idx="0">
                <c:v>Firm Growth</c:v>
              </c:pt>
            </c:strLit>
          </c:cat>
          <c:val>
            <c:numRef>
              <c:f>'Firm Size'!$K$17</c:f>
              <c:numCache>
                <c:formatCode>#,##0</c:formatCode>
                <c:ptCount val="1"/>
                <c:pt idx="0">
                  <c:v>186107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'Firm Size'!$K$3</c15:f>
                <c15:dlblRangeCache>
                  <c:ptCount val="1"/>
                  <c:pt idx="0">
                    <c:v>2006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9-B3A3-46C0-BC09-A08F19D37630}"/>
            </c:ext>
          </c:extLst>
        </c:ser>
        <c:ser>
          <c:idx val="10"/>
          <c:order val="10"/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F422F75D-AC0D-4C62-8C49-C133F2E6A6BC}" type="CELLRANGE">
                      <a:rPr lang="en-US"/>
                      <a:pPr/>
                      <a:t>[CELLRANGE]</a:t>
                    </a:fld>
                    <a:endParaRPr lang="en-GB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8-B3A3-46C0-BC09-A08F19D3763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strLit>
              <c:ptCount val="1"/>
              <c:pt idx="0">
                <c:v>Firm Growth</c:v>
              </c:pt>
            </c:strLit>
          </c:cat>
          <c:val>
            <c:numRef>
              <c:f>'Firm Size'!$L$17</c:f>
              <c:numCache>
                <c:formatCode>#,##0</c:formatCode>
                <c:ptCount val="1"/>
                <c:pt idx="0">
                  <c:v>192199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'Firm Size'!$L$3</c15:f>
                <c15:dlblRangeCache>
                  <c:ptCount val="1"/>
                  <c:pt idx="0">
                    <c:v>2007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A-B3A3-46C0-BC09-A08F19D37630}"/>
            </c:ext>
          </c:extLst>
        </c:ser>
        <c:ser>
          <c:idx val="11"/>
          <c:order val="11"/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98FCF577-4A00-40AB-A84D-ADF6E192C271}" type="CELLRANGE">
                      <a:rPr lang="en-US"/>
                      <a:pPr/>
                      <a:t>[CELLRANGE]</a:t>
                    </a:fld>
                    <a:endParaRPr lang="en-GB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9-B3A3-46C0-BC09-A08F19D3763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strLit>
              <c:ptCount val="1"/>
              <c:pt idx="0">
                <c:v>Firm Growth</c:v>
              </c:pt>
            </c:strLit>
          </c:cat>
          <c:val>
            <c:numRef>
              <c:f>'Firm Size'!$M$17</c:f>
              <c:numCache>
                <c:formatCode>#,##0</c:formatCode>
                <c:ptCount val="1"/>
                <c:pt idx="0">
                  <c:v>202407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'Firm Size'!$M$3</c15:f>
                <c15:dlblRangeCache>
                  <c:ptCount val="1"/>
                  <c:pt idx="0">
                    <c:v>2008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B-B3A3-46C0-BC09-A08F19D37630}"/>
            </c:ext>
          </c:extLst>
        </c:ser>
        <c:ser>
          <c:idx val="12"/>
          <c:order val="12"/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85A48176-E75F-421F-B66F-54E29E5AEB02}" type="CELLRANGE">
                      <a:rPr lang="en-US"/>
                      <a:pPr/>
                      <a:t>[CELLRANGE]</a:t>
                    </a:fld>
                    <a:endParaRPr lang="en-GB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A-B3A3-46C0-BC09-A08F19D3763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strLit>
              <c:ptCount val="1"/>
              <c:pt idx="0">
                <c:v>Firm Growth</c:v>
              </c:pt>
            </c:strLit>
          </c:cat>
          <c:val>
            <c:numRef>
              <c:f>'Firm Size'!$N$17</c:f>
              <c:numCache>
                <c:formatCode>#,##0</c:formatCode>
                <c:ptCount val="1"/>
                <c:pt idx="0">
                  <c:v>194025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'Firm Size'!$N$3</c15:f>
                <c15:dlblRangeCache>
                  <c:ptCount val="1"/>
                  <c:pt idx="0">
                    <c:v>2009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C-B3A3-46C0-BC09-A08F19D37630}"/>
            </c:ext>
          </c:extLst>
        </c:ser>
        <c:ser>
          <c:idx val="13"/>
          <c:order val="13"/>
          <c:spPr>
            <a:solidFill>
              <a:schemeClr val="accent2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912098D7-E6C4-4AB2-841D-CBE5F09935B4}" type="CELLRANGE">
                      <a:rPr lang="en-US"/>
                      <a:pPr/>
                      <a:t>[CELLRANGE]</a:t>
                    </a:fld>
                    <a:endParaRPr lang="en-GB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B-B3A3-46C0-BC09-A08F19D3763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strLit>
              <c:ptCount val="1"/>
              <c:pt idx="0">
                <c:v>Firm Growth</c:v>
              </c:pt>
            </c:strLit>
          </c:cat>
          <c:val>
            <c:numRef>
              <c:f>'Firm Size'!$O$17</c:f>
              <c:numCache>
                <c:formatCode>#,##0</c:formatCode>
                <c:ptCount val="1"/>
                <c:pt idx="0">
                  <c:v>207245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'Firm Size'!$O$3</c15:f>
                <c15:dlblRangeCache>
                  <c:ptCount val="1"/>
                  <c:pt idx="0">
                    <c:v>2010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D-B3A3-46C0-BC09-A08F19D37630}"/>
            </c:ext>
          </c:extLst>
        </c:ser>
        <c:ser>
          <c:idx val="14"/>
          <c:order val="14"/>
          <c:spPr>
            <a:solidFill>
              <a:schemeClr val="accent3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8B196717-F789-4E84-BCA6-377A1CC13562}" type="CELLRANGE">
                      <a:rPr lang="en-US"/>
                      <a:pPr/>
                      <a:t>[CELLRANGE]</a:t>
                    </a:fld>
                    <a:endParaRPr lang="en-GB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3-B3A3-46C0-BC09-A08F19D3763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strLit>
              <c:ptCount val="1"/>
              <c:pt idx="0">
                <c:v>Firm Growth</c:v>
              </c:pt>
            </c:strLit>
          </c:cat>
          <c:val>
            <c:numRef>
              <c:f>'Firm Size'!$P$17</c:f>
              <c:numCache>
                <c:formatCode>#,##0</c:formatCode>
                <c:ptCount val="1"/>
                <c:pt idx="0">
                  <c:v>207205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'Firm Size'!$P$3</c15:f>
                <c15:dlblRangeCache>
                  <c:ptCount val="1"/>
                  <c:pt idx="0">
                    <c:v>2011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E-B3A3-46C0-BC09-A08F19D37630}"/>
            </c:ext>
          </c:extLst>
        </c:ser>
        <c:ser>
          <c:idx val="15"/>
          <c:order val="15"/>
          <c:spPr>
            <a:solidFill>
              <a:schemeClr val="accent4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20D73EF5-B04C-499A-ACD8-17FE46E2919D}" type="CELLRANGE">
                      <a:rPr lang="en-US"/>
                      <a:pPr/>
                      <a:t>[CELLRANGE]</a:t>
                    </a:fld>
                    <a:endParaRPr lang="en-GB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C-B3A3-46C0-BC09-A08F19D3763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strLit>
              <c:ptCount val="1"/>
              <c:pt idx="0">
                <c:v>Firm Growth</c:v>
              </c:pt>
            </c:strLit>
          </c:cat>
          <c:val>
            <c:numRef>
              <c:f>'Firm Size'!$Q$17</c:f>
              <c:numCache>
                <c:formatCode>#,##0</c:formatCode>
                <c:ptCount val="1"/>
                <c:pt idx="0">
                  <c:v>204363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'Firm Size'!$Q$3</c15:f>
                <c15:dlblRangeCache>
                  <c:ptCount val="1"/>
                  <c:pt idx="0">
                    <c:v>2012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F-B3A3-46C0-BC09-A08F19D37630}"/>
            </c:ext>
          </c:extLst>
        </c:ser>
        <c:ser>
          <c:idx val="16"/>
          <c:order val="16"/>
          <c:spPr>
            <a:solidFill>
              <a:schemeClr val="accent5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FFDD3053-C0A9-4DA9-91A8-9BDB3E99DF42}" type="CELLRANGE">
                      <a:rPr lang="en-US"/>
                      <a:pPr/>
                      <a:t>[CELLRANGE]</a:t>
                    </a:fld>
                    <a:endParaRPr lang="en-GB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D-B3A3-46C0-BC09-A08F19D3763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strLit>
              <c:ptCount val="1"/>
              <c:pt idx="0">
                <c:v>Firm Growth</c:v>
              </c:pt>
            </c:strLit>
          </c:cat>
          <c:val>
            <c:numRef>
              <c:f>'Firm Size'!$R$17</c:f>
              <c:numCache>
                <c:formatCode>#,##0</c:formatCode>
                <c:ptCount val="1"/>
                <c:pt idx="0">
                  <c:v>210283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'Firm Size'!$R$3</c15:f>
                <c15:dlblRangeCache>
                  <c:ptCount val="1"/>
                  <c:pt idx="0">
                    <c:v>2013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0-B3A3-46C0-BC09-A08F19D37630}"/>
            </c:ext>
          </c:extLst>
        </c:ser>
        <c:ser>
          <c:idx val="17"/>
          <c:order val="17"/>
          <c:spPr>
            <a:solidFill>
              <a:schemeClr val="accent6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1FEEF215-8942-422F-A6C4-7ABD8B6AF4DD}" type="CELLRANGE">
                      <a:rPr lang="en-US"/>
                      <a:pPr/>
                      <a:t>[CELLRANGE]</a:t>
                    </a:fld>
                    <a:endParaRPr lang="en-GB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E-B3A3-46C0-BC09-A08F19D3763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strLit>
              <c:ptCount val="1"/>
              <c:pt idx="0">
                <c:v>Firm Growth</c:v>
              </c:pt>
            </c:strLit>
          </c:cat>
          <c:val>
            <c:numRef>
              <c:f>'Firm Size'!$S$17</c:f>
              <c:numCache>
                <c:formatCode>#,##0</c:formatCode>
                <c:ptCount val="1"/>
                <c:pt idx="0">
                  <c:v>210836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'Firm Size'!$S$3</c15:f>
                <c15:dlblRangeCache>
                  <c:ptCount val="1"/>
                  <c:pt idx="0">
                    <c:v>2014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1-B3A3-46C0-BC09-A08F19D37630}"/>
            </c:ext>
          </c:extLst>
        </c:ser>
        <c:ser>
          <c:idx val="18"/>
          <c:order val="18"/>
          <c:spPr>
            <a:solidFill>
              <a:schemeClr val="accent1">
                <a:lumMod val="80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CA92573E-FA8C-4887-9C92-487A20AD24FB}" type="CELLRANGE">
                      <a:rPr lang="en-US"/>
                      <a:pPr/>
                      <a:t>[CELLRANGE]</a:t>
                    </a:fld>
                    <a:endParaRPr lang="en-GB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F-B3A3-46C0-BC09-A08F19D3763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strLit>
              <c:ptCount val="1"/>
              <c:pt idx="0">
                <c:v>Firm Growth</c:v>
              </c:pt>
            </c:strLit>
          </c:cat>
          <c:val>
            <c:numRef>
              <c:f>'Firm Size'!$T$17</c:f>
              <c:numCache>
                <c:formatCode>#,##0</c:formatCode>
                <c:ptCount val="1"/>
                <c:pt idx="0">
                  <c:v>235064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'Firm Size'!$T$3</c15:f>
                <c15:dlblRangeCache>
                  <c:ptCount val="1"/>
                  <c:pt idx="0">
                    <c:v>2015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2-B3A3-46C0-BC09-A08F19D37630}"/>
            </c:ext>
          </c:extLst>
        </c:ser>
        <c:ser>
          <c:idx val="19"/>
          <c:order val="19"/>
          <c:spPr>
            <a:solidFill>
              <a:schemeClr val="accent2">
                <a:lumMod val="80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B322A220-42E4-48F9-AA1D-248AAFB379E4}" type="CELLRANGE">
                      <a:rPr lang="en-US"/>
                      <a:pPr/>
                      <a:t>[CELLRANGE]</a:t>
                    </a:fld>
                    <a:endParaRPr lang="en-GB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0-B3A3-46C0-BC09-A08F19D3763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strLit>
              <c:ptCount val="1"/>
              <c:pt idx="0">
                <c:v>Firm Growth</c:v>
              </c:pt>
            </c:strLit>
          </c:cat>
          <c:val>
            <c:numRef>
              <c:f>'Firm Size'!$U$17</c:f>
              <c:numCache>
                <c:formatCode>#,##0</c:formatCode>
                <c:ptCount val="1"/>
                <c:pt idx="0">
                  <c:v>256609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'Firm Size'!$U$3</c15:f>
                <c15:dlblRangeCache>
                  <c:ptCount val="1"/>
                  <c:pt idx="0">
                    <c:v>2016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3-B3A3-46C0-BC09-A08F19D37630}"/>
            </c:ext>
          </c:extLst>
        </c:ser>
        <c:ser>
          <c:idx val="20"/>
          <c:order val="20"/>
          <c:spPr>
            <a:solidFill>
              <a:schemeClr val="accent3">
                <a:lumMod val="80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D261DAF4-0BC5-4AAA-91EE-0304E771AEA9}" type="CELLRANGE">
                      <a:rPr lang="en-US"/>
                      <a:pPr/>
                      <a:t>[CELLRANGE]</a:t>
                    </a:fld>
                    <a:endParaRPr lang="en-GB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1-B3A3-46C0-BC09-A08F19D3763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strLit>
              <c:ptCount val="1"/>
              <c:pt idx="0">
                <c:v>Firm Growth</c:v>
              </c:pt>
            </c:strLit>
          </c:cat>
          <c:val>
            <c:numRef>
              <c:f>'Firm Size'!$V$17</c:f>
              <c:numCache>
                <c:formatCode>#,##0</c:formatCode>
                <c:ptCount val="1"/>
                <c:pt idx="0">
                  <c:v>274771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'Firm Size'!$V$3</c15:f>
                <c15:dlblRangeCache>
                  <c:ptCount val="1"/>
                  <c:pt idx="0">
                    <c:v>2017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4-B3A3-46C0-BC09-A08F19D37630}"/>
            </c:ext>
          </c:extLst>
        </c:ser>
        <c:ser>
          <c:idx val="21"/>
          <c:order val="21"/>
          <c:spPr>
            <a:solidFill>
              <a:schemeClr val="accent4">
                <a:lumMod val="80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B1AC0DE7-EE3A-4F58-9CA1-2D696219D0ED}" type="CELLRANGE">
                      <a:rPr lang="en-US"/>
                      <a:pPr/>
                      <a:t>[CELLRANGE]</a:t>
                    </a:fld>
                    <a:endParaRPr lang="en-GB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2-B3A3-46C0-BC09-A08F19D3763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strLit>
              <c:ptCount val="1"/>
              <c:pt idx="0">
                <c:v>Firm Growth</c:v>
              </c:pt>
            </c:strLit>
          </c:cat>
          <c:val>
            <c:numRef>
              <c:f>'Firm Size'!$W$17</c:f>
              <c:numCache>
                <c:formatCode>#,##0</c:formatCode>
                <c:ptCount val="1"/>
                <c:pt idx="0">
                  <c:v>286848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'Firm Size'!$W$3</c15:f>
                <c15:dlblRangeCache>
                  <c:ptCount val="1"/>
                  <c:pt idx="0">
                    <c:v>2018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5-B3A3-46C0-BC09-A08F19D37630}"/>
            </c:ext>
          </c:extLst>
        </c:ser>
        <c:ser>
          <c:idx val="22"/>
          <c:order val="22"/>
          <c:spPr>
            <a:solidFill>
              <a:schemeClr val="accent5">
                <a:lumMod val="80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5BC242B6-E553-4CDD-B974-73E37016FD23}" type="CELLRANGE">
                      <a:rPr lang="en-US"/>
                      <a:pPr/>
                      <a:t>[CELLRANGE]</a:t>
                    </a:fld>
                    <a:endParaRPr lang="en-GB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3-B3A3-46C0-BC09-A08F19D3763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strLit>
              <c:ptCount val="1"/>
              <c:pt idx="0">
                <c:v>Firm Growth</c:v>
              </c:pt>
            </c:strLit>
          </c:cat>
          <c:val>
            <c:numRef>
              <c:f>'Firm Size'!$X$17</c:f>
              <c:numCache>
                <c:formatCode>#,##0</c:formatCode>
                <c:ptCount val="1"/>
                <c:pt idx="0">
                  <c:v>297211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'Firm Size'!$X$3</c15:f>
                <c15:dlblRangeCache>
                  <c:ptCount val="1"/>
                  <c:pt idx="0">
                    <c:v>2019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6-B3A3-46C0-BC09-A08F19D37630}"/>
            </c:ext>
          </c:extLst>
        </c:ser>
        <c:ser>
          <c:idx val="23"/>
          <c:order val="23"/>
          <c:spPr>
            <a:solidFill>
              <a:schemeClr val="accent6">
                <a:lumMod val="80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35085481-A87B-4685-A979-83D3BF3E9176}" type="CELLRANGE">
                      <a:rPr lang="en-US"/>
                      <a:pPr/>
                      <a:t>[CELLRANGE]</a:t>
                    </a:fld>
                    <a:endParaRPr lang="en-GB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4-B3A3-46C0-BC09-A08F19D3763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strLit>
              <c:ptCount val="1"/>
              <c:pt idx="0">
                <c:v>Firm Growth</c:v>
              </c:pt>
            </c:strLit>
          </c:cat>
          <c:val>
            <c:numRef>
              <c:f>'Firm Size'!$Y$17</c:f>
              <c:numCache>
                <c:formatCode>#,##0</c:formatCode>
                <c:ptCount val="1"/>
                <c:pt idx="0">
                  <c:v>305565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'Firm Size'!$Y$3</c15:f>
                <c15:dlblRangeCache>
                  <c:ptCount val="1"/>
                  <c:pt idx="0">
                    <c:v>2020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7-B3A3-46C0-BC09-A08F19D37630}"/>
            </c:ext>
          </c:extLst>
        </c:ser>
        <c:ser>
          <c:idx val="24"/>
          <c:order val="2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43F56F7D-B227-4829-B047-065DDB38BC7C}" type="CELLRANGE">
                      <a:rPr lang="en-US"/>
                      <a:pPr/>
                      <a:t>[CELLRANGE]</a:t>
                    </a:fld>
                    <a:endParaRPr lang="en-GB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5-B3A3-46C0-BC09-A08F19D3763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strLit>
              <c:ptCount val="1"/>
              <c:pt idx="0">
                <c:v>Firm Growth</c:v>
              </c:pt>
            </c:strLit>
          </c:cat>
          <c:val>
            <c:numRef>
              <c:f>'Firm Size'!$Z$17</c:f>
              <c:numCache>
                <c:formatCode>#,##0</c:formatCode>
                <c:ptCount val="1"/>
                <c:pt idx="0">
                  <c:v>318013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'Firm Size'!$Z$3</c15:f>
                <c15:dlblRangeCache>
                  <c:ptCount val="1"/>
                  <c:pt idx="0">
                    <c:v>2021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8-B3A3-46C0-BC09-A08F19D37630}"/>
            </c:ext>
          </c:extLst>
        </c:ser>
        <c:ser>
          <c:idx val="25"/>
          <c:order val="25"/>
          <c:spPr>
            <a:solidFill>
              <a:schemeClr val="accent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1806AECA-B5F6-4109-983F-E7F0E297974E}" type="CELLRANGE">
                      <a:rPr lang="en-US"/>
                      <a:pPr/>
                      <a:t>[CELLRANGE]</a:t>
                    </a:fld>
                    <a:endParaRPr lang="en-GB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6-B3A3-46C0-BC09-A08F19D3763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strLit>
              <c:ptCount val="1"/>
              <c:pt idx="0">
                <c:v>Firm Growth</c:v>
              </c:pt>
            </c:strLit>
          </c:cat>
          <c:val>
            <c:numRef>
              <c:f>'Firm Size'!$AA$17</c:f>
              <c:numCache>
                <c:formatCode>#,##0</c:formatCode>
                <c:ptCount val="1"/>
                <c:pt idx="0">
                  <c:v>329231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'Firm Size'!$AA$3</c15:f>
                <c15:dlblRangeCache>
                  <c:ptCount val="1"/>
                  <c:pt idx="0">
                    <c:v>2022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9-B3A3-46C0-BC09-A08F19D37630}"/>
            </c:ext>
          </c:extLst>
        </c:ser>
        <c:ser>
          <c:idx val="26"/>
          <c:order val="26"/>
          <c:spPr>
            <a:solidFill>
              <a:schemeClr val="accent3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41BFDE4B-8674-4E51-8CDE-29229F36B2EB}" type="CELLRANGE">
                      <a:rPr lang="en-US"/>
                      <a:pPr/>
                      <a:t>[CELLRANGE]</a:t>
                    </a:fld>
                    <a:endParaRPr lang="en-GB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7-B3A3-46C0-BC09-A08F19D3763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strLit>
              <c:ptCount val="1"/>
              <c:pt idx="0">
                <c:v>Firm Growth</c:v>
              </c:pt>
            </c:strLit>
          </c:cat>
          <c:val>
            <c:numRef>
              <c:f>'Firm Size'!$AB$17</c:f>
              <c:numCache>
                <c:formatCode>#,##0</c:formatCode>
                <c:ptCount val="1"/>
                <c:pt idx="0">
                  <c:v>327063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'Firm Size'!$AB$3</c15:f>
                <c15:dlblRangeCache>
                  <c:ptCount val="1"/>
                  <c:pt idx="0">
                    <c:v>2023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A-B3A3-46C0-BC09-A08F19D376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944715215"/>
        <c:axId val="1944719535"/>
      </c:barChart>
      <c:catAx>
        <c:axId val="1944715215"/>
        <c:scaling>
          <c:orientation val="minMax"/>
        </c:scaling>
        <c:delete val="1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3000" b="1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Years 1997</a:t>
                </a:r>
                <a:r>
                  <a:rPr lang="en-GB" sz="3000" b="1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 - 2023</a:t>
                </a:r>
                <a:endParaRPr lang="en-GB" sz="3000" b="1">
                  <a:solidFill>
                    <a:sysClr val="windowText" lastClr="000000">
                      <a:lumMod val="65000"/>
                      <a:lumOff val="35000"/>
                    </a:sysClr>
                  </a:solidFill>
                </a:endParaRPr>
              </a:p>
            </c:rich>
          </c:tx>
          <c:layout>
            <c:manualLayout>
              <c:xMode val="edge"/>
              <c:yMode val="edge"/>
              <c:x val="0.39962742407458451"/>
              <c:y val="0.8600592789671859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crossAx val="1944719535"/>
        <c:crosses val="autoZero"/>
        <c:auto val="1"/>
        <c:lblAlgn val="ctr"/>
        <c:lblOffset val="100"/>
        <c:noMultiLvlLbl val="0"/>
      </c:catAx>
      <c:valAx>
        <c:axId val="19447195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3000" b="1"/>
                  <a:t>Number of Firms</a:t>
                </a:r>
              </a:p>
            </c:rich>
          </c:tx>
          <c:layout>
            <c:manualLayout>
              <c:xMode val="edge"/>
              <c:yMode val="edge"/>
              <c:x val="5.1900081063967624E-3"/>
              <c:y val="0.2865101998060668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4471521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 sz="3000"/>
              <a:t>Mean Turnover Growth 2007 - 2023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9.6786509600764889E-2"/>
          <c:y val="0.11522843235632133"/>
          <c:w val="0.87736549895760807"/>
          <c:h val="0.74632873918166054"/>
        </c:manualLayout>
      </c:layout>
      <c:lineChart>
        <c:grouping val="standard"/>
        <c:varyColors val="0"/>
        <c:ser>
          <c:idx val="0"/>
          <c:order val="0"/>
          <c:spPr>
            <a:ln w="34925" cap="rnd">
              <a:solidFill>
                <a:schemeClr val="accent1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dLbls>
            <c:numFmt formatCode="&quot;£&quot;#,##0.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'No. of Firms - Turnover'!$B$3:$R$3</c:f>
              <c:strCache>
                <c:ptCount val="17"/>
                <c:pt idx="0">
                  <c:v>2007</c:v>
                </c:pt>
                <c:pt idx="1">
                  <c:v>2008</c:v>
                </c:pt>
                <c:pt idx="2">
                  <c:v>2009 </c:v>
                </c:pt>
                <c:pt idx="3">
                  <c:v>2010 </c:v>
                </c:pt>
                <c:pt idx="4">
                  <c:v>2011 </c:v>
                </c:pt>
                <c:pt idx="5">
                  <c:v>2012 </c:v>
                </c:pt>
                <c:pt idx="6">
                  <c:v>2013 </c:v>
                </c:pt>
                <c:pt idx="7">
                  <c:v>2014 </c:v>
                </c:pt>
                <c:pt idx="8">
                  <c:v>2015 </c:v>
                </c:pt>
                <c:pt idx="9">
                  <c:v>2016 </c:v>
                </c:pt>
                <c:pt idx="10">
                  <c:v>2017 </c:v>
                </c:pt>
                <c:pt idx="11">
                  <c:v>2018 </c:v>
                </c:pt>
                <c:pt idx="12">
                  <c:v>2019 </c:v>
                </c:pt>
                <c:pt idx="13">
                  <c:v>2020 </c:v>
                </c:pt>
                <c:pt idx="14">
                  <c:v>2021 </c:v>
                </c:pt>
                <c:pt idx="15">
                  <c:v>2022 </c:v>
                </c:pt>
                <c:pt idx="16">
                  <c:v>2023</c:v>
                </c:pt>
              </c:strCache>
            </c:strRef>
          </c:cat>
          <c:val>
            <c:numRef>
              <c:f>'No. of Firms - Turnover'!$B$19:$R$19</c:f>
              <c:numCache>
                <c:formatCode>#,##0</c:formatCode>
                <c:ptCount val="17"/>
                <c:pt idx="0">
                  <c:v>23106.666666666668</c:v>
                </c:pt>
                <c:pt idx="1">
                  <c:v>23279.666666666668</c:v>
                </c:pt>
                <c:pt idx="2">
                  <c:v>22056.583333333332</c:v>
                </c:pt>
                <c:pt idx="3">
                  <c:v>21189.166666666668</c:v>
                </c:pt>
                <c:pt idx="4">
                  <c:v>21093.416666666668</c:v>
                </c:pt>
                <c:pt idx="5">
                  <c:v>20592.083333333332</c:v>
                </c:pt>
                <c:pt idx="6">
                  <c:v>20978.916666666668</c:v>
                </c:pt>
                <c:pt idx="7">
                  <c:v>21700.333333333332</c:v>
                </c:pt>
                <c:pt idx="8">
                  <c:v>22814.583333333332</c:v>
                </c:pt>
                <c:pt idx="9">
                  <c:v>24674.416666666668</c:v>
                </c:pt>
                <c:pt idx="10">
                  <c:v>26215.833333333332</c:v>
                </c:pt>
                <c:pt idx="11">
                  <c:v>27144.666666666668</c:v>
                </c:pt>
                <c:pt idx="12">
                  <c:v>27977.583333333332</c:v>
                </c:pt>
                <c:pt idx="13">
                  <c:v>28538</c:v>
                </c:pt>
                <c:pt idx="14">
                  <c:v>29447.083333333332</c:v>
                </c:pt>
                <c:pt idx="15">
                  <c:v>31194.333333333332</c:v>
                </c:pt>
                <c:pt idx="16">
                  <c:v>30376.166666666668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6E1-4BC6-9813-DA1D09C23875}"/>
            </c:ext>
          </c:extLst>
        </c:ser>
        <c:ser>
          <c:idx val="1"/>
          <c:order val="1"/>
          <c:tx>
            <c:strRef>
              <c:f>'No. of Firms - Turnover'!$B$3:$R$3</c:f>
              <c:strCache>
                <c:ptCount val="17"/>
                <c:pt idx="0">
                  <c:v>2007</c:v>
                </c:pt>
                <c:pt idx="1">
                  <c:v>2008</c:v>
                </c:pt>
                <c:pt idx="2">
                  <c:v>2009 </c:v>
                </c:pt>
                <c:pt idx="3">
                  <c:v>2010 </c:v>
                </c:pt>
                <c:pt idx="4">
                  <c:v>2011 </c:v>
                </c:pt>
                <c:pt idx="5">
                  <c:v>2012 </c:v>
                </c:pt>
                <c:pt idx="6">
                  <c:v>2013 </c:v>
                </c:pt>
                <c:pt idx="7">
                  <c:v>2014 </c:v>
                </c:pt>
                <c:pt idx="8">
                  <c:v>2015 </c:v>
                </c:pt>
                <c:pt idx="9">
                  <c:v>2016 </c:v>
                </c:pt>
                <c:pt idx="10">
                  <c:v>2017 </c:v>
                </c:pt>
                <c:pt idx="11">
                  <c:v>2018 </c:v>
                </c:pt>
                <c:pt idx="12">
                  <c:v>2019 </c:v>
                </c:pt>
                <c:pt idx="13">
                  <c:v>2020 </c:v>
                </c:pt>
                <c:pt idx="14">
                  <c:v>2021 </c:v>
                </c:pt>
                <c:pt idx="15">
                  <c:v>2022 </c:v>
                </c:pt>
                <c:pt idx="16">
                  <c:v>2023</c:v>
                </c:pt>
              </c:strCache>
            </c:strRef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dLbls>
            <c:delete val="1"/>
          </c:dLbls>
          <c:cat>
            <c:strRef>
              <c:f>'No. of Firms - Turnover'!$B$3:$R$3</c:f>
              <c:strCache>
                <c:ptCount val="17"/>
                <c:pt idx="0">
                  <c:v>2007</c:v>
                </c:pt>
                <c:pt idx="1">
                  <c:v>2008</c:v>
                </c:pt>
                <c:pt idx="2">
                  <c:v>2009 </c:v>
                </c:pt>
                <c:pt idx="3">
                  <c:v>2010 </c:v>
                </c:pt>
                <c:pt idx="4">
                  <c:v>2011 </c:v>
                </c:pt>
                <c:pt idx="5">
                  <c:v>2012 </c:v>
                </c:pt>
                <c:pt idx="6">
                  <c:v>2013 </c:v>
                </c:pt>
                <c:pt idx="7">
                  <c:v>2014 </c:v>
                </c:pt>
                <c:pt idx="8">
                  <c:v>2015 </c:v>
                </c:pt>
                <c:pt idx="9">
                  <c:v>2016 </c:v>
                </c:pt>
                <c:pt idx="10">
                  <c:v>2017 </c:v>
                </c:pt>
                <c:pt idx="11">
                  <c:v>2018 </c:v>
                </c:pt>
                <c:pt idx="12">
                  <c:v>2019 </c:v>
                </c:pt>
                <c:pt idx="13">
                  <c:v>2020 </c:v>
                </c:pt>
                <c:pt idx="14">
                  <c:v>2021 </c:v>
                </c:pt>
                <c:pt idx="15">
                  <c:v>2022 </c:v>
                </c:pt>
                <c:pt idx="16">
                  <c:v>2023</c:v>
                </c:pt>
              </c:strCache>
            </c:strRef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F6E1-4BC6-9813-DA1D09C23875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678353519"/>
        <c:axId val="1678355919"/>
      </c:lineChart>
      <c:dateAx>
        <c:axId val="167835351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3000"/>
                  <a:t>YEAR RANGE</a:t>
                </a:r>
              </a:p>
            </c:rich>
          </c:tx>
          <c:layout>
            <c:manualLayout>
              <c:xMode val="edge"/>
              <c:yMode val="edge"/>
              <c:x val="0.43548687925914048"/>
              <c:y val="0.9089919893755279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78355919"/>
        <c:crossesAt val="0"/>
        <c:auto val="0"/>
        <c:lblOffset val="100"/>
        <c:baseTimeUnit val="days"/>
      </c:dateAx>
      <c:valAx>
        <c:axId val="16783559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3000" b="1" kern="1200">
                    <a:solidFill>
                      <a:schemeClr val="bg1"/>
                    </a:solidFill>
                  </a:rPr>
                  <a:t>Average</a:t>
                </a:r>
                <a:r>
                  <a:rPr lang="en-GB" sz="3000" b="1" kern="1200" baseline="0">
                    <a:solidFill>
                      <a:schemeClr val="bg1"/>
                    </a:solidFill>
                  </a:rPr>
                  <a:t> Turnover</a:t>
                </a:r>
                <a:endParaRPr lang="en-GB" sz="3000" b="1" kern="1200">
                  <a:solidFill>
                    <a:schemeClr val="bg1"/>
                  </a:solidFill>
                </a:endParaRPr>
              </a:p>
            </c:rich>
          </c:tx>
          <c:layout>
            <c:manualLayout>
              <c:xMode val="edge"/>
              <c:yMode val="edge"/>
              <c:x val="2.8683541168899977E-3"/>
              <c:y val="0.2264372895606722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&quot;£&quot;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78353519"/>
        <c:crossesAt val="1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39</xdr:row>
      <xdr:rowOff>132396</xdr:rowOff>
    </xdr:from>
    <xdr:to>
      <xdr:col>6</xdr:col>
      <xdr:colOff>394608</xdr:colOff>
      <xdr:row>81</xdr:row>
      <xdr:rowOff>60415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FE43C9D-5FA8-0A86-D65B-E07C606E19F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18504</xdr:colOff>
      <xdr:row>27</xdr:row>
      <xdr:rowOff>134981</xdr:rowOff>
    </xdr:from>
    <xdr:to>
      <xdr:col>13</xdr:col>
      <xdr:colOff>828130</xdr:colOff>
      <xdr:row>77</xdr:row>
      <xdr:rowOff>25308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85C4ABB-BBC1-D622-8213-8BCD700A870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1396491</xdr:colOff>
      <xdr:row>25</xdr:row>
      <xdr:rowOff>10182</xdr:rowOff>
    </xdr:from>
    <xdr:to>
      <xdr:col>16</xdr:col>
      <xdr:colOff>56332</xdr:colOff>
      <xdr:row>61</xdr:row>
      <xdr:rowOff>149679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5EFAA3D8-0A89-91F3-C1EF-28ACD3584A0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976A4F3-3F4A-49DA-BDD0-4ACE5CDBE06A}" name="Table1.1" displayName="Table1.1" ref="A4:O30" totalsRowShown="0" headerRowDxfId="136" headerRowBorderDxfId="135" tableBorderDxfId="134">
  <autoFilter ref="A4:O30" xr:uid="{9976A4F3-3F4A-49DA-BDD0-4ACE5CDBE06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</autoFilter>
  <tableColumns count="15">
    <tableColumn id="1" xr3:uid="{55044B22-CDFF-4967-BDC2-A066D44E7E14}" name="Time period" dataDxfId="133"/>
    <tableColumn id="2" xr3:uid="{2CEB802E-2C8B-438B-9945-35DD738C0281}" name="Total public new housing" dataDxfId="132"/>
    <tableColumn id="3" xr3:uid="{3C3BF752-4FFF-484B-B71F-F58604720080}" name="Total public infrastructure" dataDxfId="131"/>
    <tableColumn id="4" xr3:uid="{DEEA3593-9A6C-4595-A7F4-F7A1FF50902E}" name="Public other new work: factories" dataDxfId="130"/>
    <tableColumn id="5" xr3:uid="{701866BA-69BA-48CD-9D0D-81FD69DF739B}" name="Public other new work: warehouses" dataDxfId="129"/>
    <tableColumn id="6" xr3:uid="{50F5A838-140D-46C1-8047-15EFD622290F}" name="Public other new work: oil, steel &amp; coal" dataDxfId="128"/>
    <tableColumn id="7" xr3:uid="{6E0EFBDD-3A47-49CD-BF91-D293A5E27967}" name="Public other new work: schools &amp; colleges" dataDxfId="127"/>
    <tableColumn id="8" xr3:uid="{052798D4-9B72-4634-83FD-B570A0A4EF5E}" name="Public other new work: universities" dataDxfId="126"/>
    <tableColumn id="9" xr3:uid="{571F73C0-8F8D-4744-9CDA-7B688B842FEF}" name="Public other new work: health" dataDxfId="125"/>
    <tableColumn id="10" xr3:uid="{F2EE5416-E865-4168-999D-36C183FDD80C}" name="Public other new work: offices" dataDxfId="124"/>
    <tableColumn id="11" xr3:uid="{A7B4FAA5-F556-43C6-B0B4-B26DEC3A6BC2}" name="Public other new work: entertainment" dataDxfId="123"/>
    <tableColumn id="12" xr3:uid="{29535A53-8586-4C43-85ED-4497C85F3F49}" name="Public other new work: garages &amp; shops" dataDxfId="122"/>
    <tableColumn id="13" xr3:uid="{46E5855B-008E-4046-9A54-C371E654CFE7}" name="Public other new work: agriculture &amp; miscellaneous" dataDxfId="121"/>
    <tableColumn id="14" xr3:uid="{50113204-1E01-42B5-B32F-CB7AFABA9D95}" name="Total other new work" dataDxfId="120"/>
    <tableColumn id="15" xr3:uid="{DA379AB0-7BAB-4EF3-B6D5-77E85678C85D}" name="All Public Sector" dataDxfId="119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62BA6B5-6D6F-4589-BFC2-316C68ED0FAE}" name="Table1.2" displayName="Table1.2" ref="A4:P30" totalsRowShown="0" headerRowDxfId="118" headerRowBorderDxfId="117" tableBorderDxfId="116">
  <autoFilter ref="A4:P30" xr:uid="{362BA6B5-6D6F-4589-BFC2-316C68ED0FA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</autoFilter>
  <tableColumns count="16">
    <tableColumn id="1" xr3:uid="{8055121C-8D16-4CE2-98DE-0F5E9ECC0BA8}" name="Time period" dataDxfId="115"/>
    <tableColumn id="2" xr3:uid="{C23D8177-BE6A-461F-BDF0-6062E9A9C563}" name="Total private new housing" dataDxfId="114"/>
    <tableColumn id="3" xr3:uid="{A0112703-164B-4D8F-8127-1F9BC5377D92}" name="Total private Infrastructure" dataDxfId="113"/>
    <tableColumn id="4" xr3:uid="{5C3BDA6B-FFA2-4485-B69E-D43CA1A73A6D}" name="Private industrial: factories" dataDxfId="112"/>
    <tableColumn id="5" xr3:uid="{1A9A4962-83F1-4697-B041-646210503394}" name="Private industrial: warehouses" dataDxfId="111"/>
    <tableColumn id="6" xr3:uid="{B08A9504-9136-4E95-8379-17E65179B983}" name="Private industrial: oil, steel &amp; coal" dataDxfId="110"/>
    <tableColumn id="7" xr3:uid="{F0A3B3E8-2CD4-4411-B00D-94698CE6322C}" name="All private industrial" dataDxfId="109"/>
    <tableColumn id="8" xr3:uid="{184046F4-C3BE-4FCC-ACB7-18CDAFDF611E}" name="Private commercial: schools &amp; universities" dataDxfId="108"/>
    <tableColumn id="9" xr3:uid="{ECA96A0B-B560-45E2-8624-7571F89E8974}" name="Private commercial: health" dataDxfId="107"/>
    <tableColumn id="10" xr3:uid="{4F34749D-2332-4677-9A18-C2E983F4F1AA}" name="Private commercial: offices" dataDxfId="106"/>
    <tableColumn id="11" xr3:uid="{C563F708-AF4F-42F9-B9CC-B21C0F3DCD0F}" name="Private commercial: entertainment" dataDxfId="105"/>
    <tableColumn id="12" xr3:uid="{247D2649-72BC-4671-8FED-3BBD36116AAA}" name="Private commercial: garages" dataDxfId="104"/>
    <tableColumn id="13" xr3:uid="{26D1EE28-82B9-4E14-B03B-F99E6123F7F9}" name="Private commercial: shops" dataDxfId="103"/>
    <tableColumn id="14" xr3:uid="{305BAB87-4138-4069-96F6-BCD89AE70315}" name="Private commercial: agriculture &amp; miscellaneous" dataDxfId="102"/>
    <tableColumn id="15" xr3:uid="{2416E7D6-1E53-4B44-B96F-D447BA7D8C97}" name="All private commercial" dataDxfId="101"/>
    <tableColumn id="16" xr3:uid="{0B15AE04-565B-4968-A2E1-2333D8AF492C}" name="All Private Sector" dataDxfId="100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9B8DBC6-D06A-472D-8043-70E43E03E316}" name="Table3.1" displayName="Table3.1" ref="A3:AB18" totalsRowCount="1" headerRowDxfId="99" dataDxfId="97" headerRowBorderDxfId="98" tableBorderDxfId="96">
  <autoFilter ref="A3:AB17" xr:uid="{09B8DBC6-D06A-472D-8043-70E43E03E31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</autoFilter>
  <tableColumns count="28">
    <tableColumn id="1" xr3:uid="{CFC509EB-77A4-4332-B5D7-BCF568FBA36E}" name="Size of Firm " dataDxfId="95" totalsRowDxfId="94"/>
    <tableColumn id="2" xr3:uid="{B0F2A6A6-3283-4150-BE0B-7C2080238572}" name="1997" dataDxfId="93" totalsRowDxfId="92"/>
    <tableColumn id="3" xr3:uid="{7A412100-EA83-45B6-B94C-0CC26E44A30F}" name="1998" dataDxfId="91" totalsRowDxfId="90"/>
    <tableColumn id="4" xr3:uid="{930012D9-E799-426D-A875-B2326DBD55F4}" name="1999" dataDxfId="89" totalsRowDxfId="88"/>
    <tableColumn id="5" xr3:uid="{360ADF1A-3595-4433-8269-ECF0960327F1}" name="2000" dataDxfId="87" totalsRowDxfId="86"/>
    <tableColumn id="6" xr3:uid="{B8A820A4-B668-44EF-8933-1D96A2FADF03}" name="2001" dataDxfId="85" totalsRowDxfId="84"/>
    <tableColumn id="7" xr3:uid="{11F83E27-4927-45F5-A9CC-43237E2CADF0}" name="2002" dataDxfId="83" totalsRowDxfId="82"/>
    <tableColumn id="8" xr3:uid="{5E4AAD45-DCF0-42E8-851F-4D7FE4C75994}" name="2003" dataDxfId="81" totalsRowDxfId="80"/>
    <tableColumn id="9" xr3:uid="{CC5CDAF9-2908-403E-8524-8E458561A86C}" name="2004" dataDxfId="79" totalsRowDxfId="78"/>
    <tableColumn id="10" xr3:uid="{F8F10E6C-4C24-4987-86B9-2BC4604AA6FF}" name="2005" dataDxfId="77" totalsRowDxfId="76"/>
    <tableColumn id="11" xr3:uid="{634D9AB2-2F7D-42C4-861A-A48218543D52}" name="2006" dataDxfId="75" totalsRowDxfId="74"/>
    <tableColumn id="12" xr3:uid="{7A730D35-593C-410E-9351-5DCF7AEA046F}" name="2007" dataDxfId="73" totalsRowDxfId="72"/>
    <tableColumn id="13" xr3:uid="{E8E41471-48B0-4831-A7E6-07A1E35E2ACC}" name="2008" dataDxfId="71" totalsRowDxfId="70"/>
    <tableColumn id="14" xr3:uid="{6B01846A-0DD0-4E86-A5D2-F829644186A4}" name="2009" dataDxfId="69" totalsRowDxfId="68"/>
    <tableColumn id="15" xr3:uid="{D8AFF6A5-5D5A-4766-8F96-57E79DF3663F}" name="2010" dataDxfId="67" totalsRowDxfId="66"/>
    <tableColumn id="16" xr3:uid="{1D6E8742-788F-4B2E-9697-60AC14F35D18}" name="2011" dataDxfId="65" totalsRowDxfId="64"/>
    <tableColumn id="17" xr3:uid="{69C049AB-9C9F-4ADE-BECC-623E5690EC71}" name="2012" dataDxfId="63" totalsRowDxfId="62"/>
    <tableColumn id="18" xr3:uid="{D43A8FDC-D054-4128-AB18-089395291A62}" name="2013" dataDxfId="61" totalsRowDxfId="60"/>
    <tableColumn id="19" xr3:uid="{6A5E7EBF-7006-4A2D-93DE-FA3490C64C59}" name="2014" dataDxfId="59" totalsRowDxfId="58"/>
    <tableColumn id="20" xr3:uid="{7205CD9A-2C31-4724-97CB-C762076DBBAF}" name="2015" dataDxfId="57" totalsRowDxfId="56"/>
    <tableColumn id="21" xr3:uid="{23F28E5D-774C-402C-AAC0-BD710762A009}" name="2016" dataDxfId="55" totalsRowDxfId="54"/>
    <tableColumn id="22" xr3:uid="{6B0E8B0D-15FB-452A-B17A-DBF1F9144E49}" name="2017" dataDxfId="53" totalsRowDxfId="52"/>
    <tableColumn id="23" xr3:uid="{2A1FDA69-05A8-446B-AAAA-D031F3BBAD05}" name="2018" dataDxfId="51" totalsRowDxfId="50"/>
    <tableColumn id="24" xr3:uid="{3D10BF88-871C-4682-B0C8-E083CE171D1E}" name="2019" dataDxfId="49" totalsRowDxfId="48"/>
    <tableColumn id="25" xr3:uid="{9D538F5B-3878-417F-8425-2A0D3E354E45}" name="2020" dataDxfId="47" totalsRowDxfId="46"/>
    <tableColumn id="26" xr3:uid="{DD9C5EF2-8ED1-4799-8A41-D3913A1F0044}" name="2021" dataDxfId="45" totalsRowDxfId="44"/>
    <tableColumn id="27" xr3:uid="{5B253DE7-CFE8-406E-A7AA-546E3B30390D}" name="2022" dataDxfId="43" totalsRowDxfId="42"/>
    <tableColumn id="28" xr3:uid="{6E9710FE-6516-471A-802B-84FD325849B6}" name="2023" dataDxfId="41" totalsRowDxfId="40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20EC210E-218F-4940-9087-90F266FD1D44}" name="Table15" displayName="Table15" ref="A3:R17" totalsRowCount="1" headerRowDxfId="39" dataDxfId="37" headerRowBorderDxfId="38" tableBorderDxfId="36" headerRowCellStyle="Normal_Structure">
  <autoFilter ref="A3:R16" xr:uid="{20EC210E-218F-4940-9087-90F266FD1D4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</autoFilter>
  <tableColumns count="18">
    <tableColumn id="1" xr3:uid="{E5CAAB62-7002-408C-ACD3-6916E9C4E796}" name="Size of firm (by turnover size band)" dataDxfId="35" totalsRowDxfId="34" dataCellStyle="Normal_Structure"/>
    <tableColumn id="2" xr3:uid="{2B0ED319-BDF4-462D-BA26-AA1BE0AFD462}" name="2007" dataDxfId="33" totalsRowDxfId="32"/>
    <tableColumn id="3" xr3:uid="{77F2849C-56C7-4DA1-AC0C-D55E7D6D694A}" name="2008" dataDxfId="31" totalsRowDxfId="30"/>
    <tableColumn id="4" xr3:uid="{9A1A21B1-FF17-4614-B44E-2AD012742D9C}" name="2009 " dataDxfId="29" totalsRowDxfId="28"/>
    <tableColumn id="5" xr3:uid="{7265F993-4BEA-4DD6-8F1F-7FD26B6D78D5}" name="2010 " dataDxfId="27" totalsRowDxfId="26"/>
    <tableColumn id="6" xr3:uid="{09518861-0455-459C-88E1-24FF001DA0D0}" name="2011 " dataDxfId="25" totalsRowDxfId="24"/>
    <tableColumn id="7" xr3:uid="{B5D524CF-EE6E-42DE-B6E6-1BA234BEBB35}" name="2012 " dataDxfId="23" totalsRowDxfId="22"/>
    <tableColumn id="8" xr3:uid="{74FB05A5-6EDB-43D0-B674-261380B53C98}" name="2013 " dataDxfId="21" totalsRowDxfId="20"/>
    <tableColumn id="9" xr3:uid="{E3D5D211-E5F3-4D89-9A54-45C89C90CA58}" name="2014 " dataDxfId="19" totalsRowDxfId="18"/>
    <tableColumn id="10" xr3:uid="{6659BB5D-89DB-418A-B6EB-1751E9306736}" name="2015 " dataDxfId="17" totalsRowDxfId="16"/>
    <tableColumn id="11" xr3:uid="{BC0F8EB9-8D5F-49CC-8256-4BA0676A88E1}" name="2016 " dataDxfId="15" totalsRowDxfId="14"/>
    <tableColumn id="12" xr3:uid="{D7445CA1-EFDC-436C-A8A1-28D1078DA8A7}" name="2017 " dataDxfId="13" totalsRowDxfId="12"/>
    <tableColumn id="13" xr3:uid="{C60437E4-5FDB-4BB4-B0A2-04D6F0461900}" name="2018 " dataDxfId="11" totalsRowDxfId="10"/>
    <tableColumn id="14" xr3:uid="{FE58B5FE-FCD9-4E27-A1B2-4BD4BB13404D}" name="2019 " dataDxfId="9" totalsRowDxfId="8"/>
    <tableColumn id="15" xr3:uid="{509EE9E5-9F66-4B95-9B38-BE0E47B10AD8}" name="2020 " dataDxfId="7" totalsRowDxfId="6"/>
    <tableColumn id="16" xr3:uid="{0AB424BA-148E-48AB-9FA9-8CDBE379AE70}" name="2021 " dataDxfId="5" totalsRowDxfId="4"/>
    <tableColumn id="17" xr3:uid="{A4AA9ED1-167B-4667-B809-4713DCB65C7D}" name="2022 " dataDxfId="3" totalsRowDxfId="2"/>
    <tableColumn id="18" xr3:uid="{04AAD7D3-88DF-46C7-8FC7-1AC98D7D5527}" name="2023" dataDxfId="1" totalsRow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9DB04-8355-4811-9E25-FCBBABC1D645}">
  <dimension ref="A1:Q37"/>
  <sheetViews>
    <sheetView zoomScale="70" zoomScaleNormal="7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B12" sqref="B12"/>
    </sheetView>
  </sheetViews>
  <sheetFormatPr defaultColWidth="8.77734375" defaultRowHeight="14.4"/>
  <cols>
    <col min="1" max="1" width="22" customWidth="1"/>
    <col min="2" max="2" width="13.109375" customWidth="1"/>
    <col min="3" max="3" width="17.21875" customWidth="1"/>
    <col min="4" max="4" width="15.44140625" customWidth="1"/>
    <col min="5" max="5" width="16.33203125" customWidth="1"/>
    <col min="6" max="6" width="14" customWidth="1"/>
    <col min="7" max="7" width="16" customWidth="1"/>
    <col min="8" max="8" width="14.21875" customWidth="1"/>
    <col min="9" max="9" width="16" customWidth="1"/>
    <col min="10" max="10" width="14.6640625" customWidth="1"/>
    <col min="11" max="11" width="16.77734375" customWidth="1"/>
    <col min="12" max="12" width="14.33203125" customWidth="1"/>
    <col min="13" max="13" width="17.109375" customWidth="1"/>
    <col min="14" max="14" width="15.21875" customWidth="1"/>
    <col min="15" max="15" width="16.88671875" customWidth="1"/>
  </cols>
  <sheetData>
    <row r="1" spans="1:17" ht="19.2">
      <c r="A1" s="4" t="s">
        <v>104</v>
      </c>
    </row>
    <row r="2" spans="1:17">
      <c r="A2" s="5" t="s">
        <v>29</v>
      </c>
    </row>
    <row r="3" spans="1:17">
      <c r="A3" s="5"/>
    </row>
    <row r="4" spans="1:17" ht="58.2" customHeight="1">
      <c r="A4" s="9" t="s">
        <v>30</v>
      </c>
      <c r="B4" s="10" t="s">
        <v>46</v>
      </c>
      <c r="C4" s="10" t="s">
        <v>47</v>
      </c>
      <c r="D4" s="11" t="s">
        <v>31</v>
      </c>
      <c r="E4" s="11" t="s">
        <v>32</v>
      </c>
      <c r="F4" s="11" t="s">
        <v>33</v>
      </c>
      <c r="G4" s="11" t="s">
        <v>34</v>
      </c>
      <c r="H4" s="11" t="s">
        <v>35</v>
      </c>
      <c r="I4" s="11" t="s">
        <v>36</v>
      </c>
      <c r="J4" s="11" t="s">
        <v>37</v>
      </c>
      <c r="K4" s="11" t="s">
        <v>38</v>
      </c>
      <c r="L4" s="11" t="s">
        <v>39</v>
      </c>
      <c r="M4" s="12" t="s">
        <v>40</v>
      </c>
      <c r="N4" s="13" t="s">
        <v>41</v>
      </c>
      <c r="O4" s="14" t="s">
        <v>0</v>
      </c>
    </row>
    <row r="5" spans="1:17">
      <c r="A5" s="2">
        <v>1998</v>
      </c>
      <c r="B5" s="17">
        <v>881</v>
      </c>
      <c r="C5" s="17">
        <v>2779</v>
      </c>
      <c r="D5" s="18">
        <v>77</v>
      </c>
      <c r="E5" s="18">
        <v>29</v>
      </c>
      <c r="F5" s="18">
        <v>4</v>
      </c>
      <c r="G5" s="18">
        <v>801</v>
      </c>
      <c r="H5" s="18">
        <v>332</v>
      </c>
      <c r="I5" s="18">
        <v>636</v>
      </c>
      <c r="J5" s="18">
        <v>454</v>
      </c>
      <c r="K5" s="18">
        <v>380</v>
      </c>
      <c r="L5" s="18">
        <v>53</v>
      </c>
      <c r="M5" s="19">
        <v>578</v>
      </c>
      <c r="N5" s="17">
        <v>3343</v>
      </c>
      <c r="O5" s="20">
        <v>7003</v>
      </c>
    </row>
    <row r="6" spans="1:17">
      <c r="A6" s="2">
        <v>1999</v>
      </c>
      <c r="B6" s="17">
        <v>824</v>
      </c>
      <c r="C6" s="17">
        <v>2803</v>
      </c>
      <c r="D6" s="18">
        <v>96</v>
      </c>
      <c r="E6" s="18">
        <v>36</v>
      </c>
      <c r="F6" s="18">
        <v>4</v>
      </c>
      <c r="G6" s="18">
        <v>984</v>
      </c>
      <c r="H6" s="18">
        <v>386</v>
      </c>
      <c r="I6" s="18">
        <v>712</v>
      </c>
      <c r="J6" s="18">
        <v>519</v>
      </c>
      <c r="K6" s="18">
        <v>445</v>
      </c>
      <c r="L6" s="18">
        <v>55</v>
      </c>
      <c r="M6" s="19">
        <v>668</v>
      </c>
      <c r="N6" s="17">
        <v>3907</v>
      </c>
      <c r="O6" s="20">
        <v>7534</v>
      </c>
    </row>
    <row r="7" spans="1:17">
      <c r="A7" s="2">
        <v>2000</v>
      </c>
      <c r="B7" s="17">
        <v>1075</v>
      </c>
      <c r="C7" s="17">
        <v>2636</v>
      </c>
      <c r="D7" s="18">
        <v>91</v>
      </c>
      <c r="E7" s="18">
        <v>21</v>
      </c>
      <c r="F7" s="18">
        <v>4</v>
      </c>
      <c r="G7" s="18">
        <v>1014</v>
      </c>
      <c r="H7" s="18">
        <v>369</v>
      </c>
      <c r="I7" s="18">
        <v>755</v>
      </c>
      <c r="J7" s="18">
        <v>399</v>
      </c>
      <c r="K7" s="18">
        <v>455</v>
      </c>
      <c r="L7" s="18">
        <v>90</v>
      </c>
      <c r="M7" s="19">
        <v>668</v>
      </c>
      <c r="N7" s="17">
        <v>3863</v>
      </c>
      <c r="O7" s="20">
        <v>7574</v>
      </c>
    </row>
    <row r="8" spans="1:17">
      <c r="A8" s="2">
        <v>2001</v>
      </c>
      <c r="B8" s="17">
        <v>1174</v>
      </c>
      <c r="C8" s="17">
        <v>3031</v>
      </c>
      <c r="D8" s="18">
        <v>49</v>
      </c>
      <c r="E8" s="18">
        <v>14</v>
      </c>
      <c r="F8" s="18">
        <v>4</v>
      </c>
      <c r="G8" s="18">
        <v>1357</v>
      </c>
      <c r="H8" s="18">
        <v>445</v>
      </c>
      <c r="I8" s="18">
        <v>883</v>
      </c>
      <c r="J8" s="18">
        <v>380</v>
      </c>
      <c r="K8" s="18">
        <v>421</v>
      </c>
      <c r="L8" s="18">
        <v>83</v>
      </c>
      <c r="M8" s="19">
        <v>614</v>
      </c>
      <c r="N8" s="17">
        <v>4253</v>
      </c>
      <c r="O8" s="20">
        <v>8458</v>
      </c>
    </row>
    <row r="9" spans="1:17">
      <c r="A9" s="2">
        <v>2002</v>
      </c>
      <c r="B9" s="17">
        <v>1411</v>
      </c>
      <c r="C9" s="17">
        <v>3999</v>
      </c>
      <c r="D9" s="18">
        <v>53</v>
      </c>
      <c r="E9" s="18">
        <v>9</v>
      </c>
      <c r="F9" s="18">
        <v>4</v>
      </c>
      <c r="G9" s="18">
        <v>1810</v>
      </c>
      <c r="H9" s="18">
        <v>611</v>
      </c>
      <c r="I9" s="18">
        <v>1087</v>
      </c>
      <c r="J9" s="18">
        <v>686</v>
      </c>
      <c r="K9" s="18">
        <v>517</v>
      </c>
      <c r="L9" s="18">
        <v>103</v>
      </c>
      <c r="M9" s="19">
        <v>636</v>
      </c>
      <c r="N9" s="17">
        <v>5517</v>
      </c>
      <c r="O9" s="20">
        <v>10927</v>
      </c>
    </row>
    <row r="10" spans="1:17">
      <c r="A10" s="2">
        <v>2003</v>
      </c>
      <c r="B10" s="17">
        <v>1706</v>
      </c>
      <c r="C10" s="17">
        <v>3939</v>
      </c>
      <c r="D10" s="18">
        <v>130</v>
      </c>
      <c r="E10" s="18">
        <v>23</v>
      </c>
      <c r="F10" s="18">
        <v>3</v>
      </c>
      <c r="G10" s="18">
        <v>2183</v>
      </c>
      <c r="H10" s="18">
        <v>929</v>
      </c>
      <c r="I10" s="18">
        <v>1402</v>
      </c>
      <c r="J10" s="18">
        <v>918</v>
      </c>
      <c r="K10" s="18">
        <v>594</v>
      </c>
      <c r="L10" s="18">
        <v>127</v>
      </c>
      <c r="M10" s="19">
        <v>971</v>
      </c>
      <c r="N10" s="17">
        <v>7280</v>
      </c>
      <c r="O10" s="20">
        <v>12925</v>
      </c>
    </row>
    <row r="11" spans="1:17">
      <c r="A11" s="2">
        <v>2004</v>
      </c>
      <c r="B11" s="17">
        <v>2210</v>
      </c>
      <c r="C11" s="17">
        <v>3143</v>
      </c>
      <c r="D11" s="18">
        <v>118</v>
      </c>
      <c r="E11" s="18">
        <v>35</v>
      </c>
      <c r="F11" s="18">
        <v>4</v>
      </c>
      <c r="G11" s="18">
        <v>3029</v>
      </c>
      <c r="H11" s="18">
        <v>981</v>
      </c>
      <c r="I11" s="18">
        <v>1722</v>
      </c>
      <c r="J11" s="18">
        <v>914</v>
      </c>
      <c r="K11" s="18">
        <v>715</v>
      </c>
      <c r="L11" s="18">
        <v>129</v>
      </c>
      <c r="M11" s="19">
        <v>990</v>
      </c>
      <c r="N11" s="17">
        <v>8638</v>
      </c>
      <c r="O11" s="20">
        <v>13991</v>
      </c>
    </row>
    <row r="12" spans="1:17">
      <c r="A12" s="2">
        <v>2005</v>
      </c>
      <c r="B12" s="17">
        <v>2251</v>
      </c>
      <c r="C12" s="17">
        <v>3081</v>
      </c>
      <c r="D12" s="18">
        <v>77</v>
      </c>
      <c r="E12" s="18">
        <v>32</v>
      </c>
      <c r="F12" s="18">
        <v>3</v>
      </c>
      <c r="G12" s="18">
        <v>3279</v>
      </c>
      <c r="H12" s="18">
        <v>912</v>
      </c>
      <c r="I12" s="18">
        <v>1518</v>
      </c>
      <c r="J12" s="18">
        <v>872</v>
      </c>
      <c r="K12" s="18">
        <v>697</v>
      </c>
      <c r="L12" s="18">
        <v>130</v>
      </c>
      <c r="M12" s="19">
        <v>845</v>
      </c>
      <c r="N12" s="17">
        <v>8362</v>
      </c>
      <c r="O12" s="20">
        <v>13694</v>
      </c>
      <c r="Q12" t="s">
        <v>100</v>
      </c>
    </row>
    <row r="13" spans="1:17">
      <c r="A13" s="2">
        <v>2006</v>
      </c>
      <c r="B13" s="17">
        <v>2853</v>
      </c>
      <c r="C13" s="17">
        <v>2873</v>
      </c>
      <c r="D13" s="18">
        <v>67</v>
      </c>
      <c r="E13" s="18">
        <v>29</v>
      </c>
      <c r="F13" s="18">
        <v>2</v>
      </c>
      <c r="G13" s="18">
        <v>3424</v>
      </c>
      <c r="H13" s="18">
        <v>909</v>
      </c>
      <c r="I13" s="18">
        <v>1226</v>
      </c>
      <c r="J13" s="18">
        <v>821</v>
      </c>
      <c r="K13" s="18">
        <v>706</v>
      </c>
      <c r="L13" s="18">
        <v>120</v>
      </c>
      <c r="M13" s="19">
        <v>742</v>
      </c>
      <c r="N13" s="17">
        <v>8047</v>
      </c>
      <c r="O13" s="20">
        <v>13773</v>
      </c>
    </row>
    <row r="14" spans="1:17">
      <c r="A14" s="2">
        <v>2007</v>
      </c>
      <c r="B14" s="17">
        <v>3480</v>
      </c>
      <c r="C14" s="17">
        <v>3061</v>
      </c>
      <c r="D14" s="18">
        <v>77</v>
      </c>
      <c r="E14" s="18">
        <v>26</v>
      </c>
      <c r="F14" s="18">
        <v>1</v>
      </c>
      <c r="G14" s="18">
        <v>3321</v>
      </c>
      <c r="H14" s="18">
        <v>940</v>
      </c>
      <c r="I14" s="18">
        <v>1260</v>
      </c>
      <c r="J14" s="18">
        <v>862</v>
      </c>
      <c r="K14" s="18">
        <v>754</v>
      </c>
      <c r="L14" s="18">
        <v>110</v>
      </c>
      <c r="M14" s="19">
        <v>995</v>
      </c>
      <c r="N14" s="17">
        <v>8347</v>
      </c>
      <c r="O14" s="20">
        <v>14888</v>
      </c>
    </row>
    <row r="15" spans="1:17">
      <c r="A15" s="2">
        <v>2008</v>
      </c>
      <c r="B15" s="17">
        <v>3299</v>
      </c>
      <c r="C15" s="17">
        <v>3393</v>
      </c>
      <c r="D15" s="18">
        <v>55</v>
      </c>
      <c r="E15" s="18">
        <v>25</v>
      </c>
      <c r="F15" s="18">
        <v>11</v>
      </c>
      <c r="G15" s="18">
        <v>4108</v>
      </c>
      <c r="H15" s="18">
        <v>1258</v>
      </c>
      <c r="I15" s="18">
        <v>1665</v>
      </c>
      <c r="J15" s="18">
        <v>879</v>
      </c>
      <c r="K15" s="18">
        <v>969</v>
      </c>
      <c r="L15" s="18">
        <v>113</v>
      </c>
      <c r="M15" s="19">
        <v>903</v>
      </c>
      <c r="N15" s="17">
        <v>9988</v>
      </c>
      <c r="O15" s="20">
        <v>16680</v>
      </c>
    </row>
    <row r="16" spans="1:17">
      <c r="A16" s="2">
        <v>2009</v>
      </c>
      <c r="B16" s="17">
        <v>3327</v>
      </c>
      <c r="C16" s="17">
        <v>4291</v>
      </c>
      <c r="D16" s="18">
        <v>49</v>
      </c>
      <c r="E16" s="18">
        <v>29</v>
      </c>
      <c r="F16" s="18">
        <v>15</v>
      </c>
      <c r="G16" s="18">
        <v>5212</v>
      </c>
      <c r="H16" s="18">
        <v>1042</v>
      </c>
      <c r="I16" s="18">
        <v>2004</v>
      </c>
      <c r="J16" s="18">
        <v>909</v>
      </c>
      <c r="K16" s="18">
        <v>1258</v>
      </c>
      <c r="L16" s="18">
        <v>179</v>
      </c>
      <c r="M16" s="19">
        <v>1161</v>
      </c>
      <c r="N16" s="17">
        <v>11857</v>
      </c>
      <c r="O16" s="20">
        <v>19475</v>
      </c>
    </row>
    <row r="17" spans="1:15">
      <c r="A17" s="2">
        <v>2010</v>
      </c>
      <c r="B17" s="17">
        <v>4893</v>
      </c>
      <c r="C17" s="17">
        <v>5005</v>
      </c>
      <c r="D17" s="18">
        <v>85</v>
      </c>
      <c r="E17" s="18">
        <v>43</v>
      </c>
      <c r="F17" s="18">
        <v>10</v>
      </c>
      <c r="G17" s="18">
        <v>6939</v>
      </c>
      <c r="H17" s="18">
        <v>1134</v>
      </c>
      <c r="I17" s="18">
        <v>2079</v>
      </c>
      <c r="J17" s="18">
        <v>1008</v>
      </c>
      <c r="K17" s="18">
        <v>1581</v>
      </c>
      <c r="L17" s="18">
        <v>402</v>
      </c>
      <c r="M17" s="19">
        <v>1092</v>
      </c>
      <c r="N17" s="17">
        <v>14372</v>
      </c>
      <c r="O17" s="20">
        <v>24270</v>
      </c>
    </row>
    <row r="18" spans="1:15">
      <c r="A18" s="2">
        <v>2011</v>
      </c>
      <c r="B18" s="17">
        <v>4938</v>
      </c>
      <c r="C18" s="17">
        <v>4907</v>
      </c>
      <c r="D18" s="18">
        <v>59</v>
      </c>
      <c r="E18" s="18">
        <v>20</v>
      </c>
      <c r="F18" s="18">
        <v>8</v>
      </c>
      <c r="G18" s="18">
        <v>6026</v>
      </c>
      <c r="H18" s="18">
        <v>1321</v>
      </c>
      <c r="I18" s="18">
        <v>2400</v>
      </c>
      <c r="J18" s="18">
        <v>816</v>
      </c>
      <c r="K18" s="18">
        <v>1076</v>
      </c>
      <c r="L18" s="18">
        <v>182</v>
      </c>
      <c r="M18" s="19">
        <v>1383</v>
      </c>
      <c r="N18" s="17">
        <v>13291</v>
      </c>
      <c r="O18" s="20">
        <v>23136</v>
      </c>
    </row>
    <row r="19" spans="1:15">
      <c r="A19" s="2">
        <v>2012</v>
      </c>
      <c r="B19" s="17">
        <v>4049</v>
      </c>
      <c r="C19" s="17">
        <v>4108</v>
      </c>
      <c r="D19" s="18">
        <v>120</v>
      </c>
      <c r="E19" s="18">
        <v>18</v>
      </c>
      <c r="F19" s="18">
        <v>25</v>
      </c>
      <c r="G19" s="18">
        <v>4983</v>
      </c>
      <c r="H19" s="18">
        <v>843</v>
      </c>
      <c r="I19" s="18">
        <v>1806</v>
      </c>
      <c r="J19" s="18">
        <v>706</v>
      </c>
      <c r="K19" s="18">
        <v>903</v>
      </c>
      <c r="L19" s="18">
        <v>60</v>
      </c>
      <c r="M19" s="19">
        <v>1361</v>
      </c>
      <c r="N19" s="17">
        <v>10826</v>
      </c>
      <c r="O19" s="20">
        <v>18984</v>
      </c>
    </row>
    <row r="20" spans="1:15">
      <c r="A20" s="2">
        <v>2013</v>
      </c>
      <c r="B20" s="17">
        <v>4323</v>
      </c>
      <c r="C20" s="17">
        <v>5566</v>
      </c>
      <c r="D20" s="18">
        <v>85</v>
      </c>
      <c r="E20" s="18">
        <v>33</v>
      </c>
      <c r="F20" s="18">
        <v>42</v>
      </c>
      <c r="G20" s="18">
        <v>4373</v>
      </c>
      <c r="H20" s="18">
        <v>997</v>
      </c>
      <c r="I20" s="18">
        <v>1688</v>
      </c>
      <c r="J20" s="18">
        <v>929</v>
      </c>
      <c r="K20" s="18">
        <v>670</v>
      </c>
      <c r="L20" s="18">
        <v>115</v>
      </c>
      <c r="M20" s="19">
        <v>1332</v>
      </c>
      <c r="N20" s="17">
        <v>10265</v>
      </c>
      <c r="O20" s="20">
        <v>20154</v>
      </c>
    </row>
    <row r="21" spans="1:15">
      <c r="A21" s="2">
        <v>2014</v>
      </c>
      <c r="B21" s="17">
        <v>5809</v>
      </c>
      <c r="C21" s="17">
        <v>5415</v>
      </c>
      <c r="D21" s="18">
        <v>125</v>
      </c>
      <c r="E21" s="18">
        <v>42</v>
      </c>
      <c r="F21" s="18">
        <v>27</v>
      </c>
      <c r="G21" s="18">
        <v>4150</v>
      </c>
      <c r="H21" s="18">
        <v>1518</v>
      </c>
      <c r="I21" s="18">
        <v>1948</v>
      </c>
      <c r="J21" s="18">
        <v>526</v>
      </c>
      <c r="K21" s="18">
        <v>855</v>
      </c>
      <c r="L21" s="18">
        <v>190</v>
      </c>
      <c r="M21" s="19">
        <v>1184</v>
      </c>
      <c r="N21" s="17">
        <v>10564</v>
      </c>
      <c r="O21" s="20">
        <v>21788</v>
      </c>
    </row>
    <row r="22" spans="1:15">
      <c r="A22" s="2">
        <v>2015</v>
      </c>
      <c r="B22" s="17">
        <v>4908</v>
      </c>
      <c r="C22" s="17">
        <v>6792</v>
      </c>
      <c r="D22" s="18">
        <v>91</v>
      </c>
      <c r="E22" s="18">
        <v>7</v>
      </c>
      <c r="F22" s="18">
        <v>11</v>
      </c>
      <c r="G22" s="18">
        <v>4369</v>
      </c>
      <c r="H22" s="18">
        <v>1894</v>
      </c>
      <c r="I22" s="18">
        <v>1631</v>
      </c>
      <c r="J22" s="18">
        <v>457</v>
      </c>
      <c r="K22" s="18">
        <v>877</v>
      </c>
      <c r="L22" s="18">
        <v>218</v>
      </c>
      <c r="M22" s="19">
        <v>1200</v>
      </c>
      <c r="N22" s="17">
        <v>10755</v>
      </c>
      <c r="O22" s="20">
        <v>22455</v>
      </c>
    </row>
    <row r="23" spans="1:15">
      <c r="A23" s="2">
        <v>2016</v>
      </c>
      <c r="B23" s="17">
        <v>4806</v>
      </c>
      <c r="C23" s="17">
        <v>7248</v>
      </c>
      <c r="D23" s="18">
        <v>115</v>
      </c>
      <c r="E23" s="18">
        <v>12</v>
      </c>
      <c r="F23" s="18">
        <v>3</v>
      </c>
      <c r="G23" s="18">
        <v>4828</v>
      </c>
      <c r="H23" s="18">
        <v>1540</v>
      </c>
      <c r="I23" s="18">
        <v>2145</v>
      </c>
      <c r="J23" s="18">
        <v>695</v>
      </c>
      <c r="K23" s="18">
        <v>737</v>
      </c>
      <c r="L23" s="18">
        <v>271</v>
      </c>
      <c r="M23" s="19">
        <v>1162</v>
      </c>
      <c r="N23" s="17">
        <v>11508</v>
      </c>
      <c r="O23" s="20">
        <v>23562</v>
      </c>
    </row>
    <row r="24" spans="1:15">
      <c r="A24" s="2">
        <v>2017</v>
      </c>
      <c r="B24" s="17">
        <v>5826</v>
      </c>
      <c r="C24" s="17">
        <v>7776</v>
      </c>
      <c r="D24" s="18">
        <v>134</v>
      </c>
      <c r="E24" s="18">
        <v>22</v>
      </c>
      <c r="F24" s="18">
        <v>0</v>
      </c>
      <c r="G24" s="18">
        <v>4250</v>
      </c>
      <c r="H24" s="18">
        <v>1537</v>
      </c>
      <c r="I24" s="18">
        <v>1994</v>
      </c>
      <c r="J24" s="18">
        <v>844</v>
      </c>
      <c r="K24" s="18">
        <v>844</v>
      </c>
      <c r="L24" s="18">
        <v>672</v>
      </c>
      <c r="M24" s="19">
        <v>1223</v>
      </c>
      <c r="N24" s="17">
        <v>11521</v>
      </c>
      <c r="O24" s="20">
        <v>25123</v>
      </c>
    </row>
    <row r="25" spans="1:15">
      <c r="A25" s="2">
        <v>2018</v>
      </c>
      <c r="B25" s="17">
        <v>5886</v>
      </c>
      <c r="C25" s="17">
        <v>10386</v>
      </c>
      <c r="D25" s="18">
        <v>136</v>
      </c>
      <c r="E25" s="18">
        <v>19</v>
      </c>
      <c r="F25" s="18">
        <v>5</v>
      </c>
      <c r="G25" s="18">
        <v>3928</v>
      </c>
      <c r="H25" s="18">
        <v>1498</v>
      </c>
      <c r="I25" s="18">
        <v>1512</v>
      </c>
      <c r="J25" s="18">
        <v>692</v>
      </c>
      <c r="K25" s="18">
        <v>1096</v>
      </c>
      <c r="L25" s="18">
        <v>398</v>
      </c>
      <c r="M25" s="19">
        <v>1289</v>
      </c>
      <c r="N25" s="17">
        <v>10572</v>
      </c>
      <c r="O25" s="20">
        <v>26844</v>
      </c>
    </row>
    <row r="26" spans="1:15">
      <c r="A26" s="2">
        <v>2019</v>
      </c>
      <c r="B26" s="17">
        <v>7038</v>
      </c>
      <c r="C26" s="17">
        <v>11325</v>
      </c>
      <c r="D26" s="18">
        <v>62</v>
      </c>
      <c r="E26" s="18">
        <v>41</v>
      </c>
      <c r="F26" s="18">
        <v>44</v>
      </c>
      <c r="G26" s="18">
        <v>4142</v>
      </c>
      <c r="H26" s="18">
        <v>1443</v>
      </c>
      <c r="I26" s="18">
        <v>1788</v>
      </c>
      <c r="J26" s="18">
        <v>813</v>
      </c>
      <c r="K26" s="18">
        <v>867</v>
      </c>
      <c r="L26" s="18">
        <v>334</v>
      </c>
      <c r="M26" s="19">
        <v>1194</v>
      </c>
      <c r="N26" s="17">
        <v>10728</v>
      </c>
      <c r="O26" s="20">
        <v>29092</v>
      </c>
    </row>
    <row r="27" spans="1:15">
      <c r="A27" s="1">
        <v>2020</v>
      </c>
      <c r="B27" s="17">
        <v>4781</v>
      </c>
      <c r="C27" s="17">
        <v>11665</v>
      </c>
      <c r="D27" s="18">
        <v>65</v>
      </c>
      <c r="E27" s="18">
        <v>51</v>
      </c>
      <c r="F27" s="18">
        <v>10</v>
      </c>
      <c r="G27" s="18">
        <v>4185</v>
      </c>
      <c r="H27" s="18">
        <v>1140</v>
      </c>
      <c r="I27" s="18">
        <v>1390</v>
      </c>
      <c r="J27" s="18">
        <v>931</v>
      </c>
      <c r="K27" s="18">
        <v>815</v>
      </c>
      <c r="L27" s="18">
        <v>266</v>
      </c>
      <c r="M27" s="19">
        <v>1097</v>
      </c>
      <c r="N27" s="17">
        <v>9952</v>
      </c>
      <c r="O27" s="20">
        <v>26397</v>
      </c>
    </row>
    <row r="28" spans="1:15">
      <c r="A28" s="2">
        <v>2021</v>
      </c>
      <c r="B28" s="19">
        <v>5027</v>
      </c>
      <c r="C28" s="17">
        <v>15873</v>
      </c>
      <c r="D28" s="18">
        <v>147</v>
      </c>
      <c r="E28" s="18">
        <v>53</v>
      </c>
      <c r="F28" s="18">
        <v>0</v>
      </c>
      <c r="G28" s="18">
        <v>4026</v>
      </c>
      <c r="H28" s="18">
        <v>715</v>
      </c>
      <c r="I28" s="18">
        <v>2213</v>
      </c>
      <c r="J28" s="18">
        <v>841</v>
      </c>
      <c r="K28" s="18">
        <v>1169</v>
      </c>
      <c r="L28" s="18">
        <v>175</v>
      </c>
      <c r="M28" s="19">
        <v>771</v>
      </c>
      <c r="N28" s="17">
        <v>10111</v>
      </c>
      <c r="O28" s="20">
        <v>31010</v>
      </c>
    </row>
    <row r="29" spans="1:15">
      <c r="A29" s="2">
        <v>2022</v>
      </c>
      <c r="B29" s="19">
        <v>6148</v>
      </c>
      <c r="C29" s="17">
        <v>18975</v>
      </c>
      <c r="D29" s="18">
        <v>278</v>
      </c>
      <c r="E29" s="18">
        <v>72</v>
      </c>
      <c r="F29" s="18">
        <v>0</v>
      </c>
      <c r="G29" s="18">
        <v>3793</v>
      </c>
      <c r="H29" s="18">
        <v>500</v>
      </c>
      <c r="I29" s="18">
        <v>2267</v>
      </c>
      <c r="J29" s="18">
        <v>683</v>
      </c>
      <c r="K29" s="18">
        <v>889</v>
      </c>
      <c r="L29" s="18">
        <v>360</v>
      </c>
      <c r="M29" s="19">
        <v>1068</v>
      </c>
      <c r="N29" s="17">
        <v>9911</v>
      </c>
      <c r="O29" s="20">
        <v>35033</v>
      </c>
    </row>
    <row r="30" spans="1:15">
      <c r="A30" s="2">
        <v>2023</v>
      </c>
      <c r="B30" s="17">
        <v>6850</v>
      </c>
      <c r="C30" s="17">
        <v>20053</v>
      </c>
      <c r="D30" s="18">
        <v>237</v>
      </c>
      <c r="E30" s="18">
        <v>59</v>
      </c>
      <c r="F30" s="18">
        <v>0</v>
      </c>
      <c r="G30" s="18">
        <v>3579</v>
      </c>
      <c r="H30" s="18">
        <v>450</v>
      </c>
      <c r="I30" s="18">
        <v>2538</v>
      </c>
      <c r="J30" s="18">
        <v>1025</v>
      </c>
      <c r="K30" s="18">
        <v>1047</v>
      </c>
      <c r="L30" s="18">
        <v>454</v>
      </c>
      <c r="M30" s="19">
        <v>2320</v>
      </c>
      <c r="N30" s="17">
        <v>11708</v>
      </c>
      <c r="O30" s="20">
        <v>38611</v>
      </c>
    </row>
    <row r="32" spans="1:15">
      <c r="A32" s="33" t="s">
        <v>105</v>
      </c>
      <c r="B32" s="31">
        <f>AVERAGE(B5:B30)</f>
        <v>3837.4230769230771</v>
      </c>
      <c r="C32" s="31">
        <f t="shared" ref="C32:O32" si="0">AVERAGE(C5:C30)</f>
        <v>6697.0384615384619</v>
      </c>
      <c r="D32" s="31">
        <f t="shared" si="0"/>
        <v>103</v>
      </c>
      <c r="E32" s="31">
        <f t="shared" si="0"/>
        <v>30.76923076923077</v>
      </c>
      <c r="F32" s="31">
        <f t="shared" si="0"/>
        <v>9.384615384615385</v>
      </c>
      <c r="G32" s="31">
        <f t="shared" si="0"/>
        <v>3618.9615384615386</v>
      </c>
      <c r="H32" s="31">
        <f t="shared" si="0"/>
        <v>986.30769230769226</v>
      </c>
      <c r="I32" s="31">
        <f t="shared" si="0"/>
        <v>1625.7307692307693</v>
      </c>
      <c r="J32" s="31">
        <f t="shared" si="0"/>
        <v>753.03846153846155</v>
      </c>
      <c r="K32" s="31">
        <f t="shared" si="0"/>
        <v>820.65384615384619</v>
      </c>
      <c r="L32" s="31">
        <f t="shared" si="0"/>
        <v>207.26923076923077</v>
      </c>
      <c r="M32" s="31">
        <f t="shared" si="0"/>
        <v>1055.6538461538462</v>
      </c>
      <c r="N32" s="31">
        <f t="shared" si="0"/>
        <v>9211</v>
      </c>
      <c r="O32" s="31">
        <f t="shared" si="0"/>
        <v>19745.423076923078</v>
      </c>
    </row>
    <row r="33" spans="1:15">
      <c r="A33" s="33" t="s">
        <v>106</v>
      </c>
      <c r="B33" s="30" t="e">
        <f>_xlfn.MODE.SNGL(B5:B30)</f>
        <v>#N/A</v>
      </c>
      <c r="C33" s="30" t="e">
        <f t="shared" ref="C33:O33" si="1">_xlfn.MODE.SNGL(C5:C30)</f>
        <v>#N/A</v>
      </c>
      <c r="D33" s="30">
        <f t="shared" si="1"/>
        <v>77</v>
      </c>
      <c r="E33" s="30">
        <f t="shared" si="1"/>
        <v>29</v>
      </c>
      <c r="F33" s="30">
        <f t="shared" si="1"/>
        <v>4</v>
      </c>
      <c r="G33" s="30" t="e">
        <f t="shared" si="1"/>
        <v>#N/A</v>
      </c>
      <c r="H33" s="30" t="e">
        <f t="shared" si="1"/>
        <v>#N/A</v>
      </c>
      <c r="I33" s="30" t="e">
        <f t="shared" si="1"/>
        <v>#N/A</v>
      </c>
      <c r="J33" s="30" t="e">
        <f t="shared" si="1"/>
        <v>#N/A</v>
      </c>
      <c r="K33" s="30" t="e">
        <f t="shared" si="1"/>
        <v>#N/A</v>
      </c>
      <c r="L33" s="30" t="e">
        <f t="shared" si="1"/>
        <v>#N/A</v>
      </c>
      <c r="M33" s="30">
        <f t="shared" si="1"/>
        <v>668</v>
      </c>
      <c r="N33" s="30" t="e">
        <f t="shared" si="1"/>
        <v>#N/A</v>
      </c>
      <c r="O33" s="30" t="e">
        <f t="shared" si="1"/>
        <v>#N/A</v>
      </c>
    </row>
    <row r="34" spans="1:15">
      <c r="A34" s="33" t="s">
        <v>107</v>
      </c>
      <c r="B34" s="31">
        <f>MEDIAN(B5:B30)</f>
        <v>4186</v>
      </c>
      <c r="C34" s="31">
        <f t="shared" ref="C34:O34" si="2">MEDIAN(C5:C30)</f>
        <v>4599</v>
      </c>
      <c r="D34" s="31">
        <f t="shared" si="2"/>
        <v>88</v>
      </c>
      <c r="E34" s="31">
        <f t="shared" si="2"/>
        <v>29</v>
      </c>
      <c r="F34" s="31">
        <f t="shared" si="2"/>
        <v>4</v>
      </c>
      <c r="G34" s="31">
        <f t="shared" si="2"/>
        <v>3977</v>
      </c>
      <c r="H34" s="31">
        <f t="shared" si="2"/>
        <v>960.5</v>
      </c>
      <c r="I34" s="31">
        <f t="shared" si="2"/>
        <v>1676.5</v>
      </c>
      <c r="J34" s="31">
        <f t="shared" si="2"/>
        <v>818.5</v>
      </c>
      <c r="K34" s="31">
        <f t="shared" si="2"/>
        <v>829.5</v>
      </c>
      <c r="L34" s="31">
        <f t="shared" si="2"/>
        <v>152.5</v>
      </c>
      <c r="M34" s="31">
        <f t="shared" si="2"/>
        <v>1080</v>
      </c>
      <c r="N34" s="31">
        <f t="shared" si="2"/>
        <v>10049.5</v>
      </c>
      <c r="O34" s="31">
        <f t="shared" si="2"/>
        <v>19814.5</v>
      </c>
    </row>
    <row r="35" spans="1:15">
      <c r="A35" s="33" t="s">
        <v>108</v>
      </c>
      <c r="B35" s="31">
        <f>MAX(B5:B30) - MIN(B5:B30)</f>
        <v>6214</v>
      </c>
      <c r="C35" s="31">
        <f t="shared" ref="C35:O35" si="3">MAX(C5:C30) - MIN(C5:C30)</f>
        <v>17417</v>
      </c>
      <c r="D35" s="31">
        <f t="shared" si="3"/>
        <v>229</v>
      </c>
      <c r="E35" s="31">
        <f t="shared" si="3"/>
        <v>65</v>
      </c>
      <c r="F35" s="31">
        <f t="shared" si="3"/>
        <v>44</v>
      </c>
      <c r="G35" s="31">
        <f t="shared" si="3"/>
        <v>6138</v>
      </c>
      <c r="H35" s="31">
        <f t="shared" si="3"/>
        <v>1562</v>
      </c>
      <c r="I35" s="31">
        <f t="shared" si="3"/>
        <v>1902</v>
      </c>
      <c r="J35" s="31">
        <f t="shared" si="3"/>
        <v>645</v>
      </c>
      <c r="K35" s="31">
        <f t="shared" si="3"/>
        <v>1201</v>
      </c>
      <c r="L35" s="31">
        <f t="shared" si="3"/>
        <v>619</v>
      </c>
      <c r="M35" s="31">
        <f t="shared" si="3"/>
        <v>1742</v>
      </c>
      <c r="N35" s="31">
        <f t="shared" si="3"/>
        <v>11029</v>
      </c>
      <c r="O35" s="31">
        <f t="shared" si="3"/>
        <v>31608</v>
      </c>
    </row>
    <row r="36" spans="1:15">
      <c r="A36" s="33" t="s">
        <v>109</v>
      </c>
      <c r="B36" s="30">
        <f>_xlfn.VAR.P(B5:B30)</f>
        <v>3595424.4748520711</v>
      </c>
      <c r="C36" s="30">
        <f t="shared" ref="C36:O36" si="4">_xlfn.VAR.P(C5:C30)</f>
        <v>24453640.883136094</v>
      </c>
      <c r="D36" s="30">
        <f t="shared" si="4"/>
        <v>2863.2307692307691</v>
      </c>
      <c r="E36" s="30">
        <f t="shared" si="4"/>
        <v>239.25443786982248</v>
      </c>
      <c r="F36" s="30">
        <f t="shared" si="4"/>
        <v>140.31360946745562</v>
      </c>
      <c r="G36" s="30">
        <f t="shared" si="4"/>
        <v>2243274.9600591715</v>
      </c>
      <c r="H36" s="30">
        <f t="shared" si="4"/>
        <v>179229.59763313609</v>
      </c>
      <c r="I36" s="30">
        <f t="shared" si="4"/>
        <v>267587.50443786982</v>
      </c>
      <c r="J36" s="30">
        <f t="shared" si="4"/>
        <v>35219.883136094671</v>
      </c>
      <c r="K36" s="30">
        <f t="shared" si="4"/>
        <v>75752.380177514788</v>
      </c>
      <c r="L36" s="30">
        <f t="shared" si="4"/>
        <v>21642.196745562131</v>
      </c>
      <c r="M36" s="30">
        <f t="shared" si="4"/>
        <v>123151.38017751479</v>
      </c>
      <c r="N36" s="30">
        <f t="shared" si="4"/>
        <v>8382488</v>
      </c>
      <c r="O36" s="30">
        <f t="shared" si="4"/>
        <v>70615513.782544374</v>
      </c>
    </row>
    <row r="37" spans="1:15">
      <c r="A37" s="33" t="s">
        <v>110</v>
      </c>
      <c r="B37" s="30">
        <f>_xlfn.STDEV.P(B5:B30)</f>
        <v>1896.1604559878554</v>
      </c>
      <c r="C37" s="30">
        <f t="shared" ref="C37:O37" si="5">_xlfn.STDEV.P(C5:C30)</f>
        <v>4945.0622729280258</v>
      </c>
      <c r="D37" s="30">
        <f t="shared" si="5"/>
        <v>53.509165282508093</v>
      </c>
      <c r="E37" s="30">
        <f t="shared" si="5"/>
        <v>15.467851753550732</v>
      </c>
      <c r="F37" s="30">
        <f t="shared" si="5"/>
        <v>11.845404571708626</v>
      </c>
      <c r="G37" s="30">
        <f t="shared" si="5"/>
        <v>1497.7566424687195</v>
      </c>
      <c r="H37" s="30">
        <f t="shared" si="5"/>
        <v>423.3551672451112</v>
      </c>
      <c r="I37" s="30">
        <f t="shared" si="5"/>
        <v>517.28860845554084</v>
      </c>
      <c r="J37" s="30">
        <f t="shared" si="5"/>
        <v>187.66961164795612</v>
      </c>
      <c r="K37" s="30">
        <f t="shared" si="5"/>
        <v>275.23150287987528</v>
      </c>
      <c r="L37" s="30">
        <f t="shared" si="5"/>
        <v>147.11287076786357</v>
      </c>
      <c r="M37" s="30">
        <f t="shared" si="5"/>
        <v>350.92930937371813</v>
      </c>
      <c r="N37" s="30">
        <f t="shared" si="5"/>
        <v>2895.2526660034355</v>
      </c>
      <c r="O37" s="30">
        <f t="shared" si="5"/>
        <v>8403.3037421328754</v>
      </c>
    </row>
  </sheetData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4418D-B7B0-4784-92BF-55DC747E9168}">
  <dimension ref="A1:P37"/>
  <sheetViews>
    <sheetView tabSelected="1" zoomScale="70" zoomScaleNormal="70" workbookViewId="0">
      <selection activeCell="K67" sqref="K67"/>
    </sheetView>
  </sheetViews>
  <sheetFormatPr defaultColWidth="18.88671875" defaultRowHeight="14.4"/>
  <sheetData>
    <row r="1" spans="1:16" ht="19.2">
      <c r="A1" s="7" t="s">
        <v>103</v>
      </c>
    </row>
    <row r="2" spans="1:16">
      <c r="A2" s="5" t="s">
        <v>29</v>
      </c>
    </row>
    <row r="3" spans="1:16">
      <c r="A3" s="5"/>
    </row>
    <row r="4" spans="1:16" ht="54" customHeight="1">
      <c r="A4" s="9" t="s">
        <v>30</v>
      </c>
      <c r="B4" s="10" t="s">
        <v>48</v>
      </c>
      <c r="C4" s="10" t="s">
        <v>49</v>
      </c>
      <c r="D4" s="11" t="s">
        <v>42</v>
      </c>
      <c r="E4" s="11" t="s">
        <v>43</v>
      </c>
      <c r="F4" s="12" t="s">
        <v>44</v>
      </c>
      <c r="G4" s="12" t="s">
        <v>45</v>
      </c>
      <c r="H4" s="11" t="s">
        <v>93</v>
      </c>
      <c r="I4" s="11" t="s">
        <v>94</v>
      </c>
      <c r="J4" s="11" t="s">
        <v>95</v>
      </c>
      <c r="K4" s="11" t="s">
        <v>96</v>
      </c>
      <c r="L4" s="11" t="s">
        <v>97</v>
      </c>
      <c r="M4" s="11" t="s">
        <v>98</v>
      </c>
      <c r="N4" s="12" t="s">
        <v>99</v>
      </c>
      <c r="O4" s="13" t="s">
        <v>50</v>
      </c>
      <c r="P4" s="14" t="s">
        <v>1</v>
      </c>
    </row>
    <row r="5" spans="1:16">
      <c r="A5" s="2">
        <v>1998</v>
      </c>
      <c r="B5" s="17">
        <v>8146</v>
      </c>
      <c r="C5" s="17">
        <v>4924</v>
      </c>
      <c r="D5" s="18">
        <v>3271</v>
      </c>
      <c r="E5" s="18">
        <v>1492</v>
      </c>
      <c r="F5" s="19">
        <v>130</v>
      </c>
      <c r="G5" s="19">
        <v>4893</v>
      </c>
      <c r="H5" s="18">
        <v>396</v>
      </c>
      <c r="I5" s="18">
        <v>578</v>
      </c>
      <c r="J5" s="18">
        <v>5186</v>
      </c>
      <c r="K5" s="18">
        <v>3561</v>
      </c>
      <c r="L5" s="18">
        <v>606</v>
      </c>
      <c r="M5" s="18">
        <v>3800</v>
      </c>
      <c r="N5" s="19">
        <v>621</v>
      </c>
      <c r="O5" s="17">
        <v>14747</v>
      </c>
      <c r="P5" s="20">
        <v>32710</v>
      </c>
    </row>
    <row r="6" spans="1:16">
      <c r="A6" s="2">
        <v>1999</v>
      </c>
      <c r="B6" s="17">
        <v>8079</v>
      </c>
      <c r="C6" s="17">
        <v>4807</v>
      </c>
      <c r="D6" s="18">
        <v>3296</v>
      </c>
      <c r="E6" s="18">
        <v>1600</v>
      </c>
      <c r="F6" s="19">
        <v>133</v>
      </c>
      <c r="G6" s="19">
        <v>5030</v>
      </c>
      <c r="H6" s="18">
        <v>503</v>
      </c>
      <c r="I6" s="18">
        <v>694</v>
      </c>
      <c r="J6" s="18">
        <v>6037</v>
      </c>
      <c r="K6" s="18">
        <v>4195</v>
      </c>
      <c r="L6" s="18">
        <v>703</v>
      </c>
      <c r="M6" s="18">
        <v>4864</v>
      </c>
      <c r="N6" s="19">
        <v>717</v>
      </c>
      <c r="O6" s="17">
        <v>17713</v>
      </c>
      <c r="P6" s="20">
        <v>35629</v>
      </c>
    </row>
    <row r="7" spans="1:16">
      <c r="A7" s="2">
        <v>2000</v>
      </c>
      <c r="B7" s="17">
        <v>9475</v>
      </c>
      <c r="C7" s="17">
        <v>5305</v>
      </c>
      <c r="D7" s="18">
        <v>2819</v>
      </c>
      <c r="E7" s="18">
        <v>1828</v>
      </c>
      <c r="F7" s="19">
        <v>69</v>
      </c>
      <c r="G7" s="19">
        <v>4717</v>
      </c>
      <c r="H7" s="18">
        <v>979</v>
      </c>
      <c r="I7" s="18">
        <v>914</v>
      </c>
      <c r="J7" s="18">
        <v>7397</v>
      </c>
      <c r="K7" s="18">
        <v>4134</v>
      </c>
      <c r="L7" s="18">
        <v>481</v>
      </c>
      <c r="M7" s="18">
        <v>3884</v>
      </c>
      <c r="N7" s="19">
        <v>819</v>
      </c>
      <c r="O7" s="17">
        <v>18608</v>
      </c>
      <c r="P7" s="20">
        <v>38105</v>
      </c>
    </row>
    <row r="8" spans="1:16">
      <c r="A8" s="2">
        <v>2001</v>
      </c>
      <c r="B8" s="17">
        <v>9639</v>
      </c>
      <c r="C8" s="17">
        <v>5782</v>
      </c>
      <c r="D8" s="18">
        <v>2884</v>
      </c>
      <c r="E8" s="18">
        <v>1761</v>
      </c>
      <c r="F8" s="19">
        <v>63</v>
      </c>
      <c r="G8" s="19">
        <v>4709</v>
      </c>
      <c r="H8" s="18">
        <v>1355</v>
      </c>
      <c r="I8" s="18">
        <v>803</v>
      </c>
      <c r="J8" s="18">
        <v>8946</v>
      </c>
      <c r="K8" s="18">
        <v>3580</v>
      </c>
      <c r="L8" s="18">
        <v>363</v>
      </c>
      <c r="M8" s="18">
        <v>4182</v>
      </c>
      <c r="N8" s="19">
        <v>760</v>
      </c>
      <c r="O8" s="17">
        <v>19988</v>
      </c>
      <c r="P8" s="20">
        <v>40118</v>
      </c>
    </row>
    <row r="9" spans="1:16">
      <c r="A9" s="2">
        <v>2002</v>
      </c>
      <c r="B9" s="17">
        <v>11453</v>
      </c>
      <c r="C9" s="17">
        <v>6034</v>
      </c>
      <c r="D9" s="18">
        <v>2636</v>
      </c>
      <c r="E9" s="18">
        <v>1616</v>
      </c>
      <c r="F9" s="19">
        <v>73</v>
      </c>
      <c r="G9" s="19">
        <v>4323</v>
      </c>
      <c r="H9" s="18">
        <v>1611</v>
      </c>
      <c r="I9" s="18">
        <v>895</v>
      </c>
      <c r="J9" s="18">
        <v>8881</v>
      </c>
      <c r="K9" s="18">
        <v>4176</v>
      </c>
      <c r="L9" s="18">
        <v>418</v>
      </c>
      <c r="M9" s="18">
        <v>5369</v>
      </c>
      <c r="N9" s="19">
        <v>872</v>
      </c>
      <c r="O9" s="17">
        <v>22220</v>
      </c>
      <c r="P9" s="20">
        <v>44030</v>
      </c>
    </row>
    <row r="10" spans="1:16">
      <c r="A10" s="2">
        <v>2003</v>
      </c>
      <c r="B10" s="17">
        <v>15017</v>
      </c>
      <c r="C10" s="17">
        <v>5395</v>
      </c>
      <c r="D10" s="18">
        <v>2870</v>
      </c>
      <c r="E10" s="18">
        <v>1765</v>
      </c>
      <c r="F10" s="19">
        <v>131</v>
      </c>
      <c r="G10" s="19">
        <v>4765</v>
      </c>
      <c r="H10" s="18">
        <v>2182</v>
      </c>
      <c r="I10" s="18">
        <v>999</v>
      </c>
      <c r="J10" s="18">
        <v>7815</v>
      </c>
      <c r="K10" s="18">
        <v>3906</v>
      </c>
      <c r="L10" s="18">
        <v>459</v>
      </c>
      <c r="M10" s="18">
        <v>6290</v>
      </c>
      <c r="N10" s="19">
        <v>1240</v>
      </c>
      <c r="O10" s="17">
        <v>22893</v>
      </c>
      <c r="P10" s="20">
        <v>48070</v>
      </c>
    </row>
    <row r="11" spans="1:16">
      <c r="A11" s="2">
        <v>2004</v>
      </c>
      <c r="B11" s="17">
        <v>18977</v>
      </c>
      <c r="C11" s="17">
        <v>5099</v>
      </c>
      <c r="D11" s="18">
        <v>2936</v>
      </c>
      <c r="E11" s="18">
        <v>2096</v>
      </c>
      <c r="F11" s="19">
        <v>178</v>
      </c>
      <c r="G11" s="19">
        <v>5210</v>
      </c>
      <c r="H11" s="18">
        <v>2003</v>
      </c>
      <c r="I11" s="18">
        <v>2091</v>
      </c>
      <c r="J11" s="18">
        <v>7973</v>
      </c>
      <c r="K11" s="18">
        <v>4652</v>
      </c>
      <c r="L11" s="18">
        <v>621</v>
      </c>
      <c r="M11" s="18">
        <v>6888</v>
      </c>
      <c r="N11" s="19">
        <v>1282</v>
      </c>
      <c r="O11" s="17">
        <v>25509</v>
      </c>
      <c r="P11" s="20">
        <v>54795</v>
      </c>
    </row>
    <row r="12" spans="1:16">
      <c r="A12" s="2">
        <v>2005</v>
      </c>
      <c r="B12" s="17">
        <v>20715</v>
      </c>
      <c r="C12" s="17">
        <v>5160</v>
      </c>
      <c r="D12" s="18">
        <v>2728</v>
      </c>
      <c r="E12" s="18">
        <v>2666</v>
      </c>
      <c r="F12" s="19">
        <v>216</v>
      </c>
      <c r="G12" s="19">
        <v>5610</v>
      </c>
      <c r="H12" s="18">
        <v>2541</v>
      </c>
      <c r="I12" s="18">
        <v>1982</v>
      </c>
      <c r="J12" s="18">
        <v>8886</v>
      </c>
      <c r="K12" s="18">
        <v>4387</v>
      </c>
      <c r="L12" s="18">
        <v>625</v>
      </c>
      <c r="M12" s="18">
        <v>6794</v>
      </c>
      <c r="N12" s="19">
        <v>1111</v>
      </c>
      <c r="O12" s="17">
        <v>26325</v>
      </c>
      <c r="P12" s="20">
        <v>57810</v>
      </c>
    </row>
    <row r="13" spans="1:16">
      <c r="A13" s="2">
        <v>2006</v>
      </c>
      <c r="B13" s="17">
        <v>21765</v>
      </c>
      <c r="C13" s="17">
        <v>5305</v>
      </c>
      <c r="D13" s="18">
        <v>3078</v>
      </c>
      <c r="E13" s="18">
        <v>2987</v>
      </c>
      <c r="F13" s="19">
        <v>243</v>
      </c>
      <c r="G13" s="19">
        <v>6308</v>
      </c>
      <c r="H13" s="18">
        <v>3834</v>
      </c>
      <c r="I13" s="18">
        <v>2272</v>
      </c>
      <c r="J13" s="18">
        <v>10390</v>
      </c>
      <c r="K13" s="18">
        <v>4552</v>
      </c>
      <c r="L13" s="18">
        <v>517</v>
      </c>
      <c r="M13" s="18">
        <v>6949</v>
      </c>
      <c r="N13" s="19">
        <v>1604</v>
      </c>
      <c r="O13" s="17">
        <v>30121</v>
      </c>
      <c r="P13" s="20">
        <v>63499</v>
      </c>
    </row>
    <row r="14" spans="1:16">
      <c r="A14" s="2">
        <v>2007</v>
      </c>
      <c r="B14" s="17">
        <v>22146</v>
      </c>
      <c r="C14" s="17">
        <v>5582</v>
      </c>
      <c r="D14" s="18">
        <v>3176</v>
      </c>
      <c r="E14" s="18">
        <v>3082</v>
      </c>
      <c r="F14" s="19">
        <v>179</v>
      </c>
      <c r="G14" s="19">
        <v>6438</v>
      </c>
      <c r="H14" s="18">
        <v>3818</v>
      </c>
      <c r="I14" s="18">
        <v>2622</v>
      </c>
      <c r="J14" s="18">
        <v>12981</v>
      </c>
      <c r="K14" s="18">
        <v>4962</v>
      </c>
      <c r="L14" s="18">
        <v>624</v>
      </c>
      <c r="M14" s="18">
        <v>7549</v>
      </c>
      <c r="N14" s="19">
        <v>1849</v>
      </c>
      <c r="O14" s="17">
        <v>34404</v>
      </c>
      <c r="P14" s="20">
        <v>68570</v>
      </c>
    </row>
    <row r="15" spans="1:16">
      <c r="A15" s="2">
        <v>2008</v>
      </c>
      <c r="B15" s="17">
        <v>18138</v>
      </c>
      <c r="C15" s="17">
        <v>6322</v>
      </c>
      <c r="D15" s="18">
        <v>2923</v>
      </c>
      <c r="E15" s="18">
        <v>2174</v>
      </c>
      <c r="F15" s="19">
        <v>244</v>
      </c>
      <c r="G15" s="19">
        <v>5339</v>
      </c>
      <c r="H15" s="18">
        <v>3338</v>
      </c>
      <c r="I15" s="18">
        <v>4218</v>
      </c>
      <c r="J15" s="18">
        <v>12634</v>
      </c>
      <c r="K15" s="18">
        <v>5377</v>
      </c>
      <c r="L15" s="18">
        <v>740</v>
      </c>
      <c r="M15" s="18">
        <v>7384</v>
      </c>
      <c r="N15" s="19">
        <v>1500</v>
      </c>
      <c r="O15" s="17">
        <v>35190</v>
      </c>
      <c r="P15" s="20">
        <v>64989</v>
      </c>
    </row>
    <row r="16" spans="1:16">
      <c r="A16" s="2">
        <v>2009</v>
      </c>
      <c r="B16" s="17">
        <v>12592</v>
      </c>
      <c r="C16" s="17">
        <v>6448</v>
      </c>
      <c r="D16" s="18">
        <v>1947</v>
      </c>
      <c r="E16" s="18">
        <v>1392</v>
      </c>
      <c r="F16" s="19">
        <v>175</v>
      </c>
      <c r="G16" s="19">
        <v>3515</v>
      </c>
      <c r="H16" s="18">
        <v>2656</v>
      </c>
      <c r="I16" s="18">
        <v>2923</v>
      </c>
      <c r="J16" s="18">
        <v>7802</v>
      </c>
      <c r="K16" s="18">
        <v>4463</v>
      </c>
      <c r="L16" s="18">
        <v>667</v>
      </c>
      <c r="M16" s="18">
        <v>5508</v>
      </c>
      <c r="N16" s="19">
        <v>1539</v>
      </c>
      <c r="O16" s="17">
        <v>25558</v>
      </c>
      <c r="P16" s="20">
        <v>48113</v>
      </c>
    </row>
    <row r="17" spans="1:16">
      <c r="A17" s="2">
        <v>2010</v>
      </c>
      <c r="B17" s="17">
        <v>14839</v>
      </c>
      <c r="C17" s="17">
        <v>8535</v>
      </c>
      <c r="D17" s="18">
        <v>1998</v>
      </c>
      <c r="E17" s="18">
        <v>1384</v>
      </c>
      <c r="F17" s="19">
        <v>169</v>
      </c>
      <c r="G17" s="19">
        <v>3551</v>
      </c>
      <c r="H17" s="18">
        <v>3039</v>
      </c>
      <c r="I17" s="18">
        <v>2054</v>
      </c>
      <c r="J17" s="18">
        <v>6235</v>
      </c>
      <c r="K17" s="18">
        <v>4036</v>
      </c>
      <c r="L17" s="18">
        <v>589</v>
      </c>
      <c r="M17" s="18">
        <v>5962</v>
      </c>
      <c r="N17" s="19">
        <v>1795</v>
      </c>
      <c r="O17" s="17">
        <v>23710</v>
      </c>
      <c r="P17" s="20">
        <v>50635</v>
      </c>
    </row>
    <row r="18" spans="1:16">
      <c r="A18" s="2">
        <v>2011</v>
      </c>
      <c r="B18" s="17">
        <v>16334</v>
      </c>
      <c r="C18" s="17">
        <v>9710</v>
      </c>
      <c r="D18" s="18">
        <v>1658</v>
      </c>
      <c r="E18" s="18">
        <v>1417</v>
      </c>
      <c r="F18" s="19">
        <v>274</v>
      </c>
      <c r="G18" s="19">
        <v>3349</v>
      </c>
      <c r="H18" s="18">
        <v>2093</v>
      </c>
      <c r="I18" s="18">
        <v>1976</v>
      </c>
      <c r="J18" s="18">
        <v>6344</v>
      </c>
      <c r="K18" s="18">
        <v>4934</v>
      </c>
      <c r="L18" s="18">
        <v>377</v>
      </c>
      <c r="M18" s="18">
        <v>5044</v>
      </c>
      <c r="N18" s="19">
        <v>3263</v>
      </c>
      <c r="O18" s="17">
        <v>24031</v>
      </c>
      <c r="P18" s="20">
        <v>53424</v>
      </c>
    </row>
    <row r="19" spans="1:16">
      <c r="A19" s="2">
        <v>2012</v>
      </c>
      <c r="B19" s="17">
        <v>16066</v>
      </c>
      <c r="C19" s="17">
        <v>9567</v>
      </c>
      <c r="D19" s="18">
        <v>2045</v>
      </c>
      <c r="E19" s="18">
        <v>1295</v>
      </c>
      <c r="F19" s="19">
        <v>348</v>
      </c>
      <c r="G19" s="19">
        <v>3688</v>
      </c>
      <c r="H19" s="18">
        <v>2294</v>
      </c>
      <c r="I19" s="18">
        <v>1623</v>
      </c>
      <c r="J19" s="18">
        <v>5811</v>
      </c>
      <c r="K19" s="18">
        <v>4152</v>
      </c>
      <c r="L19" s="18">
        <v>406</v>
      </c>
      <c r="M19" s="18">
        <v>4642</v>
      </c>
      <c r="N19" s="19">
        <v>3404</v>
      </c>
      <c r="O19" s="17">
        <v>22332</v>
      </c>
      <c r="P19" s="20">
        <v>51653</v>
      </c>
    </row>
    <row r="20" spans="1:16">
      <c r="A20" s="2">
        <v>2013</v>
      </c>
      <c r="B20" s="17">
        <v>18088</v>
      </c>
      <c r="C20" s="17">
        <v>8896</v>
      </c>
      <c r="D20" s="18">
        <v>2027</v>
      </c>
      <c r="E20" s="18">
        <v>1157</v>
      </c>
      <c r="F20" s="19">
        <v>305</v>
      </c>
      <c r="G20" s="19">
        <v>3489</v>
      </c>
      <c r="H20" s="18">
        <v>2724</v>
      </c>
      <c r="I20" s="18">
        <v>1431</v>
      </c>
      <c r="J20" s="18">
        <v>6454</v>
      </c>
      <c r="K20" s="18">
        <v>4424</v>
      </c>
      <c r="L20" s="18">
        <v>403</v>
      </c>
      <c r="M20" s="18">
        <v>4708</v>
      </c>
      <c r="N20" s="19">
        <v>3358</v>
      </c>
      <c r="O20" s="17">
        <v>23502</v>
      </c>
      <c r="P20" s="20">
        <v>53975</v>
      </c>
    </row>
    <row r="21" spans="1:16">
      <c r="A21" s="2">
        <v>2014</v>
      </c>
      <c r="B21" s="17">
        <v>23717</v>
      </c>
      <c r="C21" s="17">
        <v>9377</v>
      </c>
      <c r="D21" s="18">
        <v>2238</v>
      </c>
      <c r="E21" s="18">
        <v>1749</v>
      </c>
      <c r="F21" s="19">
        <v>198</v>
      </c>
      <c r="G21" s="19">
        <v>4186</v>
      </c>
      <c r="H21" s="18">
        <v>4052</v>
      </c>
      <c r="I21" s="18">
        <v>1144</v>
      </c>
      <c r="J21" s="18">
        <v>7633</v>
      </c>
      <c r="K21" s="18">
        <v>4846</v>
      </c>
      <c r="L21" s="18">
        <v>356</v>
      </c>
      <c r="M21" s="18">
        <v>5701</v>
      </c>
      <c r="N21" s="19">
        <v>2137</v>
      </c>
      <c r="O21" s="17">
        <v>25868</v>
      </c>
      <c r="P21" s="20">
        <v>63147</v>
      </c>
    </row>
    <row r="22" spans="1:16">
      <c r="A22" s="2">
        <v>2015</v>
      </c>
      <c r="B22" s="17">
        <v>26261</v>
      </c>
      <c r="C22" s="17">
        <v>10979</v>
      </c>
      <c r="D22" s="18">
        <v>2645</v>
      </c>
      <c r="E22" s="18">
        <v>2010</v>
      </c>
      <c r="F22" s="19">
        <v>73</v>
      </c>
      <c r="G22" s="19">
        <v>4728</v>
      </c>
      <c r="H22" s="18">
        <v>4548</v>
      </c>
      <c r="I22" s="18">
        <v>1099</v>
      </c>
      <c r="J22" s="18">
        <v>8974</v>
      </c>
      <c r="K22" s="18">
        <v>5614</v>
      </c>
      <c r="L22" s="18">
        <v>246</v>
      </c>
      <c r="M22" s="18">
        <v>5285</v>
      </c>
      <c r="N22" s="19">
        <v>1081</v>
      </c>
      <c r="O22" s="17">
        <v>26846</v>
      </c>
      <c r="P22" s="20">
        <v>68814</v>
      </c>
    </row>
    <row r="23" spans="1:16">
      <c r="A23" s="2">
        <v>2016</v>
      </c>
      <c r="B23" s="17">
        <v>30573</v>
      </c>
      <c r="C23" s="17">
        <v>10517</v>
      </c>
      <c r="D23" s="18">
        <v>2416</v>
      </c>
      <c r="E23" s="18">
        <v>2120</v>
      </c>
      <c r="F23" s="19">
        <v>52</v>
      </c>
      <c r="G23" s="19">
        <v>4588</v>
      </c>
      <c r="H23" s="18">
        <v>5208</v>
      </c>
      <c r="I23" s="18">
        <v>1204</v>
      </c>
      <c r="J23" s="18">
        <v>10613</v>
      </c>
      <c r="K23" s="18">
        <v>6000</v>
      </c>
      <c r="L23" s="18">
        <v>379</v>
      </c>
      <c r="M23" s="18">
        <v>5269</v>
      </c>
      <c r="N23" s="19">
        <v>1078</v>
      </c>
      <c r="O23" s="17">
        <v>29751</v>
      </c>
      <c r="P23" s="20">
        <v>75429</v>
      </c>
    </row>
    <row r="24" spans="1:16">
      <c r="A24" s="2">
        <v>2017</v>
      </c>
      <c r="B24" s="17">
        <v>34406</v>
      </c>
      <c r="C24" s="17">
        <v>12331</v>
      </c>
      <c r="D24" s="18">
        <v>2711</v>
      </c>
      <c r="E24" s="18">
        <v>2041</v>
      </c>
      <c r="F24" s="19">
        <v>74</v>
      </c>
      <c r="G24" s="19">
        <v>4826</v>
      </c>
      <c r="H24" s="18">
        <v>5796</v>
      </c>
      <c r="I24" s="18">
        <v>1198</v>
      </c>
      <c r="J24" s="18">
        <v>11227</v>
      </c>
      <c r="K24" s="18">
        <v>7385</v>
      </c>
      <c r="L24" s="18">
        <v>578</v>
      </c>
      <c r="M24" s="18">
        <v>4935</v>
      </c>
      <c r="N24" s="19">
        <v>1251</v>
      </c>
      <c r="O24" s="17">
        <v>32370</v>
      </c>
      <c r="P24" s="20">
        <v>83933</v>
      </c>
    </row>
    <row r="25" spans="1:16">
      <c r="A25" s="2">
        <v>2018</v>
      </c>
      <c r="B25" s="17">
        <v>37669</v>
      </c>
      <c r="C25" s="17">
        <v>11139</v>
      </c>
      <c r="D25" s="18">
        <v>2614</v>
      </c>
      <c r="E25" s="18">
        <v>2850</v>
      </c>
      <c r="F25" s="19">
        <v>57</v>
      </c>
      <c r="G25" s="19">
        <v>5521</v>
      </c>
      <c r="H25" s="18">
        <v>4883</v>
      </c>
      <c r="I25" s="18">
        <v>966</v>
      </c>
      <c r="J25" s="18">
        <v>10553</v>
      </c>
      <c r="K25" s="18">
        <v>8442</v>
      </c>
      <c r="L25" s="18">
        <v>574</v>
      </c>
      <c r="M25" s="18">
        <v>4590</v>
      </c>
      <c r="N25" s="19">
        <v>1106</v>
      </c>
      <c r="O25" s="17">
        <v>31114</v>
      </c>
      <c r="P25" s="20">
        <v>85443</v>
      </c>
    </row>
    <row r="26" spans="1:16">
      <c r="A26" s="2">
        <v>2019</v>
      </c>
      <c r="B26" s="17">
        <v>40668</v>
      </c>
      <c r="C26" s="17">
        <v>11937</v>
      </c>
      <c r="D26" s="18">
        <v>2136</v>
      </c>
      <c r="E26" s="18">
        <v>3812</v>
      </c>
      <c r="F26" s="19">
        <v>14</v>
      </c>
      <c r="G26" s="19">
        <v>5962</v>
      </c>
      <c r="H26" s="18">
        <v>5033</v>
      </c>
      <c r="I26" s="18">
        <v>1173</v>
      </c>
      <c r="J26" s="18">
        <v>10307</v>
      </c>
      <c r="K26" s="18">
        <v>8773</v>
      </c>
      <c r="L26" s="18">
        <v>741</v>
      </c>
      <c r="M26" s="18">
        <v>3981</v>
      </c>
      <c r="N26" s="19">
        <v>1565</v>
      </c>
      <c r="O26" s="17">
        <v>31572</v>
      </c>
      <c r="P26" s="20">
        <v>90138</v>
      </c>
    </row>
    <row r="27" spans="1:16">
      <c r="A27" s="1">
        <v>2020</v>
      </c>
      <c r="B27" s="17">
        <v>33319</v>
      </c>
      <c r="C27" s="17">
        <v>10839</v>
      </c>
      <c r="D27" s="18">
        <v>1926</v>
      </c>
      <c r="E27" s="18">
        <v>2942</v>
      </c>
      <c r="F27" s="19">
        <v>34</v>
      </c>
      <c r="G27" s="19">
        <v>4901</v>
      </c>
      <c r="H27" s="18">
        <v>3693</v>
      </c>
      <c r="I27" s="18">
        <v>727</v>
      </c>
      <c r="J27" s="18">
        <v>8404</v>
      </c>
      <c r="K27" s="18">
        <v>7477</v>
      </c>
      <c r="L27" s="18">
        <v>541</v>
      </c>
      <c r="M27" s="18">
        <v>2840</v>
      </c>
      <c r="N27" s="19">
        <v>1190</v>
      </c>
      <c r="O27" s="17">
        <v>24871</v>
      </c>
      <c r="P27" s="20">
        <v>73931</v>
      </c>
    </row>
    <row r="28" spans="1:16">
      <c r="A28" s="2">
        <v>2021</v>
      </c>
      <c r="B28" s="19">
        <v>41031</v>
      </c>
      <c r="C28" s="17">
        <v>13836</v>
      </c>
      <c r="D28" s="18">
        <v>2296</v>
      </c>
      <c r="E28" s="18">
        <v>2789</v>
      </c>
      <c r="F28" s="19">
        <v>116</v>
      </c>
      <c r="G28" s="19">
        <v>5201</v>
      </c>
      <c r="H28" s="18">
        <v>3606</v>
      </c>
      <c r="I28" s="18">
        <v>794</v>
      </c>
      <c r="J28" s="18">
        <v>9125</v>
      </c>
      <c r="K28" s="18">
        <v>6584</v>
      </c>
      <c r="L28" s="18">
        <v>378</v>
      </c>
      <c r="M28" s="18">
        <v>2209</v>
      </c>
      <c r="N28" s="19">
        <v>1054</v>
      </c>
      <c r="O28" s="17">
        <v>23750</v>
      </c>
      <c r="P28" s="20">
        <v>83818</v>
      </c>
    </row>
    <row r="29" spans="1:16">
      <c r="A29" s="2">
        <v>2022</v>
      </c>
      <c r="B29" s="19">
        <v>50479</v>
      </c>
      <c r="C29" s="17">
        <v>14072</v>
      </c>
      <c r="D29" s="18">
        <v>3296</v>
      </c>
      <c r="E29" s="18">
        <v>4614</v>
      </c>
      <c r="F29" s="19">
        <v>260</v>
      </c>
      <c r="G29" s="19">
        <v>8170</v>
      </c>
      <c r="H29" s="18">
        <v>3929</v>
      </c>
      <c r="I29" s="18">
        <v>1195</v>
      </c>
      <c r="J29" s="18">
        <v>9605</v>
      </c>
      <c r="K29" s="18">
        <v>6298</v>
      </c>
      <c r="L29" s="18">
        <v>413</v>
      </c>
      <c r="M29" s="18">
        <v>2546</v>
      </c>
      <c r="N29" s="19">
        <v>1661</v>
      </c>
      <c r="O29" s="17">
        <v>25646</v>
      </c>
      <c r="P29" s="20">
        <v>98367</v>
      </c>
    </row>
    <row r="30" spans="1:16">
      <c r="A30" s="2">
        <v>2023</v>
      </c>
      <c r="B30" s="17">
        <v>46255</v>
      </c>
      <c r="C30" s="17">
        <v>16643</v>
      </c>
      <c r="D30" s="18">
        <v>3384</v>
      </c>
      <c r="E30" s="18">
        <v>4686</v>
      </c>
      <c r="F30" s="19">
        <v>438</v>
      </c>
      <c r="G30" s="19">
        <v>8509</v>
      </c>
      <c r="H30" s="18">
        <v>3870</v>
      </c>
      <c r="I30" s="18">
        <v>1505</v>
      </c>
      <c r="J30" s="18">
        <v>10879</v>
      </c>
      <c r="K30" s="18">
        <v>7631</v>
      </c>
      <c r="L30" s="18">
        <v>477</v>
      </c>
      <c r="M30" s="18">
        <v>2462</v>
      </c>
      <c r="N30" s="19">
        <v>2187</v>
      </c>
      <c r="O30" s="17">
        <v>29010</v>
      </c>
      <c r="P30" s="20">
        <v>100418</v>
      </c>
    </row>
    <row r="32" spans="1:16">
      <c r="A32" s="33" t="s">
        <v>105</v>
      </c>
      <c r="B32" s="31">
        <f>AVERAGE(B5:B30)</f>
        <v>23301.807692307691</v>
      </c>
      <c r="C32" s="31">
        <f t="shared" ref="C32:P32" si="0">AVERAGE(C5:C30)</f>
        <v>8636.1923076923085</v>
      </c>
      <c r="D32" s="31">
        <f t="shared" si="0"/>
        <v>2613.6153846153848</v>
      </c>
      <c r="E32" s="31">
        <f t="shared" si="0"/>
        <v>2281.7307692307691</v>
      </c>
      <c r="F32" s="31">
        <f t="shared" si="0"/>
        <v>163.30769230769232</v>
      </c>
      <c r="G32" s="31">
        <f>AVERAGE(G5:G30)</f>
        <v>5058.6923076923076</v>
      </c>
      <c r="H32" s="31">
        <f t="shared" si="0"/>
        <v>3076.3076923076924</v>
      </c>
      <c r="I32" s="31">
        <f t="shared" si="0"/>
        <v>1503.0769230769231</v>
      </c>
      <c r="J32" s="31">
        <f t="shared" si="0"/>
        <v>8734.3076923076915</v>
      </c>
      <c r="K32" s="31">
        <f t="shared" si="0"/>
        <v>5328.5</v>
      </c>
      <c r="L32" s="31">
        <f t="shared" si="0"/>
        <v>510.84615384615387</v>
      </c>
      <c r="M32" s="31">
        <f t="shared" si="0"/>
        <v>4985.9615384615381</v>
      </c>
      <c r="N32" s="31">
        <f t="shared" si="0"/>
        <v>1540.1538461538462</v>
      </c>
      <c r="O32" s="31">
        <f t="shared" si="0"/>
        <v>25678.807692307691</v>
      </c>
      <c r="P32" s="31">
        <f t="shared" si="0"/>
        <v>62675.5</v>
      </c>
    </row>
    <row r="33" spans="1:16">
      <c r="A33" s="33" t="s">
        <v>106</v>
      </c>
      <c r="B33" s="30" t="e">
        <f>_xlfn.MODE.SNGL(B5:B30)</f>
        <v>#N/A</v>
      </c>
      <c r="C33" s="30">
        <f t="shared" ref="C33:O33" si="1">_xlfn.MODE.SNGL(C5:C30)</f>
        <v>5305</v>
      </c>
      <c r="D33" s="30">
        <f t="shared" si="1"/>
        <v>3296</v>
      </c>
      <c r="E33" s="30" t="e">
        <f t="shared" si="1"/>
        <v>#N/A</v>
      </c>
      <c r="F33" s="30">
        <f t="shared" si="1"/>
        <v>73</v>
      </c>
      <c r="G33" s="30" t="e">
        <f t="shared" si="1"/>
        <v>#N/A</v>
      </c>
      <c r="H33" s="30" t="e">
        <f t="shared" si="1"/>
        <v>#N/A</v>
      </c>
      <c r="I33" s="30" t="e">
        <f t="shared" si="1"/>
        <v>#N/A</v>
      </c>
      <c r="J33" s="30" t="e">
        <f t="shared" si="1"/>
        <v>#N/A</v>
      </c>
      <c r="K33" s="30" t="e">
        <f t="shared" si="1"/>
        <v>#N/A</v>
      </c>
      <c r="L33" s="30" t="e">
        <f t="shared" si="1"/>
        <v>#N/A</v>
      </c>
      <c r="M33" s="30" t="e">
        <f t="shared" si="1"/>
        <v>#N/A</v>
      </c>
      <c r="N33" s="30" t="e">
        <f t="shared" si="1"/>
        <v>#N/A</v>
      </c>
      <c r="O33" s="30" t="e">
        <f t="shared" si="1"/>
        <v>#N/A</v>
      </c>
      <c r="P33" s="30" t="e">
        <f t="shared" ref="P33" si="2">_xlfn.MODE.SNGL(P5:P30)</f>
        <v>#N/A</v>
      </c>
    </row>
    <row r="34" spans="1:16">
      <c r="A34" s="33" t="s">
        <v>107</v>
      </c>
      <c r="B34" s="31">
        <f>MEDIAN(B5:B30)</f>
        <v>19846</v>
      </c>
      <c r="C34" s="31">
        <f t="shared" ref="C34:O34" si="3">MEDIAN(C5:C30)</f>
        <v>8715.5</v>
      </c>
      <c r="D34" s="31">
        <f t="shared" si="3"/>
        <v>2678</v>
      </c>
      <c r="E34" s="31">
        <f t="shared" si="3"/>
        <v>2025.5</v>
      </c>
      <c r="F34" s="31">
        <f t="shared" si="3"/>
        <v>151</v>
      </c>
      <c r="G34" s="31">
        <f t="shared" si="3"/>
        <v>4859.5</v>
      </c>
      <c r="H34" s="31">
        <f t="shared" si="3"/>
        <v>3188.5</v>
      </c>
      <c r="I34" s="31">
        <f t="shared" si="3"/>
        <v>1196.5</v>
      </c>
      <c r="J34" s="31">
        <f t="shared" si="3"/>
        <v>8883.5</v>
      </c>
      <c r="K34" s="31">
        <f t="shared" si="3"/>
        <v>4749</v>
      </c>
      <c r="L34" s="31">
        <f t="shared" si="3"/>
        <v>499</v>
      </c>
      <c r="M34" s="31">
        <f t="shared" si="3"/>
        <v>4989.5</v>
      </c>
      <c r="N34" s="31">
        <f t="shared" si="3"/>
        <v>1266.5</v>
      </c>
      <c r="O34" s="31">
        <f t="shared" si="3"/>
        <v>25533.5</v>
      </c>
      <c r="P34" s="31">
        <f>MEDIAN(P5:P30)</f>
        <v>60478.5</v>
      </c>
    </row>
    <row r="35" spans="1:16">
      <c r="A35" s="33" t="s">
        <v>108</v>
      </c>
      <c r="B35" s="31">
        <f>MAX(B5:B30) - MIN(B5:B30)</f>
        <v>42400</v>
      </c>
      <c r="C35" s="31">
        <f t="shared" ref="C35:O35" si="4">MAX(C5:C30) - MIN(C5:C30)</f>
        <v>11836</v>
      </c>
      <c r="D35" s="31">
        <f t="shared" si="4"/>
        <v>1726</v>
      </c>
      <c r="E35" s="31">
        <f t="shared" si="4"/>
        <v>3529</v>
      </c>
      <c r="F35" s="31">
        <f t="shared" si="4"/>
        <v>424</v>
      </c>
      <c r="G35" s="31">
        <f t="shared" si="4"/>
        <v>5160</v>
      </c>
      <c r="H35" s="31">
        <f t="shared" si="4"/>
        <v>5400</v>
      </c>
      <c r="I35" s="31">
        <f t="shared" si="4"/>
        <v>3640</v>
      </c>
      <c r="J35" s="31">
        <f t="shared" si="4"/>
        <v>7795</v>
      </c>
      <c r="K35" s="31">
        <f t="shared" si="4"/>
        <v>5212</v>
      </c>
      <c r="L35" s="31">
        <f t="shared" si="4"/>
        <v>495</v>
      </c>
      <c r="M35" s="31">
        <f t="shared" si="4"/>
        <v>5340</v>
      </c>
      <c r="N35" s="31">
        <f t="shared" si="4"/>
        <v>2783</v>
      </c>
      <c r="O35" s="31">
        <f t="shared" si="4"/>
        <v>20443</v>
      </c>
      <c r="P35" s="31">
        <f t="shared" ref="P35" si="5">MAX(P5:P30) - MIN(P5:P30)</f>
        <v>67708</v>
      </c>
    </row>
    <row r="36" spans="1:16">
      <c r="A36" s="33" t="s">
        <v>109</v>
      </c>
      <c r="B36" s="30">
        <f>_xlfn.VAR.P(B5:B30)</f>
        <v>145834863.23224851</v>
      </c>
      <c r="C36" s="30">
        <f t="shared" ref="C36:O36" si="6">_xlfn.VAR.P(C5:C30)</f>
        <v>11082993.309171598</v>
      </c>
      <c r="D36" s="30">
        <f t="shared" si="6"/>
        <v>241521.23668639053</v>
      </c>
      <c r="E36" s="30">
        <f t="shared" si="6"/>
        <v>892726.88905325439</v>
      </c>
      <c r="F36" s="30">
        <f t="shared" si="6"/>
        <v>10768.289940828403</v>
      </c>
      <c r="G36" s="30">
        <f t="shared" si="6"/>
        <v>1557372.9822485207</v>
      </c>
      <c r="H36" s="30">
        <f t="shared" si="6"/>
        <v>2030621.75147929</v>
      </c>
      <c r="I36" s="30">
        <f t="shared" si="6"/>
        <v>669056.53254437866</v>
      </c>
      <c r="J36" s="30">
        <f t="shared" si="6"/>
        <v>4159247.9053254439</v>
      </c>
      <c r="K36" s="30">
        <f t="shared" si="6"/>
        <v>2234331.7884615385</v>
      </c>
      <c r="L36" s="30">
        <f t="shared" si="6"/>
        <v>17070.514792899408</v>
      </c>
      <c r="M36" s="30">
        <f t="shared" si="6"/>
        <v>2157847.575443787</v>
      </c>
      <c r="N36" s="30">
        <f t="shared" si="6"/>
        <v>584480.51479289937</v>
      </c>
      <c r="O36" s="30">
        <f t="shared" si="6"/>
        <v>24495225.078402366</v>
      </c>
      <c r="P36" s="30">
        <f t="shared" ref="P36" si="7">_xlfn.VAR.P(P5:P30)</f>
        <v>356400036.94230771</v>
      </c>
    </row>
    <row r="37" spans="1:16">
      <c r="A37" s="33" t="s">
        <v>110</v>
      </c>
      <c r="B37" s="30">
        <f>_xlfn.STDEV.P(B5:B30)</f>
        <v>12076.210632158107</v>
      </c>
      <c r="C37" s="30">
        <f t="shared" ref="C37:O37" si="8">_xlfn.STDEV.P(C5:C30)</f>
        <v>3329.1129913494374</v>
      </c>
      <c r="D37" s="30">
        <f t="shared" si="8"/>
        <v>491.44810172223731</v>
      </c>
      <c r="E37" s="30">
        <f t="shared" si="8"/>
        <v>944.84225617467723</v>
      </c>
      <c r="F37" s="30">
        <f t="shared" si="8"/>
        <v>103.77037120887832</v>
      </c>
      <c r="G37" s="30">
        <f t="shared" si="8"/>
        <v>1247.9475078097319</v>
      </c>
      <c r="H37" s="30">
        <f t="shared" si="8"/>
        <v>1424.998860167716</v>
      </c>
      <c r="I37" s="30">
        <f t="shared" si="8"/>
        <v>817.95875968436121</v>
      </c>
      <c r="J37" s="30">
        <f t="shared" si="8"/>
        <v>2039.4234247270585</v>
      </c>
      <c r="K37" s="30">
        <f t="shared" si="8"/>
        <v>1494.768138696279</v>
      </c>
      <c r="L37" s="30">
        <f t="shared" si="8"/>
        <v>130.65418015853686</v>
      </c>
      <c r="M37" s="30">
        <f t="shared" si="8"/>
        <v>1468.9613934490542</v>
      </c>
      <c r="N37" s="30">
        <f t="shared" si="8"/>
        <v>764.51325351029686</v>
      </c>
      <c r="O37" s="30">
        <f t="shared" si="8"/>
        <v>4949.2651048819725</v>
      </c>
      <c r="P37" s="30">
        <f t="shared" ref="P37" si="9">_xlfn.STDEV.P(P5:P30)</f>
        <v>18878.560245482378</v>
      </c>
    </row>
  </sheetData>
  <pageMargins left="0.7" right="0.7" top="0.75" bottom="0.75" header="0.3" footer="0.3"/>
  <pageSetup paperSize="9" orientation="portrait" horizontalDpi="1200" verticalDpi="1200" r:id="rId1"/>
  <ignoredErrors>
    <ignoredError sqref="B33" evalError="1"/>
  </ignoredErrors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F93EB-94F3-47E4-BDF0-3917663B0684}">
  <dimension ref="A1:AB25"/>
  <sheetViews>
    <sheetView topLeftCell="A35" zoomScale="70" zoomScaleNormal="70" workbookViewId="0">
      <selection activeCell="V47" sqref="V47"/>
    </sheetView>
  </sheetViews>
  <sheetFormatPr defaultColWidth="8.77734375" defaultRowHeight="14.4"/>
  <cols>
    <col min="1" max="1" width="20.21875" customWidth="1"/>
    <col min="2" max="2" width="13.77734375" bestFit="1" customWidth="1"/>
    <col min="3" max="19" width="13.33203125" bestFit="1" customWidth="1"/>
    <col min="20" max="21" width="12.21875" bestFit="1" customWidth="1"/>
    <col min="22" max="28" width="13.33203125" bestFit="1" customWidth="1"/>
  </cols>
  <sheetData>
    <row r="1" spans="1:28" ht="19.2">
      <c r="A1" s="3" t="s">
        <v>102</v>
      </c>
    </row>
    <row r="2" spans="1:28" ht="19.2">
      <c r="A2" s="3"/>
    </row>
    <row r="3" spans="1:28">
      <c r="A3" s="23" t="s">
        <v>3</v>
      </c>
      <c r="B3" s="15" t="s">
        <v>65</v>
      </c>
      <c r="C3" s="15" t="s">
        <v>66</v>
      </c>
      <c r="D3" s="15" t="s">
        <v>67</v>
      </c>
      <c r="E3" s="15" t="s">
        <v>68</v>
      </c>
      <c r="F3" s="15" t="s">
        <v>69</v>
      </c>
      <c r="G3" s="15" t="s">
        <v>70</v>
      </c>
      <c r="H3" s="15" t="s">
        <v>71</v>
      </c>
      <c r="I3" s="15" t="s">
        <v>72</v>
      </c>
      <c r="J3" s="15" t="s">
        <v>73</v>
      </c>
      <c r="K3" s="15" t="s">
        <v>74</v>
      </c>
      <c r="L3" s="15" t="s">
        <v>75</v>
      </c>
      <c r="M3" s="15" t="s">
        <v>76</v>
      </c>
      <c r="N3" s="8" t="s">
        <v>77</v>
      </c>
      <c r="O3" s="15" t="s">
        <v>78</v>
      </c>
      <c r="P3" s="15" t="s">
        <v>79</v>
      </c>
      <c r="Q3" s="15" t="s">
        <v>80</v>
      </c>
      <c r="R3" s="15" t="s">
        <v>55</v>
      </c>
      <c r="S3" s="15" t="s">
        <v>56</v>
      </c>
      <c r="T3" s="15" t="s">
        <v>81</v>
      </c>
      <c r="U3" s="15" t="s">
        <v>82</v>
      </c>
      <c r="V3" s="15" t="s">
        <v>83</v>
      </c>
      <c r="W3" s="15" t="s">
        <v>84</v>
      </c>
      <c r="X3" s="15" t="s">
        <v>85</v>
      </c>
      <c r="Y3" s="15" t="s">
        <v>86</v>
      </c>
      <c r="Z3" s="15" t="s">
        <v>63</v>
      </c>
      <c r="AA3" s="15" t="s">
        <v>64</v>
      </c>
      <c r="AB3" s="15" t="s">
        <v>90</v>
      </c>
    </row>
    <row r="4" spans="1:28">
      <c r="A4" s="6" t="s">
        <v>4</v>
      </c>
      <c r="B4" s="18">
        <v>86269</v>
      </c>
      <c r="C4" s="18">
        <v>87837</v>
      </c>
      <c r="D4" s="18">
        <v>88018</v>
      </c>
      <c r="E4" s="18">
        <v>87712</v>
      </c>
      <c r="F4" s="18">
        <v>77926</v>
      </c>
      <c r="G4" s="18">
        <v>71431</v>
      </c>
      <c r="H4" s="18">
        <v>70370</v>
      </c>
      <c r="I4" s="18">
        <v>71620</v>
      </c>
      <c r="J4" s="18">
        <v>73117</v>
      </c>
      <c r="K4" s="18">
        <v>71960</v>
      </c>
      <c r="L4" s="18">
        <v>74325</v>
      </c>
      <c r="M4" s="18">
        <v>78826</v>
      </c>
      <c r="N4" s="19">
        <v>75382</v>
      </c>
      <c r="O4" s="18">
        <v>86274</v>
      </c>
      <c r="P4" s="18">
        <v>89132</v>
      </c>
      <c r="Q4" s="18">
        <v>90647</v>
      </c>
      <c r="R4" s="18">
        <v>92635</v>
      </c>
      <c r="S4" s="18">
        <v>92926</v>
      </c>
      <c r="T4" s="18">
        <v>108691</v>
      </c>
      <c r="U4" s="18">
        <v>123489</v>
      </c>
      <c r="V4" s="18">
        <v>133472</v>
      </c>
      <c r="W4" s="18">
        <v>138069</v>
      </c>
      <c r="X4" s="18">
        <v>144229</v>
      </c>
      <c r="Y4" s="18">
        <v>148584</v>
      </c>
      <c r="Z4" s="18">
        <v>153622</v>
      </c>
      <c r="AA4" s="18">
        <v>157012</v>
      </c>
      <c r="AB4" s="18">
        <v>156153</v>
      </c>
    </row>
    <row r="5" spans="1:28">
      <c r="A5" s="6" t="s">
        <v>5</v>
      </c>
      <c r="B5" s="18">
        <v>47644</v>
      </c>
      <c r="C5" s="18">
        <v>47918</v>
      </c>
      <c r="D5" s="18">
        <v>49350</v>
      </c>
      <c r="E5" s="18">
        <v>48773</v>
      </c>
      <c r="F5" s="18">
        <v>50653</v>
      </c>
      <c r="G5" s="18">
        <v>50306</v>
      </c>
      <c r="H5" s="18">
        <v>53022</v>
      </c>
      <c r="I5" s="18">
        <v>55027</v>
      </c>
      <c r="J5" s="18">
        <v>57320</v>
      </c>
      <c r="K5" s="18">
        <v>58910</v>
      </c>
      <c r="L5" s="18">
        <v>60313</v>
      </c>
      <c r="M5" s="18">
        <v>62910</v>
      </c>
      <c r="N5" s="19">
        <v>60625</v>
      </c>
      <c r="O5" s="18">
        <v>65432</v>
      </c>
      <c r="P5" s="18">
        <v>65689</v>
      </c>
      <c r="Q5" s="18">
        <v>62008</v>
      </c>
      <c r="R5" s="18">
        <v>66054</v>
      </c>
      <c r="S5" s="18">
        <v>66135</v>
      </c>
      <c r="T5" s="18">
        <v>72128</v>
      </c>
      <c r="U5" s="18">
        <v>76845</v>
      </c>
      <c r="V5" s="18">
        <v>82783</v>
      </c>
      <c r="W5" s="18">
        <v>88297</v>
      </c>
      <c r="X5" s="18">
        <v>91843</v>
      </c>
      <c r="Y5" s="18">
        <v>94651</v>
      </c>
      <c r="Z5" s="18">
        <v>100218</v>
      </c>
      <c r="AA5" s="18">
        <v>103938</v>
      </c>
      <c r="AB5" s="18">
        <v>103337</v>
      </c>
    </row>
    <row r="6" spans="1:28">
      <c r="A6" s="6" t="s">
        <v>6</v>
      </c>
      <c r="B6" s="18">
        <v>15737</v>
      </c>
      <c r="C6" s="18">
        <v>16391</v>
      </c>
      <c r="D6" s="18">
        <v>16969</v>
      </c>
      <c r="E6" s="18">
        <v>16584</v>
      </c>
      <c r="F6" s="18">
        <v>22455</v>
      </c>
      <c r="G6" s="18">
        <v>23963</v>
      </c>
      <c r="H6" s="18">
        <v>25704</v>
      </c>
      <c r="I6" s="18">
        <v>26865</v>
      </c>
      <c r="J6" s="18">
        <v>28435</v>
      </c>
      <c r="K6" s="18">
        <v>30375</v>
      </c>
      <c r="L6" s="18">
        <v>31814</v>
      </c>
      <c r="M6" s="18">
        <v>33594</v>
      </c>
      <c r="N6" s="19">
        <v>33069</v>
      </c>
      <c r="O6" s="18">
        <v>32119</v>
      </c>
      <c r="P6" s="18">
        <v>30142</v>
      </c>
      <c r="Q6" s="18">
        <v>28875</v>
      </c>
      <c r="R6" s="18">
        <v>29014</v>
      </c>
      <c r="S6" s="18">
        <v>29142</v>
      </c>
      <c r="T6" s="18">
        <v>30855</v>
      </c>
      <c r="U6" s="18">
        <v>32339</v>
      </c>
      <c r="V6" s="18">
        <v>33933</v>
      </c>
      <c r="W6" s="18">
        <v>35434</v>
      </c>
      <c r="X6" s="18">
        <v>36071</v>
      </c>
      <c r="Y6" s="18">
        <v>36725</v>
      </c>
      <c r="Z6" s="18">
        <v>38353</v>
      </c>
      <c r="AA6" s="18">
        <v>41044</v>
      </c>
      <c r="AB6" s="18">
        <v>40345</v>
      </c>
    </row>
    <row r="7" spans="1:28">
      <c r="A7" s="6" t="s">
        <v>7</v>
      </c>
      <c r="B7" s="18">
        <v>3787</v>
      </c>
      <c r="C7" s="18">
        <v>3988</v>
      </c>
      <c r="D7" s="18">
        <v>4148</v>
      </c>
      <c r="E7" s="18">
        <v>3790</v>
      </c>
      <c r="F7" s="18">
        <v>8044</v>
      </c>
      <c r="G7" s="18">
        <v>9819</v>
      </c>
      <c r="H7" s="18">
        <v>10508</v>
      </c>
      <c r="I7" s="18">
        <v>10982</v>
      </c>
      <c r="J7" s="18">
        <v>11599</v>
      </c>
      <c r="K7" s="18">
        <v>12230</v>
      </c>
      <c r="L7" s="18">
        <v>12669</v>
      </c>
      <c r="M7" s="18">
        <v>13459</v>
      </c>
      <c r="N7" s="19">
        <v>12390</v>
      </c>
      <c r="O7" s="18">
        <v>11774</v>
      </c>
      <c r="P7" s="18">
        <v>11234</v>
      </c>
      <c r="Q7" s="18">
        <v>11455</v>
      </c>
      <c r="R7" s="18">
        <v>11425</v>
      </c>
      <c r="S7" s="18">
        <v>11455</v>
      </c>
      <c r="T7" s="18">
        <v>11923</v>
      </c>
      <c r="U7" s="18">
        <v>12255</v>
      </c>
      <c r="V7" s="18">
        <v>12665</v>
      </c>
      <c r="W7" s="18">
        <v>12890</v>
      </c>
      <c r="X7" s="18">
        <v>12908</v>
      </c>
      <c r="Y7" s="18">
        <v>13269</v>
      </c>
      <c r="Z7" s="18">
        <v>13509</v>
      </c>
      <c r="AA7" s="18">
        <v>14378</v>
      </c>
      <c r="AB7" s="18">
        <v>14283</v>
      </c>
    </row>
    <row r="8" spans="1:28">
      <c r="A8" s="6" t="s">
        <v>8</v>
      </c>
      <c r="B8" s="18">
        <v>3101</v>
      </c>
      <c r="C8" s="18">
        <v>3274</v>
      </c>
      <c r="D8" s="18">
        <v>3271</v>
      </c>
      <c r="E8" s="18">
        <v>3104</v>
      </c>
      <c r="F8" s="18">
        <v>4920</v>
      </c>
      <c r="G8" s="18">
        <v>5427</v>
      </c>
      <c r="H8" s="18">
        <v>5892</v>
      </c>
      <c r="I8" s="18">
        <v>6161</v>
      </c>
      <c r="J8" s="18">
        <v>6341</v>
      </c>
      <c r="K8" s="18">
        <v>6656</v>
      </c>
      <c r="L8" s="18">
        <v>6860</v>
      </c>
      <c r="M8" s="18">
        <v>7102</v>
      </c>
      <c r="N8" s="19">
        <v>6502</v>
      </c>
      <c r="O8" s="18">
        <v>6029</v>
      </c>
      <c r="P8" s="18">
        <v>5778</v>
      </c>
      <c r="Q8" s="18">
        <v>6078</v>
      </c>
      <c r="R8" s="18">
        <v>5985</v>
      </c>
      <c r="S8" s="18">
        <v>6016</v>
      </c>
      <c r="T8" s="18">
        <v>6203</v>
      </c>
      <c r="U8" s="18">
        <v>6230</v>
      </c>
      <c r="V8" s="18">
        <v>6328</v>
      </c>
      <c r="W8" s="18">
        <v>6444</v>
      </c>
      <c r="X8" s="18">
        <v>6508</v>
      </c>
      <c r="Y8" s="18">
        <v>6633</v>
      </c>
      <c r="Z8" s="18">
        <v>6648</v>
      </c>
      <c r="AA8" s="18">
        <v>7089</v>
      </c>
      <c r="AB8" s="18">
        <v>7291</v>
      </c>
    </row>
    <row r="9" spans="1:28">
      <c r="A9" s="6" t="s">
        <v>9</v>
      </c>
      <c r="B9" s="18">
        <v>1176</v>
      </c>
      <c r="C9" s="18">
        <v>1201</v>
      </c>
      <c r="D9" s="18">
        <v>1332</v>
      </c>
      <c r="E9" s="18">
        <v>1201</v>
      </c>
      <c r="F9" s="18">
        <v>1782</v>
      </c>
      <c r="G9" s="18">
        <v>1809</v>
      </c>
      <c r="H9" s="18">
        <v>1932</v>
      </c>
      <c r="I9" s="18">
        <v>1985</v>
      </c>
      <c r="J9" s="18">
        <v>2037</v>
      </c>
      <c r="K9" s="18">
        <v>2056</v>
      </c>
      <c r="L9" s="18">
        <v>2128</v>
      </c>
      <c r="M9" s="18">
        <v>2262</v>
      </c>
      <c r="N9" s="19">
        <v>2104</v>
      </c>
      <c r="O9" s="18">
        <v>1864</v>
      </c>
      <c r="P9" s="18">
        <v>1713</v>
      </c>
      <c r="Q9" s="18">
        <v>1815</v>
      </c>
      <c r="R9" s="18">
        <v>1757</v>
      </c>
      <c r="S9" s="18">
        <v>1756</v>
      </c>
      <c r="T9" s="18">
        <v>1722</v>
      </c>
      <c r="U9" s="18">
        <v>1842</v>
      </c>
      <c r="V9" s="18">
        <v>1885</v>
      </c>
      <c r="W9" s="18">
        <v>1939</v>
      </c>
      <c r="X9" s="18">
        <v>1905</v>
      </c>
      <c r="Y9" s="18">
        <v>1937</v>
      </c>
      <c r="Z9" s="18">
        <v>1993</v>
      </c>
      <c r="AA9" s="18">
        <v>2068</v>
      </c>
      <c r="AB9" s="18">
        <v>1952</v>
      </c>
    </row>
    <row r="10" spans="1:28">
      <c r="A10" s="6" t="s">
        <v>10</v>
      </c>
      <c r="B10" s="18">
        <v>1156</v>
      </c>
      <c r="C10" s="18">
        <v>1263</v>
      </c>
      <c r="D10" s="18">
        <v>1188</v>
      </c>
      <c r="E10" s="18">
        <v>1109</v>
      </c>
      <c r="F10" s="18">
        <v>999</v>
      </c>
      <c r="G10" s="18">
        <v>1782</v>
      </c>
      <c r="H10" s="18">
        <v>1821</v>
      </c>
      <c r="I10" s="18">
        <v>1906</v>
      </c>
      <c r="J10" s="18">
        <v>1928</v>
      </c>
      <c r="K10" s="18">
        <v>2034</v>
      </c>
      <c r="L10" s="18">
        <v>2129</v>
      </c>
      <c r="M10" s="18">
        <v>2211</v>
      </c>
      <c r="N10" s="19">
        <v>2064</v>
      </c>
      <c r="O10" s="18">
        <v>1896</v>
      </c>
      <c r="P10" s="18">
        <v>1774</v>
      </c>
      <c r="Q10" s="18">
        <v>1796</v>
      </c>
      <c r="R10" s="18">
        <v>1756</v>
      </c>
      <c r="S10" s="18">
        <v>1752</v>
      </c>
      <c r="T10" s="18">
        <v>1849</v>
      </c>
      <c r="U10" s="18">
        <v>1848</v>
      </c>
      <c r="V10" s="18">
        <v>1879</v>
      </c>
      <c r="W10" s="18">
        <v>1932</v>
      </c>
      <c r="X10" s="18">
        <v>1918</v>
      </c>
      <c r="Y10" s="18">
        <v>1913</v>
      </c>
      <c r="Z10" s="18">
        <v>1847</v>
      </c>
      <c r="AA10" s="18">
        <v>1860</v>
      </c>
      <c r="AB10" s="18">
        <v>1888</v>
      </c>
    </row>
    <row r="11" spans="1:28">
      <c r="A11" s="6" t="s">
        <v>11</v>
      </c>
      <c r="B11" s="18">
        <v>396</v>
      </c>
      <c r="C11" s="18">
        <v>419</v>
      </c>
      <c r="D11" s="18">
        <v>397</v>
      </c>
      <c r="E11" s="18">
        <v>364</v>
      </c>
      <c r="F11" s="18">
        <v>354</v>
      </c>
      <c r="G11" s="18">
        <v>457</v>
      </c>
      <c r="H11" s="18">
        <v>583</v>
      </c>
      <c r="I11" s="18">
        <v>550</v>
      </c>
      <c r="J11" s="18">
        <v>573</v>
      </c>
      <c r="K11" s="18">
        <v>583</v>
      </c>
      <c r="L11" s="18">
        <v>597</v>
      </c>
      <c r="M11" s="18">
        <v>647</v>
      </c>
      <c r="N11" s="19">
        <v>596</v>
      </c>
      <c r="O11" s="18">
        <v>593</v>
      </c>
      <c r="P11" s="18">
        <v>547</v>
      </c>
      <c r="Q11" s="18">
        <v>530</v>
      </c>
      <c r="R11" s="18">
        <v>523</v>
      </c>
      <c r="S11" s="18">
        <v>521</v>
      </c>
      <c r="T11" s="18">
        <v>511</v>
      </c>
      <c r="U11" s="18">
        <v>534</v>
      </c>
      <c r="V11" s="18">
        <v>542</v>
      </c>
      <c r="W11" s="18">
        <v>556</v>
      </c>
      <c r="X11" s="18">
        <v>549</v>
      </c>
      <c r="Y11" s="18">
        <v>584</v>
      </c>
      <c r="Z11" s="18">
        <v>602</v>
      </c>
      <c r="AA11" s="18">
        <v>617</v>
      </c>
      <c r="AB11" s="18">
        <v>591</v>
      </c>
    </row>
    <row r="12" spans="1:28">
      <c r="A12" s="6" t="s">
        <v>12</v>
      </c>
      <c r="B12" s="18">
        <v>296</v>
      </c>
      <c r="C12" s="18">
        <v>319</v>
      </c>
      <c r="D12" s="18">
        <v>304</v>
      </c>
      <c r="E12" s="18">
        <v>271</v>
      </c>
      <c r="F12" s="18">
        <v>304</v>
      </c>
      <c r="G12" s="18">
        <v>425</v>
      </c>
      <c r="H12" s="18">
        <v>451</v>
      </c>
      <c r="I12" s="18">
        <v>464</v>
      </c>
      <c r="J12" s="18">
        <v>469</v>
      </c>
      <c r="K12" s="18">
        <v>467</v>
      </c>
      <c r="L12" s="18">
        <v>490</v>
      </c>
      <c r="M12" s="18">
        <v>511</v>
      </c>
      <c r="N12" s="19">
        <v>484</v>
      </c>
      <c r="O12" s="18">
        <v>472</v>
      </c>
      <c r="P12" s="18">
        <v>450</v>
      </c>
      <c r="Q12" s="18">
        <v>417</v>
      </c>
      <c r="R12" s="18">
        <v>406</v>
      </c>
      <c r="S12" s="18">
        <v>405</v>
      </c>
      <c r="T12" s="18">
        <v>436</v>
      </c>
      <c r="U12" s="18">
        <v>468</v>
      </c>
      <c r="V12" s="18">
        <v>486</v>
      </c>
      <c r="W12" s="18">
        <v>474</v>
      </c>
      <c r="X12" s="18">
        <v>445</v>
      </c>
      <c r="Y12" s="18">
        <v>441</v>
      </c>
      <c r="Z12" s="18">
        <v>441</v>
      </c>
      <c r="AA12" s="18">
        <v>433</v>
      </c>
      <c r="AB12" s="18">
        <v>428</v>
      </c>
    </row>
    <row r="13" spans="1:28">
      <c r="A13" s="6" t="s">
        <v>13</v>
      </c>
      <c r="B13" s="18">
        <v>381</v>
      </c>
      <c r="C13" s="18">
        <v>405</v>
      </c>
      <c r="D13" s="18">
        <v>379</v>
      </c>
      <c r="E13" s="18">
        <v>341</v>
      </c>
      <c r="F13" s="18">
        <v>433</v>
      </c>
      <c r="G13" s="18">
        <v>520</v>
      </c>
      <c r="H13" s="18">
        <v>535</v>
      </c>
      <c r="I13" s="18">
        <v>560</v>
      </c>
      <c r="J13" s="18">
        <v>556</v>
      </c>
      <c r="K13" s="18">
        <v>562</v>
      </c>
      <c r="L13" s="18">
        <v>595</v>
      </c>
      <c r="M13" s="18">
        <v>602</v>
      </c>
      <c r="N13" s="19">
        <v>531</v>
      </c>
      <c r="O13" s="18">
        <v>525</v>
      </c>
      <c r="P13" s="18">
        <v>483</v>
      </c>
      <c r="Q13" s="18">
        <v>483</v>
      </c>
      <c r="R13" s="18">
        <v>481</v>
      </c>
      <c r="S13" s="18">
        <v>482</v>
      </c>
      <c r="T13" s="18">
        <v>489</v>
      </c>
      <c r="U13" s="18">
        <v>498</v>
      </c>
      <c r="V13" s="18">
        <v>538</v>
      </c>
      <c r="W13" s="18">
        <v>554</v>
      </c>
      <c r="X13" s="18">
        <v>573</v>
      </c>
      <c r="Y13" s="18">
        <v>573</v>
      </c>
      <c r="Z13" s="18">
        <v>544</v>
      </c>
      <c r="AA13" s="18">
        <v>553</v>
      </c>
      <c r="AB13" s="18">
        <v>560</v>
      </c>
    </row>
    <row r="14" spans="1:28">
      <c r="A14" s="6" t="s">
        <v>14</v>
      </c>
      <c r="B14" s="18">
        <v>107</v>
      </c>
      <c r="C14" s="18">
        <v>125</v>
      </c>
      <c r="D14" s="18">
        <v>105</v>
      </c>
      <c r="E14" s="18">
        <v>91</v>
      </c>
      <c r="F14" s="18">
        <v>129</v>
      </c>
      <c r="G14" s="18">
        <v>123</v>
      </c>
      <c r="H14" s="18">
        <v>135</v>
      </c>
      <c r="I14" s="18">
        <v>148</v>
      </c>
      <c r="J14" s="18">
        <v>148</v>
      </c>
      <c r="K14" s="18">
        <v>148</v>
      </c>
      <c r="L14" s="18">
        <v>154</v>
      </c>
      <c r="M14" s="18">
        <v>164</v>
      </c>
      <c r="N14" s="19">
        <v>154</v>
      </c>
      <c r="O14" s="18">
        <v>145</v>
      </c>
      <c r="P14" s="18">
        <v>147</v>
      </c>
      <c r="Q14" s="18">
        <v>145</v>
      </c>
      <c r="R14" s="18">
        <v>136</v>
      </c>
      <c r="S14" s="18">
        <v>138</v>
      </c>
      <c r="T14" s="18">
        <v>143</v>
      </c>
      <c r="U14" s="18">
        <v>147</v>
      </c>
      <c r="V14" s="18">
        <v>144</v>
      </c>
      <c r="W14" s="18">
        <v>145</v>
      </c>
      <c r="X14" s="18">
        <v>149</v>
      </c>
      <c r="Y14" s="18">
        <v>143</v>
      </c>
      <c r="Z14" s="18">
        <v>124</v>
      </c>
      <c r="AA14" s="18">
        <v>125</v>
      </c>
      <c r="AB14" s="18">
        <v>125</v>
      </c>
    </row>
    <row r="15" spans="1:28">
      <c r="A15" s="6" t="s">
        <v>15</v>
      </c>
      <c r="B15" s="18">
        <v>60</v>
      </c>
      <c r="C15" s="18">
        <v>56</v>
      </c>
      <c r="D15" s="18">
        <v>58</v>
      </c>
      <c r="E15" s="18">
        <v>51</v>
      </c>
      <c r="F15" s="18">
        <v>68</v>
      </c>
      <c r="G15" s="18">
        <v>62</v>
      </c>
      <c r="H15" s="18">
        <v>75</v>
      </c>
      <c r="I15" s="18">
        <v>75</v>
      </c>
      <c r="J15" s="18">
        <v>65</v>
      </c>
      <c r="K15" s="18">
        <v>72</v>
      </c>
      <c r="L15" s="18">
        <v>65</v>
      </c>
      <c r="M15" s="18">
        <v>60</v>
      </c>
      <c r="N15" s="19">
        <v>62</v>
      </c>
      <c r="O15" s="18">
        <v>60</v>
      </c>
      <c r="P15" s="18">
        <v>56</v>
      </c>
      <c r="Q15" s="18">
        <v>55</v>
      </c>
      <c r="R15" s="18">
        <v>51</v>
      </c>
      <c r="S15" s="18">
        <v>48</v>
      </c>
      <c r="T15" s="18">
        <v>56</v>
      </c>
      <c r="U15" s="18">
        <v>57</v>
      </c>
      <c r="V15" s="18">
        <v>60</v>
      </c>
      <c r="W15" s="18">
        <v>56</v>
      </c>
      <c r="X15" s="18">
        <v>59</v>
      </c>
      <c r="Y15" s="18">
        <v>58</v>
      </c>
      <c r="Z15" s="18">
        <v>56</v>
      </c>
      <c r="AA15" s="18">
        <v>62</v>
      </c>
      <c r="AB15" s="18">
        <v>58</v>
      </c>
    </row>
    <row r="16" spans="1:28">
      <c r="A16" s="6" t="s">
        <v>16</v>
      </c>
      <c r="B16" s="18">
        <v>38</v>
      </c>
      <c r="C16" s="18">
        <v>40</v>
      </c>
      <c r="D16" s="18">
        <v>42</v>
      </c>
      <c r="E16" s="18">
        <v>35</v>
      </c>
      <c r="F16" s="18">
        <v>56</v>
      </c>
      <c r="G16" s="18">
        <v>57</v>
      </c>
      <c r="H16" s="18">
        <v>64</v>
      </c>
      <c r="I16" s="18">
        <v>60</v>
      </c>
      <c r="J16" s="18">
        <v>56</v>
      </c>
      <c r="K16" s="18">
        <v>54</v>
      </c>
      <c r="L16" s="18">
        <v>60</v>
      </c>
      <c r="M16" s="18">
        <v>59</v>
      </c>
      <c r="N16" s="19">
        <v>62</v>
      </c>
      <c r="O16" s="18">
        <v>62</v>
      </c>
      <c r="P16" s="18">
        <v>60</v>
      </c>
      <c r="Q16" s="18">
        <v>59</v>
      </c>
      <c r="R16" s="18">
        <v>60</v>
      </c>
      <c r="S16" s="18">
        <v>60</v>
      </c>
      <c r="T16" s="18">
        <v>58</v>
      </c>
      <c r="U16" s="18">
        <v>57</v>
      </c>
      <c r="V16" s="18">
        <v>56</v>
      </c>
      <c r="W16" s="18">
        <v>58</v>
      </c>
      <c r="X16" s="18">
        <v>54</v>
      </c>
      <c r="Y16" s="18">
        <v>54</v>
      </c>
      <c r="Z16" s="18">
        <v>56</v>
      </c>
      <c r="AA16" s="18">
        <v>52</v>
      </c>
      <c r="AB16" s="18">
        <v>52</v>
      </c>
    </row>
    <row r="17" spans="1:28" ht="25.2" customHeight="1">
      <c r="A17" s="16" t="s">
        <v>2</v>
      </c>
      <c r="B17" s="21">
        <f>SUM(B4:B16)</f>
        <v>160148</v>
      </c>
      <c r="C17" s="21">
        <f t="shared" ref="C17:AB17" si="0">SUM(C4:C16)</f>
        <v>163236</v>
      </c>
      <c r="D17" s="21">
        <f t="shared" si="0"/>
        <v>165561</v>
      </c>
      <c r="E17" s="21">
        <f t="shared" si="0"/>
        <v>163426</v>
      </c>
      <c r="F17" s="21">
        <f t="shared" si="0"/>
        <v>168123</v>
      </c>
      <c r="G17" s="21">
        <f t="shared" si="0"/>
        <v>166181</v>
      </c>
      <c r="H17" s="21">
        <f t="shared" si="0"/>
        <v>171092</v>
      </c>
      <c r="I17" s="21">
        <f t="shared" si="0"/>
        <v>176403</v>
      </c>
      <c r="J17" s="21">
        <f t="shared" si="0"/>
        <v>182644</v>
      </c>
      <c r="K17" s="21">
        <f t="shared" si="0"/>
        <v>186107</v>
      </c>
      <c r="L17" s="21">
        <f t="shared" si="0"/>
        <v>192199</v>
      </c>
      <c r="M17" s="21">
        <f t="shared" si="0"/>
        <v>202407</v>
      </c>
      <c r="N17" s="21">
        <f t="shared" si="0"/>
        <v>194025</v>
      </c>
      <c r="O17" s="21">
        <f t="shared" si="0"/>
        <v>207245</v>
      </c>
      <c r="P17" s="21">
        <f t="shared" si="0"/>
        <v>207205</v>
      </c>
      <c r="Q17" s="21">
        <f t="shared" si="0"/>
        <v>204363</v>
      </c>
      <c r="R17" s="21">
        <f t="shared" si="0"/>
        <v>210283</v>
      </c>
      <c r="S17" s="21">
        <f t="shared" si="0"/>
        <v>210836</v>
      </c>
      <c r="T17" s="21">
        <f t="shared" si="0"/>
        <v>235064</v>
      </c>
      <c r="U17" s="21">
        <f t="shared" si="0"/>
        <v>256609</v>
      </c>
      <c r="V17" s="21">
        <f t="shared" si="0"/>
        <v>274771</v>
      </c>
      <c r="W17" s="21">
        <f t="shared" si="0"/>
        <v>286848</v>
      </c>
      <c r="X17" s="21">
        <f t="shared" si="0"/>
        <v>297211</v>
      </c>
      <c r="Y17" s="21">
        <f t="shared" si="0"/>
        <v>305565</v>
      </c>
      <c r="Z17" s="21">
        <f t="shared" si="0"/>
        <v>318013</v>
      </c>
      <c r="AA17" s="21">
        <f t="shared" si="0"/>
        <v>329231</v>
      </c>
      <c r="AB17" s="21">
        <f t="shared" si="0"/>
        <v>327063</v>
      </c>
    </row>
    <row r="18" spans="1:28">
      <c r="A18" s="6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</row>
    <row r="20" spans="1:28">
      <c r="A20" s="33" t="s">
        <v>105</v>
      </c>
      <c r="B20" s="31">
        <f>AVERAGE(B4:B16)</f>
        <v>12319.076923076924</v>
      </c>
      <c r="C20" s="31">
        <f t="shared" ref="C20:AB20" si="1">AVERAGE(C4:C16)</f>
        <v>12556.615384615385</v>
      </c>
      <c r="D20" s="31">
        <f t="shared" si="1"/>
        <v>12735.461538461539</v>
      </c>
      <c r="E20" s="31">
        <f t="shared" si="1"/>
        <v>12571.23076923077</v>
      </c>
      <c r="F20" s="31">
        <f t="shared" si="1"/>
        <v>12932.538461538461</v>
      </c>
      <c r="G20" s="31">
        <f t="shared" si="1"/>
        <v>12783.153846153846</v>
      </c>
      <c r="H20" s="31">
        <f t="shared" si="1"/>
        <v>13160.923076923076</v>
      </c>
      <c r="I20" s="31">
        <f t="shared" si="1"/>
        <v>13569.461538461539</v>
      </c>
      <c r="J20" s="31">
        <f t="shared" si="1"/>
        <v>14049.538461538461</v>
      </c>
      <c r="K20" s="31">
        <f t="shared" si="1"/>
        <v>14315.923076923076</v>
      </c>
      <c r="L20" s="31">
        <f t="shared" si="1"/>
        <v>14784.538461538461</v>
      </c>
      <c r="M20" s="31">
        <f t="shared" si="1"/>
        <v>15569.76923076923</v>
      </c>
      <c r="N20" s="31">
        <f t="shared" si="1"/>
        <v>14925</v>
      </c>
      <c r="O20" s="31">
        <f t="shared" si="1"/>
        <v>15941.923076923076</v>
      </c>
      <c r="P20" s="31">
        <f t="shared" si="1"/>
        <v>15938.846153846154</v>
      </c>
      <c r="Q20" s="31">
        <f t="shared" si="1"/>
        <v>15720.23076923077</v>
      </c>
      <c r="R20" s="31">
        <f t="shared" si="1"/>
        <v>16175.615384615385</v>
      </c>
      <c r="S20" s="31">
        <f t="shared" si="1"/>
        <v>16218.153846153846</v>
      </c>
      <c r="T20" s="31">
        <f t="shared" si="1"/>
        <v>18081.846153846152</v>
      </c>
      <c r="U20" s="31">
        <f t="shared" si="1"/>
        <v>19739.153846153848</v>
      </c>
      <c r="V20" s="31">
        <f t="shared" si="1"/>
        <v>21136.23076923077</v>
      </c>
      <c r="W20" s="31">
        <f t="shared" si="1"/>
        <v>22065.23076923077</v>
      </c>
      <c r="X20" s="31">
        <f t="shared" si="1"/>
        <v>22862.384615384617</v>
      </c>
      <c r="Y20" s="31">
        <f t="shared" si="1"/>
        <v>23505</v>
      </c>
      <c r="Z20" s="31">
        <f t="shared" si="1"/>
        <v>24462.538461538461</v>
      </c>
      <c r="AA20" s="31">
        <f t="shared" si="1"/>
        <v>25325.461538461539</v>
      </c>
      <c r="AB20" s="31">
        <f t="shared" si="1"/>
        <v>25158.692307692309</v>
      </c>
    </row>
    <row r="21" spans="1:28">
      <c r="A21" s="33" t="s">
        <v>106</v>
      </c>
      <c r="B21" s="30" t="e">
        <f>_xlfn.MODE.SNGL(B4:B16)</f>
        <v>#N/A</v>
      </c>
      <c r="C21" s="30" t="e">
        <f t="shared" ref="C21:AB21" si="2">_xlfn.MODE.SNGL(C4:C16)</f>
        <v>#N/A</v>
      </c>
      <c r="D21" s="30" t="e">
        <f t="shared" si="2"/>
        <v>#N/A</v>
      </c>
      <c r="E21" s="30" t="e">
        <f t="shared" si="2"/>
        <v>#N/A</v>
      </c>
      <c r="F21" s="30" t="e">
        <f t="shared" si="2"/>
        <v>#N/A</v>
      </c>
      <c r="G21" s="30" t="e">
        <f t="shared" si="2"/>
        <v>#N/A</v>
      </c>
      <c r="H21" s="30" t="e">
        <f t="shared" si="2"/>
        <v>#N/A</v>
      </c>
      <c r="I21" s="30" t="e">
        <f t="shared" si="2"/>
        <v>#N/A</v>
      </c>
      <c r="J21" s="30" t="e">
        <f t="shared" si="2"/>
        <v>#N/A</v>
      </c>
      <c r="K21" s="30" t="e">
        <f t="shared" si="2"/>
        <v>#N/A</v>
      </c>
      <c r="L21" s="30" t="e">
        <f t="shared" si="2"/>
        <v>#N/A</v>
      </c>
      <c r="M21" s="30" t="e">
        <f t="shared" si="2"/>
        <v>#N/A</v>
      </c>
      <c r="N21" s="30">
        <f t="shared" si="2"/>
        <v>62</v>
      </c>
      <c r="O21" s="30" t="e">
        <f t="shared" si="2"/>
        <v>#N/A</v>
      </c>
      <c r="P21" s="30" t="e">
        <f t="shared" si="2"/>
        <v>#N/A</v>
      </c>
      <c r="Q21" s="30" t="e">
        <f t="shared" si="2"/>
        <v>#N/A</v>
      </c>
      <c r="R21" s="30" t="e">
        <f t="shared" si="2"/>
        <v>#N/A</v>
      </c>
      <c r="S21" s="30" t="e">
        <f t="shared" si="2"/>
        <v>#N/A</v>
      </c>
      <c r="T21" s="30" t="e">
        <f t="shared" si="2"/>
        <v>#N/A</v>
      </c>
      <c r="U21" s="30">
        <f t="shared" si="2"/>
        <v>57</v>
      </c>
      <c r="V21" s="30" t="e">
        <f t="shared" si="2"/>
        <v>#N/A</v>
      </c>
      <c r="W21" s="30" t="e">
        <f t="shared" si="2"/>
        <v>#N/A</v>
      </c>
      <c r="X21" s="30" t="e">
        <f t="shared" si="2"/>
        <v>#N/A</v>
      </c>
      <c r="Y21" s="30" t="e">
        <f t="shared" si="2"/>
        <v>#N/A</v>
      </c>
      <c r="Z21" s="30">
        <f t="shared" si="2"/>
        <v>56</v>
      </c>
      <c r="AA21" s="30" t="e">
        <f t="shared" si="2"/>
        <v>#N/A</v>
      </c>
      <c r="AB21" s="30" t="e">
        <f t="shared" si="2"/>
        <v>#N/A</v>
      </c>
    </row>
    <row r="22" spans="1:28">
      <c r="A22" s="33" t="s">
        <v>107</v>
      </c>
      <c r="B22" s="31">
        <f>MEDIAN(B4:B16)</f>
        <v>1156</v>
      </c>
      <c r="C22" s="31">
        <f t="shared" ref="C22:AB22" si="3">MEDIAN(C4:C16)</f>
        <v>1201</v>
      </c>
      <c r="D22" s="31">
        <f t="shared" si="3"/>
        <v>1188</v>
      </c>
      <c r="E22" s="31">
        <f t="shared" si="3"/>
        <v>1109</v>
      </c>
      <c r="F22" s="31">
        <f t="shared" si="3"/>
        <v>999</v>
      </c>
      <c r="G22" s="31">
        <f t="shared" si="3"/>
        <v>1782</v>
      </c>
      <c r="H22" s="31">
        <f t="shared" si="3"/>
        <v>1821</v>
      </c>
      <c r="I22" s="31">
        <f t="shared" si="3"/>
        <v>1906</v>
      </c>
      <c r="J22" s="31">
        <f t="shared" si="3"/>
        <v>1928</v>
      </c>
      <c r="K22" s="31">
        <f t="shared" si="3"/>
        <v>2034</v>
      </c>
      <c r="L22" s="31">
        <f t="shared" si="3"/>
        <v>2128</v>
      </c>
      <c r="M22" s="31">
        <f t="shared" si="3"/>
        <v>2211</v>
      </c>
      <c r="N22" s="31">
        <f t="shared" si="3"/>
        <v>2064</v>
      </c>
      <c r="O22" s="31">
        <f t="shared" si="3"/>
        <v>1864</v>
      </c>
      <c r="P22" s="31">
        <f t="shared" si="3"/>
        <v>1713</v>
      </c>
      <c r="Q22" s="31">
        <f t="shared" si="3"/>
        <v>1796</v>
      </c>
      <c r="R22" s="31">
        <f t="shared" si="3"/>
        <v>1756</v>
      </c>
      <c r="S22" s="31">
        <f t="shared" si="3"/>
        <v>1752</v>
      </c>
      <c r="T22" s="31">
        <f t="shared" si="3"/>
        <v>1722</v>
      </c>
      <c r="U22" s="31">
        <f t="shared" si="3"/>
        <v>1842</v>
      </c>
      <c r="V22" s="31">
        <f t="shared" si="3"/>
        <v>1879</v>
      </c>
      <c r="W22" s="31">
        <f t="shared" si="3"/>
        <v>1932</v>
      </c>
      <c r="X22" s="31">
        <f t="shared" si="3"/>
        <v>1905</v>
      </c>
      <c r="Y22" s="31">
        <f t="shared" si="3"/>
        <v>1913</v>
      </c>
      <c r="Z22" s="31">
        <f t="shared" si="3"/>
        <v>1847</v>
      </c>
      <c r="AA22" s="31">
        <f t="shared" si="3"/>
        <v>1860</v>
      </c>
      <c r="AB22" s="31">
        <f t="shared" si="3"/>
        <v>1888</v>
      </c>
    </row>
    <row r="23" spans="1:28">
      <c r="A23" s="33" t="s">
        <v>108</v>
      </c>
      <c r="B23" s="31">
        <f>MAX(B4:B16) - MIN(B4:B16)</f>
        <v>86231</v>
      </c>
      <c r="C23" s="31">
        <f t="shared" ref="C23:AB23" si="4">MAX(C4:C16) - MIN(C4:C16)</f>
        <v>87797</v>
      </c>
      <c r="D23" s="31">
        <f t="shared" si="4"/>
        <v>87976</v>
      </c>
      <c r="E23" s="31">
        <f t="shared" si="4"/>
        <v>87677</v>
      </c>
      <c r="F23" s="31">
        <f t="shared" si="4"/>
        <v>77870</v>
      </c>
      <c r="G23" s="31">
        <f t="shared" si="4"/>
        <v>71374</v>
      </c>
      <c r="H23" s="31">
        <f t="shared" si="4"/>
        <v>70306</v>
      </c>
      <c r="I23" s="31">
        <f t="shared" si="4"/>
        <v>71560</v>
      </c>
      <c r="J23" s="31">
        <f t="shared" si="4"/>
        <v>73061</v>
      </c>
      <c r="K23" s="31">
        <f t="shared" si="4"/>
        <v>71906</v>
      </c>
      <c r="L23" s="31">
        <f t="shared" si="4"/>
        <v>74265</v>
      </c>
      <c r="M23" s="31">
        <f t="shared" si="4"/>
        <v>78767</v>
      </c>
      <c r="N23" s="31">
        <f t="shared" si="4"/>
        <v>75320</v>
      </c>
      <c r="O23" s="31">
        <f t="shared" si="4"/>
        <v>86214</v>
      </c>
      <c r="P23" s="31">
        <f t="shared" si="4"/>
        <v>89076</v>
      </c>
      <c r="Q23" s="31">
        <f t="shared" si="4"/>
        <v>90592</v>
      </c>
      <c r="R23" s="31">
        <f t="shared" si="4"/>
        <v>92584</v>
      </c>
      <c r="S23" s="31">
        <f t="shared" si="4"/>
        <v>92878</v>
      </c>
      <c r="T23" s="31">
        <f t="shared" si="4"/>
        <v>108635</v>
      </c>
      <c r="U23" s="31">
        <f t="shared" si="4"/>
        <v>123432</v>
      </c>
      <c r="V23" s="31">
        <f t="shared" si="4"/>
        <v>133416</v>
      </c>
      <c r="W23" s="31">
        <f t="shared" si="4"/>
        <v>138013</v>
      </c>
      <c r="X23" s="31">
        <f t="shared" si="4"/>
        <v>144175</v>
      </c>
      <c r="Y23" s="31">
        <f t="shared" si="4"/>
        <v>148530</v>
      </c>
      <c r="Z23" s="31">
        <f t="shared" si="4"/>
        <v>153566</v>
      </c>
      <c r="AA23" s="31">
        <f t="shared" si="4"/>
        <v>156960</v>
      </c>
      <c r="AB23" s="31">
        <f t="shared" si="4"/>
        <v>156101</v>
      </c>
    </row>
    <row r="24" spans="1:28">
      <c r="A24" s="33" t="s">
        <v>109</v>
      </c>
      <c r="B24" s="32">
        <f>_xlfn.VAR.P(B4:B16)</f>
        <v>616473207.9171598</v>
      </c>
      <c r="C24" s="30">
        <f t="shared" ref="C24:AB24" si="5">_xlfn.VAR.P(C4:C16)</f>
        <v>635428384.85207105</v>
      </c>
      <c r="D24" s="30">
        <f>_xlfn.VAR.P(D4:D16)</f>
        <v>645657136.09467459</v>
      </c>
      <c r="E24" s="30">
        <f t="shared" si="5"/>
        <v>639982237.8698225</v>
      </c>
      <c r="F24" s="30">
        <f t="shared" si="5"/>
        <v>543205633.01775146</v>
      </c>
      <c r="G24" s="30">
        <f t="shared" si="5"/>
        <v>478152666.74556214</v>
      </c>
      <c r="H24" s="30">
        <f t="shared" si="5"/>
        <v>486559707.91715974</v>
      </c>
      <c r="I24" s="30">
        <f t="shared" si="5"/>
        <v>511725189.3254438</v>
      </c>
      <c r="J24" s="30">
        <f t="shared" si="5"/>
        <v>542897056.71005917</v>
      </c>
      <c r="K24" s="30">
        <f t="shared" si="5"/>
        <v>546932321.76331365</v>
      </c>
      <c r="L24" s="30">
        <f t="shared" si="5"/>
        <v>580771303.32544374</v>
      </c>
      <c r="M24" s="30">
        <f t="shared" si="5"/>
        <v>645461330.17751479</v>
      </c>
      <c r="N24" s="30">
        <f t="shared" si="5"/>
        <v>596996156.76923072</v>
      </c>
      <c r="O24" s="30">
        <f t="shared" si="5"/>
        <v>741170751.45562124</v>
      </c>
      <c r="P24" s="30">
        <f t="shared" si="5"/>
        <v>771686347.66863906</v>
      </c>
      <c r="Q24" s="30">
        <f t="shared" si="5"/>
        <v>758338256.63905323</v>
      </c>
      <c r="R24" s="30">
        <f t="shared" si="5"/>
        <v>812149635.77514791</v>
      </c>
      <c r="S24" s="30">
        <f t="shared" si="5"/>
        <v>816401556.89940834</v>
      </c>
      <c r="T24" s="30">
        <f t="shared" si="5"/>
        <v>1069658331.9763314</v>
      </c>
      <c r="U24" s="30">
        <f t="shared" si="5"/>
        <v>1333218447.8224852</v>
      </c>
      <c r="V24" s="30">
        <f t="shared" si="5"/>
        <v>1555384742.1775148</v>
      </c>
      <c r="W24" s="30">
        <f t="shared" si="5"/>
        <v>1692434449.5621302</v>
      </c>
      <c r="X24" s="30">
        <f t="shared" si="5"/>
        <v>1843110812.852071</v>
      </c>
      <c r="Y24" s="30">
        <f t="shared" si="5"/>
        <v>1956215564.6153846</v>
      </c>
      <c r="Z24" s="30">
        <f t="shared" si="5"/>
        <v>2120758514.2485206</v>
      </c>
      <c r="AA24" s="30">
        <f t="shared" si="5"/>
        <v>2236013237.3254437</v>
      </c>
      <c r="AB24" s="30">
        <f t="shared" si="5"/>
        <v>2209764768.9822483</v>
      </c>
    </row>
    <row r="25" spans="1:28">
      <c r="A25" s="33" t="s">
        <v>110</v>
      </c>
      <c r="B25" s="30">
        <f>_xlfn.STDEV.P(B4:B16)</f>
        <v>24828.878507036112</v>
      </c>
      <c r="C25" s="30">
        <f t="shared" ref="C25:AB25" si="6">_xlfn.STDEV.P(C4:C16)</f>
        <v>25207.704870774553</v>
      </c>
      <c r="D25" s="30">
        <f t="shared" si="6"/>
        <v>25409.784259113152</v>
      </c>
      <c r="E25" s="30">
        <f t="shared" si="6"/>
        <v>25297.870223989656</v>
      </c>
      <c r="F25" s="30">
        <f t="shared" si="6"/>
        <v>23306.77225652989</v>
      </c>
      <c r="G25" s="30">
        <f t="shared" si="6"/>
        <v>21866.702237547437</v>
      </c>
      <c r="H25" s="30">
        <f t="shared" si="6"/>
        <v>22058.098465578572</v>
      </c>
      <c r="I25" s="30">
        <f t="shared" si="6"/>
        <v>22621.343667550867</v>
      </c>
      <c r="J25" s="30">
        <f t="shared" si="6"/>
        <v>23300.151431054244</v>
      </c>
      <c r="K25" s="30">
        <f t="shared" si="6"/>
        <v>23386.584226075291</v>
      </c>
      <c r="L25" s="30">
        <f t="shared" si="6"/>
        <v>24099.197151055545</v>
      </c>
      <c r="M25" s="30">
        <f t="shared" si="6"/>
        <v>25405.931003950926</v>
      </c>
      <c r="N25" s="30">
        <f t="shared" si="6"/>
        <v>24433.504799132497</v>
      </c>
      <c r="O25" s="30">
        <f t="shared" si="6"/>
        <v>27224.451352701697</v>
      </c>
      <c r="P25" s="30">
        <f t="shared" si="6"/>
        <v>27779.24310827491</v>
      </c>
      <c r="Q25" s="30">
        <f t="shared" si="6"/>
        <v>27537.942127890623</v>
      </c>
      <c r="R25" s="30">
        <f t="shared" si="6"/>
        <v>28498.239169730259</v>
      </c>
      <c r="S25" s="30">
        <f t="shared" si="6"/>
        <v>28572.741501287699</v>
      </c>
      <c r="T25" s="30">
        <f t="shared" si="6"/>
        <v>32705.631502484881</v>
      </c>
      <c r="U25" s="30">
        <f t="shared" si="6"/>
        <v>36513.263998477116</v>
      </c>
      <c r="V25" s="30">
        <f t="shared" si="6"/>
        <v>39438.366373082885</v>
      </c>
      <c r="W25" s="30">
        <f t="shared" si="6"/>
        <v>41139.208178599285</v>
      </c>
      <c r="X25" s="30">
        <f t="shared" si="6"/>
        <v>42931.466465193931</v>
      </c>
      <c r="Y25" s="30">
        <f t="shared" si="6"/>
        <v>44229.125750068641</v>
      </c>
      <c r="Z25" s="30">
        <f t="shared" si="6"/>
        <v>46051.693934626557</v>
      </c>
      <c r="AA25" s="30">
        <f t="shared" si="6"/>
        <v>47286.501639743277</v>
      </c>
      <c r="AB25" s="30">
        <f t="shared" si="6"/>
        <v>47008.135136189441</v>
      </c>
    </row>
  </sheetData>
  <phoneticPr fontId="33" type="noConversion"/>
  <pageMargins left="0.7" right="0.7" top="0.75" bottom="0.75" header="0.3" footer="0.3"/>
  <pageSetup paperSize="9" orientation="portrait" horizontalDpi="1200" verticalDpi="1200" r:id="rId1"/>
  <ignoredErrors>
    <ignoredError sqref="B21:AB23 B25:AB25 B24:C24 D24:AB24" formulaRange="1"/>
  </ignoredErrors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9B1DE-1F0A-4A70-B4C0-7FD99EAF3658}">
  <dimension ref="A1:R24"/>
  <sheetViews>
    <sheetView zoomScale="70" zoomScaleNormal="70" workbookViewId="0">
      <selection activeCell="U17" sqref="U17"/>
    </sheetView>
  </sheetViews>
  <sheetFormatPr defaultRowHeight="14.4"/>
  <cols>
    <col min="1" max="1" width="20.44140625" customWidth="1"/>
    <col min="2" max="16" width="12" bestFit="1" customWidth="1"/>
    <col min="17" max="17" width="11" bestFit="1" customWidth="1"/>
    <col min="18" max="18" width="12" bestFit="1" customWidth="1"/>
  </cols>
  <sheetData>
    <row r="1" spans="1:18" ht="19.2">
      <c r="A1" s="7" t="s">
        <v>101</v>
      </c>
    </row>
    <row r="2" spans="1:18" ht="19.2">
      <c r="A2" s="7"/>
    </row>
    <row r="3" spans="1:18" ht="28.2">
      <c r="A3" s="23" t="s">
        <v>89</v>
      </c>
      <c r="B3" s="27" t="s">
        <v>75</v>
      </c>
      <c r="C3" s="28" t="s">
        <v>76</v>
      </c>
      <c r="D3" s="24" t="s">
        <v>51</v>
      </c>
      <c r="E3" s="24" t="s">
        <v>52</v>
      </c>
      <c r="F3" s="24" t="s">
        <v>53</v>
      </c>
      <c r="G3" s="24" t="s">
        <v>54</v>
      </c>
      <c r="H3" s="24" t="s">
        <v>87</v>
      </c>
      <c r="I3" s="24" t="s">
        <v>88</v>
      </c>
      <c r="J3" s="24" t="s">
        <v>57</v>
      </c>
      <c r="K3" s="24" t="s">
        <v>58</v>
      </c>
      <c r="L3" s="24" t="s">
        <v>59</v>
      </c>
      <c r="M3" s="24" t="s">
        <v>60</v>
      </c>
      <c r="N3" s="24" t="s">
        <v>61</v>
      </c>
      <c r="O3" s="24" t="s">
        <v>62</v>
      </c>
      <c r="P3" s="24" t="s">
        <v>91</v>
      </c>
      <c r="Q3" s="24" t="s">
        <v>92</v>
      </c>
      <c r="R3" s="24" t="s">
        <v>90</v>
      </c>
    </row>
    <row r="4" spans="1:18">
      <c r="A4" s="25" t="s">
        <v>17</v>
      </c>
      <c r="B4" s="18">
        <v>226445</v>
      </c>
      <c r="C4" s="18">
        <v>225231</v>
      </c>
      <c r="D4" s="18">
        <v>214342</v>
      </c>
      <c r="E4" s="18">
        <v>210528</v>
      </c>
      <c r="F4" s="18">
        <v>210995</v>
      </c>
      <c r="G4" s="18">
        <v>206874</v>
      </c>
      <c r="H4" s="18">
        <v>210552</v>
      </c>
      <c r="I4" s="18">
        <v>218249</v>
      </c>
      <c r="J4" s="18">
        <v>228603</v>
      </c>
      <c r="K4" s="18">
        <v>246341</v>
      </c>
      <c r="L4" s="18">
        <v>261028</v>
      </c>
      <c r="M4" s="18">
        <v>269345</v>
      </c>
      <c r="N4" s="18">
        <v>276931</v>
      </c>
      <c r="O4" s="18">
        <v>280865</v>
      </c>
      <c r="P4" s="18">
        <v>289655</v>
      </c>
      <c r="Q4" s="18">
        <v>312232</v>
      </c>
      <c r="R4" s="18">
        <v>295172</v>
      </c>
    </row>
    <row r="5" spans="1:18">
      <c r="A5" s="22" t="s">
        <v>18</v>
      </c>
      <c r="B5" s="18">
        <v>24697</v>
      </c>
      <c r="C5" s="18">
        <v>26126</v>
      </c>
      <c r="D5" s="18">
        <v>24657</v>
      </c>
      <c r="E5" s="18">
        <v>21714</v>
      </c>
      <c r="F5" s="18">
        <v>20789</v>
      </c>
      <c r="G5" s="18">
        <v>19138</v>
      </c>
      <c r="H5" s="18">
        <v>19334</v>
      </c>
      <c r="I5" s="18">
        <v>19728</v>
      </c>
      <c r="J5" s="18">
        <v>21170</v>
      </c>
      <c r="K5" s="18">
        <v>22939</v>
      </c>
      <c r="L5" s="18">
        <v>24412</v>
      </c>
      <c r="M5" s="18">
        <v>25917</v>
      </c>
      <c r="N5" s="18">
        <v>27039</v>
      </c>
      <c r="O5" s="18">
        <v>29377</v>
      </c>
      <c r="P5" s="18">
        <v>30320</v>
      </c>
      <c r="Q5" s="18">
        <v>31107</v>
      </c>
      <c r="R5" s="18">
        <v>33857</v>
      </c>
    </row>
    <row r="6" spans="1:18">
      <c r="A6" s="22" t="s">
        <v>19</v>
      </c>
      <c r="B6" s="18">
        <v>21412</v>
      </c>
      <c r="C6" s="18">
        <v>22848</v>
      </c>
      <c r="D6" s="18">
        <v>20762</v>
      </c>
      <c r="E6" s="18">
        <v>17907</v>
      </c>
      <c r="F6" s="18">
        <v>17366</v>
      </c>
      <c r="G6" s="18">
        <v>17320</v>
      </c>
      <c r="H6" s="18">
        <v>17776</v>
      </c>
      <c r="I6" s="18">
        <v>18222</v>
      </c>
      <c r="J6" s="18">
        <v>19391</v>
      </c>
      <c r="K6" s="18">
        <v>21478</v>
      </c>
      <c r="L6" s="18">
        <v>23292</v>
      </c>
      <c r="M6" s="18">
        <v>24147</v>
      </c>
      <c r="N6" s="18">
        <v>25161</v>
      </c>
      <c r="O6" s="18">
        <v>25572</v>
      </c>
      <c r="P6" s="18">
        <v>26675</v>
      </c>
      <c r="Q6" s="18">
        <v>25059</v>
      </c>
      <c r="R6" s="18">
        <v>28512</v>
      </c>
    </row>
    <row r="7" spans="1:18">
      <c r="A7" s="22" t="s">
        <v>20</v>
      </c>
      <c r="B7" s="18">
        <v>2552</v>
      </c>
      <c r="C7" s="18">
        <v>2744</v>
      </c>
      <c r="D7" s="18">
        <v>2545</v>
      </c>
      <c r="E7" s="18">
        <v>2120</v>
      </c>
      <c r="F7" s="18">
        <v>2066</v>
      </c>
      <c r="G7" s="18">
        <v>2007</v>
      </c>
      <c r="H7" s="18">
        <v>2235</v>
      </c>
      <c r="I7" s="18">
        <v>2290</v>
      </c>
      <c r="J7" s="18">
        <v>2526</v>
      </c>
      <c r="K7" s="18">
        <v>2897</v>
      </c>
      <c r="L7" s="18">
        <v>3200</v>
      </c>
      <c r="M7" s="18">
        <v>3378</v>
      </c>
      <c r="N7" s="18">
        <v>3494</v>
      </c>
      <c r="O7" s="18">
        <v>3413</v>
      </c>
      <c r="P7" s="18">
        <v>3551</v>
      </c>
      <c r="Q7" s="18">
        <v>3079</v>
      </c>
      <c r="R7" s="18">
        <v>3686</v>
      </c>
    </row>
    <row r="8" spans="1:18">
      <c r="A8" s="22" t="s">
        <v>21</v>
      </c>
      <c r="B8" s="18">
        <v>1104</v>
      </c>
      <c r="C8" s="18">
        <v>1262</v>
      </c>
      <c r="D8" s="18">
        <v>1258</v>
      </c>
      <c r="E8" s="18">
        <v>1039</v>
      </c>
      <c r="F8" s="18">
        <v>989</v>
      </c>
      <c r="G8" s="18">
        <v>881</v>
      </c>
      <c r="H8" s="18">
        <v>930</v>
      </c>
      <c r="I8" s="18">
        <v>954</v>
      </c>
      <c r="J8" s="18">
        <v>1029</v>
      </c>
      <c r="K8" s="18">
        <v>1262</v>
      </c>
      <c r="L8" s="18">
        <v>1348</v>
      </c>
      <c r="M8" s="18">
        <v>1515</v>
      </c>
      <c r="N8" s="18">
        <v>1597</v>
      </c>
      <c r="O8" s="18">
        <v>1653</v>
      </c>
      <c r="P8" s="18">
        <v>1668</v>
      </c>
      <c r="Q8" s="18">
        <v>1458</v>
      </c>
      <c r="R8" s="18">
        <v>1718</v>
      </c>
    </row>
    <row r="9" spans="1:18">
      <c r="A9" s="22" t="s">
        <v>22</v>
      </c>
      <c r="B9" s="18">
        <v>390</v>
      </c>
      <c r="C9" s="18">
        <v>400</v>
      </c>
      <c r="D9" s="18">
        <v>381</v>
      </c>
      <c r="E9" s="18">
        <v>336</v>
      </c>
      <c r="F9" s="18">
        <v>319</v>
      </c>
      <c r="G9" s="18">
        <v>294</v>
      </c>
      <c r="H9" s="18">
        <v>284</v>
      </c>
      <c r="I9" s="18">
        <v>312</v>
      </c>
      <c r="J9" s="18">
        <v>324</v>
      </c>
      <c r="K9" s="18">
        <v>377</v>
      </c>
      <c r="L9" s="18">
        <v>430</v>
      </c>
      <c r="M9" s="18">
        <v>477</v>
      </c>
      <c r="N9" s="18">
        <v>490</v>
      </c>
      <c r="O9" s="18">
        <v>499</v>
      </c>
      <c r="P9" s="18">
        <v>468</v>
      </c>
      <c r="Q9" s="18">
        <v>432</v>
      </c>
      <c r="R9" s="18">
        <v>518</v>
      </c>
    </row>
    <row r="10" spans="1:18">
      <c r="A10" s="22" t="s">
        <v>23</v>
      </c>
      <c r="B10" s="18">
        <v>160</v>
      </c>
      <c r="C10" s="18">
        <v>174</v>
      </c>
      <c r="D10" s="18">
        <v>162</v>
      </c>
      <c r="E10" s="18">
        <v>143</v>
      </c>
      <c r="F10" s="18">
        <v>135</v>
      </c>
      <c r="G10" s="18">
        <v>142</v>
      </c>
      <c r="H10" s="18">
        <v>155</v>
      </c>
      <c r="I10" s="18">
        <v>134</v>
      </c>
      <c r="J10" s="18">
        <v>180</v>
      </c>
      <c r="K10" s="18">
        <v>186</v>
      </c>
      <c r="L10" s="18">
        <v>216</v>
      </c>
      <c r="M10" s="18">
        <v>243</v>
      </c>
      <c r="N10" s="18">
        <v>287</v>
      </c>
      <c r="O10" s="18">
        <v>278</v>
      </c>
      <c r="P10" s="18">
        <v>256</v>
      </c>
      <c r="Q10" s="18">
        <v>243</v>
      </c>
      <c r="R10" s="18">
        <v>254</v>
      </c>
    </row>
    <row r="11" spans="1:18">
      <c r="A11" s="22" t="s">
        <v>24</v>
      </c>
      <c r="B11" s="18">
        <v>114</v>
      </c>
      <c r="C11" s="18">
        <v>117</v>
      </c>
      <c r="D11" s="18">
        <v>112</v>
      </c>
      <c r="E11" s="18">
        <v>98</v>
      </c>
      <c r="F11" s="18">
        <v>91</v>
      </c>
      <c r="G11" s="18">
        <v>78</v>
      </c>
      <c r="H11" s="18">
        <v>84</v>
      </c>
      <c r="I11" s="18">
        <v>98</v>
      </c>
      <c r="J11" s="18">
        <v>123</v>
      </c>
      <c r="K11" s="18">
        <v>113</v>
      </c>
      <c r="L11" s="18">
        <v>129</v>
      </c>
      <c r="M11" s="18">
        <v>152</v>
      </c>
      <c r="N11" s="18">
        <v>141</v>
      </c>
      <c r="O11" s="18">
        <v>149</v>
      </c>
      <c r="P11" s="18">
        <v>176</v>
      </c>
      <c r="Q11" s="18">
        <v>170</v>
      </c>
      <c r="R11" s="18">
        <v>179</v>
      </c>
    </row>
    <row r="12" spans="1:18">
      <c r="A12" s="22" t="s">
        <v>25</v>
      </c>
      <c r="B12" s="18">
        <v>203</v>
      </c>
      <c r="C12" s="18">
        <v>224</v>
      </c>
      <c r="D12" s="18">
        <v>227</v>
      </c>
      <c r="E12" s="18">
        <v>195</v>
      </c>
      <c r="F12" s="18">
        <v>186</v>
      </c>
      <c r="G12" s="18">
        <v>189</v>
      </c>
      <c r="H12" s="18">
        <v>194</v>
      </c>
      <c r="I12" s="18">
        <v>197</v>
      </c>
      <c r="J12" s="18">
        <v>201</v>
      </c>
      <c r="K12" s="18">
        <v>262</v>
      </c>
      <c r="L12" s="18">
        <v>273</v>
      </c>
      <c r="M12" s="18">
        <v>283</v>
      </c>
      <c r="N12" s="18">
        <v>306</v>
      </c>
      <c r="O12" s="18">
        <v>353</v>
      </c>
      <c r="P12" s="18">
        <v>292</v>
      </c>
      <c r="Q12" s="18">
        <v>276</v>
      </c>
      <c r="R12" s="18">
        <v>330</v>
      </c>
    </row>
    <row r="13" spans="1:18">
      <c r="A13" s="22" t="s">
        <v>26</v>
      </c>
      <c r="B13" s="18">
        <v>179</v>
      </c>
      <c r="C13" s="18">
        <v>200</v>
      </c>
      <c r="D13" s="18">
        <v>201</v>
      </c>
      <c r="E13" s="18">
        <v>163</v>
      </c>
      <c r="F13" s="18">
        <v>161</v>
      </c>
      <c r="G13" s="18">
        <v>156</v>
      </c>
      <c r="H13" s="18">
        <v>174</v>
      </c>
      <c r="I13" s="18">
        <v>190</v>
      </c>
      <c r="J13" s="18">
        <v>205</v>
      </c>
      <c r="K13" s="18">
        <v>208</v>
      </c>
      <c r="L13" s="18">
        <v>229</v>
      </c>
      <c r="M13" s="18">
        <v>241</v>
      </c>
      <c r="N13" s="18">
        <v>244</v>
      </c>
      <c r="O13" s="18">
        <v>254</v>
      </c>
      <c r="P13" s="18">
        <v>258</v>
      </c>
      <c r="Q13" s="18">
        <v>230</v>
      </c>
      <c r="R13" s="18">
        <v>235</v>
      </c>
    </row>
    <row r="14" spans="1:18">
      <c r="A14" s="22" t="s">
        <v>27</v>
      </c>
      <c r="B14" s="18">
        <v>14</v>
      </c>
      <c r="C14" s="18">
        <v>20</v>
      </c>
      <c r="D14" s="18">
        <v>18</v>
      </c>
      <c r="E14" s="18">
        <v>19</v>
      </c>
      <c r="F14" s="18">
        <v>17</v>
      </c>
      <c r="G14" s="18">
        <v>20</v>
      </c>
      <c r="H14" s="18">
        <v>21</v>
      </c>
      <c r="I14" s="18">
        <v>21</v>
      </c>
      <c r="J14" s="18">
        <v>15</v>
      </c>
      <c r="K14" s="18">
        <v>20</v>
      </c>
      <c r="L14" s="18">
        <v>20</v>
      </c>
      <c r="M14" s="18">
        <v>19</v>
      </c>
      <c r="N14" s="18">
        <v>21</v>
      </c>
      <c r="O14" s="18">
        <v>23</v>
      </c>
      <c r="P14" s="18">
        <v>26</v>
      </c>
      <c r="Q14" s="18">
        <v>30</v>
      </c>
      <c r="R14" s="18">
        <v>30</v>
      </c>
    </row>
    <row r="15" spans="1:18">
      <c r="A15" s="22" t="s">
        <v>28</v>
      </c>
      <c r="B15" s="18">
        <v>10</v>
      </c>
      <c r="C15" s="18">
        <v>10</v>
      </c>
      <c r="D15" s="18">
        <v>14</v>
      </c>
      <c r="E15" s="18">
        <v>8</v>
      </c>
      <c r="F15" s="18">
        <v>7</v>
      </c>
      <c r="G15" s="18">
        <v>6</v>
      </c>
      <c r="H15" s="18">
        <v>8</v>
      </c>
      <c r="I15" s="18">
        <v>9</v>
      </c>
      <c r="J15" s="18">
        <v>8</v>
      </c>
      <c r="K15" s="18">
        <v>10</v>
      </c>
      <c r="L15" s="18">
        <v>13</v>
      </c>
      <c r="M15" s="18">
        <v>19</v>
      </c>
      <c r="N15" s="18">
        <v>20</v>
      </c>
      <c r="O15" s="18">
        <v>20</v>
      </c>
      <c r="P15" s="18">
        <v>20</v>
      </c>
      <c r="Q15" s="18">
        <v>16</v>
      </c>
      <c r="R15" s="18">
        <v>23</v>
      </c>
    </row>
    <row r="16" spans="1:18">
      <c r="A16" s="26" t="s">
        <v>2</v>
      </c>
      <c r="B16" s="21">
        <f>SUM(B4:B15)</f>
        <v>277280</v>
      </c>
      <c r="C16" s="21">
        <f t="shared" ref="C16:R16" si="0">SUM(C4:C15)</f>
        <v>279356</v>
      </c>
      <c r="D16" s="21">
        <f t="shared" si="0"/>
        <v>264679</v>
      </c>
      <c r="E16" s="21">
        <f t="shared" si="0"/>
        <v>254270</v>
      </c>
      <c r="F16" s="21">
        <f t="shared" si="0"/>
        <v>253121</v>
      </c>
      <c r="G16" s="21">
        <f t="shared" si="0"/>
        <v>247105</v>
      </c>
      <c r="H16" s="21">
        <f t="shared" si="0"/>
        <v>251747</v>
      </c>
      <c r="I16" s="21">
        <f t="shared" si="0"/>
        <v>260404</v>
      </c>
      <c r="J16" s="21">
        <f t="shared" si="0"/>
        <v>273775</v>
      </c>
      <c r="K16" s="21">
        <f t="shared" si="0"/>
        <v>296093</v>
      </c>
      <c r="L16" s="21">
        <f t="shared" si="0"/>
        <v>314590</v>
      </c>
      <c r="M16" s="21">
        <f t="shared" si="0"/>
        <v>325736</v>
      </c>
      <c r="N16" s="21">
        <f t="shared" si="0"/>
        <v>335731</v>
      </c>
      <c r="O16" s="21">
        <f t="shared" si="0"/>
        <v>342456</v>
      </c>
      <c r="P16" s="21">
        <f t="shared" si="0"/>
        <v>353365</v>
      </c>
      <c r="Q16" s="21">
        <f t="shared" si="0"/>
        <v>374332</v>
      </c>
      <c r="R16" s="21">
        <f t="shared" si="0"/>
        <v>364514</v>
      </c>
    </row>
    <row r="17" spans="1:18">
      <c r="A17" s="34"/>
      <c r="B17" s="20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</row>
    <row r="19" spans="1:18">
      <c r="A19" s="33" t="s">
        <v>105</v>
      </c>
      <c r="B19" s="31">
        <f>AVERAGE(B4:B15)</f>
        <v>23106.666666666668</v>
      </c>
      <c r="C19" s="31">
        <f t="shared" ref="C19:R19" si="1">AVERAGE(C4:C15)</f>
        <v>23279.666666666668</v>
      </c>
      <c r="D19" s="31">
        <f t="shared" si="1"/>
        <v>22056.583333333332</v>
      </c>
      <c r="E19" s="31">
        <f t="shared" si="1"/>
        <v>21189.166666666668</v>
      </c>
      <c r="F19" s="31">
        <f t="shared" si="1"/>
        <v>21093.416666666668</v>
      </c>
      <c r="G19" s="31">
        <f t="shared" si="1"/>
        <v>20592.083333333332</v>
      </c>
      <c r="H19" s="31">
        <f t="shared" si="1"/>
        <v>20978.916666666668</v>
      </c>
      <c r="I19" s="31">
        <f t="shared" si="1"/>
        <v>21700.333333333332</v>
      </c>
      <c r="J19" s="31">
        <f t="shared" si="1"/>
        <v>22814.583333333332</v>
      </c>
      <c r="K19" s="31">
        <f t="shared" si="1"/>
        <v>24674.416666666668</v>
      </c>
      <c r="L19" s="31">
        <f t="shared" si="1"/>
        <v>26215.833333333332</v>
      </c>
      <c r="M19" s="31">
        <f t="shared" si="1"/>
        <v>27144.666666666668</v>
      </c>
      <c r="N19" s="31">
        <f t="shared" si="1"/>
        <v>27977.583333333332</v>
      </c>
      <c r="O19" s="31">
        <f t="shared" si="1"/>
        <v>28538</v>
      </c>
      <c r="P19" s="31">
        <f t="shared" si="1"/>
        <v>29447.083333333332</v>
      </c>
      <c r="Q19" s="31">
        <f t="shared" si="1"/>
        <v>31194.333333333332</v>
      </c>
      <c r="R19" s="31">
        <f t="shared" si="1"/>
        <v>30376.166666666668</v>
      </c>
    </row>
    <row r="20" spans="1:18">
      <c r="A20" s="33" t="s">
        <v>106</v>
      </c>
      <c r="B20" s="30" t="e">
        <f>_xlfn.MODE.SNGL(B4:B15)</f>
        <v>#N/A</v>
      </c>
      <c r="C20" s="30" t="e">
        <f t="shared" ref="C20:R20" si="2">_xlfn.MODE.SNGL(C4:C15)</f>
        <v>#N/A</v>
      </c>
      <c r="D20" s="30" t="e">
        <f t="shared" si="2"/>
        <v>#N/A</v>
      </c>
      <c r="E20" s="30" t="e">
        <f t="shared" si="2"/>
        <v>#N/A</v>
      </c>
      <c r="F20" s="30" t="e">
        <f t="shared" si="2"/>
        <v>#N/A</v>
      </c>
      <c r="G20" s="30" t="e">
        <f t="shared" si="2"/>
        <v>#N/A</v>
      </c>
      <c r="H20" s="30" t="e">
        <f t="shared" si="2"/>
        <v>#N/A</v>
      </c>
      <c r="I20" s="30" t="e">
        <f t="shared" si="2"/>
        <v>#N/A</v>
      </c>
      <c r="J20" s="30" t="e">
        <f t="shared" si="2"/>
        <v>#N/A</v>
      </c>
      <c r="K20" s="30" t="e">
        <f t="shared" si="2"/>
        <v>#N/A</v>
      </c>
      <c r="L20" s="30" t="e">
        <f t="shared" si="2"/>
        <v>#N/A</v>
      </c>
      <c r="M20" s="30">
        <f t="shared" si="2"/>
        <v>19</v>
      </c>
      <c r="N20" s="30" t="e">
        <f t="shared" si="2"/>
        <v>#N/A</v>
      </c>
      <c r="O20" s="30" t="e">
        <f t="shared" si="2"/>
        <v>#N/A</v>
      </c>
      <c r="P20" s="30" t="e">
        <f t="shared" si="2"/>
        <v>#N/A</v>
      </c>
      <c r="Q20" s="30" t="e">
        <f t="shared" si="2"/>
        <v>#N/A</v>
      </c>
      <c r="R20" s="30" t="e">
        <f t="shared" si="2"/>
        <v>#N/A</v>
      </c>
    </row>
    <row r="21" spans="1:18">
      <c r="A21" s="33" t="s">
        <v>107</v>
      </c>
      <c r="B21" s="31">
        <f>MEDIAN(B4:B15)</f>
        <v>296.5</v>
      </c>
      <c r="C21" s="31">
        <f t="shared" ref="C21:R21" si="3">MEDIAN(C4:C15)</f>
        <v>312</v>
      </c>
      <c r="D21" s="31">
        <f t="shared" si="3"/>
        <v>304</v>
      </c>
      <c r="E21" s="31">
        <f t="shared" si="3"/>
        <v>265.5</v>
      </c>
      <c r="F21" s="31">
        <f t="shared" si="3"/>
        <v>252.5</v>
      </c>
      <c r="G21" s="31">
        <f t="shared" si="3"/>
        <v>241.5</v>
      </c>
      <c r="H21" s="31">
        <f t="shared" si="3"/>
        <v>239</v>
      </c>
      <c r="I21" s="31">
        <f t="shared" si="3"/>
        <v>254.5</v>
      </c>
      <c r="J21" s="31">
        <f t="shared" si="3"/>
        <v>264.5</v>
      </c>
      <c r="K21" s="31">
        <f t="shared" si="3"/>
        <v>319.5</v>
      </c>
      <c r="L21" s="31">
        <f t="shared" si="3"/>
        <v>351.5</v>
      </c>
      <c r="M21" s="31">
        <f t="shared" si="3"/>
        <v>380</v>
      </c>
      <c r="N21" s="31">
        <f t="shared" si="3"/>
        <v>398</v>
      </c>
      <c r="O21" s="31">
        <f t="shared" si="3"/>
        <v>426</v>
      </c>
      <c r="P21" s="31">
        <f t="shared" si="3"/>
        <v>380</v>
      </c>
      <c r="Q21" s="31">
        <f t="shared" si="3"/>
        <v>354</v>
      </c>
      <c r="R21" s="31">
        <f t="shared" si="3"/>
        <v>424</v>
      </c>
    </row>
    <row r="22" spans="1:18">
      <c r="A22" s="33" t="s">
        <v>108</v>
      </c>
      <c r="B22" s="31">
        <f>MAX(B4:B15) - MIN(B4:B15)</f>
        <v>226435</v>
      </c>
      <c r="C22" s="31">
        <f t="shared" ref="C22:R22" si="4">MAX(C4:C15) - MIN(C4:C15)</f>
        <v>225221</v>
      </c>
      <c r="D22" s="31">
        <f t="shared" si="4"/>
        <v>214328</v>
      </c>
      <c r="E22" s="31">
        <f t="shared" si="4"/>
        <v>210520</v>
      </c>
      <c r="F22" s="31">
        <f t="shared" si="4"/>
        <v>210988</v>
      </c>
      <c r="G22" s="31">
        <f t="shared" si="4"/>
        <v>206868</v>
      </c>
      <c r="H22" s="31">
        <f t="shared" si="4"/>
        <v>210544</v>
      </c>
      <c r="I22" s="31">
        <f t="shared" si="4"/>
        <v>218240</v>
      </c>
      <c r="J22" s="31">
        <f t="shared" si="4"/>
        <v>228595</v>
      </c>
      <c r="K22" s="31">
        <f t="shared" si="4"/>
        <v>246331</v>
      </c>
      <c r="L22" s="31">
        <f t="shared" si="4"/>
        <v>261015</v>
      </c>
      <c r="M22" s="31">
        <f t="shared" si="4"/>
        <v>269326</v>
      </c>
      <c r="N22" s="31">
        <f t="shared" si="4"/>
        <v>276911</v>
      </c>
      <c r="O22" s="31">
        <f t="shared" si="4"/>
        <v>280845</v>
      </c>
      <c r="P22" s="31">
        <f t="shared" si="4"/>
        <v>289635</v>
      </c>
      <c r="Q22" s="31">
        <f t="shared" si="4"/>
        <v>312216</v>
      </c>
      <c r="R22" s="31">
        <f t="shared" si="4"/>
        <v>295149</v>
      </c>
    </row>
    <row r="23" spans="1:18">
      <c r="A23" s="33" t="s">
        <v>109</v>
      </c>
      <c r="B23" s="30">
        <f>_xlfn.VAR.P(B4:B15)</f>
        <v>3828894400.5555553</v>
      </c>
      <c r="C23" s="30">
        <f t="shared" ref="C23:R23" si="5">_xlfn.VAR.P(C4:C15)</f>
        <v>3786642050.0555553</v>
      </c>
      <c r="D23" s="30">
        <f t="shared" si="5"/>
        <v>3429328568.7430553</v>
      </c>
      <c r="E23" s="30">
        <f t="shared" si="5"/>
        <v>3311017475.8055553</v>
      </c>
      <c r="F23" s="30">
        <f t="shared" si="5"/>
        <v>3326574948.4097223</v>
      </c>
      <c r="G23" s="30">
        <f t="shared" si="5"/>
        <v>3198305662.9097223</v>
      </c>
      <c r="H23" s="30">
        <f t="shared" si="5"/>
        <v>3312216281.7430553</v>
      </c>
      <c r="I23" s="30">
        <f t="shared" si="5"/>
        <v>3559113518.2222223</v>
      </c>
      <c r="J23" s="30">
        <f t="shared" si="5"/>
        <v>3903760297.9097223</v>
      </c>
      <c r="K23" s="30">
        <f t="shared" si="5"/>
        <v>4531312965.5763893</v>
      </c>
      <c r="L23" s="30">
        <f t="shared" si="5"/>
        <v>5086606135.3055553</v>
      </c>
      <c r="M23" s="30">
        <f t="shared" si="5"/>
        <v>5414471422.0555553</v>
      </c>
      <c r="N23" s="30">
        <f t="shared" si="5"/>
        <v>5723106248.4097223</v>
      </c>
      <c r="O23" s="30">
        <f t="shared" si="5"/>
        <v>5886999477.333333</v>
      </c>
      <c r="P23" s="30">
        <f t="shared" si="5"/>
        <v>6261764059.4097223</v>
      </c>
      <c r="Q23" s="30">
        <f t="shared" si="5"/>
        <v>7284949531.5555553</v>
      </c>
      <c r="R23" s="30">
        <f t="shared" si="5"/>
        <v>6502522559.6388893</v>
      </c>
    </row>
    <row r="24" spans="1:18">
      <c r="A24" s="33" t="s">
        <v>110</v>
      </c>
      <c r="B24" s="30">
        <f>_xlfn.STDEV.P(B4:B15)</f>
        <v>61878.060736868247</v>
      </c>
      <c r="C24" s="30">
        <f t="shared" ref="C24:R24" si="6">_xlfn.STDEV.P(C4:C15)</f>
        <v>61535.697363851781</v>
      </c>
      <c r="D24" s="30">
        <f t="shared" si="6"/>
        <v>58560.469335064721</v>
      </c>
      <c r="E24" s="30">
        <f t="shared" si="6"/>
        <v>57541.441377545932</v>
      </c>
      <c r="F24" s="30">
        <f t="shared" si="6"/>
        <v>57676.467891244196</v>
      </c>
      <c r="G24" s="30">
        <f t="shared" si="6"/>
        <v>56553.564546452086</v>
      </c>
      <c r="H24" s="30">
        <f t="shared" si="6"/>
        <v>57551.857326615056</v>
      </c>
      <c r="I24" s="30">
        <f t="shared" si="6"/>
        <v>59658.306364011223</v>
      </c>
      <c r="J24" s="30">
        <f t="shared" si="6"/>
        <v>62480.079208574331</v>
      </c>
      <c r="K24" s="30">
        <f t="shared" si="6"/>
        <v>67315.027784116595</v>
      </c>
      <c r="L24" s="30">
        <f t="shared" si="6"/>
        <v>71320.446824915198</v>
      </c>
      <c r="M24" s="30">
        <f t="shared" si="6"/>
        <v>73583.091957701501</v>
      </c>
      <c r="N24" s="30">
        <f t="shared" si="6"/>
        <v>75651.214454294925</v>
      </c>
      <c r="O24" s="30">
        <f t="shared" si="6"/>
        <v>76726.784614848366</v>
      </c>
      <c r="P24" s="30">
        <f t="shared" si="6"/>
        <v>79131.30897065789</v>
      </c>
      <c r="Q24" s="30">
        <f t="shared" si="6"/>
        <v>85351.915804834483</v>
      </c>
      <c r="R24" s="30">
        <f t="shared" si="6"/>
        <v>80638.220216215646</v>
      </c>
    </row>
  </sheetData>
  <phoneticPr fontId="33" type="noConversion"/>
  <pageMargins left="0.7" right="0.7" top="0.75" bottom="0.75" header="0.3" footer="0.3"/>
  <pageSetup paperSize="9" orientation="portrait" horizontalDpi="1200" verticalDpi="1200" r:id="rId1"/>
  <ignoredErrors>
    <ignoredError sqref="B20:R24" formulaRange="1"/>
  </ignoredErrors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e572c8d-6813-4013-8a4a-be491ac59459">
      <Terms xmlns="http://schemas.microsoft.com/office/infopath/2007/PartnerControls"/>
    </lcf76f155ced4ddcb4097134ff3c332f>
    <TaxCatchAll xmlns="96a98433-1569-4222-be80-afd48d89a184" xsi:nil="true"/>
    <SectionName xmlns="1e572c8d-6813-4013-8a4a-be491ac59459">Change Log</SectionName>
    <Comments xmlns="1e572c8d-6813-4013-8a4a-be491ac59459" xsi:nil="true"/>
    <ReferenceId xmlns="1e572c8d-6813-4013-8a4a-be491ac59459">20038</ReferenceId>
    <Notes xmlns="1e572c8d-6813-4013-8a4a-be491ac59459" xsi:nil="true"/>
    <TrackerId xmlns="1e572c8d-6813-4013-8a4a-be491ac59459">TRCK-2822</TrackerId>
  </documentManagement>
</p:properties>
</file>

<file path=customXml/item3.xml><?xml version="1.0" encoding="utf-8"?>
<LongProperties xmlns="http://schemas.microsoft.com/office/2006/metadata/longProperties"/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66FE8C85E70484CA6E47CDF031DEDC1" ma:contentTypeVersion="18" ma:contentTypeDescription="Create a new document." ma:contentTypeScope="" ma:versionID="39a28afb6bfd1532f30453894a73da6c">
  <xsd:schema xmlns:xsd="http://www.w3.org/2001/XMLSchema" xmlns:xs="http://www.w3.org/2001/XMLSchema" xmlns:p="http://schemas.microsoft.com/office/2006/metadata/properties" xmlns:ns2="1e572c8d-6813-4013-8a4a-be491ac59459" xmlns:ns3="96a98433-1569-4222-be80-afd48d89a184" targetNamespace="http://schemas.microsoft.com/office/2006/metadata/properties" ma:root="true" ma:fieldsID="c6cf37292414ab3c2182af2094a228db" ns2:_="" ns3:_="">
    <xsd:import namespace="1e572c8d-6813-4013-8a4a-be491ac59459"/>
    <xsd:import namespace="96a98433-1569-4222-be80-afd48d89a184"/>
    <xsd:element name="properties">
      <xsd:complexType>
        <xsd:sequence>
          <xsd:element name="documentManagement">
            <xsd:complexType>
              <xsd:all>
                <xsd:element ref="ns2:SectionName" minOccurs="0"/>
                <xsd:element ref="ns2:TrackerId" minOccurs="0"/>
                <xsd:element ref="ns2:ReferenceId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Comments" minOccurs="0"/>
                <xsd:element ref="ns2:Notes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572c8d-6813-4013-8a4a-be491ac59459" elementFormDefault="qualified">
    <xsd:import namespace="http://schemas.microsoft.com/office/2006/documentManagement/types"/>
    <xsd:import namespace="http://schemas.microsoft.com/office/infopath/2007/PartnerControls"/>
    <xsd:element name="SectionName" ma:index="8" nillable="true" ma:displayName="Section Name" ma:internalName="SectionName">
      <xsd:simpleType>
        <xsd:restriction base="dms:Text">
          <xsd:maxLength value="255"/>
        </xsd:restriction>
      </xsd:simpleType>
    </xsd:element>
    <xsd:element name="TrackerId" ma:index="9" nillable="true" ma:displayName="Tracker Id" ma:internalName="TrackerId">
      <xsd:simpleType>
        <xsd:restriction base="dms:Text">
          <xsd:maxLength value="255"/>
        </xsd:restriction>
      </xsd:simpleType>
    </xsd:element>
    <xsd:element name="ReferenceId" ma:index="10" nillable="true" ma:displayName="Reference Id" ma:internalName="ReferenceId">
      <xsd:simpleType>
        <xsd:restriction base="dms:Text">
          <xsd:maxLength value="255"/>
        </xsd:restriction>
      </xsd:simple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f1c754ed-6b8d-47f3-b51f-af8d6409c1b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Comments" ma:index="21" nillable="true" ma:displayName="Comments" ma:description="test" ma:format="Dropdown" ma:internalName="Comments">
      <xsd:simpleType>
        <xsd:restriction base="dms:Text">
          <xsd:maxLength value="255"/>
        </xsd:restriction>
      </xsd:simpleType>
    </xsd:element>
    <xsd:element name="Notes" ma:index="22" nillable="true" ma:displayName="Notes" ma:description="Final proofread" ma:format="Dropdown" ma:internalName="Notes">
      <xsd:simpleType>
        <xsd:restriction base="dms:Text">
          <xsd:maxLength value="255"/>
        </xsd:restriction>
      </xsd:simpleType>
    </xsd:element>
    <xsd:element name="MediaServiceDateTaken" ma:index="2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a98433-1569-4222-be80-afd48d89a18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7" nillable="true" ma:displayName="Taxonomy Catch All Column" ma:hidden="true" ma:list="{62cce4f6-f704-4165-ba2c-a30e38f72b83}" ma:internalName="TaxCatchAll" ma:showField="CatchAllData" ma:web="96a98433-1569-4222-be80-afd48d89a18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954E46F-ACDA-47CF-95BF-CBDEE2E9216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997A326-E008-416A-AF2D-E617052E0220}">
  <ds:schemaRefs>
    <ds:schemaRef ds:uri="http://schemas.microsoft.com/office/2006/metadata/properties"/>
    <ds:schemaRef ds:uri="http://schemas.microsoft.com/office/infopath/2007/PartnerControls"/>
    <ds:schemaRef ds:uri="63b866ec-3dff-4cd9-972e-66243271eb0b"/>
    <ds:schemaRef ds:uri="http://schemas.microsoft.com/sharepoint/v4"/>
    <ds:schemaRef ds:uri="d311cd43-62b0-4d49-a282-15a318030d26"/>
    <ds:schemaRef ds:uri="1e572c8d-6813-4013-8a4a-be491ac59459"/>
    <ds:schemaRef ds:uri="96a98433-1569-4222-be80-afd48d89a184"/>
  </ds:schemaRefs>
</ds:datastoreItem>
</file>

<file path=customXml/itemProps3.xml><?xml version="1.0" encoding="utf-8"?>
<ds:datastoreItem xmlns:ds="http://schemas.openxmlformats.org/officeDocument/2006/customXml" ds:itemID="{0B05B952-053F-4824-A0EB-A1E3CE24D74A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AAC00279-D85E-4610-83DE-C87A328316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e572c8d-6813-4013-8a4a-be491ac59459"/>
    <ds:schemaRef ds:uri="96a98433-1569-4222-be80-afd48d89a18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078807bf-ce82-4688-bce0-0d811684dc46}" enabled="0" method="" siteId="{078807bf-ce82-4688-bce0-0d811684dc4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Public Sector Value</vt:lpstr>
      <vt:lpstr>Private Sector Value</vt:lpstr>
      <vt:lpstr>Firm Size</vt:lpstr>
      <vt:lpstr>No. of Firms - Turnover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2024-11-21T07:35:49Z</dcterms:created>
  <dcterms:modified xsi:type="dcterms:W3CDTF">2025-12-08T16:16:06Z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axKeyword">
    <vt:lpwstr/>
  </property>
  <property fmtid="{D5CDD505-2E9C-101B-9397-08002B2CF9AE}" pid="3" name="Order">
    <vt:r8>1029200</vt:r8>
  </property>
  <property fmtid="{D5CDD505-2E9C-101B-9397-08002B2CF9AE}" pid="4" name="_dlc_policyId">
    <vt:lpwstr>0x01010035E33599CC8D1E47A037F474646B1D58|2057524105</vt:lpwstr>
  </property>
  <property fmtid="{D5CDD505-2E9C-101B-9397-08002B2CF9AE}" pid="5" name="MediaServiceImageTags">
    <vt:lpwstr/>
  </property>
  <property fmtid="{D5CDD505-2E9C-101B-9397-08002B2CF9AE}" pid="6" name="_dlc_DocId">
    <vt:lpwstr>AJ6ZJQUNFWAX-335359681-3841</vt:lpwstr>
  </property>
  <property fmtid="{D5CDD505-2E9C-101B-9397-08002B2CF9AE}" pid="7" name="ContentTypeId">
    <vt:lpwstr>0x010100366FE8C85E70484CA6E47CDF031DEDC1</vt:lpwstr>
  </property>
  <property fmtid="{D5CDD505-2E9C-101B-9397-08002B2CF9AE}" pid="8" name="_dlc_DocIdItemGuid">
    <vt:lpwstr>25e856d0-17b4-4ffe-a097-99bdae47ee96</vt:lpwstr>
  </property>
  <property fmtid="{D5CDD505-2E9C-101B-9397-08002B2CF9AE}" pid="9" name="WorkflowChangePath">
    <vt:lpwstr>2395d2b5-5d32-40ac-981b-f5f663b5fc40,2;2395d2b5-5d32-40ac-981b-f5f663b5fc40,3;</vt:lpwstr>
  </property>
  <property fmtid="{D5CDD505-2E9C-101B-9397-08002B2CF9AE}" pid="10" name="_dlc_DocIdUrl">
    <vt:lpwstr>https://share.sp.ons.statistics.gov.uk/sites/MSDOITCI/_layouts/15/DocIdRedir.aspx?ID=AJ6ZJQUNFWAX-335359681-3841, AJ6ZJQUNFWAX-335359681-3841</vt:lpwstr>
  </property>
  <property fmtid="{D5CDD505-2E9C-101B-9397-08002B2CF9AE}" pid="11" name="RecordType">
    <vt:lpwstr>2;#Statistical|5729cdfc-ed55-47a7-934b-6d10a24cc839</vt:lpwstr>
  </property>
  <property fmtid="{D5CDD505-2E9C-101B-9397-08002B2CF9AE}" pid="12" name="ItemRetentionFormula">
    <vt:lpwstr>&lt;formula id="Microsoft.Office.RecordsManagement.PolicyFeatures.Expiration.Formula.BuiltIn"&gt;&lt;number&gt;100&lt;/number&gt;&lt;property&gt;Retention_x005f_x0020_Date&lt;/property&gt;&lt;period&gt;years&lt;/period&gt;&lt;/formula&gt;</vt:lpwstr>
  </property>
</Properties>
</file>